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3136" windowHeight="11916"/>
  </bookViews>
  <sheets>
    <sheet name="Alder" sheetId="2" r:id="rId1"/>
    <sheet name="Barnehager2" sheetId="9" r:id="rId2"/>
    <sheet name="Hjembaserte tjenester2" sheetId="10" r:id="rId3"/>
    <sheet name="NAV-ansatte2" sheetId="11" r:id="rId4"/>
    <sheet name="Barnevern 2" sheetId="12" r:id="rId5"/>
    <sheet name="Boliger2" sheetId="13" r:id="rId6"/>
  </sheets>
  <definedNames>
    <definedName name="_xlnm._FilterDatabase" localSheetId="0" hidden="1">Alder!$A$2:$AD$355</definedName>
  </definedNames>
  <calcPr calcId="145621"/>
</workbook>
</file>

<file path=xl/calcChain.xml><?xml version="1.0" encoding="utf-8"?>
<calcChain xmlns="http://schemas.openxmlformats.org/spreadsheetml/2006/main">
  <c r="Y18" i="9" l="1"/>
  <c r="W18" i="9"/>
  <c r="U18" i="9"/>
  <c r="X18" i="9"/>
  <c r="V18" i="9"/>
  <c r="T18" i="9"/>
  <c r="S18" i="9"/>
  <c r="AO4" i="2"/>
  <c r="AO5" i="2"/>
  <c r="AO6" i="2"/>
  <c r="AO7" i="2"/>
  <c r="AO9" i="2"/>
  <c r="AO10" i="2"/>
  <c r="AO14" i="2"/>
  <c r="AO15" i="2"/>
  <c r="AO17" i="2"/>
  <c r="AO23" i="2"/>
  <c r="AO156" i="2"/>
  <c r="AO162" i="2"/>
  <c r="AO184" i="2"/>
  <c r="AO191" i="2"/>
  <c r="AO204" i="2"/>
  <c r="AO211" i="2"/>
  <c r="AO218" i="2"/>
  <c r="AO223" i="2"/>
  <c r="AO232" i="2"/>
  <c r="AO237" i="2"/>
  <c r="AO239" i="2"/>
  <c r="AO240" i="2"/>
  <c r="AO241" i="2"/>
  <c r="AO242" i="2"/>
  <c r="AO243" i="2"/>
  <c r="AO244" i="2"/>
  <c r="AO251" i="2"/>
  <c r="AO264" i="2"/>
  <c r="AO284" i="2"/>
  <c r="AO292" i="2"/>
  <c r="AO307" i="2"/>
  <c r="AO339" i="2"/>
  <c r="AO349" i="2"/>
  <c r="AO3" i="2"/>
  <c r="AN4" i="2"/>
  <c r="AN5" i="2"/>
  <c r="AN6" i="2"/>
  <c r="AN7" i="2"/>
  <c r="AN9" i="2"/>
  <c r="AN10" i="2"/>
  <c r="AN15" i="2"/>
  <c r="AN17" i="2"/>
  <c r="AN23" i="2"/>
  <c r="AN68" i="2"/>
  <c r="AN108" i="2"/>
  <c r="AN132" i="2"/>
  <c r="AN156" i="2"/>
  <c r="AN164" i="2"/>
  <c r="AN191" i="2"/>
  <c r="AN204" i="2"/>
  <c r="AN223" i="2"/>
  <c r="AN232" i="2"/>
  <c r="AN245" i="2"/>
  <c r="AN246" i="2"/>
  <c r="AN247" i="2"/>
  <c r="AN248" i="2"/>
  <c r="AN249" i="2"/>
  <c r="AN251" i="2"/>
  <c r="AN264" i="2"/>
  <c r="AN278" i="2"/>
  <c r="AN307" i="2"/>
  <c r="AN317" i="2"/>
  <c r="AN339" i="2"/>
  <c r="AN341" i="2"/>
  <c r="AN349" i="2"/>
  <c r="AN3" i="2"/>
  <c r="J205" i="2" l="1"/>
  <c r="H205" i="2"/>
  <c r="F205" i="2"/>
  <c r="E205" i="2"/>
  <c r="J356" i="2"/>
  <c r="H356" i="2"/>
  <c r="F356" i="2"/>
  <c r="E356" i="2"/>
  <c r="J348" i="2"/>
  <c r="H348" i="2"/>
  <c r="F348" i="2"/>
  <c r="E348" i="2"/>
  <c r="J340" i="2"/>
  <c r="H340" i="2"/>
  <c r="F340" i="2"/>
  <c r="E340" i="2"/>
  <c r="J332" i="2"/>
  <c r="H332" i="2"/>
  <c r="F332" i="2"/>
  <c r="E332" i="2"/>
  <c r="J324" i="2"/>
  <c r="H324" i="2"/>
  <c r="F324" i="2"/>
  <c r="E324" i="2"/>
  <c r="J316" i="2"/>
  <c r="H316" i="2"/>
  <c r="F316" i="2"/>
  <c r="E316" i="2"/>
  <c r="J308" i="2"/>
  <c r="H308" i="2"/>
  <c r="F308" i="2"/>
  <c r="E308" i="2"/>
  <c r="J301" i="2"/>
  <c r="H301" i="2"/>
  <c r="F301" i="2"/>
  <c r="E301" i="2"/>
  <c r="J293" i="2"/>
  <c r="H293" i="2"/>
  <c r="F293" i="2"/>
  <c r="E293" i="2"/>
  <c r="J285" i="2"/>
  <c r="H285" i="2"/>
  <c r="F285" i="2"/>
  <c r="E285" i="2"/>
  <c r="J277" i="2"/>
  <c r="H277" i="2"/>
  <c r="F277" i="2"/>
  <c r="E277" i="2"/>
  <c r="J271" i="2"/>
  <c r="H271" i="2"/>
  <c r="F271" i="2"/>
  <c r="E271" i="2"/>
  <c r="J265" i="2"/>
  <c r="H265" i="2"/>
  <c r="F265" i="2"/>
  <c r="E265" i="2"/>
  <c r="J258" i="2"/>
  <c r="H258" i="2"/>
  <c r="F258" i="2"/>
  <c r="E258" i="2"/>
  <c r="J250" i="2"/>
  <c r="H250" i="2"/>
  <c r="F250" i="2"/>
  <c r="E250" i="2"/>
  <c r="J238" i="2"/>
  <c r="H238" i="2"/>
  <c r="F238" i="2"/>
  <c r="E238" i="2"/>
  <c r="G231" i="2"/>
  <c r="J231" i="2"/>
  <c r="H231" i="2"/>
  <c r="F231" i="2"/>
  <c r="E231" i="2"/>
  <c r="J225" i="2"/>
  <c r="H225" i="2"/>
  <c r="F225" i="2"/>
  <c r="E225" i="2"/>
  <c r="J219" i="2"/>
  <c r="H219" i="2"/>
  <c r="F219" i="2"/>
  <c r="E219" i="2"/>
  <c r="J212" i="2"/>
  <c r="H212" i="2"/>
  <c r="F212" i="2"/>
  <c r="E212" i="2"/>
  <c r="J199" i="2"/>
  <c r="H199" i="2"/>
  <c r="F199" i="2"/>
  <c r="E199" i="2"/>
  <c r="J192" i="2"/>
  <c r="H192" i="2"/>
  <c r="F192" i="2"/>
  <c r="E192" i="2"/>
  <c r="J185" i="2"/>
  <c r="H185" i="2"/>
  <c r="F185" i="2"/>
  <c r="E185" i="2"/>
  <c r="J178" i="2"/>
  <c r="H178" i="2"/>
  <c r="F178" i="2"/>
  <c r="E178" i="2"/>
  <c r="J171" i="2"/>
  <c r="H171" i="2"/>
  <c r="F171" i="2"/>
  <c r="E171" i="2"/>
  <c r="J163" i="2"/>
  <c r="H163" i="2"/>
  <c r="F163" i="2"/>
  <c r="E163" i="2"/>
  <c r="J155" i="2"/>
  <c r="H155" i="2"/>
  <c r="F155" i="2"/>
  <c r="E155" i="2"/>
  <c r="J147" i="2"/>
  <c r="H147" i="2"/>
  <c r="F147" i="2"/>
  <c r="E147" i="2"/>
  <c r="J139" i="2"/>
  <c r="H139" i="2"/>
  <c r="F139" i="2"/>
  <c r="E139" i="2"/>
  <c r="J131" i="2"/>
  <c r="H131" i="2"/>
  <c r="F131" i="2"/>
  <c r="E131" i="2"/>
  <c r="J123" i="2"/>
  <c r="H123" i="2"/>
  <c r="F123" i="2"/>
  <c r="E123" i="2"/>
  <c r="J115" i="2"/>
  <c r="H115" i="2"/>
  <c r="F115" i="2"/>
  <c r="E115" i="2"/>
  <c r="J107" i="2"/>
  <c r="H107" i="2"/>
  <c r="F107" i="2"/>
  <c r="E107" i="2"/>
  <c r="J99" i="2"/>
  <c r="H99" i="2"/>
  <c r="F99" i="2"/>
  <c r="E99" i="2"/>
  <c r="J91" i="2"/>
  <c r="H91" i="2"/>
  <c r="F91" i="2"/>
  <c r="E91" i="2"/>
  <c r="J83" i="2"/>
  <c r="H83" i="2"/>
  <c r="F83" i="2"/>
  <c r="E83" i="2"/>
  <c r="J75" i="2"/>
  <c r="H75" i="2"/>
  <c r="F75" i="2"/>
  <c r="E75" i="2"/>
  <c r="J67" i="2"/>
  <c r="H67" i="2"/>
  <c r="F67" i="2"/>
  <c r="E67" i="2"/>
  <c r="J59" i="2"/>
  <c r="H59" i="2"/>
  <c r="F59" i="2"/>
  <c r="E59" i="2"/>
  <c r="J51" i="2"/>
  <c r="H51" i="2"/>
  <c r="F51" i="2"/>
  <c r="E51" i="2"/>
  <c r="J43" i="2"/>
  <c r="H43" i="2"/>
  <c r="F43" i="2"/>
  <c r="E43" i="2"/>
  <c r="J35" i="2"/>
  <c r="H35" i="2"/>
  <c r="F35" i="2"/>
  <c r="E35" i="2"/>
  <c r="J30" i="2"/>
  <c r="H30" i="2"/>
  <c r="F30" i="2"/>
  <c r="E30" i="2"/>
  <c r="J24" i="2"/>
  <c r="H24" i="2"/>
  <c r="F24" i="2"/>
  <c r="E24" i="2"/>
  <c r="J16" i="2"/>
  <c r="H16" i="2"/>
  <c r="F16" i="2"/>
  <c r="E16" i="2"/>
  <c r="J8" i="2"/>
  <c r="H8" i="2"/>
  <c r="F8" i="2"/>
  <c r="E8" i="2"/>
  <c r="I231" i="2" l="1"/>
  <c r="I238" i="2"/>
  <c r="G316" i="2"/>
  <c r="G348" i="2"/>
  <c r="G59" i="2"/>
  <c r="K139" i="2"/>
  <c r="H357" i="2"/>
  <c r="I35" i="2"/>
  <c r="I83" i="2"/>
  <c r="I115" i="2"/>
  <c r="I178" i="2"/>
  <c r="K83" i="2"/>
  <c r="K147" i="2"/>
  <c r="I185" i="2"/>
  <c r="G115" i="2"/>
  <c r="G178" i="2"/>
  <c r="J357" i="2"/>
  <c r="K115" i="2"/>
  <c r="K178" i="2"/>
  <c r="I67" i="2"/>
  <c r="I163" i="2"/>
  <c r="G99" i="2"/>
  <c r="G163" i="2"/>
  <c r="I51" i="2"/>
  <c r="I147" i="2"/>
  <c r="G332" i="2"/>
  <c r="G185" i="2"/>
  <c r="I285" i="2"/>
  <c r="I316" i="2"/>
  <c r="I332" i="2"/>
  <c r="K59" i="2"/>
  <c r="K75" i="2"/>
  <c r="I107" i="2"/>
  <c r="I123" i="2"/>
  <c r="E357" i="2"/>
  <c r="I199" i="2"/>
  <c r="I265" i="2"/>
  <c r="I277" i="2"/>
  <c r="I324" i="2"/>
  <c r="I340" i="2"/>
  <c r="I356" i="2"/>
  <c r="F357" i="2"/>
  <c r="G35" i="2"/>
  <c r="G51" i="2"/>
  <c r="G67" i="2"/>
  <c r="G258" i="2"/>
  <c r="G123" i="2"/>
  <c r="I301" i="2"/>
  <c r="K43" i="2"/>
  <c r="K285" i="2"/>
  <c r="K316" i="2"/>
  <c r="K277" i="2"/>
  <c r="K91" i="2"/>
  <c r="K107" i="2"/>
  <c r="K123" i="2"/>
  <c r="K225" i="2"/>
  <c r="K24" i="2"/>
  <c r="K51" i="2"/>
  <c r="K67" i="2"/>
  <c r="I139" i="2"/>
  <c r="I171" i="2"/>
  <c r="K199" i="2"/>
  <c r="G219" i="2"/>
  <c r="I258" i="2"/>
  <c r="G271" i="2"/>
  <c r="G285" i="2"/>
  <c r="I30" i="2"/>
  <c r="I75" i="2"/>
  <c r="K155" i="2"/>
  <c r="K171" i="2"/>
  <c r="K185" i="2"/>
  <c r="K238" i="2"/>
  <c r="K258" i="2"/>
  <c r="I271" i="2"/>
  <c r="K340" i="2"/>
  <c r="G16" i="2"/>
  <c r="I99" i="2"/>
  <c r="G301" i="2"/>
  <c r="I91" i="2"/>
  <c r="G205" i="2"/>
  <c r="G24" i="2"/>
  <c r="G75" i="2"/>
  <c r="G225" i="2"/>
  <c r="I293" i="2"/>
  <c r="I348" i="2"/>
  <c r="I205" i="2"/>
  <c r="G293" i="2"/>
  <c r="G356" i="2"/>
  <c r="G30" i="2"/>
  <c r="K192" i="2"/>
  <c r="I250" i="2"/>
  <c r="K16" i="2"/>
  <c r="G43" i="2"/>
  <c r="G91" i="2"/>
  <c r="I155" i="2"/>
  <c r="G238" i="2"/>
  <c r="K293" i="2"/>
  <c r="K308" i="2"/>
  <c r="K356" i="2"/>
  <c r="I16" i="2"/>
  <c r="K131" i="2"/>
  <c r="I308" i="2"/>
  <c r="I43" i="2"/>
  <c r="I59" i="2"/>
  <c r="G83" i="2"/>
  <c r="G107" i="2"/>
  <c r="G155" i="2"/>
  <c r="G171" i="2"/>
  <c r="K231" i="2"/>
  <c r="K265" i="2"/>
  <c r="K301" i="2"/>
  <c r="K324" i="2"/>
  <c r="K205" i="2"/>
  <c r="G139" i="2"/>
  <c r="G199" i="2"/>
  <c r="G308" i="2"/>
  <c r="G265" i="2"/>
  <c r="G324" i="2"/>
  <c r="K35" i="2"/>
  <c r="G131" i="2"/>
  <c r="G147" i="2"/>
  <c r="G192" i="2"/>
  <c r="K212" i="2"/>
  <c r="G277" i="2"/>
  <c r="G340" i="2"/>
  <c r="K30" i="2"/>
  <c r="I24" i="2"/>
  <c r="K99" i="2"/>
  <c r="I131" i="2"/>
  <c r="K163" i="2"/>
  <c r="I192" i="2"/>
  <c r="I225" i="2"/>
  <c r="K271" i="2"/>
  <c r="K332" i="2"/>
  <c r="K348" i="2"/>
  <c r="I219" i="2"/>
  <c r="K219" i="2"/>
  <c r="G250" i="2"/>
  <c r="K250" i="2"/>
  <c r="I212" i="2"/>
  <c r="G212" i="2"/>
  <c r="G8" i="2"/>
  <c r="I8" i="2"/>
  <c r="K8" i="2"/>
  <c r="AM4" i="2"/>
  <c r="AM5" i="2"/>
  <c r="AM6" i="2"/>
  <c r="AM7" i="2"/>
  <c r="AM9" i="2"/>
  <c r="AM10" i="2"/>
  <c r="AM15" i="2"/>
  <c r="AM17" i="2"/>
  <c r="AM23" i="2"/>
  <c r="AM156" i="2"/>
  <c r="AM191" i="2"/>
  <c r="AM232" i="2"/>
  <c r="AM251" i="2"/>
  <c r="AM264" i="2"/>
  <c r="AM307" i="2"/>
  <c r="AM339" i="2"/>
  <c r="AM349" i="2"/>
  <c r="AM3" i="2"/>
  <c r="AN250" i="2" l="1"/>
  <c r="I357" i="2"/>
  <c r="K357" i="2"/>
  <c r="G357" i="2"/>
  <c r="P11" i="2"/>
  <c r="AO11" i="2" s="1"/>
  <c r="U11" i="2"/>
  <c r="V11" i="2" s="1"/>
  <c r="X11" i="2"/>
  <c r="AD11" i="2"/>
  <c r="AN11" i="2" s="1"/>
  <c r="AI11" i="2"/>
  <c r="AJ11" i="2" s="1"/>
  <c r="AL11" i="2"/>
  <c r="P12" i="2"/>
  <c r="AO12" i="2" s="1"/>
  <c r="U12" i="2"/>
  <c r="V12" i="2" s="1"/>
  <c r="X12" i="2"/>
  <c r="AD12" i="2"/>
  <c r="AN12" i="2" s="1"/>
  <c r="AI12" i="2"/>
  <c r="AJ12" i="2" s="1"/>
  <c r="AL12" i="2"/>
  <c r="P13" i="2"/>
  <c r="AO13" i="2" s="1"/>
  <c r="U13" i="2"/>
  <c r="V13" i="2" s="1"/>
  <c r="X13" i="2"/>
  <c r="AD13" i="2"/>
  <c r="AN13" i="2" s="1"/>
  <c r="AI13" i="2"/>
  <c r="AJ13" i="2" s="1"/>
  <c r="AL13" i="2"/>
  <c r="AD14" i="2"/>
  <c r="AI14" i="2"/>
  <c r="AJ14" i="2" s="1"/>
  <c r="AL14" i="2"/>
  <c r="AI15" i="2"/>
  <c r="N16" i="2"/>
  <c r="O16" i="2"/>
  <c r="W16" i="2"/>
  <c r="AB16" i="2"/>
  <c r="AC16" i="2"/>
  <c r="AK16" i="2"/>
  <c r="AM14" i="2" l="1"/>
  <c r="AN14" i="2"/>
  <c r="AM11" i="2"/>
  <c r="AD16" i="2"/>
  <c r="AN16" i="2" s="1"/>
  <c r="AM13" i="2"/>
  <c r="AM12" i="2"/>
  <c r="U16" i="2"/>
  <c r="V16" i="2" s="1"/>
  <c r="AL16" i="2"/>
  <c r="AI16" i="2"/>
  <c r="AJ16" i="2" s="1"/>
  <c r="X16" i="2"/>
  <c r="P16" i="2"/>
  <c r="AO16" i="2" s="1"/>
  <c r="AM16" i="2" l="1"/>
  <c r="AL18" i="2"/>
  <c r="AL19" i="2"/>
  <c r="AL20" i="2"/>
  <c r="AL21" i="2"/>
  <c r="AL22" i="2"/>
  <c r="AL25" i="2"/>
  <c r="AL26" i="2"/>
  <c r="AL27" i="2"/>
  <c r="AL28" i="2"/>
  <c r="AL29" i="2"/>
  <c r="AL31" i="2"/>
  <c r="AL32" i="2"/>
  <c r="AL33" i="2"/>
  <c r="AL34" i="2"/>
  <c r="AL36" i="2"/>
  <c r="AL37" i="2"/>
  <c r="AL38" i="2"/>
  <c r="AL39" i="2"/>
  <c r="AL40" i="2"/>
  <c r="AL41" i="2"/>
  <c r="AL42" i="2"/>
  <c r="AL44" i="2"/>
  <c r="AL45" i="2"/>
  <c r="AL46" i="2"/>
  <c r="AL47" i="2"/>
  <c r="AL48" i="2"/>
  <c r="AL49" i="2"/>
  <c r="AL50" i="2"/>
  <c r="AL52" i="2"/>
  <c r="AL53" i="2"/>
  <c r="AL54" i="2"/>
  <c r="AL55" i="2"/>
  <c r="AL56" i="2"/>
  <c r="AL57" i="2"/>
  <c r="AL58" i="2"/>
  <c r="AL60" i="2"/>
  <c r="AL61" i="2"/>
  <c r="AL62" i="2"/>
  <c r="AL63" i="2"/>
  <c r="AL64" i="2"/>
  <c r="AL65" i="2"/>
  <c r="AL66" i="2"/>
  <c r="AL69" i="2"/>
  <c r="AL70" i="2"/>
  <c r="AL71" i="2"/>
  <c r="AL72" i="2"/>
  <c r="AL73" i="2"/>
  <c r="AL74" i="2"/>
  <c r="AL76" i="2"/>
  <c r="AL77" i="2"/>
  <c r="AL78" i="2"/>
  <c r="AL79" i="2"/>
  <c r="AL80" i="2"/>
  <c r="AL81" i="2"/>
  <c r="AL82" i="2"/>
  <c r="AL84" i="2"/>
  <c r="AL85" i="2"/>
  <c r="AL86" i="2"/>
  <c r="AL87" i="2"/>
  <c r="AL88" i="2"/>
  <c r="AL89" i="2"/>
  <c r="AL90" i="2"/>
  <c r="AL92" i="2"/>
  <c r="AL93" i="2"/>
  <c r="AL94" i="2"/>
  <c r="AL95" i="2"/>
  <c r="AL96" i="2"/>
  <c r="AL97" i="2"/>
  <c r="AL98" i="2"/>
  <c r="AL100" i="2"/>
  <c r="AL101" i="2"/>
  <c r="AL102" i="2"/>
  <c r="AL103" i="2"/>
  <c r="AL104" i="2"/>
  <c r="AL105" i="2"/>
  <c r="AL106" i="2"/>
  <c r="AL109" i="2"/>
  <c r="AL110" i="2"/>
  <c r="AL111" i="2"/>
  <c r="AL112" i="2"/>
  <c r="AL113" i="2"/>
  <c r="AL114" i="2"/>
  <c r="AL116" i="2"/>
  <c r="AL117" i="2"/>
  <c r="AL118" i="2"/>
  <c r="AL119" i="2"/>
  <c r="AL120" i="2"/>
  <c r="AL121" i="2"/>
  <c r="AL122" i="2"/>
  <c r="AL124" i="2"/>
  <c r="AL125" i="2"/>
  <c r="AL126" i="2"/>
  <c r="AL127" i="2"/>
  <c r="AL128" i="2"/>
  <c r="AL129" i="2"/>
  <c r="AL130" i="2"/>
  <c r="AL133" i="2"/>
  <c r="AL134" i="2"/>
  <c r="AL135" i="2"/>
  <c r="AL136" i="2"/>
  <c r="AL137" i="2"/>
  <c r="AL138" i="2"/>
  <c r="AL140" i="2"/>
  <c r="AL141" i="2"/>
  <c r="AL142" i="2"/>
  <c r="AL143" i="2"/>
  <c r="AL144" i="2"/>
  <c r="AL145" i="2"/>
  <c r="AL146" i="2"/>
  <c r="AL148" i="2"/>
  <c r="AL149" i="2"/>
  <c r="AL150" i="2"/>
  <c r="AL151" i="2"/>
  <c r="AL152" i="2"/>
  <c r="AL153" i="2"/>
  <c r="AL154" i="2"/>
  <c r="AL157" i="2"/>
  <c r="AL158" i="2"/>
  <c r="AL159" i="2"/>
  <c r="AL160" i="2"/>
  <c r="AL161" i="2"/>
  <c r="AL162" i="2"/>
  <c r="AL165" i="2"/>
  <c r="AL166" i="2"/>
  <c r="AL167" i="2"/>
  <c r="AL168" i="2"/>
  <c r="AL169" i="2"/>
  <c r="AL170" i="2"/>
  <c r="AL172" i="2"/>
  <c r="AL173" i="2"/>
  <c r="AL174" i="2"/>
  <c r="AL175" i="2"/>
  <c r="AL176" i="2"/>
  <c r="AL177" i="2"/>
  <c r="AL179" i="2"/>
  <c r="AL180" i="2"/>
  <c r="AL181" i="2"/>
  <c r="AL182" i="2"/>
  <c r="AL183" i="2"/>
  <c r="AL184" i="2"/>
  <c r="AL186" i="2"/>
  <c r="AL187" i="2"/>
  <c r="AL188" i="2"/>
  <c r="AL189" i="2"/>
  <c r="AL190" i="2"/>
  <c r="AL193" i="2"/>
  <c r="AL194" i="2"/>
  <c r="AL195" i="2"/>
  <c r="AL196" i="2"/>
  <c r="AL197" i="2"/>
  <c r="AL198" i="2"/>
  <c r="AL200" i="2"/>
  <c r="AL201" i="2"/>
  <c r="AL202" i="2"/>
  <c r="AL203" i="2"/>
  <c r="AL206" i="2"/>
  <c r="AL207" i="2"/>
  <c r="AL208" i="2"/>
  <c r="AL209" i="2"/>
  <c r="AL210" i="2"/>
  <c r="AL211" i="2"/>
  <c r="AL213" i="2"/>
  <c r="AL214" i="2"/>
  <c r="AL215" i="2"/>
  <c r="AL216" i="2"/>
  <c r="AL217" i="2"/>
  <c r="AL218" i="2"/>
  <c r="AL220" i="2"/>
  <c r="AL221" i="2"/>
  <c r="AL222" i="2"/>
  <c r="AL224" i="2"/>
  <c r="AL226" i="2"/>
  <c r="AL227" i="2"/>
  <c r="AL228" i="2"/>
  <c r="AL229" i="2"/>
  <c r="AL230" i="2"/>
  <c r="AL233" i="2"/>
  <c r="AL234" i="2"/>
  <c r="AL235" i="2"/>
  <c r="AL236" i="2"/>
  <c r="AL237" i="2"/>
  <c r="AL239" i="2"/>
  <c r="AL240" i="2"/>
  <c r="AL241" i="2"/>
  <c r="AL242" i="2"/>
  <c r="AL243" i="2"/>
  <c r="AL252" i="2"/>
  <c r="AL253" i="2"/>
  <c r="AL254" i="2"/>
  <c r="AL255" i="2"/>
  <c r="AL256" i="2"/>
  <c r="AL257" i="2"/>
  <c r="AL259" i="2"/>
  <c r="AL260" i="2"/>
  <c r="AL261" i="2"/>
  <c r="AL262" i="2"/>
  <c r="AL263" i="2"/>
  <c r="AL266" i="2"/>
  <c r="AL267" i="2"/>
  <c r="AL268" i="2"/>
  <c r="AL269" i="2"/>
  <c r="AL270" i="2"/>
  <c r="AL272" i="2"/>
  <c r="AL273" i="2"/>
  <c r="AL274" i="2"/>
  <c r="AL275" i="2"/>
  <c r="AL276" i="2"/>
  <c r="AL279" i="2"/>
  <c r="AL280" i="2"/>
  <c r="AL281" i="2"/>
  <c r="AL282" i="2"/>
  <c r="AL283" i="2"/>
  <c r="AL284" i="2"/>
  <c r="AL286" i="2"/>
  <c r="AL287" i="2"/>
  <c r="AL288" i="2"/>
  <c r="AL289" i="2"/>
  <c r="AL290" i="2"/>
  <c r="AL291" i="2"/>
  <c r="AL292" i="2"/>
  <c r="AL294" i="2"/>
  <c r="AL295" i="2"/>
  <c r="AL296" i="2"/>
  <c r="AL297" i="2"/>
  <c r="AL298" i="2"/>
  <c r="AL299" i="2"/>
  <c r="AL300" i="2"/>
  <c r="AL302" i="2"/>
  <c r="AL303" i="2"/>
  <c r="AL304" i="2"/>
  <c r="AL305" i="2"/>
  <c r="AL306" i="2"/>
  <c r="AL309" i="2"/>
  <c r="AL310" i="2"/>
  <c r="AL311" i="2"/>
  <c r="AL312" i="2"/>
  <c r="AL313" i="2"/>
  <c r="AL314" i="2"/>
  <c r="AL315" i="2"/>
  <c r="AL318" i="2"/>
  <c r="AL319" i="2"/>
  <c r="AL320" i="2"/>
  <c r="AL321" i="2"/>
  <c r="AL322" i="2"/>
  <c r="AL323" i="2"/>
  <c r="AL325" i="2"/>
  <c r="AL326" i="2"/>
  <c r="AL327" i="2"/>
  <c r="AL328" i="2"/>
  <c r="AL329" i="2"/>
  <c r="AL330" i="2"/>
  <c r="AL331" i="2"/>
  <c r="AL333" i="2"/>
  <c r="AL334" i="2"/>
  <c r="AL335" i="2"/>
  <c r="AL336" i="2"/>
  <c r="AL337" i="2"/>
  <c r="AL338" i="2"/>
  <c r="AL342" i="2"/>
  <c r="AL343" i="2"/>
  <c r="AL344" i="2"/>
  <c r="AL345" i="2"/>
  <c r="AL346" i="2"/>
  <c r="AL347" i="2"/>
  <c r="AL350" i="2"/>
  <c r="AL351" i="2"/>
  <c r="AL352" i="2"/>
  <c r="AL353" i="2"/>
  <c r="AL354" i="2"/>
  <c r="AL355" i="2"/>
  <c r="AD18" i="2"/>
  <c r="AN18" i="2" s="1"/>
  <c r="AD19" i="2"/>
  <c r="AN19" i="2" s="1"/>
  <c r="AD20" i="2"/>
  <c r="AN20" i="2" s="1"/>
  <c r="AD21" i="2"/>
  <c r="AN21" i="2" s="1"/>
  <c r="AD22" i="2"/>
  <c r="AN22" i="2" s="1"/>
  <c r="AD25" i="2"/>
  <c r="AN25" i="2" s="1"/>
  <c r="AD26" i="2"/>
  <c r="AN26" i="2" s="1"/>
  <c r="AD27" i="2"/>
  <c r="AN27" i="2" s="1"/>
  <c r="AD28" i="2"/>
  <c r="AN28" i="2" s="1"/>
  <c r="AD29" i="2"/>
  <c r="AN29" i="2" s="1"/>
  <c r="AD31" i="2"/>
  <c r="AN31" i="2" s="1"/>
  <c r="AD32" i="2"/>
  <c r="AN32" i="2" s="1"/>
  <c r="AD33" i="2"/>
  <c r="AN33" i="2" s="1"/>
  <c r="AD34" i="2"/>
  <c r="AN34" i="2" s="1"/>
  <c r="AD36" i="2"/>
  <c r="AN36" i="2" s="1"/>
  <c r="AD37" i="2"/>
  <c r="AN37" i="2" s="1"/>
  <c r="AD38" i="2"/>
  <c r="AN38" i="2" s="1"/>
  <c r="AD39" i="2"/>
  <c r="AN39" i="2" s="1"/>
  <c r="AD40" i="2"/>
  <c r="AN40" i="2" s="1"/>
  <c r="AD41" i="2"/>
  <c r="AN41" i="2" s="1"/>
  <c r="AD42" i="2"/>
  <c r="AN42" i="2" s="1"/>
  <c r="AD44" i="2"/>
  <c r="AN44" i="2" s="1"/>
  <c r="AD45" i="2"/>
  <c r="AN45" i="2" s="1"/>
  <c r="AD46" i="2"/>
  <c r="AN46" i="2" s="1"/>
  <c r="AD47" i="2"/>
  <c r="AN47" i="2" s="1"/>
  <c r="AD48" i="2"/>
  <c r="AN48" i="2" s="1"/>
  <c r="AD49" i="2"/>
  <c r="AN49" i="2" s="1"/>
  <c r="AD50" i="2"/>
  <c r="AN50" i="2" s="1"/>
  <c r="AD52" i="2"/>
  <c r="AN52" i="2" s="1"/>
  <c r="AD53" i="2"/>
  <c r="AN53" i="2" s="1"/>
  <c r="AD54" i="2"/>
  <c r="AN54" i="2" s="1"/>
  <c r="AD55" i="2"/>
  <c r="AN55" i="2" s="1"/>
  <c r="AD56" i="2"/>
  <c r="AN56" i="2" s="1"/>
  <c r="AD57" i="2"/>
  <c r="AN57" i="2" s="1"/>
  <c r="AD58" i="2"/>
  <c r="AN58" i="2" s="1"/>
  <c r="AD60" i="2"/>
  <c r="AN60" i="2" s="1"/>
  <c r="AD61" i="2"/>
  <c r="AN61" i="2" s="1"/>
  <c r="AD62" i="2"/>
  <c r="AN62" i="2" s="1"/>
  <c r="AD63" i="2"/>
  <c r="AN63" i="2" s="1"/>
  <c r="AD64" i="2"/>
  <c r="AN64" i="2" s="1"/>
  <c r="AD65" i="2"/>
  <c r="AN65" i="2" s="1"/>
  <c r="AD66" i="2"/>
  <c r="AN66" i="2" s="1"/>
  <c r="AD69" i="2"/>
  <c r="AN69" i="2" s="1"/>
  <c r="AD70" i="2"/>
  <c r="AN70" i="2" s="1"/>
  <c r="AD71" i="2"/>
  <c r="AN71" i="2" s="1"/>
  <c r="AD72" i="2"/>
  <c r="AN72" i="2" s="1"/>
  <c r="AD73" i="2"/>
  <c r="AN73" i="2" s="1"/>
  <c r="AD74" i="2"/>
  <c r="AN74" i="2" s="1"/>
  <c r="AD76" i="2"/>
  <c r="AN76" i="2" s="1"/>
  <c r="AD77" i="2"/>
  <c r="AN77" i="2" s="1"/>
  <c r="AD78" i="2"/>
  <c r="AN78" i="2" s="1"/>
  <c r="AD79" i="2"/>
  <c r="AN79" i="2" s="1"/>
  <c r="AD80" i="2"/>
  <c r="AN80" i="2" s="1"/>
  <c r="AD81" i="2"/>
  <c r="AN81" i="2" s="1"/>
  <c r="AD82" i="2"/>
  <c r="AN82" i="2" s="1"/>
  <c r="AD84" i="2"/>
  <c r="AN84" i="2" s="1"/>
  <c r="AD85" i="2"/>
  <c r="AN85" i="2" s="1"/>
  <c r="AD86" i="2"/>
  <c r="AN86" i="2" s="1"/>
  <c r="AD87" i="2"/>
  <c r="AN87" i="2" s="1"/>
  <c r="AD88" i="2"/>
  <c r="AN88" i="2" s="1"/>
  <c r="AD89" i="2"/>
  <c r="AN89" i="2" s="1"/>
  <c r="AD90" i="2"/>
  <c r="AN90" i="2" s="1"/>
  <c r="AD92" i="2"/>
  <c r="AN92" i="2" s="1"/>
  <c r="AD93" i="2"/>
  <c r="AN93" i="2" s="1"/>
  <c r="AD94" i="2"/>
  <c r="AN94" i="2" s="1"/>
  <c r="AD95" i="2"/>
  <c r="AN95" i="2" s="1"/>
  <c r="AD96" i="2"/>
  <c r="AN96" i="2" s="1"/>
  <c r="AD97" i="2"/>
  <c r="AN97" i="2" s="1"/>
  <c r="AD98" i="2"/>
  <c r="AN98" i="2" s="1"/>
  <c r="AD100" i="2"/>
  <c r="AN100" i="2" s="1"/>
  <c r="AD101" i="2"/>
  <c r="AN101" i="2" s="1"/>
  <c r="AD102" i="2"/>
  <c r="AN102" i="2" s="1"/>
  <c r="AD103" i="2"/>
  <c r="AN103" i="2" s="1"/>
  <c r="AD104" i="2"/>
  <c r="AN104" i="2" s="1"/>
  <c r="AD105" i="2"/>
  <c r="AN105" i="2" s="1"/>
  <c r="AD106" i="2"/>
  <c r="AN106" i="2" s="1"/>
  <c r="AD109" i="2"/>
  <c r="AN109" i="2" s="1"/>
  <c r="AD110" i="2"/>
  <c r="AN110" i="2" s="1"/>
  <c r="AD111" i="2"/>
  <c r="AN111" i="2" s="1"/>
  <c r="AD112" i="2"/>
  <c r="AN112" i="2" s="1"/>
  <c r="AD113" i="2"/>
  <c r="AN113" i="2" s="1"/>
  <c r="AD114" i="2"/>
  <c r="AN114" i="2" s="1"/>
  <c r="AD116" i="2"/>
  <c r="AN116" i="2" s="1"/>
  <c r="AD117" i="2"/>
  <c r="AN117" i="2" s="1"/>
  <c r="AD118" i="2"/>
  <c r="AN118" i="2" s="1"/>
  <c r="AD119" i="2"/>
  <c r="AN119" i="2" s="1"/>
  <c r="AD120" i="2"/>
  <c r="AN120" i="2" s="1"/>
  <c r="AD121" i="2"/>
  <c r="AN121" i="2" s="1"/>
  <c r="AD122" i="2"/>
  <c r="AN122" i="2" s="1"/>
  <c r="AD124" i="2"/>
  <c r="AN124" i="2" s="1"/>
  <c r="AD125" i="2"/>
  <c r="AN125" i="2" s="1"/>
  <c r="AD126" i="2"/>
  <c r="AN126" i="2" s="1"/>
  <c r="AD127" i="2"/>
  <c r="AN127" i="2" s="1"/>
  <c r="AD128" i="2"/>
  <c r="AN128" i="2" s="1"/>
  <c r="AD129" i="2"/>
  <c r="AN129" i="2" s="1"/>
  <c r="AD130" i="2"/>
  <c r="AN130" i="2" s="1"/>
  <c r="AD133" i="2"/>
  <c r="AN133" i="2" s="1"/>
  <c r="AD134" i="2"/>
  <c r="AN134" i="2" s="1"/>
  <c r="AD135" i="2"/>
  <c r="AN135" i="2" s="1"/>
  <c r="AD136" i="2"/>
  <c r="AN136" i="2" s="1"/>
  <c r="AD137" i="2"/>
  <c r="AN137" i="2" s="1"/>
  <c r="AD138" i="2"/>
  <c r="AN138" i="2" s="1"/>
  <c r="AD140" i="2"/>
  <c r="AN140" i="2" s="1"/>
  <c r="AD141" i="2"/>
  <c r="AN141" i="2" s="1"/>
  <c r="AD142" i="2"/>
  <c r="AN142" i="2" s="1"/>
  <c r="AD143" i="2"/>
  <c r="AN143" i="2" s="1"/>
  <c r="AD144" i="2"/>
  <c r="AN144" i="2" s="1"/>
  <c r="AD145" i="2"/>
  <c r="AN145" i="2" s="1"/>
  <c r="AD146" i="2"/>
  <c r="AN146" i="2" s="1"/>
  <c r="AD148" i="2"/>
  <c r="AN148" i="2" s="1"/>
  <c r="AD149" i="2"/>
  <c r="AN149" i="2" s="1"/>
  <c r="AD150" i="2"/>
  <c r="AN150" i="2" s="1"/>
  <c r="AD151" i="2"/>
  <c r="AN151" i="2" s="1"/>
  <c r="AD152" i="2"/>
  <c r="AN152" i="2" s="1"/>
  <c r="AD153" i="2"/>
  <c r="AN153" i="2" s="1"/>
  <c r="AD154" i="2"/>
  <c r="AN154" i="2" s="1"/>
  <c r="AD157" i="2"/>
  <c r="AN157" i="2" s="1"/>
  <c r="AD158" i="2"/>
  <c r="AN158" i="2" s="1"/>
  <c r="AD159" i="2"/>
  <c r="AN159" i="2" s="1"/>
  <c r="AD160" i="2"/>
  <c r="AN160" i="2" s="1"/>
  <c r="AD161" i="2"/>
  <c r="AN161" i="2" s="1"/>
  <c r="AD162" i="2"/>
  <c r="AD165" i="2"/>
  <c r="AN165" i="2" s="1"/>
  <c r="AD166" i="2"/>
  <c r="AN166" i="2" s="1"/>
  <c r="AD167" i="2"/>
  <c r="AN167" i="2" s="1"/>
  <c r="AD168" i="2"/>
  <c r="AN168" i="2" s="1"/>
  <c r="AD169" i="2"/>
  <c r="AN169" i="2" s="1"/>
  <c r="AD170" i="2"/>
  <c r="AN170" i="2" s="1"/>
  <c r="AD172" i="2"/>
  <c r="AN172" i="2" s="1"/>
  <c r="AD173" i="2"/>
  <c r="AN173" i="2" s="1"/>
  <c r="AD174" i="2"/>
  <c r="AN174" i="2" s="1"/>
  <c r="AD175" i="2"/>
  <c r="AN175" i="2" s="1"/>
  <c r="AD176" i="2"/>
  <c r="AN176" i="2" s="1"/>
  <c r="AD177" i="2"/>
  <c r="AN177" i="2" s="1"/>
  <c r="AD179" i="2"/>
  <c r="AN179" i="2" s="1"/>
  <c r="AD180" i="2"/>
  <c r="AN180" i="2" s="1"/>
  <c r="AD181" i="2"/>
  <c r="AN181" i="2" s="1"/>
  <c r="AD182" i="2"/>
  <c r="AN182" i="2" s="1"/>
  <c r="AD183" i="2"/>
  <c r="AN183" i="2" s="1"/>
  <c r="AD184" i="2"/>
  <c r="AD186" i="2"/>
  <c r="AN186" i="2" s="1"/>
  <c r="AD187" i="2"/>
  <c r="AN187" i="2" s="1"/>
  <c r="AD188" i="2"/>
  <c r="AN188" i="2" s="1"/>
  <c r="AD189" i="2"/>
  <c r="AN189" i="2" s="1"/>
  <c r="AD190" i="2"/>
  <c r="AN190" i="2" s="1"/>
  <c r="AD193" i="2"/>
  <c r="AN193" i="2" s="1"/>
  <c r="AD194" i="2"/>
  <c r="AN194" i="2" s="1"/>
  <c r="AD195" i="2"/>
  <c r="AN195" i="2" s="1"/>
  <c r="AD196" i="2"/>
  <c r="AN196" i="2" s="1"/>
  <c r="AD197" i="2"/>
  <c r="AN197" i="2" s="1"/>
  <c r="AD198" i="2"/>
  <c r="AN198" i="2" s="1"/>
  <c r="AD200" i="2"/>
  <c r="AN200" i="2" s="1"/>
  <c r="AD201" i="2"/>
  <c r="AN201" i="2" s="1"/>
  <c r="AD202" i="2"/>
  <c r="AN202" i="2" s="1"/>
  <c r="AD203" i="2"/>
  <c r="AN203" i="2" s="1"/>
  <c r="AD206" i="2"/>
  <c r="AN206" i="2" s="1"/>
  <c r="AD207" i="2"/>
  <c r="AN207" i="2" s="1"/>
  <c r="AD208" i="2"/>
  <c r="AN208" i="2" s="1"/>
  <c r="AD209" i="2"/>
  <c r="AN209" i="2" s="1"/>
  <c r="AD210" i="2"/>
  <c r="AN210" i="2" s="1"/>
  <c r="AD211" i="2"/>
  <c r="AD213" i="2"/>
  <c r="AN213" i="2" s="1"/>
  <c r="AD214" i="2"/>
  <c r="AN214" i="2" s="1"/>
  <c r="AD215" i="2"/>
  <c r="AN215" i="2" s="1"/>
  <c r="AD216" i="2"/>
  <c r="AN216" i="2" s="1"/>
  <c r="AD217" i="2"/>
  <c r="AN217" i="2" s="1"/>
  <c r="AD218" i="2"/>
  <c r="AD220" i="2"/>
  <c r="AN220" i="2" s="1"/>
  <c r="AD221" i="2"/>
  <c r="AN221" i="2" s="1"/>
  <c r="AD222" i="2"/>
  <c r="AN222" i="2" s="1"/>
  <c r="AD224" i="2"/>
  <c r="AN224" i="2" s="1"/>
  <c r="AD226" i="2"/>
  <c r="AN226" i="2" s="1"/>
  <c r="AD227" i="2"/>
  <c r="AN227" i="2" s="1"/>
  <c r="AD228" i="2"/>
  <c r="AN228" i="2" s="1"/>
  <c r="AD229" i="2"/>
  <c r="AN229" i="2" s="1"/>
  <c r="AD230" i="2"/>
  <c r="AN230" i="2" s="1"/>
  <c r="AD233" i="2"/>
  <c r="AN233" i="2" s="1"/>
  <c r="AD234" i="2"/>
  <c r="AN234" i="2" s="1"/>
  <c r="AD235" i="2"/>
  <c r="AN235" i="2" s="1"/>
  <c r="AD236" i="2"/>
  <c r="AN236" i="2" s="1"/>
  <c r="AD237" i="2"/>
  <c r="AD239" i="2"/>
  <c r="AD240" i="2"/>
  <c r="AD241" i="2"/>
  <c r="AD242" i="2"/>
  <c r="AD243" i="2"/>
  <c r="AD252" i="2"/>
  <c r="AN252" i="2" s="1"/>
  <c r="AD253" i="2"/>
  <c r="AN253" i="2" s="1"/>
  <c r="AD254" i="2"/>
  <c r="AN254" i="2" s="1"/>
  <c r="AD255" i="2"/>
  <c r="AN255" i="2" s="1"/>
  <c r="AD256" i="2"/>
  <c r="AN256" i="2" s="1"/>
  <c r="AD257" i="2"/>
  <c r="AN257" i="2" s="1"/>
  <c r="AD259" i="2"/>
  <c r="AN259" i="2" s="1"/>
  <c r="AD260" i="2"/>
  <c r="AN260" i="2" s="1"/>
  <c r="AD261" i="2"/>
  <c r="AN261" i="2" s="1"/>
  <c r="AD262" i="2"/>
  <c r="AN262" i="2" s="1"/>
  <c r="AD263" i="2"/>
  <c r="AN263" i="2" s="1"/>
  <c r="AD266" i="2"/>
  <c r="AN266" i="2" s="1"/>
  <c r="AD267" i="2"/>
  <c r="AN267" i="2" s="1"/>
  <c r="AD268" i="2"/>
  <c r="AN268" i="2" s="1"/>
  <c r="AD269" i="2"/>
  <c r="AN269" i="2" s="1"/>
  <c r="AD270" i="2"/>
  <c r="AN270" i="2" s="1"/>
  <c r="AD272" i="2"/>
  <c r="AN272" i="2" s="1"/>
  <c r="AD273" i="2"/>
  <c r="AN273" i="2" s="1"/>
  <c r="AD274" i="2"/>
  <c r="AN274" i="2" s="1"/>
  <c r="AD275" i="2"/>
  <c r="AN275" i="2" s="1"/>
  <c r="AD276" i="2"/>
  <c r="AN276" i="2" s="1"/>
  <c r="AD279" i="2"/>
  <c r="AN279" i="2" s="1"/>
  <c r="AD280" i="2"/>
  <c r="AN280" i="2" s="1"/>
  <c r="AD281" i="2"/>
  <c r="AN281" i="2" s="1"/>
  <c r="AD282" i="2"/>
  <c r="AN282" i="2" s="1"/>
  <c r="AD283" i="2"/>
  <c r="AN283" i="2" s="1"/>
  <c r="AD284" i="2"/>
  <c r="AD286" i="2"/>
  <c r="AN286" i="2" s="1"/>
  <c r="AD287" i="2"/>
  <c r="AN287" i="2" s="1"/>
  <c r="AD288" i="2"/>
  <c r="AN288" i="2" s="1"/>
  <c r="AD289" i="2"/>
  <c r="AN289" i="2" s="1"/>
  <c r="AD290" i="2"/>
  <c r="AN290" i="2" s="1"/>
  <c r="AD291" i="2"/>
  <c r="AN291" i="2" s="1"/>
  <c r="AD292" i="2"/>
  <c r="AD294" i="2"/>
  <c r="AN294" i="2" s="1"/>
  <c r="AD295" i="2"/>
  <c r="AN295" i="2" s="1"/>
  <c r="AD296" i="2"/>
  <c r="AN296" i="2" s="1"/>
  <c r="AD297" i="2"/>
  <c r="AN297" i="2" s="1"/>
  <c r="AD298" i="2"/>
  <c r="AN298" i="2" s="1"/>
  <c r="AD299" i="2"/>
  <c r="AN299" i="2" s="1"/>
  <c r="AD300" i="2"/>
  <c r="AN300" i="2" s="1"/>
  <c r="AD302" i="2"/>
  <c r="AN302" i="2" s="1"/>
  <c r="AD303" i="2"/>
  <c r="AN303" i="2" s="1"/>
  <c r="AD304" i="2"/>
  <c r="AN304" i="2" s="1"/>
  <c r="AD305" i="2"/>
  <c r="AN305" i="2" s="1"/>
  <c r="AD306" i="2"/>
  <c r="AN306" i="2" s="1"/>
  <c r="AD309" i="2"/>
  <c r="AN309" i="2" s="1"/>
  <c r="AD310" i="2"/>
  <c r="AN310" i="2" s="1"/>
  <c r="AD311" i="2"/>
  <c r="AN311" i="2" s="1"/>
  <c r="AD312" i="2"/>
  <c r="AN312" i="2" s="1"/>
  <c r="AD313" i="2"/>
  <c r="AN313" i="2" s="1"/>
  <c r="AD314" i="2"/>
  <c r="AN314" i="2" s="1"/>
  <c r="AD315" i="2"/>
  <c r="AN315" i="2" s="1"/>
  <c r="AD318" i="2"/>
  <c r="AN318" i="2" s="1"/>
  <c r="AD319" i="2"/>
  <c r="AN319" i="2" s="1"/>
  <c r="AD320" i="2"/>
  <c r="AN320" i="2" s="1"/>
  <c r="AD321" i="2"/>
  <c r="AN321" i="2" s="1"/>
  <c r="AD322" i="2"/>
  <c r="AN322" i="2" s="1"/>
  <c r="AD323" i="2"/>
  <c r="AN323" i="2" s="1"/>
  <c r="AD325" i="2"/>
  <c r="AN325" i="2" s="1"/>
  <c r="AD326" i="2"/>
  <c r="AN326" i="2" s="1"/>
  <c r="AD327" i="2"/>
  <c r="AN327" i="2" s="1"/>
  <c r="AD328" i="2"/>
  <c r="AN328" i="2" s="1"/>
  <c r="AD329" i="2"/>
  <c r="AN329" i="2" s="1"/>
  <c r="AD330" i="2"/>
  <c r="AN330" i="2" s="1"/>
  <c r="AD331" i="2"/>
  <c r="AN331" i="2" s="1"/>
  <c r="AD333" i="2"/>
  <c r="AN333" i="2" s="1"/>
  <c r="AD334" i="2"/>
  <c r="AN334" i="2" s="1"/>
  <c r="AD335" i="2"/>
  <c r="AN335" i="2" s="1"/>
  <c r="AD336" i="2"/>
  <c r="AN336" i="2" s="1"/>
  <c r="AD337" i="2"/>
  <c r="AN337" i="2" s="1"/>
  <c r="AD338" i="2"/>
  <c r="AN338" i="2" s="1"/>
  <c r="AD342" i="2"/>
  <c r="AN342" i="2" s="1"/>
  <c r="AD343" i="2"/>
  <c r="AN343" i="2" s="1"/>
  <c r="AD344" i="2"/>
  <c r="AN344" i="2" s="1"/>
  <c r="AD345" i="2"/>
  <c r="AN345" i="2" s="1"/>
  <c r="AD346" i="2"/>
  <c r="AN346" i="2" s="1"/>
  <c r="AD347" i="2"/>
  <c r="AN347" i="2" s="1"/>
  <c r="AD350" i="2"/>
  <c r="AN350" i="2" s="1"/>
  <c r="AD351" i="2"/>
  <c r="AN351" i="2" s="1"/>
  <c r="AD352" i="2"/>
  <c r="AN352" i="2" s="1"/>
  <c r="AD353" i="2"/>
  <c r="AN353" i="2" s="1"/>
  <c r="AD354" i="2"/>
  <c r="AN354" i="2" s="1"/>
  <c r="AD355" i="2"/>
  <c r="AN355" i="2" s="1"/>
  <c r="X18" i="2"/>
  <c r="X19" i="2"/>
  <c r="X20" i="2"/>
  <c r="X21" i="2"/>
  <c r="X22" i="2"/>
  <c r="X25" i="2"/>
  <c r="X26" i="2"/>
  <c r="X27" i="2"/>
  <c r="X28" i="2"/>
  <c r="X29" i="2"/>
  <c r="X31" i="2"/>
  <c r="X32" i="2"/>
  <c r="X33" i="2"/>
  <c r="X34" i="2"/>
  <c r="X36" i="2"/>
  <c r="X37" i="2"/>
  <c r="X38" i="2"/>
  <c r="X39" i="2"/>
  <c r="X40" i="2"/>
  <c r="X41" i="2"/>
  <c r="X42" i="2"/>
  <c r="X44" i="2"/>
  <c r="X45" i="2"/>
  <c r="X46" i="2"/>
  <c r="X47" i="2"/>
  <c r="X48" i="2"/>
  <c r="X49" i="2"/>
  <c r="X50" i="2"/>
  <c r="X52" i="2"/>
  <c r="X53" i="2"/>
  <c r="X54" i="2"/>
  <c r="X55" i="2"/>
  <c r="X56" i="2"/>
  <c r="X57" i="2"/>
  <c r="X58" i="2"/>
  <c r="X60" i="2"/>
  <c r="X61" i="2"/>
  <c r="X62" i="2"/>
  <c r="X63" i="2"/>
  <c r="X64" i="2"/>
  <c r="X65" i="2"/>
  <c r="X66" i="2"/>
  <c r="X68" i="2"/>
  <c r="X69" i="2"/>
  <c r="X70" i="2"/>
  <c r="X71" i="2"/>
  <c r="X72" i="2"/>
  <c r="X73" i="2"/>
  <c r="X74" i="2"/>
  <c r="X76" i="2"/>
  <c r="X77" i="2"/>
  <c r="X78" i="2"/>
  <c r="X79" i="2"/>
  <c r="X80" i="2"/>
  <c r="X81" i="2"/>
  <c r="X82" i="2"/>
  <c r="X84" i="2"/>
  <c r="X85" i="2"/>
  <c r="X86" i="2"/>
  <c r="X87" i="2"/>
  <c r="X88" i="2"/>
  <c r="X89" i="2"/>
  <c r="X90" i="2"/>
  <c r="X92" i="2"/>
  <c r="X93" i="2"/>
  <c r="X94" i="2"/>
  <c r="X95" i="2"/>
  <c r="X96" i="2"/>
  <c r="X97" i="2"/>
  <c r="X98" i="2"/>
  <c r="X100" i="2"/>
  <c r="X101" i="2"/>
  <c r="X102" i="2"/>
  <c r="X103" i="2"/>
  <c r="X104" i="2"/>
  <c r="X105" i="2"/>
  <c r="X106" i="2"/>
  <c r="X108" i="2"/>
  <c r="X109" i="2"/>
  <c r="X110" i="2"/>
  <c r="X111" i="2"/>
  <c r="X112" i="2"/>
  <c r="X113" i="2"/>
  <c r="X114" i="2"/>
  <c r="X116" i="2"/>
  <c r="X117" i="2"/>
  <c r="X118" i="2"/>
  <c r="X119" i="2"/>
  <c r="X120" i="2"/>
  <c r="X121" i="2"/>
  <c r="X122" i="2"/>
  <c r="X124" i="2"/>
  <c r="X125" i="2"/>
  <c r="X126" i="2"/>
  <c r="X127" i="2"/>
  <c r="X128" i="2"/>
  <c r="X129" i="2"/>
  <c r="X130" i="2"/>
  <c r="X132" i="2"/>
  <c r="X133" i="2"/>
  <c r="X134" i="2"/>
  <c r="X135" i="2"/>
  <c r="X136" i="2"/>
  <c r="X137" i="2"/>
  <c r="X138" i="2"/>
  <c r="X140" i="2"/>
  <c r="X141" i="2"/>
  <c r="X142" i="2"/>
  <c r="X143" i="2"/>
  <c r="X144" i="2"/>
  <c r="X145" i="2"/>
  <c r="X146" i="2"/>
  <c r="X148" i="2"/>
  <c r="X149" i="2"/>
  <c r="X150" i="2"/>
  <c r="X151" i="2"/>
  <c r="X152" i="2"/>
  <c r="X153" i="2"/>
  <c r="X154" i="2"/>
  <c r="X157" i="2"/>
  <c r="X158" i="2"/>
  <c r="X159" i="2"/>
  <c r="X160" i="2"/>
  <c r="X161" i="2"/>
  <c r="X164" i="2"/>
  <c r="X165" i="2"/>
  <c r="X166" i="2"/>
  <c r="X167" i="2"/>
  <c r="X168" i="2"/>
  <c r="X169" i="2"/>
  <c r="X170" i="2"/>
  <c r="X172" i="2"/>
  <c r="X173" i="2"/>
  <c r="X174" i="2"/>
  <c r="X175" i="2"/>
  <c r="X176" i="2"/>
  <c r="X177" i="2"/>
  <c r="X179" i="2"/>
  <c r="X180" i="2"/>
  <c r="X181" i="2"/>
  <c r="X182" i="2"/>
  <c r="X183" i="2"/>
  <c r="X186" i="2"/>
  <c r="X187" i="2"/>
  <c r="X188" i="2"/>
  <c r="X189" i="2"/>
  <c r="X190" i="2"/>
  <c r="X193" i="2"/>
  <c r="X194" i="2"/>
  <c r="X195" i="2"/>
  <c r="X196" i="2"/>
  <c r="X197" i="2"/>
  <c r="X198" i="2"/>
  <c r="X200" i="2"/>
  <c r="X201" i="2"/>
  <c r="X202" i="2"/>
  <c r="X203" i="2"/>
  <c r="X206" i="2"/>
  <c r="X207" i="2"/>
  <c r="X208" i="2"/>
  <c r="X209" i="2"/>
  <c r="X210" i="2"/>
  <c r="X213" i="2"/>
  <c r="X214" i="2"/>
  <c r="X215" i="2"/>
  <c r="X216" i="2"/>
  <c r="X217" i="2"/>
  <c r="X220" i="2"/>
  <c r="X221" i="2"/>
  <c r="X222" i="2"/>
  <c r="X224" i="2"/>
  <c r="X226" i="2"/>
  <c r="X227" i="2"/>
  <c r="X228" i="2"/>
  <c r="X229" i="2"/>
  <c r="X230" i="2"/>
  <c r="X233" i="2"/>
  <c r="X234" i="2"/>
  <c r="X235" i="2"/>
  <c r="X236" i="2"/>
  <c r="X245" i="2"/>
  <c r="X246" i="2"/>
  <c r="X247" i="2"/>
  <c r="X248" i="2"/>
  <c r="X249" i="2"/>
  <c r="X252" i="2"/>
  <c r="X253" i="2"/>
  <c r="X254" i="2"/>
  <c r="X255" i="2"/>
  <c r="X256" i="2"/>
  <c r="X257" i="2"/>
  <c r="X259" i="2"/>
  <c r="X260" i="2"/>
  <c r="X261" i="2"/>
  <c r="X262" i="2"/>
  <c r="X263" i="2"/>
  <c r="X266" i="2"/>
  <c r="X267" i="2"/>
  <c r="X268" i="2"/>
  <c r="X269" i="2"/>
  <c r="X270" i="2"/>
  <c r="X272" i="2"/>
  <c r="X273" i="2"/>
  <c r="X274" i="2"/>
  <c r="X275" i="2"/>
  <c r="X276" i="2"/>
  <c r="X278" i="2"/>
  <c r="X279" i="2"/>
  <c r="X280" i="2"/>
  <c r="X281" i="2"/>
  <c r="X282" i="2"/>
  <c r="X283" i="2"/>
  <c r="X286" i="2"/>
  <c r="X287" i="2"/>
  <c r="X288" i="2"/>
  <c r="X289" i="2"/>
  <c r="X290" i="2"/>
  <c r="X291" i="2"/>
  <c r="X294" i="2"/>
  <c r="X295" i="2"/>
  <c r="X296" i="2"/>
  <c r="X297" i="2"/>
  <c r="X298" i="2"/>
  <c r="X299" i="2"/>
  <c r="X300" i="2"/>
  <c r="X302" i="2"/>
  <c r="X303" i="2"/>
  <c r="X304" i="2"/>
  <c r="X305" i="2"/>
  <c r="X306" i="2"/>
  <c r="X309" i="2"/>
  <c r="X310" i="2"/>
  <c r="X311" i="2"/>
  <c r="X312" i="2"/>
  <c r="X313" i="2"/>
  <c r="X314" i="2"/>
  <c r="X315" i="2"/>
  <c r="X317" i="2"/>
  <c r="X318" i="2"/>
  <c r="X319" i="2"/>
  <c r="X320" i="2"/>
  <c r="X321" i="2"/>
  <c r="X322" i="2"/>
  <c r="X323" i="2"/>
  <c r="X325" i="2"/>
  <c r="X326" i="2"/>
  <c r="X327" i="2"/>
  <c r="X328" i="2"/>
  <c r="X329" i="2"/>
  <c r="X330" i="2"/>
  <c r="X331" i="2"/>
  <c r="X333" i="2"/>
  <c r="X334" i="2"/>
  <c r="X335" i="2"/>
  <c r="X336" i="2"/>
  <c r="X337" i="2"/>
  <c r="X338" i="2"/>
  <c r="X341" i="2"/>
  <c r="X342" i="2"/>
  <c r="X343" i="2"/>
  <c r="X344" i="2"/>
  <c r="X345" i="2"/>
  <c r="X346" i="2"/>
  <c r="X347" i="2"/>
  <c r="X350" i="2"/>
  <c r="X351" i="2"/>
  <c r="X352" i="2"/>
  <c r="X353" i="2"/>
  <c r="X354" i="2"/>
  <c r="X355" i="2"/>
  <c r="V170" i="2"/>
  <c r="P18" i="2"/>
  <c r="AO18" i="2" s="1"/>
  <c r="P19" i="2"/>
  <c r="AO19" i="2" s="1"/>
  <c r="P20" i="2"/>
  <c r="AO20" i="2" s="1"/>
  <c r="P21" i="2"/>
  <c r="AO21" i="2" s="1"/>
  <c r="P22" i="2"/>
  <c r="AO22" i="2" s="1"/>
  <c r="P25" i="2"/>
  <c r="AO25" i="2" s="1"/>
  <c r="P26" i="2"/>
  <c r="AO26" i="2" s="1"/>
  <c r="P27" i="2"/>
  <c r="AO27" i="2" s="1"/>
  <c r="P28" i="2"/>
  <c r="AO28" i="2" s="1"/>
  <c r="P29" i="2"/>
  <c r="AO29" i="2" s="1"/>
  <c r="P31" i="2"/>
  <c r="AO31" i="2" s="1"/>
  <c r="P32" i="2"/>
  <c r="AO32" i="2" s="1"/>
  <c r="P33" i="2"/>
  <c r="AO33" i="2" s="1"/>
  <c r="P34" i="2"/>
  <c r="AO34" i="2" s="1"/>
  <c r="P36" i="2"/>
  <c r="AO36" i="2" s="1"/>
  <c r="P37" i="2"/>
  <c r="AO37" i="2" s="1"/>
  <c r="P38" i="2"/>
  <c r="AO38" i="2" s="1"/>
  <c r="P39" i="2"/>
  <c r="AO39" i="2" s="1"/>
  <c r="P40" i="2"/>
  <c r="AO40" i="2" s="1"/>
  <c r="P41" i="2"/>
  <c r="AO41" i="2" s="1"/>
  <c r="P42" i="2"/>
  <c r="AO42" i="2" s="1"/>
  <c r="P44" i="2"/>
  <c r="AO44" i="2" s="1"/>
  <c r="P45" i="2"/>
  <c r="AO45" i="2" s="1"/>
  <c r="P46" i="2"/>
  <c r="AO46" i="2" s="1"/>
  <c r="P47" i="2"/>
  <c r="AO47" i="2" s="1"/>
  <c r="P48" i="2"/>
  <c r="AO48" i="2" s="1"/>
  <c r="P49" i="2"/>
  <c r="AO49" i="2" s="1"/>
  <c r="P50" i="2"/>
  <c r="AO50" i="2" s="1"/>
  <c r="P52" i="2"/>
  <c r="AO52" i="2" s="1"/>
  <c r="P53" i="2"/>
  <c r="AO53" i="2" s="1"/>
  <c r="P54" i="2"/>
  <c r="AO54" i="2" s="1"/>
  <c r="P55" i="2"/>
  <c r="AO55" i="2" s="1"/>
  <c r="P56" i="2"/>
  <c r="AO56" i="2" s="1"/>
  <c r="P57" i="2"/>
  <c r="AO57" i="2" s="1"/>
  <c r="P58" i="2"/>
  <c r="AO58" i="2" s="1"/>
  <c r="P60" i="2"/>
  <c r="AO60" i="2" s="1"/>
  <c r="P61" i="2"/>
  <c r="AO61" i="2" s="1"/>
  <c r="P62" i="2"/>
  <c r="AO62" i="2" s="1"/>
  <c r="P63" i="2"/>
  <c r="AO63" i="2" s="1"/>
  <c r="P64" i="2"/>
  <c r="AO64" i="2" s="1"/>
  <c r="P65" i="2"/>
  <c r="AO65" i="2" s="1"/>
  <c r="P66" i="2"/>
  <c r="AO66" i="2" s="1"/>
  <c r="P68" i="2"/>
  <c r="P69" i="2"/>
  <c r="AO69" i="2" s="1"/>
  <c r="P70" i="2"/>
  <c r="AO70" i="2" s="1"/>
  <c r="P71" i="2"/>
  <c r="AO71" i="2" s="1"/>
  <c r="P72" i="2"/>
  <c r="AO72" i="2" s="1"/>
  <c r="P73" i="2"/>
  <c r="AO73" i="2" s="1"/>
  <c r="P74" i="2"/>
  <c r="AO74" i="2" s="1"/>
  <c r="P76" i="2"/>
  <c r="AO76" i="2" s="1"/>
  <c r="P77" i="2"/>
  <c r="AO77" i="2" s="1"/>
  <c r="P78" i="2"/>
  <c r="AO78" i="2" s="1"/>
  <c r="P79" i="2"/>
  <c r="AO79" i="2" s="1"/>
  <c r="P80" i="2"/>
  <c r="AO80" i="2" s="1"/>
  <c r="P81" i="2"/>
  <c r="AO81" i="2" s="1"/>
  <c r="P82" i="2"/>
  <c r="AO82" i="2" s="1"/>
  <c r="P84" i="2"/>
  <c r="AO84" i="2" s="1"/>
  <c r="P85" i="2"/>
  <c r="AO85" i="2" s="1"/>
  <c r="P86" i="2"/>
  <c r="AO86" i="2" s="1"/>
  <c r="P87" i="2"/>
  <c r="AO87" i="2" s="1"/>
  <c r="P88" i="2"/>
  <c r="AO88" i="2" s="1"/>
  <c r="P89" i="2"/>
  <c r="AO89" i="2" s="1"/>
  <c r="P90" i="2"/>
  <c r="AO90" i="2" s="1"/>
  <c r="P92" i="2"/>
  <c r="AO92" i="2" s="1"/>
  <c r="P93" i="2"/>
  <c r="AO93" i="2" s="1"/>
  <c r="P94" i="2"/>
  <c r="AO94" i="2" s="1"/>
  <c r="P95" i="2"/>
  <c r="AO95" i="2" s="1"/>
  <c r="P96" i="2"/>
  <c r="AO96" i="2" s="1"/>
  <c r="P97" i="2"/>
  <c r="AO97" i="2" s="1"/>
  <c r="P98" i="2"/>
  <c r="AO98" i="2" s="1"/>
  <c r="P100" i="2"/>
  <c r="AO100" i="2" s="1"/>
  <c r="P101" i="2"/>
  <c r="AO101" i="2" s="1"/>
  <c r="P102" i="2"/>
  <c r="AO102" i="2" s="1"/>
  <c r="P103" i="2"/>
  <c r="AO103" i="2" s="1"/>
  <c r="P104" i="2"/>
  <c r="AO104" i="2" s="1"/>
  <c r="P105" i="2"/>
  <c r="AO105" i="2" s="1"/>
  <c r="P106" i="2"/>
  <c r="AO106" i="2" s="1"/>
  <c r="P108" i="2"/>
  <c r="P109" i="2"/>
  <c r="AO109" i="2" s="1"/>
  <c r="P110" i="2"/>
  <c r="AO110" i="2" s="1"/>
  <c r="P111" i="2"/>
  <c r="AO111" i="2" s="1"/>
  <c r="P112" i="2"/>
  <c r="AO112" i="2" s="1"/>
  <c r="P113" i="2"/>
  <c r="AO113" i="2" s="1"/>
  <c r="P114" i="2"/>
  <c r="AO114" i="2" s="1"/>
  <c r="P116" i="2"/>
  <c r="AO116" i="2" s="1"/>
  <c r="P117" i="2"/>
  <c r="AO117" i="2" s="1"/>
  <c r="P118" i="2"/>
  <c r="AO118" i="2" s="1"/>
  <c r="P119" i="2"/>
  <c r="AO119" i="2" s="1"/>
  <c r="P120" i="2"/>
  <c r="AO120" i="2" s="1"/>
  <c r="P121" i="2"/>
  <c r="AO121" i="2" s="1"/>
  <c r="P122" i="2"/>
  <c r="AO122" i="2" s="1"/>
  <c r="P124" i="2"/>
  <c r="AO124" i="2" s="1"/>
  <c r="P125" i="2"/>
  <c r="AO125" i="2" s="1"/>
  <c r="P126" i="2"/>
  <c r="AO126" i="2" s="1"/>
  <c r="P127" i="2"/>
  <c r="AO127" i="2" s="1"/>
  <c r="P128" i="2"/>
  <c r="AO128" i="2" s="1"/>
  <c r="P129" i="2"/>
  <c r="AO129" i="2" s="1"/>
  <c r="P130" i="2"/>
  <c r="AO130" i="2" s="1"/>
  <c r="P132" i="2"/>
  <c r="P133" i="2"/>
  <c r="P134" i="2"/>
  <c r="P135" i="2"/>
  <c r="P136" i="2"/>
  <c r="P137" i="2"/>
  <c r="P138" i="2"/>
  <c r="P140" i="2"/>
  <c r="P141" i="2"/>
  <c r="P142" i="2"/>
  <c r="P143" i="2"/>
  <c r="P144" i="2"/>
  <c r="P145" i="2"/>
  <c r="P146" i="2"/>
  <c r="P148" i="2"/>
  <c r="P149" i="2"/>
  <c r="P150" i="2"/>
  <c r="P151" i="2"/>
  <c r="P152" i="2"/>
  <c r="P153" i="2"/>
  <c r="P154" i="2"/>
  <c r="P157" i="2"/>
  <c r="P158" i="2"/>
  <c r="P159" i="2"/>
  <c r="P160" i="2"/>
  <c r="P161" i="2"/>
  <c r="P164" i="2"/>
  <c r="P165" i="2"/>
  <c r="P166" i="2"/>
  <c r="P167" i="2"/>
  <c r="P168" i="2"/>
  <c r="P169" i="2"/>
  <c r="P170" i="2"/>
  <c r="P172" i="2"/>
  <c r="P173" i="2"/>
  <c r="P174" i="2"/>
  <c r="P175" i="2"/>
  <c r="P176" i="2"/>
  <c r="P177" i="2"/>
  <c r="P179" i="2"/>
  <c r="P180" i="2"/>
  <c r="P181" i="2"/>
  <c r="P182" i="2"/>
  <c r="P183" i="2"/>
  <c r="P186" i="2"/>
  <c r="AO186" i="2" s="1"/>
  <c r="P187" i="2"/>
  <c r="AO187" i="2" s="1"/>
  <c r="P188" i="2"/>
  <c r="AO188" i="2" s="1"/>
  <c r="P189" i="2"/>
  <c r="AO189" i="2" s="1"/>
  <c r="P190" i="2"/>
  <c r="AO190" i="2" s="1"/>
  <c r="P193" i="2"/>
  <c r="AO193" i="2" s="1"/>
  <c r="P194" i="2"/>
  <c r="AO194" i="2" s="1"/>
  <c r="P195" i="2"/>
  <c r="AO195" i="2" s="1"/>
  <c r="P196" i="2"/>
  <c r="AO196" i="2" s="1"/>
  <c r="P197" i="2"/>
  <c r="AO197" i="2" s="1"/>
  <c r="P198" i="2"/>
  <c r="AO198" i="2" s="1"/>
  <c r="P200" i="2"/>
  <c r="AO200" i="2" s="1"/>
  <c r="P201" i="2"/>
  <c r="AO201" i="2" s="1"/>
  <c r="P202" i="2"/>
  <c r="AO202" i="2" s="1"/>
  <c r="P203" i="2"/>
  <c r="AO203" i="2" s="1"/>
  <c r="P206" i="2"/>
  <c r="AO206" i="2" s="1"/>
  <c r="P207" i="2"/>
  <c r="AO207" i="2" s="1"/>
  <c r="P208" i="2"/>
  <c r="AO208" i="2" s="1"/>
  <c r="P209" i="2"/>
  <c r="AO209" i="2" s="1"/>
  <c r="P210" i="2"/>
  <c r="AO210" i="2" s="1"/>
  <c r="P213" i="2"/>
  <c r="AO213" i="2" s="1"/>
  <c r="P214" i="2"/>
  <c r="AO214" i="2" s="1"/>
  <c r="P215" i="2"/>
  <c r="AO215" i="2" s="1"/>
  <c r="P216" i="2"/>
  <c r="AO216" i="2" s="1"/>
  <c r="P217" i="2"/>
  <c r="AO217" i="2" s="1"/>
  <c r="P220" i="2"/>
  <c r="AO220" i="2" s="1"/>
  <c r="P221" i="2"/>
  <c r="AO221" i="2" s="1"/>
  <c r="P222" i="2"/>
  <c r="AO222" i="2" s="1"/>
  <c r="P224" i="2"/>
  <c r="AO224" i="2" s="1"/>
  <c r="P226" i="2"/>
  <c r="AO226" i="2" s="1"/>
  <c r="P227" i="2"/>
  <c r="AO227" i="2" s="1"/>
  <c r="P228" i="2"/>
  <c r="AO228" i="2" s="1"/>
  <c r="P229" i="2"/>
  <c r="AO229" i="2" s="1"/>
  <c r="P230" i="2"/>
  <c r="AO230" i="2" s="1"/>
  <c r="P233" i="2"/>
  <c r="AO233" i="2" s="1"/>
  <c r="P234" i="2"/>
  <c r="AO234" i="2" s="1"/>
  <c r="P235" i="2"/>
  <c r="AO235" i="2" s="1"/>
  <c r="P236" i="2"/>
  <c r="AO236" i="2" s="1"/>
  <c r="P245" i="2"/>
  <c r="P246" i="2"/>
  <c r="P247" i="2"/>
  <c r="P248" i="2"/>
  <c r="P249" i="2"/>
  <c r="P252" i="2"/>
  <c r="AO252" i="2" s="1"/>
  <c r="P253" i="2"/>
  <c r="AO253" i="2" s="1"/>
  <c r="P254" i="2"/>
  <c r="AO254" i="2" s="1"/>
  <c r="P255" i="2"/>
  <c r="AO255" i="2" s="1"/>
  <c r="P256" i="2"/>
  <c r="AO256" i="2" s="1"/>
  <c r="P257" i="2"/>
  <c r="AO257" i="2" s="1"/>
  <c r="P259" i="2"/>
  <c r="AO259" i="2" s="1"/>
  <c r="P260" i="2"/>
  <c r="AO260" i="2" s="1"/>
  <c r="P261" i="2"/>
  <c r="AO261" i="2" s="1"/>
  <c r="P262" i="2"/>
  <c r="AO262" i="2" s="1"/>
  <c r="P263" i="2"/>
  <c r="AO263" i="2" s="1"/>
  <c r="P266" i="2"/>
  <c r="AO266" i="2" s="1"/>
  <c r="P267" i="2"/>
  <c r="AO267" i="2" s="1"/>
  <c r="P268" i="2"/>
  <c r="AO268" i="2" s="1"/>
  <c r="P269" i="2"/>
  <c r="AO269" i="2" s="1"/>
  <c r="P270" i="2"/>
  <c r="AO270" i="2" s="1"/>
  <c r="P272" i="2"/>
  <c r="AO272" i="2" s="1"/>
  <c r="P273" i="2"/>
  <c r="AO273" i="2" s="1"/>
  <c r="P274" i="2"/>
  <c r="AO274" i="2" s="1"/>
  <c r="P275" i="2"/>
  <c r="AO275" i="2" s="1"/>
  <c r="P276" i="2"/>
  <c r="AO276" i="2" s="1"/>
  <c r="P278" i="2"/>
  <c r="P279" i="2"/>
  <c r="AO279" i="2" s="1"/>
  <c r="P280" i="2"/>
  <c r="AO280" i="2" s="1"/>
  <c r="P281" i="2"/>
  <c r="AO281" i="2" s="1"/>
  <c r="P282" i="2"/>
  <c r="AO282" i="2" s="1"/>
  <c r="P283" i="2"/>
  <c r="AO283" i="2" s="1"/>
  <c r="P286" i="2"/>
  <c r="AO286" i="2" s="1"/>
  <c r="P287" i="2"/>
  <c r="AO287" i="2" s="1"/>
  <c r="P288" i="2"/>
  <c r="AO288" i="2" s="1"/>
  <c r="P289" i="2"/>
  <c r="AO289" i="2" s="1"/>
  <c r="P290" i="2"/>
  <c r="AO290" i="2" s="1"/>
  <c r="P291" i="2"/>
  <c r="AO291" i="2" s="1"/>
  <c r="P294" i="2"/>
  <c r="AO294" i="2" s="1"/>
  <c r="P295" i="2"/>
  <c r="AO295" i="2" s="1"/>
  <c r="P296" i="2"/>
  <c r="AO296" i="2" s="1"/>
  <c r="P297" i="2"/>
  <c r="AO297" i="2" s="1"/>
  <c r="P298" i="2"/>
  <c r="AO298" i="2" s="1"/>
  <c r="P299" i="2"/>
  <c r="AO299" i="2" s="1"/>
  <c r="P300" i="2"/>
  <c r="AO300" i="2" s="1"/>
  <c r="P302" i="2"/>
  <c r="AO302" i="2" s="1"/>
  <c r="P303" i="2"/>
  <c r="AO303" i="2" s="1"/>
  <c r="P304" i="2"/>
  <c r="AO304" i="2" s="1"/>
  <c r="P305" i="2"/>
  <c r="AO305" i="2" s="1"/>
  <c r="P306" i="2"/>
  <c r="AO306" i="2" s="1"/>
  <c r="P309" i="2"/>
  <c r="AO309" i="2" s="1"/>
  <c r="P310" i="2"/>
  <c r="AO310" i="2" s="1"/>
  <c r="P311" i="2"/>
  <c r="AO311" i="2" s="1"/>
  <c r="P312" i="2"/>
  <c r="AO312" i="2" s="1"/>
  <c r="P313" i="2"/>
  <c r="AO313" i="2" s="1"/>
  <c r="P314" i="2"/>
  <c r="AO314" i="2" s="1"/>
  <c r="P315" i="2"/>
  <c r="AO315" i="2" s="1"/>
  <c r="P317" i="2"/>
  <c r="P318" i="2"/>
  <c r="AO318" i="2" s="1"/>
  <c r="P319" i="2"/>
  <c r="AO319" i="2" s="1"/>
  <c r="P320" i="2"/>
  <c r="AO320" i="2" s="1"/>
  <c r="P321" i="2"/>
  <c r="AO321" i="2" s="1"/>
  <c r="P322" i="2"/>
  <c r="AO322" i="2" s="1"/>
  <c r="P323" i="2"/>
  <c r="AO323" i="2" s="1"/>
  <c r="P325" i="2"/>
  <c r="AO325" i="2" s="1"/>
  <c r="P326" i="2"/>
  <c r="AO326" i="2" s="1"/>
  <c r="P327" i="2"/>
  <c r="AO327" i="2" s="1"/>
  <c r="P328" i="2"/>
  <c r="AO328" i="2" s="1"/>
  <c r="P329" i="2"/>
  <c r="AO329" i="2" s="1"/>
  <c r="P330" i="2"/>
  <c r="AO330" i="2" s="1"/>
  <c r="P331" i="2"/>
  <c r="AO331" i="2" s="1"/>
  <c r="P333" i="2"/>
  <c r="AO333" i="2" s="1"/>
  <c r="P334" i="2"/>
  <c r="AO334" i="2" s="1"/>
  <c r="P335" i="2"/>
  <c r="AO335" i="2" s="1"/>
  <c r="P336" i="2"/>
  <c r="AO336" i="2" s="1"/>
  <c r="P337" i="2"/>
  <c r="AO337" i="2" s="1"/>
  <c r="P338" i="2"/>
  <c r="AO338" i="2" s="1"/>
  <c r="P341" i="2"/>
  <c r="P342" i="2"/>
  <c r="AO342" i="2" s="1"/>
  <c r="P343" i="2"/>
  <c r="AO343" i="2" s="1"/>
  <c r="P344" i="2"/>
  <c r="AO344" i="2" s="1"/>
  <c r="P345" i="2"/>
  <c r="AO345" i="2" s="1"/>
  <c r="P346" i="2"/>
  <c r="AO346" i="2" s="1"/>
  <c r="P347" i="2"/>
  <c r="AO347" i="2" s="1"/>
  <c r="P350" i="2"/>
  <c r="AO350" i="2" s="1"/>
  <c r="P351" i="2"/>
  <c r="AO351" i="2" s="1"/>
  <c r="P352" i="2"/>
  <c r="AO352" i="2" s="1"/>
  <c r="P353" i="2"/>
  <c r="AO353" i="2" s="1"/>
  <c r="P354" i="2"/>
  <c r="AO354" i="2" s="1"/>
  <c r="P355" i="2"/>
  <c r="AO355" i="2" s="1"/>
  <c r="AK356" i="2"/>
  <c r="AC356" i="2"/>
  <c r="AB356" i="2"/>
  <c r="W356" i="2"/>
  <c r="O356" i="2"/>
  <c r="N356" i="2"/>
  <c r="AK348" i="2"/>
  <c r="AC348" i="2"/>
  <c r="AB348" i="2"/>
  <c r="W348" i="2"/>
  <c r="O348" i="2"/>
  <c r="N348" i="2"/>
  <c r="AK340" i="2"/>
  <c r="AC340" i="2"/>
  <c r="AB340" i="2"/>
  <c r="W340" i="2"/>
  <c r="O340" i="2"/>
  <c r="N340" i="2"/>
  <c r="AK332" i="2"/>
  <c r="AC332" i="2"/>
  <c r="AB332" i="2"/>
  <c r="W332" i="2"/>
  <c r="O332" i="2"/>
  <c r="N332" i="2"/>
  <c r="AK324" i="2"/>
  <c r="AC324" i="2"/>
  <c r="AB324" i="2"/>
  <c r="W324" i="2"/>
  <c r="O324" i="2"/>
  <c r="N324" i="2"/>
  <c r="AK316" i="2"/>
  <c r="AC316" i="2"/>
  <c r="AB316" i="2"/>
  <c r="W316" i="2"/>
  <c r="O316" i="2"/>
  <c r="N316" i="2"/>
  <c r="AK308" i="2"/>
  <c r="AC308" i="2"/>
  <c r="AB308" i="2"/>
  <c r="W308" i="2"/>
  <c r="O308" i="2"/>
  <c r="N308" i="2"/>
  <c r="AK301" i="2"/>
  <c r="AC301" i="2"/>
  <c r="AB301" i="2"/>
  <c r="W301" i="2"/>
  <c r="O301" i="2"/>
  <c r="N301" i="2"/>
  <c r="AK293" i="2"/>
  <c r="AC293" i="2"/>
  <c r="AB293" i="2"/>
  <c r="W293" i="2"/>
  <c r="O293" i="2"/>
  <c r="N293" i="2"/>
  <c r="AK285" i="2"/>
  <c r="AC285" i="2"/>
  <c r="AB285" i="2"/>
  <c r="W285" i="2"/>
  <c r="O285" i="2"/>
  <c r="N285" i="2"/>
  <c r="AK277" i="2"/>
  <c r="AC277" i="2"/>
  <c r="AB277" i="2"/>
  <c r="W277" i="2"/>
  <c r="O277" i="2"/>
  <c r="N277" i="2"/>
  <c r="AK271" i="2"/>
  <c r="AC271" i="2"/>
  <c r="AB271" i="2"/>
  <c r="W271" i="2"/>
  <c r="O271" i="2"/>
  <c r="N271" i="2"/>
  <c r="AK265" i="2"/>
  <c r="AC265" i="2"/>
  <c r="AB265" i="2"/>
  <c r="W265" i="2"/>
  <c r="O265" i="2"/>
  <c r="N265" i="2"/>
  <c r="AK258" i="2"/>
  <c r="AC258" i="2"/>
  <c r="AB258" i="2"/>
  <c r="W258" i="2"/>
  <c r="O258" i="2"/>
  <c r="N258" i="2"/>
  <c r="AK250" i="2"/>
  <c r="AI250" i="2"/>
  <c r="AC250" i="2"/>
  <c r="AB250" i="2"/>
  <c r="W250" i="2"/>
  <c r="O250" i="2"/>
  <c r="N250" i="2"/>
  <c r="AK244" i="2"/>
  <c r="AC244" i="2"/>
  <c r="AB244" i="2"/>
  <c r="W244" i="2"/>
  <c r="U244" i="2"/>
  <c r="O244" i="2"/>
  <c r="N244" i="2"/>
  <c r="AK238" i="2"/>
  <c r="AC238" i="2"/>
  <c r="AB238" i="2"/>
  <c r="W238" i="2"/>
  <c r="O238" i="2"/>
  <c r="N238" i="2"/>
  <c r="AK231" i="2"/>
  <c r="AC231" i="2"/>
  <c r="AB231" i="2"/>
  <c r="W231" i="2"/>
  <c r="O231" i="2"/>
  <c r="N231" i="2"/>
  <c r="AK225" i="2"/>
  <c r="AC225" i="2"/>
  <c r="AB225" i="2"/>
  <c r="W225" i="2"/>
  <c r="O225" i="2"/>
  <c r="N225" i="2"/>
  <c r="AK219" i="2"/>
  <c r="AC219" i="2"/>
  <c r="AB219" i="2"/>
  <c r="W219" i="2"/>
  <c r="O219" i="2"/>
  <c r="N219" i="2"/>
  <c r="AK212" i="2"/>
  <c r="AC212" i="2"/>
  <c r="AB212" i="2"/>
  <c r="W212" i="2"/>
  <c r="O212" i="2"/>
  <c r="N212" i="2"/>
  <c r="AK205" i="2"/>
  <c r="AC205" i="2"/>
  <c r="AB205" i="2"/>
  <c r="W205" i="2"/>
  <c r="O205" i="2"/>
  <c r="N205" i="2"/>
  <c r="AK199" i="2"/>
  <c r="AC199" i="2"/>
  <c r="AB199" i="2"/>
  <c r="W199" i="2"/>
  <c r="O199" i="2"/>
  <c r="N199" i="2"/>
  <c r="AK192" i="2"/>
  <c r="AC192" i="2"/>
  <c r="AB192" i="2"/>
  <c r="W192" i="2"/>
  <c r="O192" i="2"/>
  <c r="N192" i="2"/>
  <c r="AK185" i="2"/>
  <c r="AC185" i="2"/>
  <c r="AB185" i="2"/>
  <c r="W185" i="2"/>
  <c r="O185" i="2"/>
  <c r="N185" i="2"/>
  <c r="AK178" i="2"/>
  <c r="AC178" i="2"/>
  <c r="AB178" i="2"/>
  <c r="W178" i="2"/>
  <c r="O178" i="2"/>
  <c r="N178" i="2"/>
  <c r="AK171" i="2"/>
  <c r="AC171" i="2"/>
  <c r="AB171" i="2"/>
  <c r="W171" i="2"/>
  <c r="O171" i="2"/>
  <c r="N171" i="2"/>
  <c r="AK163" i="2"/>
  <c r="AC163" i="2"/>
  <c r="AB163" i="2"/>
  <c r="W163" i="2"/>
  <c r="O163" i="2"/>
  <c r="N163" i="2"/>
  <c r="AK155" i="2"/>
  <c r="AC155" i="2"/>
  <c r="AB155" i="2"/>
  <c r="W155" i="2"/>
  <c r="O155" i="2"/>
  <c r="N155" i="2"/>
  <c r="AK147" i="2"/>
  <c r="AC147" i="2"/>
  <c r="AB147" i="2"/>
  <c r="W147" i="2"/>
  <c r="O147" i="2"/>
  <c r="N147" i="2"/>
  <c r="AK139" i="2"/>
  <c r="AC139" i="2"/>
  <c r="AB139" i="2"/>
  <c r="W139" i="2"/>
  <c r="O139" i="2"/>
  <c r="N139" i="2"/>
  <c r="AK131" i="2"/>
  <c r="AC131" i="2"/>
  <c r="AB131" i="2"/>
  <c r="W131" i="2"/>
  <c r="O131" i="2"/>
  <c r="N131" i="2"/>
  <c r="AK123" i="2"/>
  <c r="AC123" i="2"/>
  <c r="AB123" i="2"/>
  <c r="W123" i="2"/>
  <c r="O123" i="2"/>
  <c r="N123" i="2"/>
  <c r="AK115" i="2"/>
  <c r="AC115" i="2"/>
  <c r="AB115" i="2"/>
  <c r="W115" i="2"/>
  <c r="O115" i="2"/>
  <c r="N115" i="2"/>
  <c r="AK107" i="2"/>
  <c r="AC107" i="2"/>
  <c r="AB107" i="2"/>
  <c r="W107" i="2"/>
  <c r="O107" i="2"/>
  <c r="N107" i="2"/>
  <c r="AK99" i="2"/>
  <c r="AC99" i="2"/>
  <c r="AB99" i="2"/>
  <c r="W99" i="2"/>
  <c r="O99" i="2"/>
  <c r="N99" i="2"/>
  <c r="AK91" i="2"/>
  <c r="AC91" i="2"/>
  <c r="AB91" i="2"/>
  <c r="W91" i="2"/>
  <c r="O91" i="2"/>
  <c r="N91" i="2"/>
  <c r="AK83" i="2"/>
  <c r="AC83" i="2"/>
  <c r="AB83" i="2"/>
  <c r="W83" i="2"/>
  <c r="O83" i="2"/>
  <c r="N83" i="2"/>
  <c r="AK75" i="2"/>
  <c r="AC75" i="2"/>
  <c r="AB75" i="2"/>
  <c r="W75" i="2"/>
  <c r="O75" i="2"/>
  <c r="N75" i="2"/>
  <c r="AK67" i="2"/>
  <c r="AC67" i="2"/>
  <c r="AB67" i="2"/>
  <c r="W67" i="2"/>
  <c r="O67" i="2"/>
  <c r="N67" i="2"/>
  <c r="AK59" i="2"/>
  <c r="AC59" i="2"/>
  <c r="AB59" i="2"/>
  <c r="W59" i="2"/>
  <c r="O59" i="2"/>
  <c r="N59" i="2"/>
  <c r="AK51" i="2"/>
  <c r="AC51" i="2"/>
  <c r="AB51" i="2"/>
  <c r="W51" i="2"/>
  <c r="O51" i="2"/>
  <c r="N51" i="2"/>
  <c r="AK43" i="2"/>
  <c r="AC43" i="2"/>
  <c r="AB43" i="2"/>
  <c r="W43" i="2"/>
  <c r="O43" i="2"/>
  <c r="N43" i="2"/>
  <c r="AK35" i="2"/>
  <c r="AC35" i="2"/>
  <c r="AB35" i="2"/>
  <c r="W35" i="2"/>
  <c r="O35" i="2"/>
  <c r="N35" i="2"/>
  <c r="AK30" i="2"/>
  <c r="AC30" i="2"/>
  <c r="AB30" i="2"/>
  <c r="W30" i="2"/>
  <c r="O30" i="2"/>
  <c r="N30" i="2"/>
  <c r="AK24" i="2"/>
  <c r="AC24" i="2"/>
  <c r="AB24" i="2"/>
  <c r="W24" i="2"/>
  <c r="O24" i="2"/>
  <c r="N24" i="2"/>
  <c r="AK8" i="2"/>
  <c r="AC8" i="2"/>
  <c r="AB8" i="2"/>
  <c r="W8" i="2"/>
  <c r="O8" i="2"/>
  <c r="N8" i="2"/>
  <c r="AI60" i="2"/>
  <c r="AI61" i="2"/>
  <c r="AJ61" i="2" s="1"/>
  <c r="AI62" i="2"/>
  <c r="AJ62" i="2" s="1"/>
  <c r="AI63" i="2"/>
  <c r="AJ63" i="2" s="1"/>
  <c r="AI64" i="2"/>
  <c r="AJ64" i="2" s="1"/>
  <c r="AI65" i="2"/>
  <c r="AJ65" i="2" s="1"/>
  <c r="AI66" i="2"/>
  <c r="AJ66" i="2" s="1"/>
  <c r="AI325" i="2"/>
  <c r="AJ325" i="2" s="1"/>
  <c r="AI326" i="2"/>
  <c r="AJ326" i="2" s="1"/>
  <c r="AI327" i="2"/>
  <c r="AJ327" i="2" s="1"/>
  <c r="AI328" i="2"/>
  <c r="AJ328" i="2" s="1"/>
  <c r="AI329" i="2"/>
  <c r="AJ329" i="2" s="1"/>
  <c r="AI330" i="2"/>
  <c r="AJ330" i="2" s="1"/>
  <c r="AI331" i="2"/>
  <c r="AJ331" i="2" s="1"/>
  <c r="AI164" i="2"/>
  <c r="AI165" i="2"/>
  <c r="AJ165" i="2" s="1"/>
  <c r="AI166" i="2"/>
  <c r="AJ166" i="2" s="1"/>
  <c r="AI167" i="2"/>
  <c r="AJ167" i="2" s="1"/>
  <c r="AI168" i="2"/>
  <c r="AJ168" i="2" s="1"/>
  <c r="AI169" i="2"/>
  <c r="AJ169" i="2" s="1"/>
  <c r="AI170" i="2"/>
  <c r="AJ170" i="2" s="1"/>
  <c r="AI25" i="2"/>
  <c r="AJ25" i="2" s="1"/>
  <c r="AI26" i="2"/>
  <c r="AJ26" i="2" s="1"/>
  <c r="AI27" i="2"/>
  <c r="AJ27" i="2" s="1"/>
  <c r="AI28" i="2"/>
  <c r="AJ28" i="2" s="1"/>
  <c r="AI29" i="2"/>
  <c r="AJ29" i="2" s="1"/>
  <c r="AI31" i="2"/>
  <c r="AJ31" i="2" s="1"/>
  <c r="AI32" i="2"/>
  <c r="AJ32" i="2" s="1"/>
  <c r="AI33" i="2"/>
  <c r="AJ33" i="2" s="1"/>
  <c r="AI34" i="2"/>
  <c r="AJ34" i="2" s="1"/>
  <c r="AI172" i="2"/>
  <c r="AJ172" i="2" s="1"/>
  <c r="AI173" i="2"/>
  <c r="AJ173" i="2" s="1"/>
  <c r="AI174" i="2"/>
  <c r="AJ174" i="2" s="1"/>
  <c r="AI175" i="2"/>
  <c r="AJ175" i="2" s="1"/>
  <c r="AI176" i="2"/>
  <c r="AJ176" i="2" s="1"/>
  <c r="AI177" i="2"/>
  <c r="AJ177" i="2" s="1"/>
  <c r="AI193" i="2"/>
  <c r="AJ193" i="2" s="1"/>
  <c r="AI194" i="2"/>
  <c r="AJ194" i="2" s="1"/>
  <c r="AI195" i="2"/>
  <c r="AJ195" i="2" s="1"/>
  <c r="AI196" i="2"/>
  <c r="AJ196" i="2" s="1"/>
  <c r="AI197" i="2"/>
  <c r="AJ197" i="2" s="1"/>
  <c r="AI198" i="2"/>
  <c r="AJ198" i="2" s="1"/>
  <c r="AI226" i="2"/>
  <c r="AJ226" i="2" s="1"/>
  <c r="AI227" i="2"/>
  <c r="AJ227" i="2" s="1"/>
  <c r="AI228" i="2"/>
  <c r="AJ228" i="2" s="1"/>
  <c r="AI229" i="2"/>
  <c r="AJ229" i="2" s="1"/>
  <c r="AI230" i="2"/>
  <c r="AJ230" i="2" s="1"/>
  <c r="AI213" i="2"/>
  <c r="AI214" i="2"/>
  <c r="AJ214" i="2" s="1"/>
  <c r="AI215" i="2"/>
  <c r="AJ215" i="2" s="1"/>
  <c r="AI216" i="2"/>
  <c r="AJ216" i="2" s="1"/>
  <c r="AI217" i="2"/>
  <c r="AJ217" i="2" s="1"/>
  <c r="AI218" i="2"/>
  <c r="AJ218" i="2" s="1"/>
  <c r="AI232" i="2"/>
  <c r="AI233" i="2"/>
  <c r="AJ233" i="2" s="1"/>
  <c r="AI234" i="2"/>
  <c r="AJ234" i="2" s="1"/>
  <c r="AI235" i="2"/>
  <c r="AJ235" i="2" s="1"/>
  <c r="AI236" i="2"/>
  <c r="AJ236" i="2" s="1"/>
  <c r="AI237" i="2"/>
  <c r="AJ237" i="2" s="1"/>
  <c r="AI251" i="2"/>
  <c r="AI252" i="2"/>
  <c r="AJ252" i="2" s="1"/>
  <c r="AI253" i="2"/>
  <c r="AJ253" i="2" s="1"/>
  <c r="AI254" i="2"/>
  <c r="AJ254" i="2" s="1"/>
  <c r="AI255" i="2"/>
  <c r="AJ255" i="2" s="1"/>
  <c r="AI256" i="2"/>
  <c r="AJ256" i="2" s="1"/>
  <c r="AI257" i="2"/>
  <c r="AJ257" i="2" s="1"/>
  <c r="AI259" i="2"/>
  <c r="AJ259" i="2" s="1"/>
  <c r="AI260" i="2"/>
  <c r="AJ260" i="2" s="1"/>
  <c r="AI261" i="2"/>
  <c r="AJ261" i="2" s="1"/>
  <c r="AI262" i="2"/>
  <c r="AJ262" i="2" s="1"/>
  <c r="AI263" i="2"/>
  <c r="AJ263" i="2" s="1"/>
  <c r="AI264" i="2"/>
  <c r="AI286" i="2"/>
  <c r="AJ286" i="2" s="1"/>
  <c r="AI287" i="2"/>
  <c r="AJ287" i="2" s="1"/>
  <c r="AI288" i="2"/>
  <c r="AJ288" i="2" s="1"/>
  <c r="AI289" i="2"/>
  <c r="AJ289" i="2" s="1"/>
  <c r="AI290" i="2"/>
  <c r="AJ290" i="2" s="1"/>
  <c r="AI291" i="2"/>
  <c r="AJ291" i="2" s="1"/>
  <c r="AI292" i="2"/>
  <c r="AJ292" i="2" s="1"/>
  <c r="AI302" i="2"/>
  <c r="AJ302" i="2" s="1"/>
  <c r="AI303" i="2"/>
  <c r="AJ303" i="2" s="1"/>
  <c r="AI304" i="2"/>
  <c r="AJ304" i="2" s="1"/>
  <c r="AI305" i="2"/>
  <c r="AJ305" i="2" s="1"/>
  <c r="AI306" i="2"/>
  <c r="AJ306" i="2" s="1"/>
  <c r="AI307" i="2"/>
  <c r="AI333" i="2"/>
  <c r="AJ333" i="2" s="1"/>
  <c r="AI334" i="2"/>
  <c r="AJ334" i="2" s="1"/>
  <c r="AI335" i="2"/>
  <c r="AJ335" i="2" s="1"/>
  <c r="AI336" i="2"/>
  <c r="AJ336" i="2" s="1"/>
  <c r="AI337" i="2"/>
  <c r="AJ337" i="2" s="1"/>
  <c r="AI338" i="2"/>
  <c r="AJ338" i="2" s="1"/>
  <c r="AI339" i="2"/>
  <c r="AI3" i="2"/>
  <c r="AI4" i="2"/>
  <c r="AJ4" i="2" s="1"/>
  <c r="AI5" i="2"/>
  <c r="AJ5" i="2" s="1"/>
  <c r="AI6" i="2"/>
  <c r="AJ6" i="2" s="1"/>
  <c r="AI7" i="2"/>
  <c r="AJ7" i="2" s="1"/>
  <c r="AI266" i="2"/>
  <c r="AJ266" i="2" s="1"/>
  <c r="AI267" i="2"/>
  <c r="AJ267" i="2" s="1"/>
  <c r="AI268" i="2"/>
  <c r="AJ268" i="2" s="1"/>
  <c r="AI269" i="2"/>
  <c r="AJ269" i="2" s="1"/>
  <c r="AI270" i="2"/>
  <c r="AJ270" i="2" s="1"/>
  <c r="AI206" i="2"/>
  <c r="AJ206" i="2" s="1"/>
  <c r="AI207" i="2"/>
  <c r="AJ207" i="2" s="1"/>
  <c r="AI208" i="2"/>
  <c r="AJ208" i="2" s="1"/>
  <c r="AI209" i="2"/>
  <c r="AJ209" i="2" s="1"/>
  <c r="AI210" i="2"/>
  <c r="AJ210" i="2" s="1"/>
  <c r="AI211" i="2"/>
  <c r="AJ211" i="2" s="1"/>
  <c r="AI200" i="2"/>
  <c r="AJ200" i="2" s="1"/>
  <c r="AI201" i="2"/>
  <c r="AJ201" i="2" s="1"/>
  <c r="AI202" i="2"/>
  <c r="AJ202" i="2" s="1"/>
  <c r="AI203" i="2"/>
  <c r="AJ203" i="2" s="1"/>
  <c r="AI220" i="2"/>
  <c r="AJ220" i="2" s="1"/>
  <c r="AI221" i="2"/>
  <c r="AJ221" i="2" s="1"/>
  <c r="AI222" i="2"/>
  <c r="AJ222" i="2" s="1"/>
  <c r="AI224" i="2"/>
  <c r="AJ224" i="2" s="1"/>
  <c r="AI186" i="2"/>
  <c r="AJ186" i="2" s="1"/>
  <c r="AI187" i="2"/>
  <c r="AJ187" i="2" s="1"/>
  <c r="AI188" i="2"/>
  <c r="AJ188" i="2" s="1"/>
  <c r="AI189" i="2"/>
  <c r="AJ189" i="2" s="1"/>
  <c r="AI190" i="2"/>
  <c r="AJ190" i="2" s="1"/>
  <c r="AI191" i="2"/>
  <c r="AI309" i="2"/>
  <c r="AJ309" i="2" s="1"/>
  <c r="AI310" i="2"/>
  <c r="AJ310" i="2" s="1"/>
  <c r="AI311" i="2"/>
  <c r="AJ311" i="2" s="1"/>
  <c r="AI312" i="2"/>
  <c r="AJ312" i="2" s="1"/>
  <c r="AI313" i="2"/>
  <c r="AJ313" i="2" s="1"/>
  <c r="AI314" i="2"/>
  <c r="AJ314" i="2" s="1"/>
  <c r="AI315" i="2"/>
  <c r="AJ315" i="2" s="1"/>
  <c r="AI52" i="2"/>
  <c r="AJ52" i="2" s="1"/>
  <c r="AI53" i="2"/>
  <c r="AJ53" i="2" s="1"/>
  <c r="AI54" i="2"/>
  <c r="AJ54" i="2" s="1"/>
  <c r="AI55" i="2"/>
  <c r="AJ55" i="2" s="1"/>
  <c r="AI56" i="2"/>
  <c r="AJ56" i="2" s="1"/>
  <c r="AI57" i="2"/>
  <c r="AJ57" i="2" s="1"/>
  <c r="AI58" i="2"/>
  <c r="AJ58" i="2" s="1"/>
  <c r="AI108" i="2"/>
  <c r="AI109" i="2"/>
  <c r="AJ109" i="2" s="1"/>
  <c r="AI110" i="2"/>
  <c r="AJ110" i="2" s="1"/>
  <c r="AI111" i="2"/>
  <c r="AJ111" i="2" s="1"/>
  <c r="AI112" i="2"/>
  <c r="AJ112" i="2" s="1"/>
  <c r="AI113" i="2"/>
  <c r="AJ113" i="2" s="1"/>
  <c r="AI114" i="2"/>
  <c r="AJ114" i="2" s="1"/>
  <c r="AI100" i="2"/>
  <c r="AI101" i="2"/>
  <c r="AJ101" i="2" s="1"/>
  <c r="AI102" i="2"/>
  <c r="AJ102" i="2" s="1"/>
  <c r="AI103" i="2"/>
  <c r="AJ103" i="2" s="1"/>
  <c r="AI104" i="2"/>
  <c r="AJ104" i="2" s="1"/>
  <c r="AI105" i="2"/>
  <c r="AJ105" i="2" s="1"/>
  <c r="AI106" i="2"/>
  <c r="AJ106" i="2" s="1"/>
  <c r="AI76" i="2"/>
  <c r="AJ76" i="2" s="1"/>
  <c r="AI77" i="2"/>
  <c r="AJ77" i="2" s="1"/>
  <c r="AI78" i="2"/>
  <c r="AJ78" i="2" s="1"/>
  <c r="AI79" i="2"/>
  <c r="AJ79" i="2" s="1"/>
  <c r="AI80" i="2"/>
  <c r="AJ80" i="2" s="1"/>
  <c r="AI81" i="2"/>
  <c r="AJ81" i="2" s="1"/>
  <c r="AI82" i="2"/>
  <c r="AJ82" i="2" s="1"/>
  <c r="AI156" i="2"/>
  <c r="AI157" i="2"/>
  <c r="AJ157" i="2" s="1"/>
  <c r="AI158" i="2"/>
  <c r="AJ158" i="2" s="1"/>
  <c r="AI159" i="2"/>
  <c r="AJ159" i="2" s="1"/>
  <c r="AI160" i="2"/>
  <c r="AJ160" i="2" s="1"/>
  <c r="AI161" i="2"/>
  <c r="AJ161" i="2" s="1"/>
  <c r="AI162" i="2"/>
  <c r="AJ162" i="2" s="1"/>
  <c r="AI92" i="2"/>
  <c r="AJ92" i="2" s="1"/>
  <c r="AI93" i="2"/>
  <c r="AJ93" i="2" s="1"/>
  <c r="AI94" i="2"/>
  <c r="AJ94" i="2" s="1"/>
  <c r="AI95" i="2"/>
  <c r="AJ95" i="2" s="1"/>
  <c r="AI96" i="2"/>
  <c r="AJ96" i="2" s="1"/>
  <c r="AI97" i="2"/>
  <c r="AJ97" i="2" s="1"/>
  <c r="AI98" i="2"/>
  <c r="AJ98" i="2" s="1"/>
  <c r="AI124" i="2"/>
  <c r="AI125" i="2"/>
  <c r="AJ125" i="2" s="1"/>
  <c r="AI126" i="2"/>
  <c r="AJ126" i="2" s="1"/>
  <c r="AI127" i="2"/>
  <c r="AJ127" i="2" s="1"/>
  <c r="AI128" i="2"/>
  <c r="AJ128" i="2" s="1"/>
  <c r="AI129" i="2"/>
  <c r="AJ129" i="2" s="1"/>
  <c r="AI130" i="2"/>
  <c r="AJ130" i="2" s="1"/>
  <c r="AI148" i="2"/>
  <c r="AJ148" i="2" s="1"/>
  <c r="AI149" i="2"/>
  <c r="AJ149" i="2" s="1"/>
  <c r="AI150" i="2"/>
  <c r="AJ150" i="2" s="1"/>
  <c r="AI151" i="2"/>
  <c r="AJ151" i="2" s="1"/>
  <c r="AI152" i="2"/>
  <c r="AJ152" i="2" s="1"/>
  <c r="AI153" i="2"/>
  <c r="AJ153" i="2" s="1"/>
  <c r="AI154" i="2"/>
  <c r="AJ154" i="2" s="1"/>
  <c r="AI36" i="2"/>
  <c r="AJ36" i="2" s="1"/>
  <c r="AI37" i="2"/>
  <c r="AJ37" i="2" s="1"/>
  <c r="AI38" i="2"/>
  <c r="AJ38" i="2" s="1"/>
  <c r="AI39" i="2"/>
  <c r="AJ39" i="2" s="1"/>
  <c r="AI40" i="2"/>
  <c r="AJ40" i="2" s="1"/>
  <c r="AI41" i="2"/>
  <c r="AJ41" i="2" s="1"/>
  <c r="AI42" i="2"/>
  <c r="AJ42" i="2" s="1"/>
  <c r="AI116" i="2"/>
  <c r="AJ116" i="2" s="1"/>
  <c r="AI117" i="2"/>
  <c r="AJ117" i="2" s="1"/>
  <c r="AI118" i="2"/>
  <c r="AJ118" i="2" s="1"/>
  <c r="AI119" i="2"/>
  <c r="AJ119" i="2" s="1"/>
  <c r="AI120" i="2"/>
  <c r="AJ120" i="2" s="1"/>
  <c r="AI121" i="2"/>
  <c r="AJ121" i="2" s="1"/>
  <c r="AI122" i="2"/>
  <c r="AJ122" i="2" s="1"/>
  <c r="AI68" i="2"/>
  <c r="AI69" i="2"/>
  <c r="AJ69" i="2" s="1"/>
  <c r="AI70" i="2"/>
  <c r="AJ70" i="2" s="1"/>
  <c r="AI71" i="2"/>
  <c r="AJ71" i="2" s="1"/>
  <c r="AI72" i="2"/>
  <c r="AJ72" i="2" s="1"/>
  <c r="AI73" i="2"/>
  <c r="AJ73" i="2" s="1"/>
  <c r="AI74" i="2"/>
  <c r="AJ74" i="2" s="1"/>
  <c r="AI44" i="2"/>
  <c r="AJ44" i="2" s="1"/>
  <c r="AI45" i="2"/>
  <c r="AJ45" i="2" s="1"/>
  <c r="AI46" i="2"/>
  <c r="AJ46" i="2" s="1"/>
  <c r="AI47" i="2"/>
  <c r="AJ47" i="2" s="1"/>
  <c r="AI48" i="2"/>
  <c r="AJ48" i="2" s="1"/>
  <c r="AI49" i="2"/>
  <c r="AJ49" i="2" s="1"/>
  <c r="AI50" i="2"/>
  <c r="AJ50" i="2" s="1"/>
  <c r="AI84" i="2"/>
  <c r="AJ84" i="2" s="1"/>
  <c r="AI85" i="2"/>
  <c r="AJ85" i="2" s="1"/>
  <c r="AI86" i="2"/>
  <c r="AJ86" i="2" s="1"/>
  <c r="AI87" i="2"/>
  <c r="AJ87" i="2" s="1"/>
  <c r="AI88" i="2"/>
  <c r="AJ88" i="2" s="1"/>
  <c r="AI89" i="2"/>
  <c r="AJ89" i="2" s="1"/>
  <c r="AI90" i="2"/>
  <c r="AJ90" i="2" s="1"/>
  <c r="AI140" i="2"/>
  <c r="AJ140" i="2" s="1"/>
  <c r="AI141" i="2"/>
  <c r="AJ141" i="2" s="1"/>
  <c r="AI142" i="2"/>
  <c r="AJ142" i="2" s="1"/>
  <c r="AI143" i="2"/>
  <c r="AJ143" i="2" s="1"/>
  <c r="AI144" i="2"/>
  <c r="AJ144" i="2" s="1"/>
  <c r="AI145" i="2"/>
  <c r="AJ145" i="2" s="1"/>
  <c r="AI146" i="2"/>
  <c r="AJ146" i="2" s="1"/>
  <c r="AI132" i="2"/>
  <c r="AI133" i="2"/>
  <c r="AJ133" i="2" s="1"/>
  <c r="AI134" i="2"/>
  <c r="AJ134" i="2" s="1"/>
  <c r="AI135" i="2"/>
  <c r="AJ135" i="2" s="1"/>
  <c r="AI136" i="2"/>
  <c r="AJ136" i="2" s="1"/>
  <c r="AI137" i="2"/>
  <c r="AJ137" i="2" s="1"/>
  <c r="AI138" i="2"/>
  <c r="AJ138" i="2" s="1"/>
  <c r="AI294" i="2"/>
  <c r="AJ294" i="2" s="1"/>
  <c r="AI295" i="2"/>
  <c r="AJ295" i="2" s="1"/>
  <c r="AI296" i="2"/>
  <c r="AJ296" i="2" s="1"/>
  <c r="AI297" i="2"/>
  <c r="AJ297" i="2" s="1"/>
  <c r="AI298" i="2"/>
  <c r="AJ298" i="2" s="1"/>
  <c r="AI299" i="2"/>
  <c r="AJ299" i="2" s="1"/>
  <c r="AI300" i="2"/>
  <c r="AJ300" i="2" s="1"/>
  <c r="AI179" i="2"/>
  <c r="AJ179" i="2" s="1"/>
  <c r="AI180" i="2"/>
  <c r="AJ180" i="2" s="1"/>
  <c r="AI181" i="2"/>
  <c r="AJ181" i="2" s="1"/>
  <c r="AI182" i="2"/>
  <c r="AJ182" i="2" s="1"/>
  <c r="AI183" i="2"/>
  <c r="AJ183" i="2" s="1"/>
  <c r="AI184" i="2"/>
  <c r="AJ184" i="2" s="1"/>
  <c r="AI342" i="2"/>
  <c r="AI343" i="2"/>
  <c r="AJ343" i="2" s="1"/>
  <c r="AI344" i="2"/>
  <c r="AJ344" i="2" s="1"/>
  <c r="AI345" i="2"/>
  <c r="AJ345" i="2" s="1"/>
  <c r="AI346" i="2"/>
  <c r="AJ346" i="2" s="1"/>
  <c r="AI347" i="2"/>
  <c r="AJ347" i="2" s="1"/>
  <c r="AI349" i="2"/>
  <c r="AI350" i="2"/>
  <c r="AJ350" i="2" s="1"/>
  <c r="AI351" i="2"/>
  <c r="AJ351" i="2" s="1"/>
  <c r="AI352" i="2"/>
  <c r="AJ352" i="2" s="1"/>
  <c r="AI353" i="2"/>
  <c r="AJ353" i="2" s="1"/>
  <c r="AI354" i="2"/>
  <c r="AJ354" i="2" s="1"/>
  <c r="AI355" i="2"/>
  <c r="AJ355" i="2" s="1"/>
  <c r="AI239" i="2"/>
  <c r="AJ239" i="2" s="1"/>
  <c r="AI240" i="2"/>
  <c r="AJ240" i="2" s="1"/>
  <c r="AI241" i="2"/>
  <c r="AJ241" i="2" s="1"/>
  <c r="AI242" i="2"/>
  <c r="AJ242" i="2" s="1"/>
  <c r="AI243" i="2"/>
  <c r="AJ243" i="2" s="1"/>
  <c r="AI318" i="2"/>
  <c r="AJ318" i="2" s="1"/>
  <c r="AI319" i="2"/>
  <c r="AJ319" i="2" s="1"/>
  <c r="AI320" i="2"/>
  <c r="AJ320" i="2" s="1"/>
  <c r="AI321" i="2"/>
  <c r="AJ321" i="2" s="1"/>
  <c r="AI322" i="2"/>
  <c r="AJ322" i="2" s="1"/>
  <c r="AI323" i="2"/>
  <c r="AJ323" i="2" s="1"/>
  <c r="AI17" i="2"/>
  <c r="AI18" i="2"/>
  <c r="AJ18" i="2" s="1"/>
  <c r="AI19" i="2"/>
  <c r="AJ19" i="2" s="1"/>
  <c r="AI20" i="2"/>
  <c r="AJ20" i="2" s="1"/>
  <c r="AI21" i="2"/>
  <c r="AJ21" i="2" s="1"/>
  <c r="AI22" i="2"/>
  <c r="AJ22" i="2" s="1"/>
  <c r="AI23" i="2"/>
  <c r="AI272" i="2"/>
  <c r="AJ272" i="2" s="1"/>
  <c r="AI273" i="2"/>
  <c r="AJ273" i="2" s="1"/>
  <c r="AI274" i="2"/>
  <c r="AJ274" i="2" s="1"/>
  <c r="AI275" i="2"/>
  <c r="AJ275" i="2" s="1"/>
  <c r="AI276" i="2"/>
  <c r="AJ276" i="2" s="1"/>
  <c r="AI278" i="2"/>
  <c r="AI279" i="2"/>
  <c r="AJ279" i="2" s="1"/>
  <c r="AI280" i="2"/>
  <c r="AJ280" i="2" s="1"/>
  <c r="AI281" i="2"/>
  <c r="AJ281" i="2" s="1"/>
  <c r="AI282" i="2"/>
  <c r="AJ282" i="2" s="1"/>
  <c r="AI283" i="2"/>
  <c r="AJ283" i="2" s="1"/>
  <c r="AI284" i="2"/>
  <c r="AJ284" i="2" s="1"/>
  <c r="U61" i="2"/>
  <c r="V61" i="2" s="1"/>
  <c r="U62" i="2"/>
  <c r="V62" i="2" s="1"/>
  <c r="U63" i="2"/>
  <c r="V63" i="2" s="1"/>
  <c r="U64" i="2"/>
  <c r="V64" i="2" s="1"/>
  <c r="U65" i="2"/>
  <c r="V65" i="2" s="1"/>
  <c r="U66" i="2"/>
  <c r="V66" i="2" s="1"/>
  <c r="U325" i="2"/>
  <c r="V325" i="2" s="1"/>
  <c r="U326" i="2"/>
  <c r="V326" i="2" s="1"/>
  <c r="U327" i="2"/>
  <c r="V327" i="2" s="1"/>
  <c r="U328" i="2"/>
  <c r="V328" i="2" s="1"/>
  <c r="U329" i="2"/>
  <c r="V329" i="2" s="1"/>
  <c r="U330" i="2"/>
  <c r="V330" i="2" s="1"/>
  <c r="U331" i="2"/>
  <c r="V331" i="2" s="1"/>
  <c r="U164" i="2"/>
  <c r="V164" i="2" s="1"/>
  <c r="U165" i="2"/>
  <c r="V165" i="2" s="1"/>
  <c r="U166" i="2"/>
  <c r="V166" i="2" s="1"/>
  <c r="U167" i="2"/>
  <c r="V167" i="2" s="1"/>
  <c r="U168" i="2"/>
  <c r="V168" i="2" s="1"/>
  <c r="U169" i="2"/>
  <c r="V169" i="2" s="1"/>
  <c r="U25" i="2"/>
  <c r="V25" i="2" s="1"/>
  <c r="U26" i="2"/>
  <c r="V26" i="2" s="1"/>
  <c r="U27" i="2"/>
  <c r="V27" i="2" s="1"/>
  <c r="U28" i="2"/>
  <c r="V28" i="2" s="1"/>
  <c r="U29" i="2"/>
  <c r="V29" i="2" s="1"/>
  <c r="U31" i="2"/>
  <c r="V31" i="2" s="1"/>
  <c r="U32" i="2"/>
  <c r="V32" i="2" s="1"/>
  <c r="U33" i="2"/>
  <c r="V33" i="2" s="1"/>
  <c r="U34" i="2"/>
  <c r="V34" i="2" s="1"/>
  <c r="U172" i="2"/>
  <c r="V172" i="2" s="1"/>
  <c r="U173" i="2"/>
  <c r="V173" i="2" s="1"/>
  <c r="U174" i="2"/>
  <c r="V174" i="2" s="1"/>
  <c r="U175" i="2"/>
  <c r="V175" i="2" s="1"/>
  <c r="U176" i="2"/>
  <c r="V176" i="2" s="1"/>
  <c r="U177" i="2"/>
  <c r="V177" i="2" s="1"/>
  <c r="U193" i="2"/>
  <c r="V193" i="2" s="1"/>
  <c r="U194" i="2"/>
  <c r="V194" i="2" s="1"/>
  <c r="U195" i="2"/>
  <c r="V195" i="2" s="1"/>
  <c r="U196" i="2"/>
  <c r="V196" i="2" s="1"/>
  <c r="U197" i="2"/>
  <c r="V197" i="2" s="1"/>
  <c r="U198" i="2"/>
  <c r="V198" i="2" s="1"/>
  <c r="U226" i="2"/>
  <c r="V226" i="2" s="1"/>
  <c r="U227" i="2"/>
  <c r="V227" i="2" s="1"/>
  <c r="U228" i="2"/>
  <c r="V228" i="2" s="1"/>
  <c r="U229" i="2"/>
  <c r="V229" i="2" s="1"/>
  <c r="U230" i="2"/>
  <c r="V230" i="2" s="1"/>
  <c r="U213" i="2"/>
  <c r="V213" i="2" s="1"/>
  <c r="U214" i="2"/>
  <c r="V214" i="2" s="1"/>
  <c r="U215" i="2"/>
  <c r="V215" i="2" s="1"/>
  <c r="U216" i="2"/>
  <c r="V216" i="2" s="1"/>
  <c r="U217" i="2"/>
  <c r="V217" i="2" s="1"/>
  <c r="U218" i="2"/>
  <c r="U232" i="2"/>
  <c r="U233" i="2"/>
  <c r="V233" i="2" s="1"/>
  <c r="U234" i="2"/>
  <c r="V234" i="2" s="1"/>
  <c r="U235" i="2"/>
  <c r="V235" i="2" s="1"/>
  <c r="U236" i="2"/>
  <c r="V236" i="2" s="1"/>
  <c r="U237" i="2"/>
  <c r="U251" i="2"/>
  <c r="U252" i="2"/>
  <c r="V252" i="2" s="1"/>
  <c r="U253" i="2"/>
  <c r="V253" i="2" s="1"/>
  <c r="U254" i="2"/>
  <c r="V254" i="2" s="1"/>
  <c r="U255" i="2"/>
  <c r="V255" i="2" s="1"/>
  <c r="U256" i="2"/>
  <c r="V256" i="2" s="1"/>
  <c r="U257" i="2"/>
  <c r="V257" i="2" s="1"/>
  <c r="U259" i="2"/>
  <c r="V259" i="2" s="1"/>
  <c r="U260" i="2"/>
  <c r="V260" i="2" s="1"/>
  <c r="U261" i="2"/>
  <c r="V261" i="2" s="1"/>
  <c r="U262" i="2"/>
  <c r="V262" i="2" s="1"/>
  <c r="U263" i="2"/>
  <c r="V263" i="2" s="1"/>
  <c r="U264" i="2"/>
  <c r="U286" i="2"/>
  <c r="V286" i="2" s="1"/>
  <c r="U287" i="2"/>
  <c r="V287" i="2" s="1"/>
  <c r="U288" i="2"/>
  <c r="V288" i="2" s="1"/>
  <c r="U289" i="2"/>
  <c r="V289" i="2" s="1"/>
  <c r="U290" i="2"/>
  <c r="V290" i="2" s="1"/>
  <c r="U291" i="2"/>
  <c r="V291" i="2" s="1"/>
  <c r="U292" i="2"/>
  <c r="U302" i="2"/>
  <c r="V302" i="2" s="1"/>
  <c r="U303" i="2"/>
  <c r="V303" i="2" s="1"/>
  <c r="U304" i="2"/>
  <c r="V304" i="2" s="1"/>
  <c r="U305" i="2"/>
  <c r="V305" i="2" s="1"/>
  <c r="U306" i="2"/>
  <c r="V306" i="2" s="1"/>
  <c r="U307" i="2"/>
  <c r="U333" i="2"/>
  <c r="V333" i="2" s="1"/>
  <c r="U334" i="2"/>
  <c r="V334" i="2" s="1"/>
  <c r="U335" i="2"/>
  <c r="V335" i="2" s="1"/>
  <c r="U336" i="2"/>
  <c r="V336" i="2" s="1"/>
  <c r="U337" i="2"/>
  <c r="V337" i="2" s="1"/>
  <c r="U338" i="2"/>
  <c r="V338" i="2" s="1"/>
  <c r="U339" i="2"/>
  <c r="U3" i="2"/>
  <c r="U4" i="2"/>
  <c r="V4" i="2" s="1"/>
  <c r="U5" i="2"/>
  <c r="V5" i="2" s="1"/>
  <c r="U6" i="2"/>
  <c r="V6" i="2" s="1"/>
  <c r="U7" i="2"/>
  <c r="V7" i="2" s="1"/>
  <c r="U266" i="2"/>
  <c r="V266" i="2" s="1"/>
  <c r="U267" i="2"/>
  <c r="V267" i="2" s="1"/>
  <c r="U268" i="2"/>
  <c r="V268" i="2" s="1"/>
  <c r="U269" i="2"/>
  <c r="V269" i="2" s="1"/>
  <c r="U270" i="2"/>
  <c r="V270" i="2" s="1"/>
  <c r="U206" i="2"/>
  <c r="V206" i="2" s="1"/>
  <c r="U207" i="2"/>
  <c r="V207" i="2" s="1"/>
  <c r="U208" i="2"/>
  <c r="V208" i="2" s="1"/>
  <c r="U209" i="2"/>
  <c r="V209" i="2" s="1"/>
  <c r="U210" i="2"/>
  <c r="V210" i="2" s="1"/>
  <c r="U211" i="2"/>
  <c r="U200" i="2"/>
  <c r="V200" i="2" s="1"/>
  <c r="U201" i="2"/>
  <c r="V201" i="2" s="1"/>
  <c r="U202" i="2"/>
  <c r="V202" i="2" s="1"/>
  <c r="U203" i="2"/>
  <c r="V203" i="2" s="1"/>
  <c r="U220" i="2"/>
  <c r="V220" i="2" s="1"/>
  <c r="U221" i="2"/>
  <c r="V221" i="2" s="1"/>
  <c r="U222" i="2"/>
  <c r="V222" i="2" s="1"/>
  <c r="U224" i="2"/>
  <c r="V224" i="2" s="1"/>
  <c r="U186" i="2"/>
  <c r="V186" i="2" s="1"/>
  <c r="U187" i="2"/>
  <c r="V187" i="2" s="1"/>
  <c r="U188" i="2"/>
  <c r="V188" i="2" s="1"/>
  <c r="U189" i="2"/>
  <c r="V189" i="2" s="1"/>
  <c r="U190" i="2"/>
  <c r="V190" i="2" s="1"/>
  <c r="U191" i="2"/>
  <c r="U309" i="2"/>
  <c r="V309" i="2" s="1"/>
  <c r="U310" i="2"/>
  <c r="V310" i="2" s="1"/>
  <c r="U311" i="2"/>
  <c r="V311" i="2" s="1"/>
  <c r="U312" i="2"/>
  <c r="V312" i="2" s="1"/>
  <c r="U313" i="2"/>
  <c r="V313" i="2" s="1"/>
  <c r="U314" i="2"/>
  <c r="V314" i="2" s="1"/>
  <c r="U315" i="2"/>
  <c r="V315" i="2" s="1"/>
  <c r="U52" i="2"/>
  <c r="V52" i="2" s="1"/>
  <c r="U53" i="2"/>
  <c r="V53" i="2" s="1"/>
  <c r="U54" i="2"/>
  <c r="V54" i="2" s="1"/>
  <c r="U55" i="2"/>
  <c r="V55" i="2" s="1"/>
  <c r="U56" i="2"/>
  <c r="V56" i="2" s="1"/>
  <c r="U57" i="2"/>
  <c r="V57" i="2" s="1"/>
  <c r="U58" i="2"/>
  <c r="V58" i="2" s="1"/>
  <c r="U108" i="2"/>
  <c r="V108" i="2" s="1"/>
  <c r="U109" i="2"/>
  <c r="V109" i="2" s="1"/>
  <c r="U110" i="2"/>
  <c r="V110" i="2" s="1"/>
  <c r="U111" i="2"/>
  <c r="V111" i="2" s="1"/>
  <c r="U112" i="2"/>
  <c r="V112" i="2" s="1"/>
  <c r="U113" i="2"/>
  <c r="V113" i="2" s="1"/>
  <c r="U114" i="2"/>
  <c r="V114" i="2" s="1"/>
  <c r="U100" i="2"/>
  <c r="V100" i="2" s="1"/>
  <c r="U101" i="2"/>
  <c r="V101" i="2" s="1"/>
  <c r="U102" i="2"/>
  <c r="V102" i="2" s="1"/>
  <c r="U103" i="2"/>
  <c r="V103" i="2" s="1"/>
  <c r="U104" i="2"/>
  <c r="V104" i="2" s="1"/>
  <c r="U105" i="2"/>
  <c r="V105" i="2" s="1"/>
  <c r="U106" i="2"/>
  <c r="V106" i="2" s="1"/>
  <c r="U76" i="2"/>
  <c r="V76" i="2" s="1"/>
  <c r="U77" i="2"/>
  <c r="V77" i="2" s="1"/>
  <c r="U78" i="2"/>
  <c r="V78" i="2" s="1"/>
  <c r="U79" i="2"/>
  <c r="V79" i="2" s="1"/>
  <c r="U80" i="2"/>
  <c r="V80" i="2" s="1"/>
  <c r="U81" i="2"/>
  <c r="V81" i="2" s="1"/>
  <c r="U82" i="2"/>
  <c r="V82" i="2" s="1"/>
  <c r="U156" i="2"/>
  <c r="U157" i="2"/>
  <c r="V157" i="2" s="1"/>
  <c r="U158" i="2"/>
  <c r="V158" i="2" s="1"/>
  <c r="U159" i="2"/>
  <c r="V159" i="2" s="1"/>
  <c r="U160" i="2"/>
  <c r="V160" i="2" s="1"/>
  <c r="U161" i="2"/>
  <c r="V161" i="2" s="1"/>
  <c r="U162" i="2"/>
  <c r="U92" i="2"/>
  <c r="V92" i="2" s="1"/>
  <c r="U93" i="2"/>
  <c r="V93" i="2" s="1"/>
  <c r="U94" i="2"/>
  <c r="V94" i="2" s="1"/>
  <c r="U95" i="2"/>
  <c r="V95" i="2" s="1"/>
  <c r="U96" i="2"/>
  <c r="V96" i="2" s="1"/>
  <c r="U97" i="2"/>
  <c r="V97" i="2" s="1"/>
  <c r="U98" i="2"/>
  <c r="V98" i="2" s="1"/>
  <c r="U124" i="2"/>
  <c r="V124" i="2" s="1"/>
  <c r="U125" i="2"/>
  <c r="V125" i="2" s="1"/>
  <c r="U126" i="2"/>
  <c r="V126" i="2" s="1"/>
  <c r="U127" i="2"/>
  <c r="V127" i="2" s="1"/>
  <c r="U128" i="2"/>
  <c r="V128" i="2" s="1"/>
  <c r="U129" i="2"/>
  <c r="V129" i="2" s="1"/>
  <c r="U130" i="2"/>
  <c r="V130" i="2" s="1"/>
  <c r="U148" i="2"/>
  <c r="V148" i="2" s="1"/>
  <c r="U149" i="2"/>
  <c r="V149" i="2" s="1"/>
  <c r="U150" i="2"/>
  <c r="V150" i="2" s="1"/>
  <c r="U151" i="2"/>
  <c r="V151" i="2" s="1"/>
  <c r="U152" i="2"/>
  <c r="V152" i="2" s="1"/>
  <c r="U153" i="2"/>
  <c r="V153" i="2" s="1"/>
  <c r="U154" i="2"/>
  <c r="V154" i="2" s="1"/>
  <c r="U36" i="2"/>
  <c r="V36" i="2" s="1"/>
  <c r="U37" i="2"/>
  <c r="V37" i="2" s="1"/>
  <c r="U38" i="2"/>
  <c r="V38" i="2" s="1"/>
  <c r="U39" i="2"/>
  <c r="V39" i="2" s="1"/>
  <c r="U40" i="2"/>
  <c r="V40" i="2" s="1"/>
  <c r="U41" i="2"/>
  <c r="V41" i="2" s="1"/>
  <c r="U42" i="2"/>
  <c r="V42" i="2" s="1"/>
  <c r="U116" i="2"/>
  <c r="V116" i="2" s="1"/>
  <c r="U117" i="2"/>
  <c r="V117" i="2" s="1"/>
  <c r="U118" i="2"/>
  <c r="V118" i="2" s="1"/>
  <c r="U119" i="2"/>
  <c r="V119" i="2" s="1"/>
  <c r="U120" i="2"/>
  <c r="V120" i="2" s="1"/>
  <c r="U121" i="2"/>
  <c r="V121" i="2" s="1"/>
  <c r="U122" i="2"/>
  <c r="V122" i="2" s="1"/>
  <c r="U68" i="2"/>
  <c r="V68" i="2" s="1"/>
  <c r="U69" i="2"/>
  <c r="V69" i="2" s="1"/>
  <c r="U70" i="2"/>
  <c r="V70" i="2" s="1"/>
  <c r="U71" i="2"/>
  <c r="V71" i="2" s="1"/>
  <c r="U72" i="2"/>
  <c r="V72" i="2" s="1"/>
  <c r="U73" i="2"/>
  <c r="V73" i="2" s="1"/>
  <c r="U74" i="2"/>
  <c r="V74" i="2" s="1"/>
  <c r="U44" i="2"/>
  <c r="V44" i="2" s="1"/>
  <c r="U45" i="2"/>
  <c r="V45" i="2" s="1"/>
  <c r="U46" i="2"/>
  <c r="V46" i="2" s="1"/>
  <c r="U47" i="2"/>
  <c r="V47" i="2" s="1"/>
  <c r="U48" i="2"/>
  <c r="V48" i="2" s="1"/>
  <c r="U49" i="2"/>
  <c r="V49" i="2" s="1"/>
  <c r="U50" i="2"/>
  <c r="V50" i="2" s="1"/>
  <c r="U84" i="2"/>
  <c r="V84" i="2" s="1"/>
  <c r="U85" i="2"/>
  <c r="V85" i="2" s="1"/>
  <c r="U86" i="2"/>
  <c r="V86" i="2" s="1"/>
  <c r="U87" i="2"/>
  <c r="V87" i="2" s="1"/>
  <c r="U88" i="2"/>
  <c r="V88" i="2" s="1"/>
  <c r="U89" i="2"/>
  <c r="V89" i="2" s="1"/>
  <c r="U90" i="2"/>
  <c r="V90" i="2" s="1"/>
  <c r="U140" i="2"/>
  <c r="V140" i="2" s="1"/>
  <c r="U141" i="2"/>
  <c r="V141" i="2" s="1"/>
  <c r="U142" i="2"/>
  <c r="V142" i="2" s="1"/>
  <c r="U143" i="2"/>
  <c r="V143" i="2" s="1"/>
  <c r="U144" i="2"/>
  <c r="V144" i="2" s="1"/>
  <c r="U145" i="2"/>
  <c r="V145" i="2" s="1"/>
  <c r="U146" i="2"/>
  <c r="V146" i="2" s="1"/>
  <c r="U132" i="2"/>
  <c r="V132" i="2" s="1"/>
  <c r="U133" i="2"/>
  <c r="V133" i="2" s="1"/>
  <c r="U134" i="2"/>
  <c r="V134" i="2" s="1"/>
  <c r="U135" i="2"/>
  <c r="V135" i="2" s="1"/>
  <c r="U136" i="2"/>
  <c r="V136" i="2" s="1"/>
  <c r="U137" i="2"/>
  <c r="V137" i="2" s="1"/>
  <c r="U138" i="2"/>
  <c r="V138" i="2" s="1"/>
  <c r="U294" i="2"/>
  <c r="V294" i="2" s="1"/>
  <c r="U295" i="2"/>
  <c r="V295" i="2" s="1"/>
  <c r="U296" i="2"/>
  <c r="V296" i="2" s="1"/>
  <c r="U297" i="2"/>
  <c r="V297" i="2" s="1"/>
  <c r="U298" i="2"/>
  <c r="V298" i="2" s="1"/>
  <c r="U299" i="2"/>
  <c r="V299" i="2" s="1"/>
  <c r="U300" i="2"/>
  <c r="V300" i="2" s="1"/>
  <c r="U179" i="2"/>
  <c r="V179" i="2" s="1"/>
  <c r="U180" i="2"/>
  <c r="V180" i="2" s="1"/>
  <c r="U181" i="2"/>
  <c r="V181" i="2" s="1"/>
  <c r="U182" i="2"/>
  <c r="V182" i="2" s="1"/>
  <c r="U183" i="2"/>
  <c r="V183" i="2" s="1"/>
  <c r="U184" i="2"/>
  <c r="U341" i="2"/>
  <c r="V341" i="2" s="1"/>
  <c r="U342" i="2"/>
  <c r="V342" i="2" s="1"/>
  <c r="U343" i="2"/>
  <c r="V343" i="2" s="1"/>
  <c r="U344" i="2"/>
  <c r="V344" i="2" s="1"/>
  <c r="U345" i="2"/>
  <c r="V345" i="2" s="1"/>
  <c r="U346" i="2"/>
  <c r="V346" i="2" s="1"/>
  <c r="U347" i="2"/>
  <c r="V347" i="2" s="1"/>
  <c r="U349" i="2"/>
  <c r="U350" i="2"/>
  <c r="V350" i="2" s="1"/>
  <c r="U351" i="2"/>
  <c r="V351" i="2" s="1"/>
  <c r="U352" i="2"/>
  <c r="V352" i="2" s="1"/>
  <c r="U353" i="2"/>
  <c r="V353" i="2" s="1"/>
  <c r="U354" i="2"/>
  <c r="V354" i="2" s="1"/>
  <c r="U355" i="2"/>
  <c r="V355" i="2" s="1"/>
  <c r="U317" i="2"/>
  <c r="V317" i="2" s="1"/>
  <c r="U318" i="2"/>
  <c r="V318" i="2" s="1"/>
  <c r="U319" i="2"/>
  <c r="V319" i="2" s="1"/>
  <c r="U320" i="2"/>
  <c r="V320" i="2" s="1"/>
  <c r="U321" i="2"/>
  <c r="V321" i="2" s="1"/>
  <c r="U322" i="2"/>
  <c r="V322" i="2" s="1"/>
  <c r="U323" i="2"/>
  <c r="V323" i="2" s="1"/>
  <c r="U17" i="2"/>
  <c r="U18" i="2"/>
  <c r="V18" i="2" s="1"/>
  <c r="U19" i="2"/>
  <c r="V19" i="2" s="1"/>
  <c r="U20" i="2"/>
  <c r="V20" i="2" s="1"/>
  <c r="U21" i="2"/>
  <c r="V21" i="2" s="1"/>
  <c r="U22" i="2"/>
  <c r="V22" i="2" s="1"/>
  <c r="U23" i="2"/>
  <c r="U272" i="2"/>
  <c r="V272" i="2" s="1"/>
  <c r="U273" i="2"/>
  <c r="V273" i="2" s="1"/>
  <c r="U274" i="2"/>
  <c r="V274" i="2" s="1"/>
  <c r="U275" i="2"/>
  <c r="V275" i="2" s="1"/>
  <c r="U276" i="2"/>
  <c r="V276" i="2" s="1"/>
  <c r="U278" i="2"/>
  <c r="V278" i="2" s="1"/>
  <c r="U279" i="2"/>
  <c r="V279" i="2" s="1"/>
  <c r="U280" i="2"/>
  <c r="V280" i="2" s="1"/>
  <c r="U281" i="2"/>
  <c r="V281" i="2" s="1"/>
  <c r="U282" i="2"/>
  <c r="V282" i="2" s="1"/>
  <c r="U283" i="2"/>
  <c r="V283" i="2" s="1"/>
  <c r="U284" i="2"/>
  <c r="U245" i="2"/>
  <c r="V245" i="2" s="1"/>
  <c r="U246" i="2"/>
  <c r="V246" i="2" s="1"/>
  <c r="U247" i="2"/>
  <c r="V247" i="2" s="1"/>
  <c r="U248" i="2"/>
  <c r="V248" i="2" s="1"/>
  <c r="U249" i="2"/>
  <c r="V249" i="2" s="1"/>
  <c r="U60" i="2"/>
  <c r="V60" i="2" s="1"/>
  <c r="AM159" i="2" l="1"/>
  <c r="AO159" i="2"/>
  <c r="AM218" i="2"/>
  <c r="AN218" i="2"/>
  <c r="AM168" i="2"/>
  <c r="AO168" i="2"/>
  <c r="AM138" i="2"/>
  <c r="AO138" i="2"/>
  <c r="AM181" i="2"/>
  <c r="AO181" i="2"/>
  <c r="AM172" i="2"/>
  <c r="AO172" i="2"/>
  <c r="AM161" i="2"/>
  <c r="AO161" i="2"/>
  <c r="AM151" i="2"/>
  <c r="AO151" i="2"/>
  <c r="AM142" i="2"/>
  <c r="AO142" i="2"/>
  <c r="AM133" i="2"/>
  <c r="AO133" i="2"/>
  <c r="AM242" i="2"/>
  <c r="AN242" i="2"/>
  <c r="AM211" i="2"/>
  <c r="AN211" i="2"/>
  <c r="AM180" i="2"/>
  <c r="AO180" i="2"/>
  <c r="AM170" i="2"/>
  <c r="AO170" i="2"/>
  <c r="AM160" i="2"/>
  <c r="AO160" i="2"/>
  <c r="AM150" i="2"/>
  <c r="AO150" i="2"/>
  <c r="AM141" i="2"/>
  <c r="AO141" i="2"/>
  <c r="AM132" i="2"/>
  <c r="AO132" i="2"/>
  <c r="AM68" i="2"/>
  <c r="AO68" i="2"/>
  <c r="AM241" i="2"/>
  <c r="AN241" i="2"/>
  <c r="AM341" i="2"/>
  <c r="AO341" i="2"/>
  <c r="AM169" i="2"/>
  <c r="AO169" i="2"/>
  <c r="AM140" i="2"/>
  <c r="AO140" i="2"/>
  <c r="AM240" i="2"/>
  <c r="AN240" i="2"/>
  <c r="AM148" i="2"/>
  <c r="AO148" i="2"/>
  <c r="AM176" i="2"/>
  <c r="AO176" i="2"/>
  <c r="AM157" i="2"/>
  <c r="AO157" i="2"/>
  <c r="AM137" i="2"/>
  <c r="AO137" i="2"/>
  <c r="AM278" i="2"/>
  <c r="AO278" i="2"/>
  <c r="AM175" i="2"/>
  <c r="AO175" i="2"/>
  <c r="AM166" i="2"/>
  <c r="AO166" i="2"/>
  <c r="AM145" i="2"/>
  <c r="AO145" i="2"/>
  <c r="AM317" i="2"/>
  <c r="AO317" i="2"/>
  <c r="AM246" i="2"/>
  <c r="AO246" i="2"/>
  <c r="AM183" i="2"/>
  <c r="AO183" i="2"/>
  <c r="AM174" i="2"/>
  <c r="AO174" i="2"/>
  <c r="AM165" i="2"/>
  <c r="AO165" i="2"/>
  <c r="AM153" i="2"/>
  <c r="AO153" i="2"/>
  <c r="AM144" i="2"/>
  <c r="AO144" i="2"/>
  <c r="AM135" i="2"/>
  <c r="AO135" i="2"/>
  <c r="AM108" i="2"/>
  <c r="AO108" i="2"/>
  <c r="AM179" i="2"/>
  <c r="AO179" i="2"/>
  <c r="AM149" i="2"/>
  <c r="AO149" i="2"/>
  <c r="AM249" i="2"/>
  <c r="AO249" i="2"/>
  <c r="AM177" i="2"/>
  <c r="AO177" i="2"/>
  <c r="AM158" i="2"/>
  <c r="AO158" i="2"/>
  <c r="AM239" i="2"/>
  <c r="AN239" i="2"/>
  <c r="AM248" i="2"/>
  <c r="AO248" i="2"/>
  <c r="AM167" i="2"/>
  <c r="AO167" i="2"/>
  <c r="AM146" i="2"/>
  <c r="AO146" i="2"/>
  <c r="AM284" i="2"/>
  <c r="AN284" i="2"/>
  <c r="AM237" i="2"/>
  <c r="AN237" i="2"/>
  <c r="AM247" i="2"/>
  <c r="AO247" i="2"/>
  <c r="AM154" i="2"/>
  <c r="AO154" i="2"/>
  <c r="AM136" i="2"/>
  <c r="AO136" i="2"/>
  <c r="AM292" i="2"/>
  <c r="AN292" i="2"/>
  <c r="AM184" i="2"/>
  <c r="AN184" i="2"/>
  <c r="AM245" i="2"/>
  <c r="AO245" i="2"/>
  <c r="AM182" i="2"/>
  <c r="AO182" i="2"/>
  <c r="AM173" i="2"/>
  <c r="AO173" i="2"/>
  <c r="AM164" i="2"/>
  <c r="AO164" i="2"/>
  <c r="AM152" i="2"/>
  <c r="AO152" i="2"/>
  <c r="AM143" i="2"/>
  <c r="AO143" i="2"/>
  <c r="AM134" i="2"/>
  <c r="AO134" i="2"/>
  <c r="AM243" i="2"/>
  <c r="AN243" i="2"/>
  <c r="AM162" i="2"/>
  <c r="AN162" i="2"/>
  <c r="AM311" i="2"/>
  <c r="AM300" i="2"/>
  <c r="AM333" i="2"/>
  <c r="AM323" i="2"/>
  <c r="AM314" i="2"/>
  <c r="AM304" i="2"/>
  <c r="AM295" i="2"/>
  <c r="AM274" i="2"/>
  <c r="AM263" i="2"/>
  <c r="AM254" i="2"/>
  <c r="AM214" i="2"/>
  <c r="AM105" i="2"/>
  <c r="AM96" i="2"/>
  <c r="AM87" i="2"/>
  <c r="AM78" i="2"/>
  <c r="AM69" i="2"/>
  <c r="AM203" i="2"/>
  <c r="AM194" i="2"/>
  <c r="AM125" i="2"/>
  <c r="AM116" i="2"/>
  <c r="AM330" i="2"/>
  <c r="AM321" i="2"/>
  <c r="AM291" i="2"/>
  <c r="AM272" i="2"/>
  <c r="AM261" i="2"/>
  <c r="AM252" i="2"/>
  <c r="AM354" i="2"/>
  <c r="AM344" i="2"/>
  <c r="AM334" i="2"/>
  <c r="AM325" i="2"/>
  <c r="AM286" i="2"/>
  <c r="AM275" i="2"/>
  <c r="AM266" i="2"/>
  <c r="AM255" i="2"/>
  <c r="AM227" i="2"/>
  <c r="AM61" i="2"/>
  <c r="AM52" i="2"/>
  <c r="AM42" i="2"/>
  <c r="AM33" i="2"/>
  <c r="AM22" i="2"/>
  <c r="AM315" i="2"/>
  <c r="AM305" i="2"/>
  <c r="AM296" i="2"/>
  <c r="AM352" i="2"/>
  <c r="AM342" i="2"/>
  <c r="AM331" i="2"/>
  <c r="AM322" i="2"/>
  <c r="AM313" i="2"/>
  <c r="AM303" i="2"/>
  <c r="AM294" i="2"/>
  <c r="AM282" i="2"/>
  <c r="AM273" i="2"/>
  <c r="AM262" i="2"/>
  <c r="AM253" i="2"/>
  <c r="AM235" i="2"/>
  <c r="AM224" i="2"/>
  <c r="AM58" i="2"/>
  <c r="AM49" i="2"/>
  <c r="AM40" i="2"/>
  <c r="AM31" i="2"/>
  <c r="AM20" i="2"/>
  <c r="AM207" i="2"/>
  <c r="AM196" i="2"/>
  <c r="AM186" i="2"/>
  <c r="AM127" i="2"/>
  <c r="AM118" i="2"/>
  <c r="AM109" i="2"/>
  <c r="AM216" i="2"/>
  <c r="AM98" i="2"/>
  <c r="AM89" i="2"/>
  <c r="AM80" i="2"/>
  <c r="AM71" i="2"/>
  <c r="AM222" i="2"/>
  <c r="AM76" i="2"/>
  <c r="AM57" i="2"/>
  <c r="AM19" i="2"/>
  <c r="AM350" i="2"/>
  <c r="AM280" i="2"/>
  <c r="AM233" i="2"/>
  <c r="AM221" i="2"/>
  <c r="AM65" i="2"/>
  <c r="AM56" i="2"/>
  <c r="AM47" i="2"/>
  <c r="AM38" i="2"/>
  <c r="AM28" i="2"/>
  <c r="AM18" i="2"/>
  <c r="AM85" i="2"/>
  <c r="AM48" i="2"/>
  <c r="AM281" i="2"/>
  <c r="AM234" i="2"/>
  <c r="AM103" i="2"/>
  <c r="AM66" i="2"/>
  <c r="AM39" i="2"/>
  <c r="AM336" i="2"/>
  <c r="AM327" i="2"/>
  <c r="AM318" i="2"/>
  <c r="AM288" i="2"/>
  <c r="AM268" i="2"/>
  <c r="AM257" i="2"/>
  <c r="AM94" i="2"/>
  <c r="AM29" i="2"/>
  <c r="AM202" i="2"/>
  <c r="AM193" i="2"/>
  <c r="AM124" i="2"/>
  <c r="AM114" i="2"/>
  <c r="AM213" i="2"/>
  <c r="AM201" i="2"/>
  <c r="AM190" i="2"/>
  <c r="AM122" i="2"/>
  <c r="AM113" i="2"/>
  <c r="AM104" i="2"/>
  <c r="AM95" i="2"/>
  <c r="AM86" i="2"/>
  <c r="AM77" i="2"/>
  <c r="AM351" i="2"/>
  <c r="AM329" i="2"/>
  <c r="AM270" i="2"/>
  <c r="AM198" i="2"/>
  <c r="AM129" i="2"/>
  <c r="AM337" i="2"/>
  <c r="AM328" i="2"/>
  <c r="AM319" i="2"/>
  <c r="AM310" i="2"/>
  <c r="AM299" i="2"/>
  <c r="AM289" i="2"/>
  <c r="AM269" i="2"/>
  <c r="AM259" i="2"/>
  <c r="AM208" i="2"/>
  <c r="AM197" i="2"/>
  <c r="AM187" i="2"/>
  <c r="AM128" i="2"/>
  <c r="AM119" i="2"/>
  <c r="AM110" i="2"/>
  <c r="AM101" i="2"/>
  <c r="AM92" i="2"/>
  <c r="AM82" i="2"/>
  <c r="AM73" i="2"/>
  <c r="AM209" i="2"/>
  <c r="AM111" i="2"/>
  <c r="AM346" i="2"/>
  <c r="AM309" i="2"/>
  <c r="AM298" i="2"/>
  <c r="AM229" i="2"/>
  <c r="AM217" i="2"/>
  <c r="AM100" i="2"/>
  <c r="AM90" i="2"/>
  <c r="AM81" i="2"/>
  <c r="AM72" i="2"/>
  <c r="AM63" i="2"/>
  <c r="AM54" i="2"/>
  <c r="AM45" i="2"/>
  <c r="AM36" i="2"/>
  <c r="AM26" i="2"/>
  <c r="AM338" i="2"/>
  <c r="AM320" i="2"/>
  <c r="AM290" i="2"/>
  <c r="AM260" i="2"/>
  <c r="AM188" i="2"/>
  <c r="AM120" i="2"/>
  <c r="AM355" i="2"/>
  <c r="AM345" i="2"/>
  <c r="AM335" i="2"/>
  <c r="AM326" i="2"/>
  <c r="AM287" i="2"/>
  <c r="AM276" i="2"/>
  <c r="AM267" i="2"/>
  <c r="AM256" i="2"/>
  <c r="AM228" i="2"/>
  <c r="AM62" i="2"/>
  <c r="AM53" i="2"/>
  <c r="AM44" i="2"/>
  <c r="AM34" i="2"/>
  <c r="AM25" i="2"/>
  <c r="AM353" i="2"/>
  <c r="AM347" i="2"/>
  <c r="AM343" i="2"/>
  <c r="AM283" i="2"/>
  <c r="AM279" i="2"/>
  <c r="AM236" i="2"/>
  <c r="AM230" i="2"/>
  <c r="AM226" i="2"/>
  <c r="AM220" i="2"/>
  <c r="AM64" i="2"/>
  <c r="AM60" i="2"/>
  <c r="AM55" i="2"/>
  <c r="AM50" i="2"/>
  <c r="AM46" i="2"/>
  <c r="AM41" i="2"/>
  <c r="AM37" i="2"/>
  <c r="AM32" i="2"/>
  <c r="AM27" i="2"/>
  <c r="AM21" i="2"/>
  <c r="AM312" i="2"/>
  <c r="AM306" i="2"/>
  <c r="AM302" i="2"/>
  <c r="AM297" i="2"/>
  <c r="AM210" i="2"/>
  <c r="AM206" i="2"/>
  <c r="AM200" i="2"/>
  <c r="AM195" i="2"/>
  <c r="AM189" i="2"/>
  <c r="AM130" i="2"/>
  <c r="AM126" i="2"/>
  <c r="AM121" i="2"/>
  <c r="AM117" i="2"/>
  <c r="AM112" i="2"/>
  <c r="AM215" i="2"/>
  <c r="AM106" i="2"/>
  <c r="AM102" i="2"/>
  <c r="AM97" i="2"/>
  <c r="AM93" i="2"/>
  <c r="AM88" i="2"/>
  <c r="AM84" i="2"/>
  <c r="AM79" i="2"/>
  <c r="AM74" i="2"/>
  <c r="AM70" i="2"/>
  <c r="P205" i="2"/>
  <c r="AO205" i="2" s="1"/>
  <c r="AD244" i="2"/>
  <c r="AD271" i="2"/>
  <c r="AN271" i="2" s="1"/>
  <c r="AD285" i="2"/>
  <c r="AN285" i="2" s="1"/>
  <c r="P192" i="2"/>
  <c r="AO192" i="2" s="1"/>
  <c r="P35" i="2"/>
  <c r="AO35" i="2" s="1"/>
  <c r="P67" i="2"/>
  <c r="AO67" i="2" s="1"/>
  <c r="P115" i="2"/>
  <c r="AO115" i="2" s="1"/>
  <c r="P147" i="2"/>
  <c r="AO147" i="2" s="1"/>
  <c r="AD258" i="2"/>
  <c r="AN258" i="2" s="1"/>
  <c r="P107" i="2"/>
  <c r="AO107" i="2" s="1"/>
  <c r="P123" i="2"/>
  <c r="AO123" i="2" s="1"/>
  <c r="P139" i="2"/>
  <c r="AO139" i="2" s="1"/>
  <c r="P155" i="2"/>
  <c r="AO155" i="2" s="1"/>
  <c r="P238" i="2"/>
  <c r="AO238" i="2" s="1"/>
  <c r="P51" i="2"/>
  <c r="AO51" i="2" s="1"/>
  <c r="P131" i="2"/>
  <c r="AO131" i="2" s="1"/>
  <c r="P219" i="2"/>
  <c r="AO219" i="2" s="1"/>
  <c r="P163" i="2"/>
  <c r="AO163" i="2" s="1"/>
  <c r="AD301" i="2"/>
  <c r="AN301" i="2" s="1"/>
  <c r="P225" i="2"/>
  <c r="AO225" i="2" s="1"/>
  <c r="P199" i="2"/>
  <c r="AO199" i="2" s="1"/>
  <c r="P83" i="2"/>
  <c r="AO83" i="2" s="1"/>
  <c r="P212" i="2"/>
  <c r="AO212" i="2" s="1"/>
  <c r="AD316" i="2"/>
  <c r="AN316" i="2" s="1"/>
  <c r="P171" i="2"/>
  <c r="AO171" i="2" s="1"/>
  <c r="P24" i="2"/>
  <c r="AO24" i="2" s="1"/>
  <c r="P99" i="2"/>
  <c r="AO99" i="2" s="1"/>
  <c r="P231" i="2"/>
  <c r="AO231" i="2" s="1"/>
  <c r="AD332" i="2"/>
  <c r="AN332" i="2" s="1"/>
  <c r="AD115" i="2"/>
  <c r="AN115" i="2" s="1"/>
  <c r="AD131" i="2"/>
  <c r="AN131" i="2" s="1"/>
  <c r="AD147" i="2"/>
  <c r="AN147" i="2" s="1"/>
  <c r="AD163" i="2"/>
  <c r="AN163" i="2" s="1"/>
  <c r="AD178" i="2"/>
  <c r="AN178" i="2" s="1"/>
  <c r="AD205" i="2"/>
  <c r="AN205" i="2" s="1"/>
  <c r="AD219" i="2"/>
  <c r="AN219" i="2" s="1"/>
  <c r="AD231" i="2"/>
  <c r="AN231" i="2" s="1"/>
  <c r="P250" i="2"/>
  <c r="P265" i="2"/>
  <c r="AO265" i="2" s="1"/>
  <c r="P277" i="2"/>
  <c r="AO277" i="2" s="1"/>
  <c r="P293" i="2"/>
  <c r="AO293" i="2" s="1"/>
  <c r="P308" i="2"/>
  <c r="AO308" i="2" s="1"/>
  <c r="P324" i="2"/>
  <c r="AO324" i="2" s="1"/>
  <c r="P340" i="2"/>
  <c r="AO340" i="2" s="1"/>
  <c r="P356" i="2"/>
  <c r="AO356" i="2" s="1"/>
  <c r="AL115" i="2"/>
  <c r="AL131" i="2"/>
  <c r="AL147" i="2"/>
  <c r="AL163" i="2"/>
  <c r="P178" i="2"/>
  <c r="AL178" i="2"/>
  <c r="AL192" i="2"/>
  <c r="AL205" i="2"/>
  <c r="AL219" i="2"/>
  <c r="AL231" i="2"/>
  <c r="X250" i="2"/>
  <c r="X258" i="2"/>
  <c r="X265" i="2"/>
  <c r="X271" i="2"/>
  <c r="X277" i="2"/>
  <c r="X293" i="2"/>
  <c r="X308" i="2"/>
  <c r="X324" i="2"/>
  <c r="X340" i="2"/>
  <c r="X356" i="2"/>
  <c r="X24" i="2"/>
  <c r="AD30" i="2"/>
  <c r="AN30" i="2" s="1"/>
  <c r="X35" i="2"/>
  <c r="AD43" i="2"/>
  <c r="AN43" i="2" s="1"/>
  <c r="X51" i="2"/>
  <c r="AD59" i="2"/>
  <c r="AN59" i="2" s="1"/>
  <c r="X67" i="2"/>
  <c r="AD75" i="2"/>
  <c r="AN75" i="2" s="1"/>
  <c r="X83" i="2"/>
  <c r="AD91" i="2"/>
  <c r="AN91" i="2" s="1"/>
  <c r="X99" i="2"/>
  <c r="AD107" i="2"/>
  <c r="AN107" i="2" s="1"/>
  <c r="X115" i="2"/>
  <c r="AD123" i="2"/>
  <c r="AN123" i="2" s="1"/>
  <c r="X131" i="2"/>
  <c r="AD139" i="2"/>
  <c r="AN139" i="2" s="1"/>
  <c r="X147" i="2"/>
  <c r="AD155" i="2"/>
  <c r="AN155" i="2" s="1"/>
  <c r="X163" i="2"/>
  <c r="AD171" i="2"/>
  <c r="AN171" i="2" s="1"/>
  <c r="X178" i="2"/>
  <c r="AD185" i="2"/>
  <c r="AN185" i="2" s="1"/>
  <c r="X192" i="2"/>
  <c r="AD199" i="2"/>
  <c r="AN199" i="2" s="1"/>
  <c r="X205" i="2"/>
  <c r="AD212" i="2"/>
  <c r="AN212" i="2" s="1"/>
  <c r="X219" i="2"/>
  <c r="AD225" i="2"/>
  <c r="AN225" i="2" s="1"/>
  <c r="X231" i="2"/>
  <c r="AD238" i="2"/>
  <c r="AN238" i="2" s="1"/>
  <c r="AL244" i="2"/>
  <c r="P258" i="2"/>
  <c r="AL258" i="2"/>
  <c r="P271" i="2"/>
  <c r="AO271" i="2" s="1"/>
  <c r="AL271" i="2"/>
  <c r="P285" i="2"/>
  <c r="AO285" i="2" s="1"/>
  <c r="AL285" i="2"/>
  <c r="P301" i="2"/>
  <c r="AO301" i="2" s="1"/>
  <c r="AL301" i="2"/>
  <c r="P316" i="2"/>
  <c r="AO316" i="2" s="1"/>
  <c r="AL316" i="2"/>
  <c r="P332" i="2"/>
  <c r="AO332" i="2" s="1"/>
  <c r="AL332" i="2"/>
  <c r="P348" i="2"/>
  <c r="AO348" i="2" s="1"/>
  <c r="AL348" i="2"/>
  <c r="AL30" i="2"/>
  <c r="P43" i="2"/>
  <c r="AO43" i="2" s="1"/>
  <c r="AL43" i="2"/>
  <c r="P59" i="2"/>
  <c r="AO59" i="2" s="1"/>
  <c r="AL59" i="2"/>
  <c r="P75" i="2"/>
  <c r="AO75" i="2" s="1"/>
  <c r="AL75" i="2"/>
  <c r="P91" i="2"/>
  <c r="AO91" i="2" s="1"/>
  <c r="AL91" i="2"/>
  <c r="AL185" i="2"/>
  <c r="X285" i="2"/>
  <c r="X301" i="2"/>
  <c r="X316" i="2"/>
  <c r="X332" i="2"/>
  <c r="X348" i="2"/>
  <c r="AD348" i="2"/>
  <c r="AN348" i="2" s="1"/>
  <c r="W357" i="2"/>
  <c r="X8" i="2"/>
  <c r="AI285" i="2"/>
  <c r="AJ285" i="2" s="1"/>
  <c r="AI131" i="2"/>
  <c r="AJ131" i="2" s="1"/>
  <c r="AJ124" i="2"/>
  <c r="AI107" i="2"/>
  <c r="AJ107" i="2" s="1"/>
  <c r="AJ100" i="2"/>
  <c r="AI258" i="2"/>
  <c r="AJ258" i="2" s="1"/>
  <c r="AI219" i="2"/>
  <c r="AJ219" i="2" s="1"/>
  <c r="AJ213" i="2"/>
  <c r="AB357" i="2"/>
  <c r="P30" i="2"/>
  <c r="AO30" i="2" s="1"/>
  <c r="AD8" i="2"/>
  <c r="AN8" i="2" s="1"/>
  <c r="AD24" i="2"/>
  <c r="AN24" i="2" s="1"/>
  <c r="X30" i="2"/>
  <c r="AD35" i="2"/>
  <c r="AN35" i="2" s="1"/>
  <c r="X43" i="2"/>
  <c r="AD51" i="2"/>
  <c r="AN51" i="2" s="1"/>
  <c r="X59" i="2"/>
  <c r="AD67" i="2"/>
  <c r="AN67" i="2" s="1"/>
  <c r="X75" i="2"/>
  <c r="AD83" i="2"/>
  <c r="AN83" i="2" s="1"/>
  <c r="X91" i="2"/>
  <c r="AD99" i="2"/>
  <c r="AN99" i="2" s="1"/>
  <c r="X107" i="2"/>
  <c r="X123" i="2"/>
  <c r="X139" i="2"/>
  <c r="X155" i="2"/>
  <c r="X171" i="2"/>
  <c r="X185" i="2"/>
  <c r="X199" i="2"/>
  <c r="X212" i="2"/>
  <c r="X225" i="2"/>
  <c r="X238" i="2"/>
  <c r="AK357" i="2"/>
  <c r="AL8" i="2"/>
  <c r="AL24" i="2"/>
  <c r="AL35" i="2"/>
  <c r="AL51" i="2"/>
  <c r="AL67" i="2"/>
  <c r="AL83" i="2"/>
  <c r="AL99" i="2"/>
  <c r="AI348" i="2"/>
  <c r="AJ348" i="2" s="1"/>
  <c r="AJ342" i="2"/>
  <c r="AI139" i="2"/>
  <c r="AJ139" i="2" s="1"/>
  <c r="AI67" i="2"/>
  <c r="AJ67" i="2" s="1"/>
  <c r="AJ60" i="2"/>
  <c r="P185" i="2"/>
  <c r="AO185" i="2" s="1"/>
  <c r="AL107" i="2"/>
  <c r="AL123" i="2"/>
  <c r="AL139" i="2"/>
  <c r="AL155" i="2"/>
  <c r="AL171" i="2"/>
  <c r="AL199" i="2"/>
  <c r="AL212" i="2"/>
  <c r="AL225" i="2"/>
  <c r="AL238" i="2"/>
  <c r="AD265" i="2"/>
  <c r="AN265" i="2" s="1"/>
  <c r="AD277" i="2"/>
  <c r="AN277" i="2" s="1"/>
  <c r="AD293" i="2"/>
  <c r="AN293" i="2" s="1"/>
  <c r="AD308" i="2"/>
  <c r="AN308" i="2" s="1"/>
  <c r="AD324" i="2"/>
  <c r="AN324" i="2" s="1"/>
  <c r="AD340" i="2"/>
  <c r="AN340" i="2" s="1"/>
  <c r="AD356" i="2"/>
  <c r="AN356" i="2" s="1"/>
  <c r="AD192" i="2"/>
  <c r="AN192" i="2" s="1"/>
  <c r="AL265" i="2"/>
  <c r="AL277" i="2"/>
  <c r="AL293" i="2"/>
  <c r="AL308" i="2"/>
  <c r="AL324" i="2"/>
  <c r="AL340" i="2"/>
  <c r="AL356" i="2"/>
  <c r="U67" i="2"/>
  <c r="V67" i="2" s="1"/>
  <c r="U285" i="2"/>
  <c r="V285" i="2" s="1"/>
  <c r="U147" i="2"/>
  <c r="V147" i="2" s="1"/>
  <c r="U115" i="2"/>
  <c r="V115" i="2" s="1"/>
  <c r="U225" i="2"/>
  <c r="V225" i="2" s="1"/>
  <c r="U205" i="2"/>
  <c r="V205" i="2" s="1"/>
  <c r="U293" i="2"/>
  <c r="V293" i="2" s="1"/>
  <c r="AI75" i="2"/>
  <c r="AJ75" i="2" s="1"/>
  <c r="AI308" i="2"/>
  <c r="AJ308" i="2" s="1"/>
  <c r="U277" i="2"/>
  <c r="V277" i="2" s="1"/>
  <c r="U348" i="2"/>
  <c r="V348" i="2" s="1"/>
  <c r="U75" i="2"/>
  <c r="V75" i="2" s="1"/>
  <c r="U131" i="2"/>
  <c r="V131" i="2" s="1"/>
  <c r="U258" i="2"/>
  <c r="V258" i="2" s="1"/>
  <c r="AI277" i="2"/>
  <c r="AJ277" i="2" s="1"/>
  <c r="AI155" i="2"/>
  <c r="AJ155" i="2" s="1"/>
  <c r="AI316" i="2"/>
  <c r="AJ316" i="2" s="1"/>
  <c r="AI231" i="2"/>
  <c r="AJ231" i="2" s="1"/>
  <c r="AI178" i="2"/>
  <c r="AJ178" i="2" s="1"/>
  <c r="AI171" i="2"/>
  <c r="AJ171" i="2" s="1"/>
  <c r="U356" i="2"/>
  <c r="V356" i="2" s="1"/>
  <c r="U301" i="2"/>
  <c r="V301" i="2" s="1"/>
  <c r="U51" i="2"/>
  <c r="V51" i="2" s="1"/>
  <c r="U155" i="2"/>
  <c r="V155" i="2" s="1"/>
  <c r="U83" i="2"/>
  <c r="V83" i="2" s="1"/>
  <c r="U316" i="2"/>
  <c r="V316" i="2" s="1"/>
  <c r="U212" i="2"/>
  <c r="V212" i="2" s="1"/>
  <c r="U265" i="2"/>
  <c r="V265" i="2" s="1"/>
  <c r="U231" i="2"/>
  <c r="V231" i="2" s="1"/>
  <c r="U178" i="2"/>
  <c r="V178" i="2" s="1"/>
  <c r="AI324" i="2"/>
  <c r="AJ324" i="2" s="1"/>
  <c r="AI356" i="2"/>
  <c r="AJ356" i="2" s="1"/>
  <c r="AI185" i="2"/>
  <c r="AJ185" i="2" s="1"/>
  <c r="AI91" i="2"/>
  <c r="AJ91" i="2" s="1"/>
  <c r="AI163" i="2"/>
  <c r="AJ163" i="2" s="1"/>
  <c r="AI59" i="2"/>
  <c r="AJ59" i="2" s="1"/>
  <c r="AI271" i="2"/>
  <c r="AJ271" i="2" s="1"/>
  <c r="AI340" i="2"/>
  <c r="AJ340" i="2" s="1"/>
  <c r="AI238" i="2"/>
  <c r="AJ238" i="2" s="1"/>
  <c r="P8" i="2"/>
  <c r="AO8" i="2" s="1"/>
  <c r="O357" i="2"/>
  <c r="AC357" i="2"/>
  <c r="U123" i="2"/>
  <c r="V123" i="2" s="1"/>
  <c r="U99" i="2"/>
  <c r="V99" i="2" s="1"/>
  <c r="U192" i="2"/>
  <c r="V192" i="2" s="1"/>
  <c r="U250" i="2"/>
  <c r="V250" i="2" s="1"/>
  <c r="U139" i="2"/>
  <c r="V139" i="2" s="1"/>
  <c r="U107" i="2"/>
  <c r="V107" i="2" s="1"/>
  <c r="U308" i="2"/>
  <c r="V308" i="2" s="1"/>
  <c r="U219" i="2"/>
  <c r="V219" i="2" s="1"/>
  <c r="U171" i="2"/>
  <c r="V171" i="2" s="1"/>
  <c r="AI301" i="2"/>
  <c r="AJ301" i="2" s="1"/>
  <c r="AI51" i="2"/>
  <c r="AJ51" i="2" s="1"/>
  <c r="AI83" i="2"/>
  <c r="AJ83" i="2" s="1"/>
  <c r="AI212" i="2"/>
  <c r="AJ212" i="2" s="1"/>
  <c r="AI265" i="2"/>
  <c r="AJ265" i="2" s="1"/>
  <c r="AI332" i="2"/>
  <c r="AJ332" i="2" s="1"/>
  <c r="U324" i="2"/>
  <c r="V324" i="2" s="1"/>
  <c r="U185" i="2"/>
  <c r="V185" i="2" s="1"/>
  <c r="U91" i="2"/>
  <c r="V91" i="2" s="1"/>
  <c r="U163" i="2"/>
  <c r="V163" i="2" s="1"/>
  <c r="U59" i="2"/>
  <c r="V59" i="2" s="1"/>
  <c r="U271" i="2"/>
  <c r="V271" i="2" s="1"/>
  <c r="U340" i="2"/>
  <c r="V340" i="2" s="1"/>
  <c r="U238" i="2"/>
  <c r="V238" i="2" s="1"/>
  <c r="U332" i="2"/>
  <c r="V332" i="2" s="1"/>
  <c r="AI244" i="2"/>
  <c r="AJ244" i="2" s="1"/>
  <c r="AI147" i="2"/>
  <c r="AJ147" i="2" s="1"/>
  <c r="AI123" i="2"/>
  <c r="AJ123" i="2" s="1"/>
  <c r="AI99" i="2"/>
  <c r="AJ99" i="2" s="1"/>
  <c r="AI115" i="2"/>
  <c r="AJ115" i="2" s="1"/>
  <c r="AI192" i="2"/>
  <c r="AJ192" i="2" s="1"/>
  <c r="AI225" i="2"/>
  <c r="AJ225" i="2" s="1"/>
  <c r="AI205" i="2"/>
  <c r="AJ205" i="2" s="1"/>
  <c r="AI293" i="2"/>
  <c r="AJ293" i="2" s="1"/>
  <c r="AI199" i="2"/>
  <c r="AJ199" i="2" s="1"/>
  <c r="U8" i="2"/>
  <c r="AI8" i="2"/>
  <c r="AJ8" i="2" s="1"/>
  <c r="U24" i="2"/>
  <c r="V24" i="2" s="1"/>
  <c r="AI24" i="2"/>
  <c r="AJ24" i="2" s="1"/>
  <c r="U30" i="2"/>
  <c r="V30" i="2" s="1"/>
  <c r="AI30" i="2"/>
  <c r="AJ30" i="2" s="1"/>
  <c r="U35" i="2"/>
  <c r="V35" i="2" s="1"/>
  <c r="AI35" i="2"/>
  <c r="AJ35" i="2" s="1"/>
  <c r="U43" i="2"/>
  <c r="V43" i="2" s="1"/>
  <c r="AI43" i="2"/>
  <c r="AJ43" i="2" s="1"/>
  <c r="U199" i="2"/>
  <c r="V199" i="2" s="1"/>
  <c r="AJ3" i="2"/>
  <c r="V3" i="2"/>
  <c r="AM178" i="2" l="1"/>
  <c r="AO178" i="2"/>
  <c r="AM258" i="2"/>
  <c r="AO258" i="2"/>
  <c r="AM244" i="2"/>
  <c r="AN244" i="2"/>
  <c r="AM250" i="2"/>
  <c r="AO250" i="2"/>
  <c r="AM301" i="2"/>
  <c r="AM316" i="2"/>
  <c r="AM231" i="2"/>
  <c r="AM271" i="2"/>
  <c r="AM43" i="2"/>
  <c r="AM75" i="2"/>
  <c r="AM332" i="2"/>
  <c r="AM324" i="2"/>
  <c r="AM99" i="2"/>
  <c r="AM265" i="2"/>
  <c r="AM51" i="2"/>
  <c r="AM115" i="2"/>
  <c r="AM340" i="2"/>
  <c r="AM277" i="2"/>
  <c r="AM225" i="2"/>
  <c r="AM131" i="2"/>
  <c r="AM139" i="2"/>
  <c r="AM147" i="2"/>
  <c r="AM192" i="2"/>
  <c r="AM205" i="2"/>
  <c r="AM212" i="2"/>
  <c r="AM123" i="2"/>
  <c r="AM8" i="2"/>
  <c r="AM185" i="2"/>
  <c r="AM30" i="2"/>
  <c r="AM91" i="2"/>
  <c r="AM59" i="2"/>
  <c r="AM308" i="2"/>
  <c r="AM24" i="2"/>
  <c r="AM83" i="2"/>
  <c r="AM163" i="2"/>
  <c r="AM238" i="2"/>
  <c r="AM107" i="2"/>
  <c r="AM67" i="2"/>
  <c r="AM348" i="2"/>
  <c r="AM285" i="2"/>
  <c r="AM356" i="2"/>
  <c r="AM293" i="2"/>
  <c r="AM171" i="2"/>
  <c r="AM199" i="2"/>
  <c r="AM219" i="2"/>
  <c r="AM155" i="2"/>
  <c r="AM35" i="2"/>
  <c r="AL357" i="2"/>
  <c r="AD357" i="2"/>
  <c r="AN357" i="2" s="1"/>
  <c r="P357" i="2"/>
  <c r="AO357" i="2" s="1"/>
  <c r="X357" i="2"/>
  <c r="AI357" i="2"/>
  <c r="AJ357" i="2" s="1"/>
  <c r="U357" i="2"/>
  <c r="V357" i="2" s="1"/>
  <c r="V8" i="2"/>
  <c r="AM357" i="2" l="1"/>
</calcChain>
</file>

<file path=xl/sharedStrings.xml><?xml version="1.0" encoding="utf-8"?>
<sst xmlns="http://schemas.openxmlformats.org/spreadsheetml/2006/main" count="2628" uniqueCount="152">
  <si>
    <t>Virksomhet</t>
  </si>
  <si>
    <t>Syk %</t>
  </si>
  <si>
    <t>Langtid %</t>
  </si>
  <si>
    <t>A4</t>
  </si>
  <si>
    <t>A9</t>
  </si>
  <si>
    <t>B2</t>
  </si>
  <si>
    <t>B4</t>
  </si>
  <si>
    <t>B5</t>
  </si>
  <si>
    <t>Bydel Gamle Oslo</t>
  </si>
  <si>
    <t>Utdanningsetaten</t>
  </si>
  <si>
    <t>Beredskapsetaten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</si>
  <si>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</si>
  <si>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</si>
  <si>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</si>
  <si>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</si>
  <si>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</si>
  <si>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</si>
  <si>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</si>
  <si>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</si>
  <si>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</si>
  <si>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</si>
  <si>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</si>
  <si>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</si>
  <si>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</si>
  <si>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</si>
  <si>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</si>
  <si>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</si>
  <si>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Klima- og energiprogrammet</t>
  </si>
  <si>
    <t>Energigjenvinningsetaten</t>
  </si>
  <si>
    <t>Sykehjemsetaten</t>
  </si>
  <si>
    <t>Bydel Frogner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</si>
  <si>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</si>
  <si>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</si>
  <si>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</si>
  <si>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</si>
  <si>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</si>
  <si>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</si>
  <si>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</si>
  <si>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</si>
  <si>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</si>
  <si>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</si>
  <si>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</si>
  <si>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</si>
  <si>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</si>
  <si>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</si>
  <si>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Vann- og avløpsetaten</t>
  </si>
  <si>
    <t>Velferdsetaten</t>
  </si>
  <si>
    <t>Kultur- og idrettsbygg</t>
  </si>
  <si>
    <t>Undervisningsbygg Oslo KF</t>
  </si>
  <si>
    <t>Boligbygg Oslo KF</t>
  </si>
  <si>
    <t>Omsorgsbygg Oslo KF</t>
  </si>
  <si>
    <t>Oslo Havn KF</t>
  </si>
  <si>
    <t>Aldergrp</t>
  </si>
  <si>
    <t>Netto</t>
  </si>
  <si>
    <t>Syk</t>
  </si>
  <si>
    <t>Egen 0-3 Dgv</t>
  </si>
  <si>
    <t>Egen 4-16 Dgv</t>
  </si>
  <si>
    <t>Syk 0-3 Dgv</t>
  </si>
  <si>
    <t>Syk 4-16 Dgv</t>
  </si>
  <si>
    <t>Korttid dgv</t>
  </si>
  <si>
    <t>Korttid %</t>
  </si>
  <si>
    <t>Langtid dgv</t>
  </si>
  <si>
    <t>Helse,- sosial- og eldreombudet</t>
  </si>
  <si>
    <t>Bydel St.Hanshaugen</t>
  </si>
  <si>
    <t>Eiendoms- og byfornyelsesetaten</t>
  </si>
  <si>
    <t>Kultur- og idrettsbygg Oslo KF</t>
  </si>
  <si>
    <t>Virksomhetstype</t>
  </si>
  <si>
    <t>Bydel</t>
  </si>
  <si>
    <t>Etat</t>
  </si>
  <si>
    <t>Byr</t>
  </si>
  <si>
    <t>KF</t>
  </si>
  <si>
    <t>Totalt Barne- og familieetaten</t>
  </si>
  <si>
    <t>Totalt Beredskapsetaten</t>
  </si>
  <si>
    <t>Totalt Boligbygg Oslo KF</t>
  </si>
  <si>
    <t>Totalt Brann- og redningsetaten</t>
  </si>
  <si>
    <t>Totalt Byantikvaren</t>
  </si>
  <si>
    <t>Totalt Bydel Alna</t>
  </si>
  <si>
    <t>Totalt Bydel Bjerke</t>
  </si>
  <si>
    <t>Totalt Bydel Frogner</t>
  </si>
  <si>
    <t>Totalt Bydel Gamle Oslo</t>
  </si>
  <si>
    <t>Totalt Bydel Grorud</t>
  </si>
  <si>
    <t>Totalt Bydel Grünerløkka</t>
  </si>
  <si>
    <t>Totalt Bydel Nordre Aker</t>
  </si>
  <si>
    <t>Totalt Bydel Nordstrand</t>
  </si>
  <si>
    <t>Totalt Bydel Sagene</t>
  </si>
  <si>
    <t>Totalt Bydel St.Hanshaugen</t>
  </si>
  <si>
    <t>Totalt Bydel Stovner</t>
  </si>
  <si>
    <t>Totalt Bydel Søndre Nordstrand</t>
  </si>
  <si>
    <t>Totalt Bydel Ullern</t>
  </si>
  <si>
    <t>Totalt Bydel Vestre Aker</t>
  </si>
  <si>
    <t>Totalt Bydel Østensjø</t>
  </si>
  <si>
    <t>Totalt Bymiljøetaten</t>
  </si>
  <si>
    <t>Totalt Byrådsavdelingene</t>
  </si>
  <si>
    <t>Totalt Bystyrets sekretariat</t>
  </si>
  <si>
    <t>Totalt Eiendoms- og byfornyelsesetaten</t>
  </si>
  <si>
    <t>Totalt Energigjenvinningsetaten</t>
  </si>
  <si>
    <t>Totalt Gravferdsetaten</t>
  </si>
  <si>
    <t>Totalt Helse,- sosial- og eldreombudet</t>
  </si>
  <si>
    <t>Totalt Helseetaten</t>
  </si>
  <si>
    <t>Totalt Kemnerkontoret</t>
  </si>
  <si>
    <t>Totalt Klima- og energiprogrammet</t>
  </si>
  <si>
    <t>Totalt Kommuneadvokaten</t>
  </si>
  <si>
    <t>Totalt Kommunerevisjonen</t>
  </si>
  <si>
    <t>Totalt Kultur- og idrettsbygg</t>
  </si>
  <si>
    <t>Totalt Kultur- og idrettsbygg Oslo KF</t>
  </si>
  <si>
    <t>Totalt Kulturetaten</t>
  </si>
  <si>
    <t>Totalt Munchmuseet</t>
  </si>
  <si>
    <t>Totalt Næringsetaten</t>
  </si>
  <si>
    <t>Totalt Omsorgsbygg Oslo KF</t>
  </si>
  <si>
    <t>Totalt Oslo Havn KF</t>
  </si>
  <si>
    <t>Totalt Plan- og bygningsetaten</t>
  </si>
  <si>
    <t>Totalt Renovasjonsetaten</t>
  </si>
  <si>
    <t>Totalt Rådhusets forvaltningstjeneste</t>
  </si>
  <si>
    <t>Totalt Sykehjemsetaten</t>
  </si>
  <si>
    <t>Totalt Undervisningsbygg Oslo KF</t>
  </si>
  <si>
    <t>Totalt Utdanningsetaten</t>
  </si>
  <si>
    <t>Totalt Utviklings- og kompetanseetaten</t>
  </si>
  <si>
    <t>Totalt Vann- og avløpsetaten</t>
  </si>
  <si>
    <t>Totalt Velferdsetaten</t>
  </si>
  <si>
    <t>Totalsum</t>
  </si>
  <si>
    <t>Virksomhet(T)</t>
  </si>
  <si>
    <t>byr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</si>
  <si>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</si>
  <si>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</si>
  <si>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</si>
  <si>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</si>
  <si>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</si>
  <si>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</si>
  <si>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</si>
  <si>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1. halvår 2016</t>
  </si>
  <si>
    <t>1. halvår 2015</t>
  </si>
  <si>
    <t>Kortidsfravær dgv</t>
  </si>
  <si>
    <t>Korttidsfravær %</t>
  </si>
  <si>
    <t>Langtidsfravær dgv</t>
  </si>
  <si>
    <t>Langtidsfravær %</t>
  </si>
  <si>
    <t>Virksomhet (T)</t>
  </si>
  <si>
    <t>1.halvår 2016</t>
  </si>
  <si>
    <t>1.halvår 2015</t>
  </si>
  <si>
    <t>Endring fra 2015 til 2016</t>
  </si>
  <si>
    <t>Syk dgv</t>
  </si>
  <si>
    <t>20-29 år</t>
  </si>
  <si>
    <t>30-39 år</t>
  </si>
  <si>
    <t>40-49 år</t>
  </si>
  <si>
    <t>50-59 år</t>
  </si>
  <si>
    <t>60-69 år</t>
  </si>
  <si>
    <t>1.halvår 2017</t>
  </si>
  <si>
    <t>Aldersgrp</t>
  </si>
  <si>
    <t>BYR</t>
  </si>
  <si>
    <t>Endring fra 2015 til 2017</t>
  </si>
  <si>
    <t>Endring fra 2016 til 2017</t>
  </si>
  <si>
    <t>Beskrivelse Virksomhet</t>
  </si>
  <si>
    <t>1. halvår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</si>
</sst>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71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1" fillId="4" borderId="4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0" fillId="3" borderId="8" xfId="0" applyFill="1" applyBorder="1"/>
    <xf numFmtId="0" fontId="0" fillId="3" borderId="10" xfId="0" applyFill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1" fillId="4" borderId="8" xfId="0" applyFont="1" applyFill="1" applyBorder="1"/>
    <xf numFmtId="0" fontId="1" fillId="4" borderId="9" xfId="0" applyFon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0" borderId="4" xfId="0" applyNumberFormat="1" applyBorder="1"/>
    <xf numFmtId="164" fontId="0" fillId="0" borderId="2" xfId="0" applyNumberFormat="1" applyBorder="1"/>
    <xf numFmtId="164" fontId="0" fillId="4" borderId="8" xfId="0" applyNumberFormat="1" applyFill="1" applyBorder="1"/>
    <xf numFmtId="164" fontId="0" fillId="4" borderId="9" xfId="0" applyNumberForma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164" fontId="1" fillId="0" borderId="4" xfId="0" applyNumberFormat="1" applyFont="1" applyBorder="1"/>
    <xf numFmtId="164" fontId="1" fillId="0" borderId="2" xfId="0" applyNumberFormat="1" applyFont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12" xfId="0" applyNumberFormat="1" applyFont="1" applyFill="1" applyBorder="1"/>
    <xf numFmtId="0" fontId="1" fillId="5" borderId="1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164" fontId="0" fillId="5" borderId="8" xfId="0" applyNumberFormat="1" applyFill="1" applyBorder="1"/>
    <xf numFmtId="164" fontId="0" fillId="5" borderId="1" xfId="0" applyNumberFormat="1" applyFill="1" applyBorder="1"/>
    <xf numFmtId="164" fontId="0" fillId="5" borderId="9" xfId="0" applyNumberFormat="1" applyFill="1" applyBorder="1"/>
    <xf numFmtId="164" fontId="0" fillId="0" borderId="1" xfId="0" applyNumberFormat="1" applyBorder="1"/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4" fontId="1" fillId="5" borderId="12" xfId="0" applyNumberFormat="1" applyFont="1" applyFill="1" applyBorder="1"/>
    <xf numFmtId="164" fontId="1" fillId="0" borderId="1" xfId="0" applyNumberFormat="1" applyFont="1" applyBorder="1"/>
    <xf numFmtId="164" fontId="1" fillId="5" borderId="1" xfId="0" applyNumberFormat="1" applyFont="1" applyFill="1" applyBorder="1"/>
    <xf numFmtId="164" fontId="0" fillId="4" borderId="4" xfId="0" applyNumberFormat="1" applyFill="1" applyBorder="1"/>
    <xf numFmtId="164" fontId="0" fillId="4" borderId="2" xfId="0" applyNumberFormat="1" applyFill="1" applyBorder="1"/>
    <xf numFmtId="164" fontId="1" fillId="4" borderId="2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0" fillId="0" borderId="0" xfId="0" applyNumberForma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5" fillId="6" borderId="1" xfId="2" applyFont="1" applyFill="1" applyBorder="1" applyAlignment="1">
      <alignment horizontal="left"/>
    </xf>
    <xf numFmtId="0" fontId="1" fillId="2" borderId="1" xfId="0" applyFont="1" applyFill="1" applyBorder="1"/>
    <xf numFmtId="0" fontId="1" fillId="0" borderId="15" xfId="0" applyFont="1" applyBorder="1"/>
    <xf numFmtId="0" fontId="1" fillId="6" borderId="15" xfId="0" applyFont="1" applyFill="1" applyBorder="1" applyAlignment="1">
      <alignment horizontal="center"/>
    </xf>
    <xf numFmtId="0" fontId="1" fillId="6" borderId="15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/>
    <xf numFmtId="164" fontId="1" fillId="3" borderId="15" xfId="0" applyNumberFormat="1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/>
    <xf numFmtId="164" fontId="1" fillId="4" borderId="15" xfId="0" applyNumberFormat="1" applyFont="1" applyFill="1" applyBorder="1"/>
    <xf numFmtId="164" fontId="1" fillId="4" borderId="16" xfId="0" applyNumberFormat="1" applyFont="1" applyFill="1" applyBorder="1"/>
    <xf numFmtId="164" fontId="1" fillId="0" borderId="15" xfId="0" applyNumberFormat="1" applyFont="1" applyBorder="1" applyAlignment="1">
      <alignment horizontal="center"/>
    </xf>
    <xf numFmtId="0" fontId="1" fillId="0" borderId="17" xfId="0" applyFont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/>
    <xf numFmtId="164" fontId="1" fillId="3" borderId="18" xfId="0" applyNumberFormat="1" applyFont="1" applyFill="1" applyBorder="1"/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/>
    <xf numFmtId="164" fontId="1" fillId="4" borderId="18" xfId="0" applyNumberFormat="1" applyFont="1" applyFill="1" applyBorder="1"/>
    <xf numFmtId="164" fontId="1" fillId="4" borderId="19" xfId="0" applyNumberFormat="1" applyFont="1" applyFill="1" applyBorder="1"/>
    <xf numFmtId="164" fontId="1" fillId="0" borderId="18" xfId="0" applyNumberFormat="1" applyFont="1" applyBorder="1" applyAlignment="1">
      <alignment horizontal="center"/>
    </xf>
    <xf numFmtId="4" fontId="1" fillId="0" borderId="15" xfId="0" applyNumberFormat="1" applyFont="1" applyBorder="1"/>
    <xf numFmtId="4" fontId="1" fillId="0" borderId="18" xfId="0" applyNumberFormat="1" applyFont="1" applyBorder="1"/>
    <xf numFmtId="4" fontId="1" fillId="0" borderId="20" xfId="0" applyNumberFormat="1" applyFont="1" applyBorder="1"/>
    <xf numFmtId="0" fontId="0" fillId="3" borderId="24" xfId="0" applyFill="1" applyBorder="1"/>
    <xf numFmtId="164" fontId="0" fillId="3" borderId="15" xfId="0" applyNumberFormat="1" applyFill="1" applyBorder="1"/>
    <xf numFmtId="164" fontId="0" fillId="3" borderId="25" xfId="0" applyNumberFormat="1" applyFill="1" applyBorder="1"/>
    <xf numFmtId="164" fontId="0" fillId="4" borderId="26" xfId="0" applyNumberFormat="1" applyFill="1" applyBorder="1"/>
    <xf numFmtId="164" fontId="0" fillId="4" borderId="15" xfId="0" applyNumberFormat="1" applyFill="1" applyBorder="1"/>
    <xf numFmtId="164" fontId="1" fillId="3" borderId="17" xfId="0" applyNumberFormat="1" applyFont="1" applyFill="1" applyBorder="1"/>
    <xf numFmtId="164" fontId="1" fillId="3" borderId="20" xfId="0" applyNumberFormat="1" applyFont="1" applyFill="1" applyBorder="1"/>
    <xf numFmtId="164" fontId="1" fillId="4" borderId="28" xfId="0" applyNumberFormat="1" applyFont="1" applyFill="1" applyBorder="1"/>
    <xf numFmtId="4" fontId="1" fillId="0" borderId="29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0" fillId="0" borderId="8" xfId="0" applyNumberFormat="1" applyBorder="1"/>
    <xf numFmtId="164" fontId="0" fillId="0" borderId="9" xfId="0" applyNumberForma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6" borderId="8" xfId="0" applyNumberFormat="1" applyFont="1" applyFill="1" applyBorder="1"/>
    <xf numFmtId="164" fontId="1" fillId="6" borderId="1" xfId="0" applyNumberFormat="1" applyFont="1" applyFill="1" applyBorder="1"/>
    <xf numFmtId="164" fontId="1" fillId="6" borderId="9" xfId="0" applyNumberFormat="1" applyFont="1" applyFill="1" applyBorder="1"/>
    <xf numFmtId="164" fontId="0" fillId="6" borderId="8" xfId="0" applyNumberFormat="1" applyFill="1" applyBorder="1"/>
    <xf numFmtId="164" fontId="0" fillId="6" borderId="1" xfId="0" applyNumberFormat="1" applyFill="1" applyBorder="1"/>
    <xf numFmtId="164" fontId="0" fillId="6" borderId="9" xfId="0" applyNumberFormat="1" applyFill="1" applyBorder="1"/>
    <xf numFmtId="164" fontId="1" fillId="6" borderId="10" xfId="0" applyNumberFormat="1" applyFont="1" applyFill="1" applyBorder="1"/>
    <xf numFmtId="164" fontId="1" fillId="6" borderId="11" xfId="0" applyNumberFormat="1" applyFont="1" applyFill="1" applyBorder="1"/>
    <xf numFmtId="164" fontId="1" fillId="6" borderId="12" xfId="0" applyNumberFormat="1" applyFont="1" applyFill="1" applyBorder="1"/>
    <xf numFmtId="0" fontId="1" fillId="4" borderId="2" xfId="0" applyFont="1" applyFill="1" applyBorder="1"/>
    <xf numFmtId="164" fontId="1" fillId="4" borderId="24" xfId="0" applyNumberFormat="1" applyFont="1" applyFill="1" applyBorder="1"/>
    <xf numFmtId="164" fontId="0" fillId="6" borderId="27" xfId="0" applyNumberFormat="1" applyFill="1" applyBorder="1"/>
    <xf numFmtId="164" fontId="0" fillId="6" borderId="15" xfId="0" applyNumberFormat="1" applyFill="1" applyBorder="1"/>
    <xf numFmtId="164" fontId="0" fillId="6" borderId="25" xfId="0" applyNumberFormat="1" applyFill="1" applyBorder="1"/>
    <xf numFmtId="164" fontId="1" fillId="6" borderId="17" xfId="0" applyNumberFormat="1" applyFont="1" applyFill="1" applyBorder="1"/>
    <xf numFmtId="164" fontId="1" fillId="6" borderId="18" xfId="0" applyNumberFormat="1" applyFont="1" applyFill="1" applyBorder="1"/>
    <xf numFmtId="164" fontId="1" fillId="6" borderId="20" xfId="0" applyNumberFormat="1" applyFont="1" applyFill="1" applyBorder="1"/>
    <xf numFmtId="165" fontId="1" fillId="2" borderId="0" xfId="0" applyNumberFormat="1" applyFont="1" applyFill="1"/>
    <xf numFmtId="165" fontId="5" fillId="6" borderId="1" xfId="1" applyNumberFormat="1" applyFont="1" applyFill="1" applyBorder="1" applyAlignment="1">
      <alignment horizontal="right"/>
    </xf>
    <xf numFmtId="165" fontId="1" fillId="6" borderId="1" xfId="0" applyNumberFormat="1" applyFont="1" applyFill="1" applyBorder="1"/>
    <xf numFmtId="165" fontId="5" fillId="6" borderId="1" xfId="2" applyNumberFormat="1" applyFont="1" applyFill="1" applyBorder="1" applyAlignment="1">
      <alignment horizontal="right"/>
    </xf>
    <xf numFmtId="165" fontId="1" fillId="6" borderId="15" xfId="0" applyNumberFormat="1" applyFont="1" applyFill="1" applyBorder="1"/>
    <xf numFmtId="165" fontId="1" fillId="6" borderId="18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/>
    <xf numFmtId="0" fontId="2" fillId="0" borderId="4" xfId="0" applyFont="1" applyBorder="1" applyAlignment="1"/>
    <xf numFmtId="165" fontId="2" fillId="0" borderId="0" xfId="0" applyNumberFormat="1" applyFont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6" borderId="21" xfId="0" applyNumberFormat="1" applyFill="1" applyBorder="1" applyAlignment="1">
      <alignment horizontal="center"/>
    </xf>
    <xf numFmtId="164" fontId="0" fillId="6" borderId="22" xfId="0" applyNumberFormat="1" applyFill="1" applyBorder="1" applyAlignment="1">
      <alignment horizontal="center"/>
    </xf>
    <xf numFmtId="164" fontId="0" fillId="6" borderId="23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6"/>
  <sheetViews>
    <sheetView tabSelected="1" topLeftCell="B1" workbookViewId="0">
      <pane ySplit="2" topLeftCell="A3" activePane="bottomLeft" state="frozen"/>
      <selection pane="bottomLeft" activeCell="L43" sqref="L43"/>
    </sheetView>
  </sheetViews>
  <sheetFormatPr baseColWidth="10" defaultRowHeight="14.4" outlineLevelRow="2"/>
  <cols>
    <col min="1" max="1" width="0" style="6" hidden="1" customWidth="1"/>
    <col min="2" max="2" width="31.109375" bestFit="1" customWidth="1"/>
    <col min="3" max="3" width="16" style="6" customWidth="1"/>
    <col min="4" max="4" width="18" customWidth="1"/>
    <col min="5" max="5" width="11.44140625" style="64" hidden="1" customWidth="1"/>
    <col min="6" max="6" width="10" style="64" hidden="1" customWidth="1"/>
    <col min="7" max="7" width="8" style="64" bestFit="1" customWidth="1"/>
    <col min="8" max="8" width="12.44140625" style="64" hidden="1" customWidth="1"/>
    <col min="9" max="9" width="10.77734375" style="64" bestFit="1" customWidth="1"/>
    <col min="10" max="10" width="12.88671875" style="64" hidden="1" customWidth="1"/>
    <col min="11" max="11" width="11.21875" style="64" bestFit="1" customWidth="1"/>
    <col min="12" max="12" width="20.5546875" style="6" bestFit="1" customWidth="1"/>
    <col min="14" max="15" width="11.44140625" hidden="1" customWidth="1"/>
    <col min="16" max="16" width="11.44140625" style="2"/>
    <col min="17" max="17" width="12.109375" style="2" hidden="1" customWidth="1"/>
    <col min="18" max="18" width="13.109375" style="2" hidden="1" customWidth="1"/>
    <col min="19" max="21" width="11.44140625" style="2" hidden="1" customWidth="1"/>
    <col min="22" max="22" width="11.44140625" style="2"/>
    <col min="23" max="23" width="13.109375" style="2" hidden="1" customWidth="1"/>
    <col min="24" max="24" width="12" style="2" bestFit="1" customWidth="1"/>
    <col min="25" max="25" width="20.44140625" style="6" customWidth="1"/>
    <col min="26" max="26" width="0" style="6" hidden="1" customWidth="1"/>
    <col min="27" max="27" width="11.44140625" customWidth="1"/>
    <col min="28" max="29" width="11.44140625" hidden="1" customWidth="1"/>
    <col min="30" max="30" width="11.44140625" style="2"/>
    <col min="31" max="31" width="12.109375" style="2" hidden="1" customWidth="1"/>
    <col min="32" max="32" width="13.109375" style="2" hidden="1" customWidth="1"/>
    <col min="33" max="33" width="10.88671875" style="2" hidden="1" customWidth="1"/>
    <col min="34" max="35" width="11.88671875" style="2" hidden="1" customWidth="1"/>
    <col min="36" max="36" width="11.88671875" style="2" customWidth="1"/>
    <col min="37" max="37" width="12.88671875" style="2" hidden="1" customWidth="1"/>
    <col min="38" max="38" width="14.6640625" style="2" bestFit="1" customWidth="1"/>
    <col min="39" max="39" width="22" style="7" bestFit="1" customWidth="1"/>
    <col min="40" max="41" width="21.33203125" style="1" bestFit="1" customWidth="1"/>
  </cols>
  <sheetData>
    <row r="1" spans="1:41" ht="27" customHeight="1">
      <c r="E1" s="138" t="s">
        <v>145</v>
      </c>
      <c r="F1" s="138"/>
      <c r="G1" s="138"/>
      <c r="H1" s="138"/>
      <c r="I1" s="138"/>
      <c r="J1" s="138"/>
      <c r="K1" s="139"/>
      <c r="L1" s="133" t="s">
        <v>129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33" t="s">
        <v>130</v>
      </c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</row>
    <row r="2" spans="1:41" s="3" customFormat="1" ht="15" customHeight="1">
      <c r="A2" s="5" t="s">
        <v>0</v>
      </c>
      <c r="B2" s="3" t="s">
        <v>120</v>
      </c>
      <c r="C2" s="5" t="s">
        <v>66</v>
      </c>
      <c r="D2" s="3" t="s">
        <v>146</v>
      </c>
      <c r="E2" s="127" t="s">
        <v>53</v>
      </c>
      <c r="F2" s="127" t="s">
        <v>139</v>
      </c>
      <c r="G2" s="127" t="s">
        <v>1</v>
      </c>
      <c r="H2" s="127" t="s">
        <v>59</v>
      </c>
      <c r="I2" s="127" t="s">
        <v>60</v>
      </c>
      <c r="J2" s="127" t="s">
        <v>61</v>
      </c>
      <c r="K2" s="127" t="s">
        <v>2</v>
      </c>
      <c r="L2" s="5" t="s">
        <v>66</v>
      </c>
      <c r="M2" s="3" t="s">
        <v>52</v>
      </c>
      <c r="N2" s="3" t="s">
        <v>53</v>
      </c>
      <c r="O2" s="3" t="s">
        <v>54</v>
      </c>
      <c r="P2" s="4" t="s">
        <v>1</v>
      </c>
      <c r="Q2" s="4" t="s">
        <v>55</v>
      </c>
      <c r="R2" s="4" t="s">
        <v>56</v>
      </c>
      <c r="S2" s="4" t="s">
        <v>57</v>
      </c>
      <c r="T2" s="4" t="s">
        <v>58</v>
      </c>
      <c r="U2" s="4" t="s">
        <v>59</v>
      </c>
      <c r="V2" s="4" t="s">
        <v>60</v>
      </c>
      <c r="W2" s="4" t="s">
        <v>61</v>
      </c>
      <c r="X2" s="4" t="s">
        <v>2</v>
      </c>
      <c r="Y2" s="5" t="s">
        <v>66</v>
      </c>
      <c r="Z2" s="5" t="s">
        <v>0</v>
      </c>
      <c r="AA2" s="3" t="s">
        <v>52</v>
      </c>
      <c r="AB2" s="3" t="s">
        <v>53</v>
      </c>
      <c r="AC2" s="3" t="s">
        <v>54</v>
      </c>
      <c r="AD2" s="4" t="s">
        <v>1</v>
      </c>
      <c r="AE2" s="4" t="s">
        <v>55</v>
      </c>
      <c r="AF2" s="4" t="s">
        <v>56</v>
      </c>
      <c r="AG2" s="4" t="s">
        <v>57</v>
      </c>
      <c r="AH2" s="4" t="s">
        <v>58</v>
      </c>
      <c r="AI2" s="4" t="s">
        <v>59</v>
      </c>
      <c r="AJ2" s="4" t="s">
        <v>60</v>
      </c>
      <c r="AK2" s="4" t="s">
        <v>61</v>
      </c>
      <c r="AL2" s="4" t="s">
        <v>2</v>
      </c>
      <c r="AM2" s="61" t="s">
        <v>138</v>
      </c>
      <c r="AN2" s="68" t="s">
        <v>148</v>
      </c>
      <c r="AO2" s="68" t="s">
        <v>149</v>
      </c>
    </row>
    <row r="3" spans="1:41" ht="15" hidden="1" customHeight="1" outlineLevel="2">
      <c r="A3" s="6">
        <v>39</v>
      </c>
      <c r="B3" s="15" t="s">
        <v>24</v>
      </c>
      <c r="C3" s="65" t="s">
        <v>68</v>
      </c>
      <c r="D3" s="66" t="s">
        <v>123</v>
      </c>
      <c r="E3" s="128">
        <v>7971.9645999999984</v>
      </c>
      <c r="F3" s="128">
        <v>622.67129999999997</v>
      </c>
      <c r="G3" s="128">
        <v>7.8107634848253102</v>
      </c>
      <c r="H3" s="128">
        <v>153.96850000000001</v>
      </c>
      <c r="I3" s="128">
        <v>1.9313781446195699</v>
      </c>
      <c r="J3" s="128">
        <v>468.70280000000002</v>
      </c>
      <c r="K3" s="128">
        <v>5.8793888773665701</v>
      </c>
      <c r="L3" s="16" t="s">
        <v>68</v>
      </c>
      <c r="M3" s="17" t="s">
        <v>123</v>
      </c>
      <c r="N3" s="17">
        <v>7133.92</v>
      </c>
      <c r="O3" s="17">
        <v>320.76</v>
      </c>
      <c r="P3" s="18">
        <v>4.5</v>
      </c>
      <c r="Q3" s="18">
        <v>84.71</v>
      </c>
      <c r="R3" s="18">
        <v>2</v>
      </c>
      <c r="S3" s="18">
        <v>1.97</v>
      </c>
      <c r="T3" s="18">
        <v>31.55</v>
      </c>
      <c r="U3" s="18">
        <f>Q3+R3+S3+T3</f>
        <v>120.22999999999999</v>
      </c>
      <c r="V3" s="18">
        <f t="shared" ref="V3:V8" si="0">U3*100/N3</f>
        <v>1.6853286832484802</v>
      </c>
      <c r="W3" s="18">
        <v>200.53</v>
      </c>
      <c r="X3" s="18">
        <v>2.81</v>
      </c>
      <c r="Y3" s="19" t="s">
        <v>68</v>
      </c>
      <c r="Z3" s="19">
        <v>39</v>
      </c>
      <c r="AA3" s="20" t="s">
        <v>123</v>
      </c>
      <c r="AB3" s="20">
        <v>5735.17</v>
      </c>
      <c r="AC3" s="20">
        <v>288.55</v>
      </c>
      <c r="AD3" s="21">
        <v>5.03</v>
      </c>
      <c r="AE3" s="21">
        <v>69.78</v>
      </c>
      <c r="AF3" s="21">
        <v>3.39</v>
      </c>
      <c r="AG3" s="21">
        <v>2.19</v>
      </c>
      <c r="AH3" s="21">
        <v>14.39</v>
      </c>
      <c r="AI3" s="21">
        <f>AE3+AF3+AG3+AH3</f>
        <v>89.75</v>
      </c>
      <c r="AJ3" s="21">
        <f t="shared" ref="AJ3:AJ8" si="1">AI3*100/AB3</f>
        <v>1.5649056610353311</v>
      </c>
      <c r="AK3" s="21">
        <v>198.81</v>
      </c>
      <c r="AL3" s="59">
        <v>3.47</v>
      </c>
      <c r="AM3" s="62">
        <f>P3-AD3</f>
        <v>-0.53000000000000025</v>
      </c>
      <c r="AN3" s="63">
        <f>G3-AD3</f>
        <v>2.78076348482531</v>
      </c>
      <c r="AO3" s="63">
        <f>G3-P3</f>
        <v>3.3107634848253102</v>
      </c>
    </row>
    <row r="4" spans="1:41" ht="15" hidden="1" customHeight="1" outlineLevel="2">
      <c r="A4" s="6">
        <v>39</v>
      </c>
      <c r="B4" s="15" t="s">
        <v>24</v>
      </c>
      <c r="C4" s="65" t="s">
        <v>68</v>
      </c>
      <c r="D4" s="66" t="s">
        <v>124</v>
      </c>
      <c r="E4" s="128">
        <v>13800.62141999999</v>
      </c>
      <c r="F4" s="128">
        <v>1205.680832</v>
      </c>
      <c r="G4" s="128">
        <v>8.7364242182074197</v>
      </c>
      <c r="H4" s="128">
        <v>305.11219999999997</v>
      </c>
      <c r="I4" s="128">
        <v>2.2108666526092802</v>
      </c>
      <c r="J4" s="128">
        <v>900.56863199999998</v>
      </c>
      <c r="K4" s="128">
        <v>6.5255658031086003</v>
      </c>
      <c r="L4" s="16" t="s">
        <v>68</v>
      </c>
      <c r="M4" s="17" t="s">
        <v>124</v>
      </c>
      <c r="N4" s="17">
        <v>13694.71</v>
      </c>
      <c r="O4" s="17">
        <v>958.51</v>
      </c>
      <c r="P4" s="18">
        <v>7</v>
      </c>
      <c r="Q4" s="18">
        <v>208.83</v>
      </c>
      <c r="R4" s="18">
        <v>3.58</v>
      </c>
      <c r="S4" s="18">
        <v>19.28</v>
      </c>
      <c r="T4" s="18">
        <v>134.49</v>
      </c>
      <c r="U4" s="18">
        <f>Q4+R4+S4+T4</f>
        <v>366.18000000000006</v>
      </c>
      <c r="V4" s="18">
        <f t="shared" si="0"/>
        <v>2.6738791840060876</v>
      </c>
      <c r="W4" s="18">
        <v>592.34</v>
      </c>
      <c r="X4" s="18">
        <v>4.33</v>
      </c>
      <c r="Y4" s="19" t="s">
        <v>68</v>
      </c>
      <c r="Z4" s="19">
        <v>39</v>
      </c>
      <c r="AA4" s="20" t="s">
        <v>124</v>
      </c>
      <c r="AB4" s="20">
        <v>14416.33</v>
      </c>
      <c r="AC4" s="20">
        <v>1282.79</v>
      </c>
      <c r="AD4" s="21">
        <v>8.9</v>
      </c>
      <c r="AE4" s="21">
        <v>214.47</v>
      </c>
      <c r="AF4" s="21">
        <v>4.1399999999999997</v>
      </c>
      <c r="AG4" s="21">
        <v>30.55</v>
      </c>
      <c r="AH4" s="21">
        <v>154.41999999999999</v>
      </c>
      <c r="AI4" s="21">
        <f>AE4+AF4+AG4+AH4</f>
        <v>403.58</v>
      </c>
      <c r="AJ4" s="21">
        <f t="shared" si="1"/>
        <v>2.7994642187019858</v>
      </c>
      <c r="AK4" s="21">
        <v>879.21</v>
      </c>
      <c r="AL4" s="59">
        <v>6.1</v>
      </c>
      <c r="AM4" s="62">
        <f t="shared" ref="AM4:AM67" si="2">P4-AD4</f>
        <v>-1.9000000000000004</v>
      </c>
      <c r="AN4" s="63">
        <f t="shared" ref="AN4:AN67" si="3">G4-AD4</f>
        <v>-0.1635757817925807</v>
      </c>
      <c r="AO4" s="63">
        <f t="shared" ref="AO4:AO67" si="4">G4-P4</f>
        <v>1.7364242182074197</v>
      </c>
    </row>
    <row r="5" spans="1:41" ht="15" hidden="1" customHeight="1" outlineLevel="2">
      <c r="A5" s="6">
        <v>39</v>
      </c>
      <c r="B5" s="15" t="s">
        <v>24</v>
      </c>
      <c r="C5" s="65" t="s">
        <v>68</v>
      </c>
      <c r="D5" s="66" t="s">
        <v>125</v>
      </c>
      <c r="E5" s="128">
        <v>12253.518515</v>
      </c>
      <c r="F5" s="128">
        <v>932.66549199999997</v>
      </c>
      <c r="G5" s="128">
        <v>7.6114096604847701</v>
      </c>
      <c r="H5" s="128">
        <v>241.58629999999999</v>
      </c>
      <c r="I5" s="128">
        <v>1.97156975558004</v>
      </c>
      <c r="J5" s="128">
        <v>691.07919200000003</v>
      </c>
      <c r="K5" s="128">
        <v>5.6398428839359402</v>
      </c>
      <c r="L5" s="16" t="s">
        <v>68</v>
      </c>
      <c r="M5" s="17" t="s">
        <v>125</v>
      </c>
      <c r="N5" s="17">
        <v>12353.59</v>
      </c>
      <c r="O5" s="17">
        <v>733.45</v>
      </c>
      <c r="P5" s="18">
        <v>5.94</v>
      </c>
      <c r="Q5" s="18">
        <v>180.15</v>
      </c>
      <c r="R5" s="18">
        <v>4.7</v>
      </c>
      <c r="S5" s="18">
        <v>11.75</v>
      </c>
      <c r="T5" s="18">
        <v>63.15</v>
      </c>
      <c r="U5" s="18">
        <f>Q5+R5+S5+T5</f>
        <v>259.75</v>
      </c>
      <c r="V5" s="18">
        <f t="shared" si="0"/>
        <v>2.1026276572235276</v>
      </c>
      <c r="W5" s="18">
        <v>473.69</v>
      </c>
      <c r="X5" s="18">
        <v>3.83</v>
      </c>
      <c r="Y5" s="19" t="s">
        <v>68</v>
      </c>
      <c r="Z5" s="19">
        <v>39</v>
      </c>
      <c r="AA5" s="20" t="s">
        <v>125</v>
      </c>
      <c r="AB5" s="20">
        <v>12186.08</v>
      </c>
      <c r="AC5" s="20">
        <v>913.38</v>
      </c>
      <c r="AD5" s="21">
        <v>7.5</v>
      </c>
      <c r="AE5" s="21">
        <v>211.36</v>
      </c>
      <c r="AF5" s="21">
        <v>2.4900000000000002</v>
      </c>
      <c r="AG5" s="21">
        <v>25.65</v>
      </c>
      <c r="AH5" s="21">
        <v>123.65</v>
      </c>
      <c r="AI5" s="21">
        <f>AE5+AF5+AG5+AH5</f>
        <v>363.15000000000003</v>
      </c>
      <c r="AJ5" s="21">
        <f t="shared" si="1"/>
        <v>2.9800395205020811</v>
      </c>
      <c r="AK5" s="21">
        <v>550.24</v>
      </c>
      <c r="AL5" s="59">
        <v>4.5199999999999996</v>
      </c>
      <c r="AM5" s="62">
        <f t="shared" si="2"/>
        <v>-1.5599999999999996</v>
      </c>
      <c r="AN5" s="63">
        <f t="shared" si="3"/>
        <v>0.11140966048477008</v>
      </c>
      <c r="AO5" s="63">
        <f t="shared" si="4"/>
        <v>1.6714096604847697</v>
      </c>
    </row>
    <row r="6" spans="1:41" ht="15" hidden="1" customHeight="1" outlineLevel="2">
      <c r="A6" s="6">
        <v>39</v>
      </c>
      <c r="B6" s="15" t="s">
        <v>24</v>
      </c>
      <c r="C6" s="65" t="s">
        <v>68</v>
      </c>
      <c r="D6" s="66" t="s">
        <v>126</v>
      </c>
      <c r="E6" s="128">
        <v>12208.929799999993</v>
      </c>
      <c r="F6" s="128">
        <v>1156.5636999999999</v>
      </c>
      <c r="G6" s="128">
        <v>9.4730964871302703</v>
      </c>
      <c r="H6" s="128">
        <v>385.75569999999999</v>
      </c>
      <c r="I6" s="128">
        <v>3.1596114656776599</v>
      </c>
      <c r="J6" s="128">
        <v>770.80799999999999</v>
      </c>
      <c r="K6" s="128">
        <v>6.3134772058399404</v>
      </c>
      <c r="L6" s="16" t="s">
        <v>68</v>
      </c>
      <c r="M6" s="17" t="s">
        <v>126</v>
      </c>
      <c r="N6" s="17">
        <v>11700.65</v>
      </c>
      <c r="O6" s="17">
        <v>1064.8900000000001</v>
      </c>
      <c r="P6" s="18">
        <v>9.1</v>
      </c>
      <c r="Q6" s="18">
        <v>189.03</v>
      </c>
      <c r="R6" s="18">
        <v>1</v>
      </c>
      <c r="S6" s="18">
        <v>23.31</v>
      </c>
      <c r="T6" s="18">
        <v>101.43</v>
      </c>
      <c r="U6" s="18">
        <f>Q6+R6+S6+T6</f>
        <v>314.77</v>
      </c>
      <c r="V6" s="18">
        <f t="shared" si="0"/>
        <v>2.6901924252071465</v>
      </c>
      <c r="W6" s="18">
        <v>750.12</v>
      </c>
      <c r="X6" s="18">
        <v>6.41</v>
      </c>
      <c r="Y6" s="19" t="s">
        <v>68</v>
      </c>
      <c r="Z6" s="19">
        <v>39</v>
      </c>
      <c r="AA6" s="20" t="s">
        <v>126</v>
      </c>
      <c r="AB6" s="20">
        <v>11969.72</v>
      </c>
      <c r="AC6" s="20">
        <v>1092.3499999999999</v>
      </c>
      <c r="AD6" s="21">
        <v>9.1300000000000008</v>
      </c>
      <c r="AE6" s="21">
        <v>211.41</v>
      </c>
      <c r="AF6" s="21">
        <v>1.01</v>
      </c>
      <c r="AG6" s="21">
        <v>18.489999999999998</v>
      </c>
      <c r="AH6" s="21">
        <v>94.03</v>
      </c>
      <c r="AI6" s="21">
        <f>AE6+AF6+AG6+AH6</f>
        <v>324.94</v>
      </c>
      <c r="AJ6" s="21">
        <f t="shared" si="1"/>
        <v>2.7146833844066531</v>
      </c>
      <c r="AK6" s="21">
        <v>767.41</v>
      </c>
      <c r="AL6" s="59">
        <v>6.41</v>
      </c>
      <c r="AM6" s="62">
        <f t="shared" si="2"/>
        <v>-3.0000000000001137E-2</v>
      </c>
      <c r="AN6" s="63">
        <f t="shared" si="3"/>
        <v>0.34309648713026952</v>
      </c>
      <c r="AO6" s="63">
        <f t="shared" si="4"/>
        <v>0.37309648713027066</v>
      </c>
    </row>
    <row r="7" spans="1:41" ht="15" hidden="1" customHeight="1" outlineLevel="2">
      <c r="A7" s="6">
        <v>39</v>
      </c>
      <c r="B7" s="15" t="s">
        <v>24</v>
      </c>
      <c r="C7" s="65" t="s">
        <v>68</v>
      </c>
      <c r="D7" s="66" t="s">
        <v>127</v>
      </c>
      <c r="E7" s="128">
        <v>6764.015399999993</v>
      </c>
      <c r="F7" s="128">
        <v>681.91682000000003</v>
      </c>
      <c r="G7" s="128">
        <v>10.081538548833</v>
      </c>
      <c r="H7" s="128">
        <v>190.58850000000001</v>
      </c>
      <c r="I7" s="128">
        <v>2.8176642430729499</v>
      </c>
      <c r="J7" s="128">
        <v>491.32832000000002</v>
      </c>
      <c r="K7" s="128">
        <v>7.2638557268808102</v>
      </c>
      <c r="L7" s="16" t="s">
        <v>68</v>
      </c>
      <c r="M7" s="17" t="s">
        <v>127</v>
      </c>
      <c r="N7" s="17">
        <v>7077.14</v>
      </c>
      <c r="O7" s="17">
        <v>633.80999999999995</v>
      </c>
      <c r="P7" s="18">
        <v>8.9600000000000009</v>
      </c>
      <c r="Q7" s="18">
        <v>134.51</v>
      </c>
      <c r="R7" s="18">
        <v>1</v>
      </c>
      <c r="S7" s="18">
        <v>11.43</v>
      </c>
      <c r="T7" s="18">
        <v>88.68</v>
      </c>
      <c r="U7" s="18">
        <f>Q7+R7+S7+T7</f>
        <v>235.62</v>
      </c>
      <c r="V7" s="18">
        <f t="shared" si="0"/>
        <v>3.329310992858697</v>
      </c>
      <c r="W7" s="18">
        <v>398.18</v>
      </c>
      <c r="X7" s="18">
        <v>5.63</v>
      </c>
      <c r="Y7" s="19" t="s">
        <v>68</v>
      </c>
      <c r="Z7" s="19">
        <v>39</v>
      </c>
      <c r="AA7" s="20" t="s">
        <v>127</v>
      </c>
      <c r="AB7" s="20">
        <v>8407.69</v>
      </c>
      <c r="AC7" s="20">
        <v>1012.24</v>
      </c>
      <c r="AD7" s="21">
        <v>12.04</v>
      </c>
      <c r="AE7" s="21">
        <v>112.44</v>
      </c>
      <c r="AF7" s="21">
        <v>3</v>
      </c>
      <c r="AG7" s="21">
        <v>4.2300000000000004</v>
      </c>
      <c r="AH7" s="21">
        <v>149.09</v>
      </c>
      <c r="AI7" s="21">
        <f>AE7+AF7+AG7+AH7</f>
        <v>268.76</v>
      </c>
      <c r="AJ7" s="21">
        <f t="shared" si="1"/>
        <v>3.1965974007129185</v>
      </c>
      <c r="AK7" s="21">
        <v>743.48</v>
      </c>
      <c r="AL7" s="59">
        <v>8.84</v>
      </c>
      <c r="AM7" s="62">
        <f t="shared" si="2"/>
        <v>-3.0799999999999983</v>
      </c>
      <c r="AN7" s="63">
        <f t="shared" si="3"/>
        <v>-1.9584614511669987</v>
      </c>
      <c r="AO7" s="63">
        <f t="shared" si="4"/>
        <v>1.1215385488329996</v>
      </c>
    </row>
    <row r="8" spans="1:41" ht="15" customHeight="1" outlineLevel="1" collapsed="1">
      <c r="B8" s="8" t="s">
        <v>71</v>
      </c>
      <c r="C8" s="65" t="s">
        <v>68</v>
      </c>
      <c r="D8" s="66"/>
      <c r="E8" s="129">
        <f>SUM(E3:E7)</f>
        <v>52999.049734999979</v>
      </c>
      <c r="F8" s="129">
        <f>SUM(F3:F7)</f>
        <v>4599.4981440000001</v>
      </c>
      <c r="G8" s="129">
        <f>F8*100/E8</f>
        <v>8.6784539854920144</v>
      </c>
      <c r="H8" s="129">
        <f>SUM(H3:H7)</f>
        <v>1277.0111999999999</v>
      </c>
      <c r="I8" s="129">
        <f>H8*100/E8</f>
        <v>2.4094982955075062</v>
      </c>
      <c r="J8" s="129">
        <f>SUM(J3:J7)</f>
        <v>3322.4869440000002</v>
      </c>
      <c r="K8" s="129">
        <f>J8*100/E8</f>
        <v>6.2689556899845078</v>
      </c>
      <c r="L8" s="9" t="s">
        <v>68</v>
      </c>
      <c r="M8" s="10"/>
      <c r="N8" s="10">
        <f>SUBTOTAL(9,N3:N7)</f>
        <v>51960.01</v>
      </c>
      <c r="O8" s="10">
        <f>SUBTOTAL(9,O3:O7)</f>
        <v>3711.42</v>
      </c>
      <c r="P8" s="11">
        <f>O8*100/N8</f>
        <v>7.1428392719708862</v>
      </c>
      <c r="Q8" s="11"/>
      <c r="R8" s="11"/>
      <c r="S8" s="11"/>
      <c r="T8" s="11"/>
      <c r="U8" s="11">
        <f>SUBTOTAL(9,U3:U7)</f>
        <v>1296.5500000000002</v>
      </c>
      <c r="V8" s="11">
        <f t="shared" si="0"/>
        <v>2.4952843542562833</v>
      </c>
      <c r="W8" s="11">
        <f>SUBTOTAL(9,W3:W7)</f>
        <v>2414.8599999999997</v>
      </c>
      <c r="X8" s="11">
        <f>W8*100/N8</f>
        <v>4.6475356721447891</v>
      </c>
      <c r="Y8" s="12" t="s">
        <v>68</v>
      </c>
      <c r="Z8" s="12"/>
      <c r="AA8" s="13"/>
      <c r="AB8" s="13">
        <f>SUBTOTAL(9,AB3:AB7)</f>
        <v>52714.990000000005</v>
      </c>
      <c r="AC8" s="13">
        <f>SUBTOTAL(9,AC3:AC7)</f>
        <v>4589.3099999999995</v>
      </c>
      <c r="AD8" s="14">
        <f>AC8*100/AB8</f>
        <v>8.7058918155917304</v>
      </c>
      <c r="AE8" s="14"/>
      <c r="AF8" s="14"/>
      <c r="AG8" s="14"/>
      <c r="AH8" s="14"/>
      <c r="AI8" s="14">
        <f>SUBTOTAL(9,AI3:AI7)</f>
        <v>1450.18</v>
      </c>
      <c r="AJ8" s="14">
        <f t="shared" si="1"/>
        <v>2.7509822158744597</v>
      </c>
      <c r="AK8" s="14">
        <f>SUBTOTAL(9,AK3:AK7)</f>
        <v>3139.15</v>
      </c>
      <c r="AL8" s="60">
        <f>AK8*100/AB8</f>
        <v>5.9549475395897824</v>
      </c>
      <c r="AM8" s="62">
        <f t="shared" si="2"/>
        <v>-1.5630525436208442</v>
      </c>
      <c r="AN8" s="63">
        <f t="shared" si="3"/>
        <v>-2.743783009971601E-2</v>
      </c>
      <c r="AO8" s="63">
        <f t="shared" si="4"/>
        <v>1.5356147135211282</v>
      </c>
    </row>
    <row r="9" spans="1:41" ht="15" hidden="1" customHeight="1" outlineLevel="2">
      <c r="A9" s="6">
        <v>15</v>
      </c>
      <c r="B9" s="15" t="s">
        <v>10</v>
      </c>
      <c r="C9" s="65" t="s">
        <v>68</v>
      </c>
      <c r="D9" s="66" t="s">
        <v>122</v>
      </c>
      <c r="E9" s="129">
        <v>0</v>
      </c>
      <c r="F9" s="129">
        <v>0</v>
      </c>
      <c r="G9" s="129">
        <v>0</v>
      </c>
      <c r="H9" s="129">
        <v>0</v>
      </c>
      <c r="I9" s="129">
        <v>0</v>
      </c>
      <c r="J9" s="129">
        <v>0</v>
      </c>
      <c r="K9" s="129">
        <v>0</v>
      </c>
      <c r="L9" s="9" t="s">
        <v>68</v>
      </c>
      <c r="M9" s="10" t="s">
        <v>122</v>
      </c>
      <c r="N9" s="10">
        <v>0</v>
      </c>
      <c r="O9" s="10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2" t="s">
        <v>68</v>
      </c>
      <c r="Z9" s="12">
        <v>15</v>
      </c>
      <c r="AA9" s="13" t="s">
        <v>122</v>
      </c>
      <c r="AB9" s="13">
        <v>0</v>
      </c>
      <c r="AC9" s="13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60">
        <v>0</v>
      </c>
      <c r="AM9" s="62">
        <f t="shared" si="2"/>
        <v>0</v>
      </c>
      <c r="AN9" s="63">
        <f t="shared" si="3"/>
        <v>0</v>
      </c>
      <c r="AO9" s="63">
        <f t="shared" si="4"/>
        <v>0</v>
      </c>
    </row>
    <row r="10" spans="1:41" ht="15" hidden="1" customHeight="1" outlineLevel="2">
      <c r="A10" s="6">
        <v>15</v>
      </c>
      <c r="B10" s="15" t="s">
        <v>10</v>
      </c>
      <c r="C10" s="65" t="s">
        <v>68</v>
      </c>
      <c r="D10" s="66" t="s">
        <v>123</v>
      </c>
      <c r="E10" s="130">
        <v>41.000000000000036</v>
      </c>
      <c r="F10" s="130">
        <v>1</v>
      </c>
      <c r="G10" s="130">
        <v>2.4390243902439002</v>
      </c>
      <c r="H10" s="130">
        <v>1</v>
      </c>
      <c r="I10" s="130">
        <v>2.4390243902439002</v>
      </c>
      <c r="J10" s="130">
        <v>0</v>
      </c>
      <c r="K10" s="130">
        <v>0</v>
      </c>
      <c r="L10" s="9" t="s">
        <v>68</v>
      </c>
      <c r="M10" s="10" t="s">
        <v>123</v>
      </c>
      <c r="N10" s="10">
        <v>0</v>
      </c>
      <c r="O10" s="10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2" t="s">
        <v>68</v>
      </c>
      <c r="Z10" s="12">
        <v>15</v>
      </c>
      <c r="AA10" s="13" t="s">
        <v>123</v>
      </c>
      <c r="AB10" s="13">
        <v>0</v>
      </c>
      <c r="AC10" s="13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60">
        <v>0</v>
      </c>
      <c r="AM10" s="62">
        <f t="shared" si="2"/>
        <v>0</v>
      </c>
      <c r="AN10" s="63">
        <f t="shared" si="3"/>
        <v>2.4390243902439002</v>
      </c>
      <c r="AO10" s="63">
        <f t="shared" si="4"/>
        <v>2.4390243902439002</v>
      </c>
    </row>
    <row r="11" spans="1:41" ht="15" hidden="1" customHeight="1" outlineLevel="2">
      <c r="A11" s="6">
        <v>15</v>
      </c>
      <c r="B11" s="15" t="s">
        <v>10</v>
      </c>
      <c r="C11" s="65" t="s">
        <v>68</v>
      </c>
      <c r="D11" s="66" t="s">
        <v>124</v>
      </c>
      <c r="E11" s="130">
        <v>449.89999999999947</v>
      </c>
      <c r="F11" s="130">
        <v>21.9</v>
      </c>
      <c r="G11" s="130">
        <v>4.8677483885307904</v>
      </c>
      <c r="H11" s="130">
        <v>16.899999999999999</v>
      </c>
      <c r="I11" s="130">
        <v>3.7563903089575499</v>
      </c>
      <c r="J11" s="130">
        <v>5</v>
      </c>
      <c r="K11" s="130">
        <v>1.1113580795732401</v>
      </c>
      <c r="L11" s="9" t="s">
        <v>68</v>
      </c>
      <c r="M11" s="10" t="s">
        <v>124</v>
      </c>
      <c r="N11" s="10">
        <v>481</v>
      </c>
      <c r="O11" s="10">
        <v>16</v>
      </c>
      <c r="P11" s="11">
        <f t="shared" ref="P11:P72" si="5">O11*100/N11</f>
        <v>3.3264033264033266</v>
      </c>
      <c r="Q11" s="11">
        <v>10</v>
      </c>
      <c r="R11" s="11">
        <v>0</v>
      </c>
      <c r="S11" s="11">
        <v>6</v>
      </c>
      <c r="T11" s="11">
        <v>0</v>
      </c>
      <c r="U11" s="11">
        <f>Q11+R11+S11+T11</f>
        <v>16</v>
      </c>
      <c r="V11" s="11">
        <f t="shared" ref="V11:V72" si="6">U11*100/N11</f>
        <v>3.3264033264033266</v>
      </c>
      <c r="W11" s="11">
        <v>0</v>
      </c>
      <c r="X11" s="11">
        <f t="shared" ref="X11:X72" si="7">W11*100/N11</f>
        <v>0</v>
      </c>
      <c r="Y11" s="12" t="s">
        <v>68</v>
      </c>
      <c r="Z11" s="12">
        <v>15</v>
      </c>
      <c r="AA11" s="13" t="s">
        <v>124</v>
      </c>
      <c r="AB11" s="13">
        <v>244</v>
      </c>
      <c r="AC11" s="13">
        <v>9</v>
      </c>
      <c r="AD11" s="14">
        <f t="shared" ref="AD11:AD72" si="8">AC11*100/AB11</f>
        <v>3.6885245901639343</v>
      </c>
      <c r="AE11" s="14">
        <v>9</v>
      </c>
      <c r="AF11" s="14">
        <v>0</v>
      </c>
      <c r="AG11" s="14">
        <v>0</v>
      </c>
      <c r="AH11" s="14">
        <v>0</v>
      </c>
      <c r="AI11" s="14">
        <f>AE11+AF11+AG11+AH11</f>
        <v>9</v>
      </c>
      <c r="AJ11" s="14">
        <f t="shared" ref="AJ11:AJ72" si="9">AI11*100/AB11</f>
        <v>3.6885245901639343</v>
      </c>
      <c r="AK11" s="14">
        <v>0</v>
      </c>
      <c r="AL11" s="60">
        <f t="shared" ref="AL11:AL72" si="10">AK11*100/AB11</f>
        <v>0</v>
      </c>
      <c r="AM11" s="62">
        <f t="shared" si="2"/>
        <v>-0.36212126376060771</v>
      </c>
      <c r="AN11" s="63">
        <f t="shared" si="3"/>
        <v>1.1792237983668561</v>
      </c>
      <c r="AO11" s="63">
        <f t="shared" si="4"/>
        <v>1.5413450621274638</v>
      </c>
    </row>
    <row r="12" spans="1:41" ht="15" hidden="1" customHeight="1" outlineLevel="2">
      <c r="A12" s="6">
        <v>15</v>
      </c>
      <c r="B12" s="15" t="s">
        <v>10</v>
      </c>
      <c r="C12" s="65" t="s">
        <v>68</v>
      </c>
      <c r="D12" s="66" t="s">
        <v>125</v>
      </c>
      <c r="E12" s="130">
        <v>355.99999999999972</v>
      </c>
      <c r="F12" s="130">
        <v>13</v>
      </c>
      <c r="G12" s="130">
        <v>3.6516853932584299</v>
      </c>
      <c r="H12" s="130">
        <v>13</v>
      </c>
      <c r="I12" s="130">
        <v>3.6516853932584299</v>
      </c>
      <c r="J12" s="130">
        <v>0</v>
      </c>
      <c r="K12" s="130">
        <v>0</v>
      </c>
      <c r="L12" s="9" t="s">
        <v>68</v>
      </c>
      <c r="M12" s="10" t="s">
        <v>125</v>
      </c>
      <c r="N12" s="10">
        <v>485</v>
      </c>
      <c r="O12" s="10">
        <v>18</v>
      </c>
      <c r="P12" s="11">
        <f t="shared" si="5"/>
        <v>3.7113402061855671</v>
      </c>
      <c r="Q12" s="11">
        <v>18</v>
      </c>
      <c r="R12" s="11">
        <v>0</v>
      </c>
      <c r="S12" s="11">
        <v>0</v>
      </c>
      <c r="T12" s="11">
        <v>0</v>
      </c>
      <c r="U12" s="11">
        <f>Q12+R12+S12+T12</f>
        <v>18</v>
      </c>
      <c r="V12" s="11">
        <f t="shared" si="6"/>
        <v>3.7113402061855671</v>
      </c>
      <c r="W12" s="11">
        <v>0</v>
      </c>
      <c r="X12" s="11">
        <f t="shared" si="7"/>
        <v>0</v>
      </c>
      <c r="Y12" s="12" t="s">
        <v>68</v>
      </c>
      <c r="Z12" s="12">
        <v>15</v>
      </c>
      <c r="AA12" s="13" t="s">
        <v>125</v>
      </c>
      <c r="AB12" s="13">
        <v>241</v>
      </c>
      <c r="AC12" s="13">
        <v>7</v>
      </c>
      <c r="AD12" s="14">
        <f t="shared" si="8"/>
        <v>2.904564315352697</v>
      </c>
      <c r="AE12" s="14">
        <v>7</v>
      </c>
      <c r="AF12" s="14">
        <v>0</v>
      </c>
      <c r="AG12" s="14">
        <v>0</v>
      </c>
      <c r="AH12" s="14">
        <v>0</v>
      </c>
      <c r="AI12" s="14">
        <f>AE12+AF12+AG12+AH12</f>
        <v>7</v>
      </c>
      <c r="AJ12" s="14">
        <f t="shared" si="9"/>
        <v>2.904564315352697</v>
      </c>
      <c r="AK12" s="14">
        <v>0</v>
      </c>
      <c r="AL12" s="60">
        <f t="shared" si="10"/>
        <v>0</v>
      </c>
      <c r="AM12" s="62">
        <f t="shared" si="2"/>
        <v>0.80677589083287016</v>
      </c>
      <c r="AN12" s="63">
        <f t="shared" si="3"/>
        <v>0.7471210779057329</v>
      </c>
      <c r="AO12" s="63">
        <f t="shared" si="4"/>
        <v>-5.9654812927137257E-2</v>
      </c>
    </row>
    <row r="13" spans="1:41" ht="15" hidden="1" customHeight="1" outlineLevel="2">
      <c r="A13" s="6">
        <v>15</v>
      </c>
      <c r="B13" s="15" t="s">
        <v>10</v>
      </c>
      <c r="C13" s="65" t="s">
        <v>68</v>
      </c>
      <c r="D13" s="66" t="s">
        <v>126</v>
      </c>
      <c r="E13" s="130">
        <v>349.99999999999966</v>
      </c>
      <c r="F13" s="130">
        <v>1</v>
      </c>
      <c r="G13" s="130">
        <v>0.28571428571428598</v>
      </c>
      <c r="H13" s="130">
        <v>1</v>
      </c>
      <c r="I13" s="130">
        <v>0.28571428571428598</v>
      </c>
      <c r="J13" s="130">
        <v>0</v>
      </c>
      <c r="K13" s="130">
        <v>0</v>
      </c>
      <c r="L13" s="9" t="s">
        <v>68</v>
      </c>
      <c r="M13" s="10" t="s">
        <v>126</v>
      </c>
      <c r="N13" s="10">
        <v>337.8</v>
      </c>
      <c r="O13" s="10">
        <v>142</v>
      </c>
      <c r="P13" s="11">
        <f t="shared" si="5"/>
        <v>42.036708111308464</v>
      </c>
      <c r="Q13" s="11">
        <v>0</v>
      </c>
      <c r="R13" s="11">
        <v>0</v>
      </c>
      <c r="S13" s="11">
        <v>0</v>
      </c>
      <c r="T13" s="11">
        <v>7</v>
      </c>
      <c r="U13" s="11">
        <f>Q13+R13+S13+T13</f>
        <v>7</v>
      </c>
      <c r="V13" s="11">
        <f t="shared" si="6"/>
        <v>2.0722320899940794</v>
      </c>
      <c r="W13" s="11">
        <v>135</v>
      </c>
      <c r="X13" s="11">
        <f t="shared" si="7"/>
        <v>39.964476021314383</v>
      </c>
      <c r="Y13" s="12" t="s">
        <v>68</v>
      </c>
      <c r="Z13" s="12">
        <v>15</v>
      </c>
      <c r="AA13" s="13" t="s">
        <v>126</v>
      </c>
      <c r="AB13" s="13">
        <v>478</v>
      </c>
      <c r="AC13" s="13">
        <v>128</v>
      </c>
      <c r="AD13" s="14">
        <f t="shared" si="8"/>
        <v>26.778242677824267</v>
      </c>
      <c r="AE13" s="14">
        <v>11</v>
      </c>
      <c r="AF13" s="14">
        <v>0</v>
      </c>
      <c r="AG13" s="14">
        <v>2</v>
      </c>
      <c r="AH13" s="14">
        <v>17</v>
      </c>
      <c r="AI13" s="14">
        <f>AE13+AF13+AG13+AH13</f>
        <v>30</v>
      </c>
      <c r="AJ13" s="14">
        <f t="shared" si="9"/>
        <v>6.2761506276150625</v>
      </c>
      <c r="AK13" s="14">
        <v>98</v>
      </c>
      <c r="AL13" s="60">
        <f t="shared" si="10"/>
        <v>20.502092050209207</v>
      </c>
      <c r="AM13" s="62">
        <f t="shared" si="2"/>
        <v>15.258465433484197</v>
      </c>
      <c r="AN13" s="63">
        <f t="shared" si="3"/>
        <v>-26.492528392109982</v>
      </c>
      <c r="AO13" s="63">
        <f t="shared" si="4"/>
        <v>-41.750993825594179</v>
      </c>
    </row>
    <row r="14" spans="1:41" ht="15" hidden="1" customHeight="1" outlineLevel="2">
      <c r="A14" s="6">
        <v>15</v>
      </c>
      <c r="B14" s="15" t="s">
        <v>10</v>
      </c>
      <c r="C14" s="65" t="s">
        <v>68</v>
      </c>
      <c r="D14" s="66" t="s">
        <v>127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9" t="s">
        <v>68</v>
      </c>
      <c r="M14" s="10" t="s">
        <v>127</v>
      </c>
      <c r="N14" s="10"/>
      <c r="O14" s="10"/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2" t="s">
        <v>68</v>
      </c>
      <c r="Z14" s="12">
        <v>15</v>
      </c>
      <c r="AA14" s="13" t="s">
        <v>127</v>
      </c>
      <c r="AB14" s="13">
        <v>122</v>
      </c>
      <c r="AC14" s="13">
        <v>0</v>
      </c>
      <c r="AD14" s="14">
        <f t="shared" si="8"/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f>AE14+AF14+AG14+AH14</f>
        <v>0</v>
      </c>
      <c r="AJ14" s="14">
        <f t="shared" si="9"/>
        <v>0</v>
      </c>
      <c r="AK14" s="14">
        <v>0</v>
      </c>
      <c r="AL14" s="60">
        <f t="shared" si="10"/>
        <v>0</v>
      </c>
      <c r="AM14" s="62">
        <f t="shared" si="2"/>
        <v>0</v>
      </c>
      <c r="AN14" s="63">
        <f t="shared" si="3"/>
        <v>0</v>
      </c>
      <c r="AO14" s="63">
        <f t="shared" si="4"/>
        <v>0</v>
      </c>
    </row>
    <row r="15" spans="1:41" ht="15" hidden="1" customHeight="1" outlineLevel="2">
      <c r="A15" s="6">
        <v>15</v>
      </c>
      <c r="B15" s="15" t="s">
        <v>10</v>
      </c>
      <c r="C15" s="65" t="s">
        <v>68</v>
      </c>
      <c r="D15" s="66" t="s">
        <v>128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9" t="s">
        <v>68</v>
      </c>
      <c r="M15" s="10" t="s">
        <v>128</v>
      </c>
      <c r="N15" s="10"/>
      <c r="O15" s="10"/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2" t="s">
        <v>68</v>
      </c>
      <c r="Z15" s="12">
        <v>15</v>
      </c>
      <c r="AA15" s="13" t="s">
        <v>128</v>
      </c>
      <c r="AB15" s="13">
        <v>0</v>
      </c>
      <c r="AC15" s="13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f>AE15+AF15+AG15+AH15</f>
        <v>0</v>
      </c>
      <c r="AJ15" s="14">
        <v>0</v>
      </c>
      <c r="AK15" s="14">
        <v>0</v>
      </c>
      <c r="AL15" s="60">
        <v>0</v>
      </c>
      <c r="AM15" s="62">
        <f t="shared" si="2"/>
        <v>0</v>
      </c>
      <c r="AN15" s="63">
        <f t="shared" si="3"/>
        <v>0</v>
      </c>
      <c r="AO15" s="63">
        <f t="shared" si="4"/>
        <v>0</v>
      </c>
    </row>
    <row r="16" spans="1:41" ht="15" customHeight="1" outlineLevel="1" collapsed="1">
      <c r="B16" s="8" t="s">
        <v>72</v>
      </c>
      <c r="C16" s="65" t="s">
        <v>68</v>
      </c>
      <c r="D16" s="66"/>
      <c r="E16" s="129">
        <f>SUM(E9:E15)</f>
        <v>1196.8999999999987</v>
      </c>
      <c r="F16" s="129">
        <f>SUM(F9:F15)</f>
        <v>36.9</v>
      </c>
      <c r="G16" s="129">
        <f>F16*100/E16</f>
        <v>3.0829643245049745</v>
      </c>
      <c r="H16" s="129">
        <f>SUM(H9:H15)</f>
        <v>31.9</v>
      </c>
      <c r="I16" s="129">
        <f>H16*100/E16</f>
        <v>2.6652184810761161</v>
      </c>
      <c r="J16" s="129">
        <f>SUM(J9:J15)</f>
        <v>5</v>
      </c>
      <c r="K16" s="129">
        <f>J16*100/E16</f>
        <v>0.41774584342885834</v>
      </c>
      <c r="L16" s="9" t="s">
        <v>68</v>
      </c>
      <c r="M16" s="10"/>
      <c r="N16" s="10">
        <f>SUBTOTAL(9,N9:N15)</f>
        <v>1303.8</v>
      </c>
      <c r="O16" s="10">
        <f>SUBTOTAL(9,O9:O15)</f>
        <v>176</v>
      </c>
      <c r="P16" s="11">
        <f t="shared" si="5"/>
        <v>13.499002914557447</v>
      </c>
      <c r="Q16" s="11"/>
      <c r="R16" s="11"/>
      <c r="S16" s="11"/>
      <c r="T16" s="11"/>
      <c r="U16" s="11">
        <f>SUBTOTAL(9,U9:U15)</f>
        <v>41</v>
      </c>
      <c r="V16" s="11">
        <f t="shared" si="6"/>
        <v>3.1446540880503147</v>
      </c>
      <c r="W16" s="11">
        <f>SUBTOTAL(9,W9:W15)</f>
        <v>135</v>
      </c>
      <c r="X16" s="11">
        <f t="shared" si="7"/>
        <v>10.354348826507133</v>
      </c>
      <c r="Y16" s="12" t="s">
        <v>68</v>
      </c>
      <c r="Z16" s="12"/>
      <c r="AA16" s="13"/>
      <c r="AB16" s="13">
        <f>SUBTOTAL(9,AB9:AB15)</f>
        <v>1085</v>
      </c>
      <c r="AC16" s="13">
        <f>SUBTOTAL(9,AC9:AC15)</f>
        <v>144</v>
      </c>
      <c r="AD16" s="14">
        <f t="shared" si="8"/>
        <v>13.271889400921658</v>
      </c>
      <c r="AE16" s="14"/>
      <c r="AF16" s="14"/>
      <c r="AG16" s="14"/>
      <c r="AH16" s="14"/>
      <c r="AI16" s="14">
        <f>SUBTOTAL(9,AI9:AI15)</f>
        <v>46</v>
      </c>
      <c r="AJ16" s="14">
        <f t="shared" si="9"/>
        <v>4.2396313364055302</v>
      </c>
      <c r="AK16" s="14">
        <f>SUBTOTAL(9,AK9:AK15)</f>
        <v>98</v>
      </c>
      <c r="AL16" s="60">
        <f t="shared" si="10"/>
        <v>9.0322580645161299</v>
      </c>
      <c r="AM16" s="62">
        <f t="shared" si="2"/>
        <v>0.22711351363578913</v>
      </c>
      <c r="AN16" s="63">
        <f t="shared" si="3"/>
        <v>-10.188925076416684</v>
      </c>
      <c r="AO16" s="63">
        <f t="shared" si="4"/>
        <v>-10.416038590052473</v>
      </c>
    </row>
    <row r="17" spans="1:41" ht="15" hidden="1" customHeight="1" outlineLevel="2">
      <c r="A17" s="6" t="s">
        <v>4</v>
      </c>
      <c r="B17" s="15" t="s">
        <v>49</v>
      </c>
      <c r="C17" s="65" t="s">
        <v>70</v>
      </c>
      <c r="D17" s="66" t="s">
        <v>122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9" t="s">
        <v>70</v>
      </c>
      <c r="M17" s="10" t="s">
        <v>122</v>
      </c>
      <c r="N17" s="10">
        <v>0</v>
      </c>
      <c r="O17" s="10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f t="shared" ref="U17:U23" si="11">Q17+R17+S17+T17</f>
        <v>0</v>
      </c>
      <c r="V17" s="11">
        <v>0</v>
      </c>
      <c r="W17" s="11">
        <v>0</v>
      </c>
      <c r="X17" s="11">
        <v>0</v>
      </c>
      <c r="Y17" s="12" t="s">
        <v>70</v>
      </c>
      <c r="Z17" s="12" t="s">
        <v>4</v>
      </c>
      <c r="AA17" s="13" t="s">
        <v>122</v>
      </c>
      <c r="AB17" s="13">
        <v>0</v>
      </c>
      <c r="AC17" s="13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f t="shared" ref="AI17:AI23" si="12">AE17+AF17+AG17+AH17</f>
        <v>0</v>
      </c>
      <c r="AJ17" s="14">
        <v>0</v>
      </c>
      <c r="AK17" s="14">
        <v>0</v>
      </c>
      <c r="AL17" s="60">
        <v>0</v>
      </c>
      <c r="AM17" s="62">
        <f t="shared" si="2"/>
        <v>0</v>
      </c>
      <c r="AN17" s="63">
        <f t="shared" si="3"/>
        <v>0</v>
      </c>
      <c r="AO17" s="63">
        <f t="shared" si="4"/>
        <v>0</v>
      </c>
    </row>
    <row r="18" spans="1:41" ht="15" hidden="1" customHeight="1" outlineLevel="2">
      <c r="A18" s="6" t="s">
        <v>4</v>
      </c>
      <c r="B18" s="15" t="s">
        <v>49</v>
      </c>
      <c r="C18" s="65" t="s">
        <v>70</v>
      </c>
      <c r="D18" s="66" t="s">
        <v>123</v>
      </c>
      <c r="E18" s="130">
        <v>950.99999999999716</v>
      </c>
      <c r="F18" s="130">
        <v>13</v>
      </c>
      <c r="G18" s="130">
        <v>1.36698212407992</v>
      </c>
      <c r="H18" s="130">
        <v>13</v>
      </c>
      <c r="I18" s="130">
        <v>1.36698212407992</v>
      </c>
      <c r="J18" s="130">
        <v>0</v>
      </c>
      <c r="K18" s="130">
        <v>0</v>
      </c>
      <c r="L18" s="9" t="s">
        <v>70</v>
      </c>
      <c r="M18" s="10" t="s">
        <v>123</v>
      </c>
      <c r="N18" s="10">
        <v>486</v>
      </c>
      <c r="O18" s="10">
        <v>28</v>
      </c>
      <c r="P18" s="11">
        <f t="shared" si="5"/>
        <v>5.761316872427984</v>
      </c>
      <c r="Q18" s="11">
        <v>18</v>
      </c>
      <c r="R18" s="11">
        <v>0</v>
      </c>
      <c r="S18" s="11">
        <v>1</v>
      </c>
      <c r="T18" s="11">
        <v>9</v>
      </c>
      <c r="U18" s="11">
        <f t="shared" si="11"/>
        <v>28</v>
      </c>
      <c r="V18" s="11">
        <f t="shared" si="6"/>
        <v>5.761316872427984</v>
      </c>
      <c r="W18" s="11">
        <v>0</v>
      </c>
      <c r="X18" s="11">
        <f t="shared" si="7"/>
        <v>0</v>
      </c>
      <c r="Y18" s="12" t="s">
        <v>70</v>
      </c>
      <c r="Z18" s="12" t="s">
        <v>4</v>
      </c>
      <c r="AA18" s="13" t="s">
        <v>123</v>
      </c>
      <c r="AB18" s="13">
        <v>364</v>
      </c>
      <c r="AC18" s="13">
        <v>8</v>
      </c>
      <c r="AD18" s="14">
        <f t="shared" si="8"/>
        <v>2.197802197802198</v>
      </c>
      <c r="AE18" s="14">
        <v>8</v>
      </c>
      <c r="AF18" s="14">
        <v>0</v>
      </c>
      <c r="AG18" s="14">
        <v>0</v>
      </c>
      <c r="AH18" s="14">
        <v>0</v>
      </c>
      <c r="AI18" s="14">
        <f t="shared" si="12"/>
        <v>8</v>
      </c>
      <c r="AJ18" s="14">
        <f t="shared" si="9"/>
        <v>2.197802197802198</v>
      </c>
      <c r="AK18" s="14">
        <v>0</v>
      </c>
      <c r="AL18" s="60">
        <f t="shared" si="10"/>
        <v>0</v>
      </c>
      <c r="AM18" s="62">
        <f t="shared" si="2"/>
        <v>3.563514674625786</v>
      </c>
      <c r="AN18" s="63">
        <f t="shared" si="3"/>
        <v>-0.83082007372227795</v>
      </c>
      <c r="AO18" s="63">
        <f t="shared" si="4"/>
        <v>-4.3943347483480641</v>
      </c>
    </row>
    <row r="19" spans="1:41" ht="15" hidden="1" customHeight="1" outlineLevel="2">
      <c r="A19" s="6" t="s">
        <v>4</v>
      </c>
      <c r="B19" s="15" t="s">
        <v>49</v>
      </c>
      <c r="C19" s="65" t="s">
        <v>70</v>
      </c>
      <c r="D19" s="66" t="s">
        <v>124</v>
      </c>
      <c r="E19" s="130">
        <v>3190.6600000000008</v>
      </c>
      <c r="F19" s="130">
        <v>256.89999999999998</v>
      </c>
      <c r="G19" s="130">
        <v>8.0516256824606796</v>
      </c>
      <c r="H19" s="130">
        <v>129.19999999999999</v>
      </c>
      <c r="I19" s="130">
        <v>4.0493189496843902</v>
      </c>
      <c r="J19" s="130">
        <v>127.7</v>
      </c>
      <c r="K19" s="130">
        <v>4.0023067327762902</v>
      </c>
      <c r="L19" s="9" t="s">
        <v>70</v>
      </c>
      <c r="M19" s="10" t="s">
        <v>124</v>
      </c>
      <c r="N19" s="10">
        <v>3340</v>
      </c>
      <c r="O19" s="10">
        <v>253.1</v>
      </c>
      <c r="P19" s="11">
        <f t="shared" si="5"/>
        <v>7.5778443113772456</v>
      </c>
      <c r="Q19" s="11">
        <v>70</v>
      </c>
      <c r="R19" s="11">
        <v>0</v>
      </c>
      <c r="S19" s="11">
        <v>14</v>
      </c>
      <c r="T19" s="11">
        <v>26.6</v>
      </c>
      <c r="U19" s="11">
        <f t="shared" si="11"/>
        <v>110.6</v>
      </c>
      <c r="V19" s="11">
        <f t="shared" si="6"/>
        <v>3.3113772455089818</v>
      </c>
      <c r="W19" s="11">
        <v>142.5</v>
      </c>
      <c r="X19" s="11">
        <f t="shared" si="7"/>
        <v>4.2664670658682633</v>
      </c>
      <c r="Y19" s="12" t="s">
        <v>70</v>
      </c>
      <c r="Z19" s="12" t="s">
        <v>4</v>
      </c>
      <c r="AA19" s="13" t="s">
        <v>124</v>
      </c>
      <c r="AB19" s="13">
        <v>2725.4</v>
      </c>
      <c r="AC19" s="13">
        <v>240.6</v>
      </c>
      <c r="AD19" s="14">
        <f t="shared" si="8"/>
        <v>8.8280619358626247</v>
      </c>
      <c r="AE19" s="14">
        <v>60</v>
      </c>
      <c r="AF19" s="14">
        <v>0</v>
      </c>
      <c r="AG19" s="14">
        <v>8</v>
      </c>
      <c r="AH19" s="14">
        <v>34</v>
      </c>
      <c r="AI19" s="14">
        <f t="shared" si="12"/>
        <v>102</v>
      </c>
      <c r="AJ19" s="14">
        <f t="shared" si="9"/>
        <v>3.7425698979966242</v>
      </c>
      <c r="AK19" s="14">
        <v>138.6</v>
      </c>
      <c r="AL19" s="60">
        <f t="shared" si="10"/>
        <v>5.0854920378660013</v>
      </c>
      <c r="AM19" s="62">
        <f t="shared" si="2"/>
        <v>-1.2502176244853791</v>
      </c>
      <c r="AN19" s="63">
        <f t="shared" si="3"/>
        <v>-0.77643625340194511</v>
      </c>
      <c r="AO19" s="63">
        <f t="shared" si="4"/>
        <v>0.47378137108343399</v>
      </c>
    </row>
    <row r="20" spans="1:41" ht="15" hidden="1" customHeight="1" outlineLevel="2">
      <c r="A20" s="6" t="s">
        <v>4</v>
      </c>
      <c r="B20" s="15" t="s">
        <v>49</v>
      </c>
      <c r="C20" s="65" t="s">
        <v>70</v>
      </c>
      <c r="D20" s="66" t="s">
        <v>125</v>
      </c>
      <c r="E20" s="130">
        <v>4046.9999999999959</v>
      </c>
      <c r="F20" s="130">
        <v>200.9</v>
      </c>
      <c r="G20" s="130">
        <v>4.9641709908574301</v>
      </c>
      <c r="H20" s="130">
        <v>120.2</v>
      </c>
      <c r="I20" s="130">
        <v>2.9701013096120601</v>
      </c>
      <c r="J20" s="130">
        <v>80.7</v>
      </c>
      <c r="K20" s="130">
        <v>1.99406968124537</v>
      </c>
      <c r="L20" s="9" t="s">
        <v>70</v>
      </c>
      <c r="M20" s="10" t="s">
        <v>125</v>
      </c>
      <c r="N20" s="10">
        <v>4012.8</v>
      </c>
      <c r="O20" s="10">
        <v>221.6</v>
      </c>
      <c r="P20" s="11">
        <f t="shared" si="5"/>
        <v>5.5223285486443379</v>
      </c>
      <c r="Q20" s="11">
        <v>68.2</v>
      </c>
      <c r="R20" s="11">
        <v>0</v>
      </c>
      <c r="S20" s="11">
        <v>9</v>
      </c>
      <c r="T20" s="11">
        <v>25</v>
      </c>
      <c r="U20" s="11">
        <f t="shared" si="11"/>
        <v>102.2</v>
      </c>
      <c r="V20" s="11">
        <f t="shared" si="6"/>
        <v>2.5468500797448166</v>
      </c>
      <c r="W20" s="11">
        <v>119.4</v>
      </c>
      <c r="X20" s="11">
        <f t="shared" si="7"/>
        <v>2.9754784688995213</v>
      </c>
      <c r="Y20" s="12" t="s">
        <v>70</v>
      </c>
      <c r="Z20" s="12" t="s">
        <v>4</v>
      </c>
      <c r="AA20" s="13" t="s">
        <v>125</v>
      </c>
      <c r="AB20" s="13">
        <v>3333.5</v>
      </c>
      <c r="AC20" s="13">
        <v>137.19999999999999</v>
      </c>
      <c r="AD20" s="14">
        <f t="shared" si="8"/>
        <v>4.1157942102894847</v>
      </c>
      <c r="AE20" s="14">
        <v>67.2</v>
      </c>
      <c r="AF20" s="14">
        <v>0</v>
      </c>
      <c r="AG20" s="14">
        <v>1</v>
      </c>
      <c r="AH20" s="14">
        <v>35.4</v>
      </c>
      <c r="AI20" s="14">
        <f t="shared" si="12"/>
        <v>103.6</v>
      </c>
      <c r="AJ20" s="14">
        <f t="shared" si="9"/>
        <v>3.1078446077696116</v>
      </c>
      <c r="AK20" s="14">
        <v>33.6</v>
      </c>
      <c r="AL20" s="60">
        <f t="shared" si="10"/>
        <v>1.007949602519874</v>
      </c>
      <c r="AM20" s="62">
        <f t="shared" si="2"/>
        <v>1.4065343383548532</v>
      </c>
      <c r="AN20" s="63">
        <f t="shared" si="3"/>
        <v>0.84837678056794541</v>
      </c>
      <c r="AO20" s="63">
        <f t="shared" si="4"/>
        <v>-0.55815755778690779</v>
      </c>
    </row>
    <row r="21" spans="1:41" ht="15" hidden="1" customHeight="1" outlineLevel="2">
      <c r="A21" s="6" t="s">
        <v>4</v>
      </c>
      <c r="B21" s="15" t="s">
        <v>49</v>
      </c>
      <c r="C21" s="65" t="s">
        <v>70</v>
      </c>
      <c r="D21" s="66" t="s">
        <v>126</v>
      </c>
      <c r="E21" s="130">
        <v>5742.6000000000058</v>
      </c>
      <c r="F21" s="130">
        <v>305.8</v>
      </c>
      <c r="G21" s="130">
        <v>5.3251140598335196</v>
      </c>
      <c r="H21" s="130">
        <v>108.8</v>
      </c>
      <c r="I21" s="130">
        <v>1.8946121965660201</v>
      </c>
      <c r="J21" s="130">
        <v>197</v>
      </c>
      <c r="K21" s="130">
        <v>3.4305018632675099</v>
      </c>
      <c r="L21" s="9" t="s">
        <v>70</v>
      </c>
      <c r="M21" s="10" t="s">
        <v>126</v>
      </c>
      <c r="N21" s="10">
        <v>4750.8999999999996</v>
      </c>
      <c r="O21" s="10">
        <v>315.10000000000002</v>
      </c>
      <c r="P21" s="11">
        <f t="shared" si="5"/>
        <v>6.632427540045045</v>
      </c>
      <c r="Q21" s="11">
        <v>73.2</v>
      </c>
      <c r="R21" s="11">
        <v>0.5</v>
      </c>
      <c r="S21" s="11">
        <v>12</v>
      </c>
      <c r="T21" s="11">
        <v>68</v>
      </c>
      <c r="U21" s="11">
        <f t="shared" si="11"/>
        <v>153.69999999999999</v>
      </c>
      <c r="V21" s="11">
        <f t="shared" si="6"/>
        <v>3.2351764928750342</v>
      </c>
      <c r="W21" s="11">
        <v>161.4</v>
      </c>
      <c r="X21" s="11">
        <f t="shared" si="7"/>
        <v>3.3972510471700104</v>
      </c>
      <c r="Y21" s="12" t="s">
        <v>70</v>
      </c>
      <c r="Z21" s="12" t="s">
        <v>4</v>
      </c>
      <c r="AA21" s="13" t="s">
        <v>126</v>
      </c>
      <c r="AB21" s="13">
        <v>4580.2</v>
      </c>
      <c r="AC21" s="13">
        <v>224.45</v>
      </c>
      <c r="AD21" s="14">
        <f t="shared" si="8"/>
        <v>4.9004410287760365</v>
      </c>
      <c r="AE21" s="14">
        <v>77</v>
      </c>
      <c r="AF21" s="14">
        <v>0</v>
      </c>
      <c r="AG21" s="14">
        <v>9</v>
      </c>
      <c r="AH21" s="14">
        <v>53.6</v>
      </c>
      <c r="AI21" s="14">
        <f t="shared" si="12"/>
        <v>139.6</v>
      </c>
      <c r="AJ21" s="14">
        <f t="shared" si="9"/>
        <v>3.0479018383476704</v>
      </c>
      <c r="AK21" s="14">
        <v>84.85</v>
      </c>
      <c r="AL21" s="60">
        <f t="shared" si="10"/>
        <v>1.8525391904283657</v>
      </c>
      <c r="AM21" s="62">
        <f t="shared" si="2"/>
        <v>1.7319865112690085</v>
      </c>
      <c r="AN21" s="63">
        <f t="shared" si="3"/>
        <v>0.42467303105748311</v>
      </c>
      <c r="AO21" s="63">
        <f t="shared" si="4"/>
        <v>-1.3073134802115254</v>
      </c>
    </row>
    <row r="22" spans="1:41" ht="15" hidden="1" customHeight="1" outlineLevel="2">
      <c r="A22" s="6" t="s">
        <v>4</v>
      </c>
      <c r="B22" s="15" t="s">
        <v>49</v>
      </c>
      <c r="C22" s="65" t="s">
        <v>70</v>
      </c>
      <c r="D22" s="66" t="s">
        <v>127</v>
      </c>
      <c r="E22" s="130">
        <v>1539.2000000000003</v>
      </c>
      <c r="F22" s="130">
        <v>149.1</v>
      </c>
      <c r="G22" s="130">
        <v>9.6868503118503106</v>
      </c>
      <c r="H22" s="130">
        <v>40</v>
      </c>
      <c r="I22" s="130">
        <v>2.5987525987526001</v>
      </c>
      <c r="J22" s="130">
        <v>109.1</v>
      </c>
      <c r="K22" s="130">
        <v>7.0880977130977101</v>
      </c>
      <c r="L22" s="9" t="s">
        <v>70</v>
      </c>
      <c r="M22" s="10" t="s">
        <v>127</v>
      </c>
      <c r="N22" s="10">
        <v>1777.6</v>
      </c>
      <c r="O22" s="10">
        <v>163</v>
      </c>
      <c r="P22" s="11">
        <f t="shared" si="5"/>
        <v>9.1696669666966706</v>
      </c>
      <c r="Q22" s="11">
        <v>39</v>
      </c>
      <c r="R22" s="11">
        <v>0</v>
      </c>
      <c r="S22" s="11">
        <v>4</v>
      </c>
      <c r="T22" s="11">
        <v>13</v>
      </c>
      <c r="U22" s="11">
        <f t="shared" si="11"/>
        <v>56</v>
      </c>
      <c r="V22" s="11">
        <f t="shared" si="6"/>
        <v>3.1503150315031503</v>
      </c>
      <c r="W22" s="11">
        <v>107</v>
      </c>
      <c r="X22" s="11">
        <f t="shared" si="7"/>
        <v>6.0193519351935194</v>
      </c>
      <c r="Y22" s="12" t="s">
        <v>70</v>
      </c>
      <c r="Z22" s="12" t="s">
        <v>4</v>
      </c>
      <c r="AA22" s="13" t="s">
        <v>127</v>
      </c>
      <c r="AB22" s="13">
        <v>1893.4</v>
      </c>
      <c r="AC22" s="13">
        <v>143.1</v>
      </c>
      <c r="AD22" s="14">
        <f t="shared" si="8"/>
        <v>7.5578324706876518</v>
      </c>
      <c r="AE22" s="14">
        <v>53</v>
      </c>
      <c r="AF22" s="14">
        <v>0</v>
      </c>
      <c r="AG22" s="14">
        <v>2</v>
      </c>
      <c r="AH22" s="14">
        <v>5</v>
      </c>
      <c r="AI22" s="14">
        <f t="shared" si="12"/>
        <v>60</v>
      </c>
      <c r="AJ22" s="14">
        <f t="shared" si="9"/>
        <v>3.1689025034329776</v>
      </c>
      <c r="AK22" s="14">
        <v>83.1</v>
      </c>
      <c r="AL22" s="60">
        <f t="shared" si="10"/>
        <v>4.3889299672546738</v>
      </c>
      <c r="AM22" s="62">
        <f t="shared" si="2"/>
        <v>1.6118344960090187</v>
      </c>
      <c r="AN22" s="63">
        <f t="shared" si="3"/>
        <v>2.1290178411626588</v>
      </c>
      <c r="AO22" s="63">
        <f t="shared" si="4"/>
        <v>0.51718334515364006</v>
      </c>
    </row>
    <row r="23" spans="1:41" ht="15" hidden="1" customHeight="1" outlineLevel="2">
      <c r="A23" s="6" t="s">
        <v>4</v>
      </c>
      <c r="B23" s="15" t="s">
        <v>49</v>
      </c>
      <c r="C23" s="65" t="s">
        <v>70</v>
      </c>
      <c r="D23" s="66" t="s">
        <v>128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9" t="s">
        <v>70</v>
      </c>
      <c r="M23" s="10" t="s">
        <v>128</v>
      </c>
      <c r="N23" s="10">
        <v>0</v>
      </c>
      <c r="O23" s="10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f t="shared" si="11"/>
        <v>0</v>
      </c>
      <c r="V23" s="11">
        <v>0</v>
      </c>
      <c r="W23" s="11">
        <v>0</v>
      </c>
      <c r="X23" s="11">
        <v>0</v>
      </c>
      <c r="Y23" s="12" t="s">
        <v>70</v>
      </c>
      <c r="Z23" s="12" t="s">
        <v>4</v>
      </c>
      <c r="AA23" s="13" t="s">
        <v>128</v>
      </c>
      <c r="AB23" s="13">
        <v>0</v>
      </c>
      <c r="AC23" s="13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f t="shared" si="12"/>
        <v>0</v>
      </c>
      <c r="AJ23" s="14">
        <v>0</v>
      </c>
      <c r="AK23" s="14">
        <v>0</v>
      </c>
      <c r="AL23" s="60">
        <v>0</v>
      </c>
      <c r="AM23" s="62">
        <f t="shared" si="2"/>
        <v>0</v>
      </c>
      <c r="AN23" s="63">
        <f t="shared" si="3"/>
        <v>0</v>
      </c>
      <c r="AO23" s="63">
        <f t="shared" si="4"/>
        <v>0</v>
      </c>
    </row>
    <row r="24" spans="1:41" ht="15" customHeight="1" outlineLevel="1" collapsed="1">
      <c r="B24" s="8" t="s">
        <v>73</v>
      </c>
      <c r="C24" s="65" t="s">
        <v>70</v>
      </c>
      <c r="D24" s="66"/>
      <c r="E24" s="129">
        <f>SUM(E17:E23)</f>
        <v>15470.460000000001</v>
      </c>
      <c r="F24" s="129">
        <f>SUM(F17:F23)</f>
        <v>925.69999999999993</v>
      </c>
      <c r="G24" s="129">
        <f>F24*100/E24</f>
        <v>5.983661765713495</v>
      </c>
      <c r="H24" s="129">
        <f>SUM(H17:H23)</f>
        <v>411.2</v>
      </c>
      <c r="I24" s="129">
        <f>H24*100/E24</f>
        <v>2.6579687998934745</v>
      </c>
      <c r="J24" s="129">
        <f>SUM(J17:J23)</f>
        <v>514.5</v>
      </c>
      <c r="K24" s="129">
        <f>J24*100/E24</f>
        <v>3.3256929658200205</v>
      </c>
      <c r="L24" s="9" t="s">
        <v>70</v>
      </c>
      <c r="M24" s="10"/>
      <c r="N24" s="10">
        <f>SUBTOTAL(9,N17:N23)</f>
        <v>14367.300000000001</v>
      </c>
      <c r="O24" s="10">
        <f>SUBTOTAL(9,O17:O23)</f>
        <v>980.80000000000007</v>
      </c>
      <c r="P24" s="11">
        <f t="shared" si="5"/>
        <v>6.8266132119465723</v>
      </c>
      <c r="Q24" s="11"/>
      <c r="R24" s="11"/>
      <c r="S24" s="11"/>
      <c r="T24" s="11"/>
      <c r="U24" s="11">
        <f>SUBTOTAL(9,U17:U23)</f>
        <v>450.5</v>
      </c>
      <c r="V24" s="11">
        <f t="shared" si="6"/>
        <v>3.1355926304872868</v>
      </c>
      <c r="W24" s="11">
        <f>SUBTOTAL(9,W17:W23)</f>
        <v>530.29999999999995</v>
      </c>
      <c r="X24" s="11">
        <f t="shared" si="7"/>
        <v>3.6910205814592851</v>
      </c>
      <c r="Y24" s="12" t="s">
        <v>70</v>
      </c>
      <c r="Z24" s="12"/>
      <c r="AA24" s="13"/>
      <c r="AB24" s="13">
        <f>SUBTOTAL(9,AB17:AB23)</f>
        <v>12896.499999999998</v>
      </c>
      <c r="AC24" s="13">
        <f>SUBTOTAL(9,AC17:AC23)</f>
        <v>753.35</v>
      </c>
      <c r="AD24" s="14">
        <f t="shared" si="8"/>
        <v>5.8415073857248103</v>
      </c>
      <c r="AE24" s="14"/>
      <c r="AF24" s="14"/>
      <c r="AG24" s="14"/>
      <c r="AH24" s="14"/>
      <c r="AI24" s="14">
        <f>SUBTOTAL(9,AI17:AI23)</f>
        <v>413.2</v>
      </c>
      <c r="AJ24" s="14">
        <f t="shared" si="9"/>
        <v>3.2039700693986743</v>
      </c>
      <c r="AK24" s="14">
        <f>SUBTOTAL(9,AK17:AK23)</f>
        <v>340.15</v>
      </c>
      <c r="AL24" s="60">
        <f t="shared" si="10"/>
        <v>2.6375373163261355</v>
      </c>
      <c r="AM24" s="62">
        <f t="shared" si="2"/>
        <v>0.98510582622176202</v>
      </c>
      <c r="AN24" s="63">
        <f t="shared" si="3"/>
        <v>0.14215437998868463</v>
      </c>
      <c r="AO24" s="63">
        <f t="shared" si="4"/>
        <v>-0.84295144623307738</v>
      </c>
    </row>
    <row r="25" spans="1:41" ht="15" hidden="1" customHeight="1" outlineLevel="2">
      <c r="A25" s="6">
        <v>17</v>
      </c>
      <c r="B25" s="15" t="s">
        <v>12</v>
      </c>
      <c r="C25" s="65" t="s">
        <v>68</v>
      </c>
      <c r="D25" s="67" t="s">
        <v>123</v>
      </c>
      <c r="E25" s="130">
        <v>6887.7999999999902</v>
      </c>
      <c r="F25" s="130">
        <v>196.2</v>
      </c>
      <c r="G25" s="130">
        <v>2.8485147652370899</v>
      </c>
      <c r="H25" s="130">
        <v>91</v>
      </c>
      <c r="I25" s="130">
        <v>1.3211765730712299</v>
      </c>
      <c r="J25" s="130">
        <v>105.2</v>
      </c>
      <c r="K25" s="130">
        <v>1.52733819216586</v>
      </c>
      <c r="L25" s="9" t="s">
        <v>68</v>
      </c>
      <c r="M25" s="10" t="s">
        <v>123</v>
      </c>
      <c r="N25" s="10">
        <v>4807</v>
      </c>
      <c r="O25" s="10">
        <v>168</v>
      </c>
      <c r="P25" s="11">
        <f t="shared" si="5"/>
        <v>3.4949032660703141</v>
      </c>
      <c r="Q25" s="11">
        <v>46</v>
      </c>
      <c r="R25" s="11">
        <v>0</v>
      </c>
      <c r="S25" s="11">
        <v>8</v>
      </c>
      <c r="T25" s="11">
        <v>37</v>
      </c>
      <c r="U25" s="11">
        <f>Q25+R25+S25+T25</f>
        <v>91</v>
      </c>
      <c r="V25" s="11">
        <f t="shared" si="6"/>
        <v>1.8930726024547535</v>
      </c>
      <c r="W25" s="11">
        <v>77</v>
      </c>
      <c r="X25" s="11">
        <f t="shared" si="7"/>
        <v>1.6018306636155606</v>
      </c>
      <c r="Y25" s="12" t="s">
        <v>68</v>
      </c>
      <c r="Z25" s="12">
        <v>17</v>
      </c>
      <c r="AA25" s="13" t="s">
        <v>123</v>
      </c>
      <c r="AB25" s="13">
        <v>4231.2</v>
      </c>
      <c r="AC25" s="13">
        <v>174</v>
      </c>
      <c r="AD25" s="14">
        <f t="shared" si="8"/>
        <v>4.1123085649461144</v>
      </c>
      <c r="AE25" s="14">
        <v>57</v>
      </c>
      <c r="AF25" s="14">
        <v>0</v>
      </c>
      <c r="AG25" s="14">
        <v>7</v>
      </c>
      <c r="AH25" s="14">
        <v>32</v>
      </c>
      <c r="AI25" s="14">
        <f>AE25+AF25+AG25+AH25</f>
        <v>96</v>
      </c>
      <c r="AJ25" s="14">
        <f t="shared" si="9"/>
        <v>2.2688598979013048</v>
      </c>
      <c r="AK25" s="14">
        <v>78</v>
      </c>
      <c r="AL25" s="60">
        <f t="shared" si="10"/>
        <v>1.84344866704481</v>
      </c>
      <c r="AM25" s="62">
        <f t="shared" si="2"/>
        <v>-0.61740529887580031</v>
      </c>
      <c r="AN25" s="63">
        <f t="shared" si="3"/>
        <v>-1.2637937997090245</v>
      </c>
      <c r="AO25" s="63">
        <f t="shared" si="4"/>
        <v>-0.64638850083322419</v>
      </c>
    </row>
    <row r="26" spans="1:41" ht="15" hidden="1" customHeight="1" outlineLevel="2">
      <c r="A26" s="6">
        <v>17</v>
      </c>
      <c r="B26" s="15" t="s">
        <v>12</v>
      </c>
      <c r="C26" s="65" t="s">
        <v>68</v>
      </c>
      <c r="D26" s="67" t="s">
        <v>141</v>
      </c>
      <c r="E26" s="130">
        <v>20085.320000000011</v>
      </c>
      <c r="F26" s="130">
        <v>772.82333200000005</v>
      </c>
      <c r="G26" s="130">
        <v>3.8477023617248798</v>
      </c>
      <c r="H26" s="130">
        <v>360.65</v>
      </c>
      <c r="I26" s="130">
        <v>1.7955900130045199</v>
      </c>
      <c r="J26" s="130">
        <v>412.17333200000002</v>
      </c>
      <c r="K26" s="130">
        <v>2.0521123487203599</v>
      </c>
      <c r="L26" s="9" t="s">
        <v>68</v>
      </c>
      <c r="M26" s="10" t="s">
        <v>124</v>
      </c>
      <c r="N26" s="10">
        <v>21801.4</v>
      </c>
      <c r="O26" s="10">
        <v>727.05</v>
      </c>
      <c r="P26" s="11">
        <f t="shared" si="5"/>
        <v>3.3348775766693879</v>
      </c>
      <c r="Q26" s="11">
        <v>246.7</v>
      </c>
      <c r="R26" s="11">
        <v>2</v>
      </c>
      <c r="S26" s="11">
        <v>17</v>
      </c>
      <c r="T26" s="11">
        <v>135.4</v>
      </c>
      <c r="U26" s="11">
        <f>Q26+R26+S26+T26</f>
        <v>401.1</v>
      </c>
      <c r="V26" s="11">
        <f t="shared" si="6"/>
        <v>1.8397901052226002</v>
      </c>
      <c r="W26" s="11">
        <v>325.95</v>
      </c>
      <c r="X26" s="11">
        <f t="shared" si="7"/>
        <v>1.4950874714467877</v>
      </c>
      <c r="Y26" s="12" t="s">
        <v>68</v>
      </c>
      <c r="Z26" s="12">
        <v>17</v>
      </c>
      <c r="AA26" s="13" t="s">
        <v>124</v>
      </c>
      <c r="AB26" s="13">
        <v>21254.400000000001</v>
      </c>
      <c r="AC26" s="13">
        <v>893.85</v>
      </c>
      <c r="AD26" s="14">
        <f t="shared" si="8"/>
        <v>4.2054821589882563</v>
      </c>
      <c r="AE26" s="14">
        <v>249.8</v>
      </c>
      <c r="AF26" s="14">
        <v>3</v>
      </c>
      <c r="AG26" s="14">
        <v>12</v>
      </c>
      <c r="AH26" s="14">
        <v>137</v>
      </c>
      <c r="AI26" s="14">
        <f>AE26+AF26+AG26+AH26</f>
        <v>401.8</v>
      </c>
      <c r="AJ26" s="14">
        <f t="shared" si="9"/>
        <v>1.8904320987654319</v>
      </c>
      <c r="AK26" s="14">
        <v>492.05</v>
      </c>
      <c r="AL26" s="60">
        <f t="shared" si="10"/>
        <v>2.3150500602228243</v>
      </c>
      <c r="AM26" s="62">
        <f t="shared" si="2"/>
        <v>-0.87060458231886839</v>
      </c>
      <c r="AN26" s="63">
        <f t="shared" si="3"/>
        <v>-0.3577797972633765</v>
      </c>
      <c r="AO26" s="63">
        <f t="shared" si="4"/>
        <v>0.51282478505549189</v>
      </c>
    </row>
    <row r="27" spans="1:41" ht="15" hidden="1" customHeight="1" outlineLevel="2">
      <c r="A27" s="6">
        <v>17</v>
      </c>
      <c r="B27" s="15" t="s">
        <v>12</v>
      </c>
      <c r="C27" s="65" t="s">
        <v>68</v>
      </c>
      <c r="D27" s="67" t="s">
        <v>142</v>
      </c>
      <c r="E27" s="130">
        <v>16401.999999999989</v>
      </c>
      <c r="F27" s="130">
        <v>1034.5999999999999</v>
      </c>
      <c r="G27" s="130">
        <v>6.3077673454456802</v>
      </c>
      <c r="H27" s="130">
        <v>342</v>
      </c>
      <c r="I27" s="130">
        <v>2.0851115717595401</v>
      </c>
      <c r="J27" s="130">
        <v>692.6</v>
      </c>
      <c r="K27" s="130">
        <v>4.2226557736861396</v>
      </c>
      <c r="L27" s="9" t="s">
        <v>68</v>
      </c>
      <c r="M27" s="10" t="s">
        <v>125</v>
      </c>
      <c r="N27" s="10">
        <v>14394</v>
      </c>
      <c r="O27" s="10">
        <v>920.8</v>
      </c>
      <c r="P27" s="11">
        <f t="shared" si="5"/>
        <v>6.397109906905655</v>
      </c>
      <c r="Q27" s="11">
        <v>137</v>
      </c>
      <c r="R27" s="11">
        <v>1</v>
      </c>
      <c r="S27" s="11">
        <v>38</v>
      </c>
      <c r="T27" s="11">
        <v>145.6</v>
      </c>
      <c r="U27" s="11">
        <f>Q27+R27+S27+T27</f>
        <v>321.60000000000002</v>
      </c>
      <c r="V27" s="11">
        <f t="shared" si="6"/>
        <v>2.2342642767819929</v>
      </c>
      <c r="W27" s="11">
        <v>599.20000000000005</v>
      </c>
      <c r="X27" s="11">
        <f t="shared" si="7"/>
        <v>4.1628456301236634</v>
      </c>
      <c r="Y27" s="12" t="s">
        <v>68</v>
      </c>
      <c r="Z27" s="12">
        <v>17</v>
      </c>
      <c r="AA27" s="13" t="s">
        <v>125</v>
      </c>
      <c r="AB27" s="13">
        <v>14338.2</v>
      </c>
      <c r="AC27" s="13">
        <v>770.1</v>
      </c>
      <c r="AD27" s="14">
        <f t="shared" si="8"/>
        <v>5.3709670669958571</v>
      </c>
      <c r="AE27" s="14">
        <v>179.4</v>
      </c>
      <c r="AF27" s="14">
        <v>0</v>
      </c>
      <c r="AG27" s="14">
        <v>25</v>
      </c>
      <c r="AH27" s="14">
        <v>136</v>
      </c>
      <c r="AI27" s="14">
        <f>AE27+AF27+AG27+AH27</f>
        <v>340.4</v>
      </c>
      <c r="AJ27" s="14">
        <f t="shared" si="9"/>
        <v>2.3740776387552134</v>
      </c>
      <c r="AK27" s="14">
        <v>429.7</v>
      </c>
      <c r="AL27" s="60">
        <f t="shared" si="10"/>
        <v>2.9968894282406437</v>
      </c>
      <c r="AM27" s="62">
        <f t="shared" si="2"/>
        <v>1.0261428399097978</v>
      </c>
      <c r="AN27" s="63">
        <f t="shared" si="3"/>
        <v>0.93680027844982305</v>
      </c>
      <c r="AO27" s="63">
        <f t="shared" si="4"/>
        <v>-8.9342561459974768E-2</v>
      </c>
    </row>
    <row r="28" spans="1:41" ht="15" hidden="1" customHeight="1" outlineLevel="2">
      <c r="A28" s="6">
        <v>17</v>
      </c>
      <c r="B28" s="15" t="s">
        <v>12</v>
      </c>
      <c r="C28" s="65" t="s">
        <v>68</v>
      </c>
      <c r="D28" s="67" t="s">
        <v>143</v>
      </c>
      <c r="E28" s="130">
        <v>11083.464100000005</v>
      </c>
      <c r="F28" s="130">
        <v>777.7</v>
      </c>
      <c r="G28" s="130">
        <v>7.0167593180547199</v>
      </c>
      <c r="H28" s="130">
        <v>217</v>
      </c>
      <c r="I28" s="130">
        <v>1.9578741276407601</v>
      </c>
      <c r="J28" s="130">
        <v>560.70000000000005</v>
      </c>
      <c r="K28" s="130">
        <v>5.0588876811537604</v>
      </c>
      <c r="L28" s="9" t="s">
        <v>68</v>
      </c>
      <c r="M28" s="10" t="s">
        <v>126</v>
      </c>
      <c r="N28" s="10">
        <v>11275.6</v>
      </c>
      <c r="O28" s="10">
        <v>591.1</v>
      </c>
      <c r="P28" s="11">
        <f t="shared" si="5"/>
        <v>5.2422930930504803</v>
      </c>
      <c r="Q28" s="11">
        <v>127</v>
      </c>
      <c r="R28" s="11">
        <v>0</v>
      </c>
      <c r="S28" s="11">
        <v>6</v>
      </c>
      <c r="T28" s="11">
        <v>114.7</v>
      </c>
      <c r="U28" s="11">
        <f>Q28+R28+S28+T28</f>
        <v>247.7</v>
      </c>
      <c r="V28" s="11">
        <f t="shared" si="6"/>
        <v>2.1967788853808221</v>
      </c>
      <c r="W28" s="11">
        <v>343.4</v>
      </c>
      <c r="X28" s="11">
        <f t="shared" si="7"/>
        <v>3.0455142076696582</v>
      </c>
      <c r="Y28" s="12" t="s">
        <v>68</v>
      </c>
      <c r="Z28" s="12">
        <v>17</v>
      </c>
      <c r="AA28" s="13" t="s">
        <v>126</v>
      </c>
      <c r="AB28" s="13">
        <v>11748.83</v>
      </c>
      <c r="AC28" s="13">
        <v>878.49</v>
      </c>
      <c r="AD28" s="14">
        <f t="shared" si="8"/>
        <v>7.477255182005357</v>
      </c>
      <c r="AE28" s="14">
        <v>111</v>
      </c>
      <c r="AF28" s="14">
        <v>0</v>
      </c>
      <c r="AG28" s="14">
        <v>35.29</v>
      </c>
      <c r="AH28" s="14">
        <v>111.5</v>
      </c>
      <c r="AI28" s="14">
        <f>AE28+AF28+AG28+AH28</f>
        <v>257.78999999999996</v>
      </c>
      <c r="AJ28" s="14">
        <f t="shared" si="9"/>
        <v>2.194175930709696</v>
      </c>
      <c r="AK28" s="14">
        <v>620.70000000000005</v>
      </c>
      <c r="AL28" s="60">
        <f t="shared" si="10"/>
        <v>5.2830792512956615</v>
      </c>
      <c r="AM28" s="62">
        <f t="shared" si="2"/>
        <v>-2.2349620889548767</v>
      </c>
      <c r="AN28" s="63">
        <f t="shared" si="3"/>
        <v>-0.46049586395063713</v>
      </c>
      <c r="AO28" s="63">
        <f t="shared" si="4"/>
        <v>1.7744662250042396</v>
      </c>
    </row>
    <row r="29" spans="1:41" ht="15" hidden="1" customHeight="1" outlineLevel="2">
      <c r="A29" s="6">
        <v>17</v>
      </c>
      <c r="B29" s="15" t="s">
        <v>12</v>
      </c>
      <c r="C29" s="65" t="s">
        <v>68</v>
      </c>
      <c r="D29" s="67" t="s">
        <v>144</v>
      </c>
      <c r="E29" s="130">
        <v>1452.0000000000011</v>
      </c>
      <c r="F29" s="130">
        <v>185.6</v>
      </c>
      <c r="G29" s="130">
        <v>12.7823691460055</v>
      </c>
      <c r="H29" s="130">
        <v>27</v>
      </c>
      <c r="I29" s="130">
        <v>1.8595041322314101</v>
      </c>
      <c r="J29" s="130">
        <v>158.6</v>
      </c>
      <c r="K29" s="130">
        <v>10.9228650137741</v>
      </c>
      <c r="L29" s="9" t="s">
        <v>68</v>
      </c>
      <c r="M29" s="10" t="s">
        <v>127</v>
      </c>
      <c r="N29" s="10">
        <v>1496</v>
      </c>
      <c r="O29" s="10">
        <v>205.2</v>
      </c>
      <c r="P29" s="11">
        <f t="shared" si="5"/>
        <v>13.716577540106952</v>
      </c>
      <c r="Q29" s="11">
        <v>18</v>
      </c>
      <c r="R29" s="11">
        <v>0</v>
      </c>
      <c r="S29" s="11">
        <v>4</v>
      </c>
      <c r="T29" s="11">
        <v>21</v>
      </c>
      <c r="U29" s="11">
        <f>Q29+R29+S29+T29</f>
        <v>43</v>
      </c>
      <c r="V29" s="11">
        <f t="shared" si="6"/>
        <v>2.8743315508021392</v>
      </c>
      <c r="W29" s="11">
        <v>162.19999999999999</v>
      </c>
      <c r="X29" s="11">
        <f t="shared" si="7"/>
        <v>10.842245989304812</v>
      </c>
      <c r="Y29" s="12" t="s">
        <v>68</v>
      </c>
      <c r="Z29" s="12">
        <v>17</v>
      </c>
      <c r="AA29" s="13" t="s">
        <v>127</v>
      </c>
      <c r="AB29" s="13">
        <v>2109.5</v>
      </c>
      <c r="AC29" s="13">
        <v>191</v>
      </c>
      <c r="AD29" s="14">
        <f t="shared" si="8"/>
        <v>9.0542782649917051</v>
      </c>
      <c r="AE29" s="14">
        <v>28</v>
      </c>
      <c r="AF29" s="14">
        <v>0</v>
      </c>
      <c r="AG29" s="14">
        <v>2</v>
      </c>
      <c r="AH29" s="14">
        <v>36</v>
      </c>
      <c r="AI29" s="14">
        <f>AE29+AF29+AG29+AH29</f>
        <v>66</v>
      </c>
      <c r="AJ29" s="14">
        <f t="shared" si="9"/>
        <v>3.1287034842379713</v>
      </c>
      <c r="AK29" s="14">
        <v>125</v>
      </c>
      <c r="AL29" s="60">
        <f t="shared" si="10"/>
        <v>5.9255747807537329</v>
      </c>
      <c r="AM29" s="62">
        <f t="shared" si="2"/>
        <v>4.662299275115247</v>
      </c>
      <c r="AN29" s="63">
        <f t="shared" si="3"/>
        <v>3.7280908810137952</v>
      </c>
      <c r="AO29" s="63">
        <f t="shared" si="4"/>
        <v>-0.93420839410145184</v>
      </c>
    </row>
    <row r="30" spans="1:41" ht="15" customHeight="1" outlineLevel="1" collapsed="1">
      <c r="B30" s="8" t="s">
        <v>74</v>
      </c>
      <c r="C30" s="65" t="s">
        <v>68</v>
      </c>
      <c r="D30" s="66"/>
      <c r="E30" s="129">
        <f>SUM(E25:E29)</f>
        <v>55910.5841</v>
      </c>
      <c r="F30" s="129">
        <f>SUM(F25:F29)</f>
        <v>2966.9233319999998</v>
      </c>
      <c r="G30" s="129">
        <f>F30*100/E30</f>
        <v>5.3065504139492612</v>
      </c>
      <c r="H30" s="129">
        <f>SUM(H25:H29)</f>
        <v>1037.6500000000001</v>
      </c>
      <c r="I30" s="129">
        <f>H30*100/E30</f>
        <v>1.8559097829206905</v>
      </c>
      <c r="J30" s="129">
        <f>SUM(J25:J29)</f>
        <v>1929.273332</v>
      </c>
      <c r="K30" s="129">
        <f>J30*100/E30</f>
        <v>3.4506406310285711</v>
      </c>
      <c r="L30" s="9" t="s">
        <v>68</v>
      </c>
      <c r="M30" s="10"/>
      <c r="N30" s="10">
        <f>SUBTOTAL(9,N25:N29)</f>
        <v>53774</v>
      </c>
      <c r="O30" s="10">
        <f>SUBTOTAL(9,O25:O29)</f>
        <v>2612.1499999999996</v>
      </c>
      <c r="P30" s="11">
        <f t="shared" si="5"/>
        <v>4.8576449585301438</v>
      </c>
      <c r="Q30" s="11"/>
      <c r="R30" s="11"/>
      <c r="S30" s="11"/>
      <c r="T30" s="11"/>
      <c r="U30" s="11">
        <f>SUBTOTAL(9,U25:U29)</f>
        <v>1104.4000000000001</v>
      </c>
      <c r="V30" s="11">
        <f t="shared" si="6"/>
        <v>2.0537806374827987</v>
      </c>
      <c r="W30" s="11">
        <f>SUBTOTAL(9,W25:W29)</f>
        <v>1507.7500000000002</v>
      </c>
      <c r="X30" s="11">
        <f t="shared" si="7"/>
        <v>2.8038643210473468</v>
      </c>
      <c r="Y30" s="12" t="s">
        <v>68</v>
      </c>
      <c r="Z30" s="12"/>
      <c r="AA30" s="13"/>
      <c r="AB30" s="13">
        <f>SUBTOTAL(9,AB25:AB29)</f>
        <v>53682.130000000005</v>
      </c>
      <c r="AC30" s="13">
        <f>SUBTOTAL(9,AC25:AC29)</f>
        <v>2907.4399999999996</v>
      </c>
      <c r="AD30" s="14">
        <f t="shared" si="8"/>
        <v>5.4160295055356391</v>
      </c>
      <c r="AE30" s="14"/>
      <c r="AF30" s="14"/>
      <c r="AG30" s="14"/>
      <c r="AH30" s="14"/>
      <c r="AI30" s="14">
        <f>SUBTOTAL(9,AI25:AI29)</f>
        <v>1161.99</v>
      </c>
      <c r="AJ30" s="14">
        <f t="shared" si="9"/>
        <v>2.1645750643649944</v>
      </c>
      <c r="AK30" s="14">
        <f>SUBTOTAL(9,AK25:AK29)</f>
        <v>1745.45</v>
      </c>
      <c r="AL30" s="60">
        <f t="shared" si="10"/>
        <v>3.2514544411706461</v>
      </c>
      <c r="AM30" s="62">
        <f t="shared" si="2"/>
        <v>-0.55838454700549534</v>
      </c>
      <c r="AN30" s="63">
        <f t="shared" si="3"/>
        <v>-0.10947909158637792</v>
      </c>
      <c r="AO30" s="63">
        <f t="shared" si="4"/>
        <v>0.44890545541911742</v>
      </c>
    </row>
    <row r="31" spans="1:41" ht="15" hidden="1" customHeight="1" outlineLevel="2">
      <c r="A31" s="6">
        <v>18</v>
      </c>
      <c r="B31" s="15" t="s">
        <v>13</v>
      </c>
      <c r="C31" s="65" t="s">
        <v>68</v>
      </c>
      <c r="D31" s="67" t="s">
        <v>141</v>
      </c>
      <c r="E31" s="130">
        <v>459.99999999999994</v>
      </c>
      <c r="F31" s="130">
        <v>8.8000000000000007</v>
      </c>
      <c r="G31" s="130">
        <v>1.9130434782608701</v>
      </c>
      <c r="H31" s="130">
        <v>5.8</v>
      </c>
      <c r="I31" s="130">
        <v>1.26086956521739</v>
      </c>
      <c r="J31" s="130">
        <v>3</v>
      </c>
      <c r="K31" s="130">
        <v>0.65217391304347805</v>
      </c>
      <c r="L31" s="9" t="s">
        <v>68</v>
      </c>
      <c r="M31" s="10" t="s">
        <v>124</v>
      </c>
      <c r="N31" s="10">
        <v>666.2</v>
      </c>
      <c r="O31" s="10">
        <v>22.6</v>
      </c>
      <c r="P31" s="11">
        <f t="shared" si="5"/>
        <v>3.3923746622635842</v>
      </c>
      <c r="Q31" s="11">
        <v>12.6</v>
      </c>
      <c r="R31" s="11">
        <v>0</v>
      </c>
      <c r="S31" s="11">
        <v>0</v>
      </c>
      <c r="T31" s="11">
        <v>0</v>
      </c>
      <c r="U31" s="11">
        <f>Q31+R31+S31+T31</f>
        <v>12.6</v>
      </c>
      <c r="V31" s="11">
        <f t="shared" si="6"/>
        <v>1.8913239267487241</v>
      </c>
      <c r="W31" s="11">
        <v>10</v>
      </c>
      <c r="X31" s="11">
        <f t="shared" si="7"/>
        <v>1.5010507355148603</v>
      </c>
      <c r="Y31" s="12" t="s">
        <v>68</v>
      </c>
      <c r="Z31" s="12">
        <v>18</v>
      </c>
      <c r="AA31" s="13" t="s">
        <v>124</v>
      </c>
      <c r="AB31" s="13">
        <v>560.20000000000005</v>
      </c>
      <c r="AC31" s="13">
        <v>11</v>
      </c>
      <c r="AD31" s="14">
        <f t="shared" si="8"/>
        <v>1.9635844341306674</v>
      </c>
      <c r="AE31" s="14">
        <v>11</v>
      </c>
      <c r="AF31" s="14">
        <v>0</v>
      </c>
      <c r="AG31" s="14">
        <v>0</v>
      </c>
      <c r="AH31" s="14">
        <v>0</v>
      </c>
      <c r="AI31" s="14">
        <f>AE31+AF31+AG31+AH31</f>
        <v>11</v>
      </c>
      <c r="AJ31" s="14">
        <f t="shared" si="9"/>
        <v>1.9635844341306674</v>
      </c>
      <c r="AK31" s="14">
        <v>0</v>
      </c>
      <c r="AL31" s="60">
        <f t="shared" si="10"/>
        <v>0</v>
      </c>
      <c r="AM31" s="62">
        <f t="shared" si="2"/>
        <v>1.4287902281329168</v>
      </c>
      <c r="AN31" s="63">
        <f t="shared" si="3"/>
        <v>-5.0540955869797344E-2</v>
      </c>
      <c r="AO31" s="63">
        <f t="shared" si="4"/>
        <v>-1.4793311840027141</v>
      </c>
    </row>
    <row r="32" spans="1:41" ht="15" hidden="1" customHeight="1" outlineLevel="2">
      <c r="A32" s="6">
        <v>18</v>
      </c>
      <c r="B32" s="15" t="s">
        <v>13</v>
      </c>
      <c r="C32" s="65" t="s">
        <v>68</v>
      </c>
      <c r="D32" s="67" t="s">
        <v>142</v>
      </c>
      <c r="E32" s="130">
        <v>992.99999999999943</v>
      </c>
      <c r="F32" s="130">
        <v>23</v>
      </c>
      <c r="G32" s="130">
        <v>2.31621349446123</v>
      </c>
      <c r="H32" s="130">
        <v>23</v>
      </c>
      <c r="I32" s="130">
        <v>2.31621349446123</v>
      </c>
      <c r="J32" s="130">
        <v>0</v>
      </c>
      <c r="K32" s="130">
        <v>0</v>
      </c>
      <c r="L32" s="9" t="s">
        <v>68</v>
      </c>
      <c r="M32" s="10" t="s">
        <v>125</v>
      </c>
      <c r="N32" s="10">
        <v>829.7</v>
      </c>
      <c r="O32" s="10">
        <v>27.6</v>
      </c>
      <c r="P32" s="11">
        <f t="shared" si="5"/>
        <v>3.3265035555019886</v>
      </c>
      <c r="Q32" s="11">
        <v>16.600000000000001</v>
      </c>
      <c r="R32" s="11">
        <v>0</v>
      </c>
      <c r="S32" s="11">
        <v>0</v>
      </c>
      <c r="T32" s="11">
        <v>11</v>
      </c>
      <c r="U32" s="11">
        <f>Q32+R32+S32+T32</f>
        <v>27.6</v>
      </c>
      <c r="V32" s="11">
        <f t="shared" si="6"/>
        <v>3.3265035555019886</v>
      </c>
      <c r="W32" s="11">
        <v>0</v>
      </c>
      <c r="X32" s="11">
        <f t="shared" si="7"/>
        <v>0</v>
      </c>
      <c r="Y32" s="12" t="s">
        <v>68</v>
      </c>
      <c r="Z32" s="12">
        <v>18</v>
      </c>
      <c r="AA32" s="13" t="s">
        <v>125</v>
      </c>
      <c r="AB32" s="13">
        <v>972.3</v>
      </c>
      <c r="AC32" s="13">
        <v>50.5</v>
      </c>
      <c r="AD32" s="14">
        <f t="shared" si="8"/>
        <v>5.1938702046693406</v>
      </c>
      <c r="AE32" s="14">
        <v>15.5</v>
      </c>
      <c r="AF32" s="14">
        <v>0</v>
      </c>
      <c r="AG32" s="14">
        <v>4</v>
      </c>
      <c r="AH32" s="14">
        <v>11</v>
      </c>
      <c r="AI32" s="14">
        <f>AE32+AF32+AG32+AH32</f>
        <v>30.5</v>
      </c>
      <c r="AJ32" s="14">
        <f t="shared" si="9"/>
        <v>3.1368919057903941</v>
      </c>
      <c r="AK32" s="14">
        <v>20</v>
      </c>
      <c r="AL32" s="60">
        <f t="shared" si="10"/>
        <v>2.0569782988789469</v>
      </c>
      <c r="AM32" s="62">
        <f t="shared" si="2"/>
        <v>-1.867366649167352</v>
      </c>
      <c r="AN32" s="63">
        <f t="shared" si="3"/>
        <v>-2.8776567102081105</v>
      </c>
      <c r="AO32" s="63">
        <f t="shared" si="4"/>
        <v>-1.0102900610407586</v>
      </c>
    </row>
    <row r="33" spans="1:41" ht="15" hidden="1" customHeight="1" outlineLevel="2">
      <c r="A33" s="6">
        <v>18</v>
      </c>
      <c r="B33" s="15" t="s">
        <v>13</v>
      </c>
      <c r="C33" s="65" t="s">
        <v>68</v>
      </c>
      <c r="D33" s="67" t="s">
        <v>143</v>
      </c>
      <c r="E33" s="130">
        <v>1099.2000000000007</v>
      </c>
      <c r="F33" s="130">
        <v>98.6</v>
      </c>
      <c r="G33" s="130">
        <v>8.9701601164483193</v>
      </c>
      <c r="H33" s="130">
        <v>28.6</v>
      </c>
      <c r="I33" s="130">
        <v>2.6018922852983999</v>
      </c>
      <c r="J33" s="130">
        <v>70</v>
      </c>
      <c r="K33" s="130">
        <v>6.3682678311499297</v>
      </c>
      <c r="L33" s="9" t="s">
        <v>68</v>
      </c>
      <c r="M33" s="10" t="s">
        <v>126</v>
      </c>
      <c r="N33" s="10">
        <v>1301.0999999999999</v>
      </c>
      <c r="O33" s="10">
        <v>130.19999999999999</v>
      </c>
      <c r="P33" s="11">
        <f t="shared" si="5"/>
        <v>10.006917223887479</v>
      </c>
      <c r="Q33" s="11">
        <v>19</v>
      </c>
      <c r="R33" s="11">
        <v>0</v>
      </c>
      <c r="S33" s="11">
        <v>0</v>
      </c>
      <c r="T33" s="11">
        <v>10</v>
      </c>
      <c r="U33" s="11">
        <f>Q33+R33+S33+T33</f>
        <v>29</v>
      </c>
      <c r="V33" s="11">
        <f t="shared" si="6"/>
        <v>2.2288832526323881</v>
      </c>
      <c r="W33" s="11">
        <v>101.2</v>
      </c>
      <c r="X33" s="11">
        <f t="shared" si="7"/>
        <v>7.7780339712550921</v>
      </c>
      <c r="Y33" s="12" t="s">
        <v>68</v>
      </c>
      <c r="Z33" s="12">
        <v>18</v>
      </c>
      <c r="AA33" s="13" t="s">
        <v>126</v>
      </c>
      <c r="AB33" s="13">
        <v>1236.2</v>
      </c>
      <c r="AC33" s="13">
        <v>40.1</v>
      </c>
      <c r="AD33" s="14">
        <f t="shared" si="8"/>
        <v>3.2438116809577737</v>
      </c>
      <c r="AE33" s="14">
        <v>25.7</v>
      </c>
      <c r="AF33" s="14">
        <v>0</v>
      </c>
      <c r="AG33" s="14">
        <v>0</v>
      </c>
      <c r="AH33" s="14">
        <v>9</v>
      </c>
      <c r="AI33" s="14">
        <f>AE33+AF33+AG33+AH33</f>
        <v>34.700000000000003</v>
      </c>
      <c r="AJ33" s="14">
        <f t="shared" si="9"/>
        <v>2.8069891603300441</v>
      </c>
      <c r="AK33" s="14">
        <v>5.4</v>
      </c>
      <c r="AL33" s="60">
        <f t="shared" si="10"/>
        <v>0.43682252062773014</v>
      </c>
      <c r="AM33" s="62">
        <f t="shared" si="2"/>
        <v>6.7631055429297051</v>
      </c>
      <c r="AN33" s="63">
        <f t="shared" si="3"/>
        <v>5.7263484354905456</v>
      </c>
      <c r="AO33" s="63">
        <f t="shared" si="4"/>
        <v>-1.0367571074391595</v>
      </c>
    </row>
    <row r="34" spans="1:41" ht="15" hidden="1" customHeight="1" outlineLevel="2">
      <c r="A34" s="6">
        <v>18</v>
      </c>
      <c r="B34" s="15" t="s">
        <v>13</v>
      </c>
      <c r="C34" s="65" t="s">
        <v>68</v>
      </c>
      <c r="D34" s="67" t="s">
        <v>144</v>
      </c>
      <c r="E34" s="130">
        <v>473.00000000000119</v>
      </c>
      <c r="F34" s="130">
        <v>54</v>
      </c>
      <c r="G34" s="130">
        <v>11.416490486257899</v>
      </c>
      <c r="H34" s="130">
        <v>11</v>
      </c>
      <c r="I34" s="130">
        <v>2.32558139534884</v>
      </c>
      <c r="J34" s="130">
        <v>43</v>
      </c>
      <c r="K34" s="130">
        <v>9.0909090909090899</v>
      </c>
      <c r="L34" s="9" t="s">
        <v>68</v>
      </c>
      <c r="M34" s="10" t="s">
        <v>127</v>
      </c>
      <c r="N34" s="10">
        <v>232</v>
      </c>
      <c r="O34" s="10">
        <v>0</v>
      </c>
      <c r="P34" s="11">
        <f t="shared" si="5"/>
        <v>0</v>
      </c>
      <c r="Q34" s="11">
        <v>0</v>
      </c>
      <c r="R34" s="11">
        <v>0</v>
      </c>
      <c r="S34" s="11">
        <v>0</v>
      </c>
      <c r="T34" s="11">
        <v>0</v>
      </c>
      <c r="U34" s="11">
        <f>Q34+R34+S34+T34</f>
        <v>0</v>
      </c>
      <c r="V34" s="11">
        <f t="shared" si="6"/>
        <v>0</v>
      </c>
      <c r="W34" s="11">
        <v>0</v>
      </c>
      <c r="X34" s="11">
        <f t="shared" si="7"/>
        <v>0</v>
      </c>
      <c r="Y34" s="12" t="s">
        <v>68</v>
      </c>
      <c r="Z34" s="12">
        <v>18</v>
      </c>
      <c r="AA34" s="13" t="s">
        <v>127</v>
      </c>
      <c r="AB34" s="13">
        <v>226</v>
      </c>
      <c r="AC34" s="13">
        <v>1</v>
      </c>
      <c r="AD34" s="14">
        <f t="shared" si="8"/>
        <v>0.44247787610619471</v>
      </c>
      <c r="AE34" s="14">
        <v>1</v>
      </c>
      <c r="AF34" s="14">
        <v>0</v>
      </c>
      <c r="AG34" s="14">
        <v>0</v>
      </c>
      <c r="AH34" s="14">
        <v>0</v>
      </c>
      <c r="AI34" s="14">
        <f>AE34+AF34+AG34+AH34</f>
        <v>1</v>
      </c>
      <c r="AJ34" s="14">
        <f t="shared" si="9"/>
        <v>0.44247787610619471</v>
      </c>
      <c r="AK34" s="14">
        <v>0</v>
      </c>
      <c r="AL34" s="60">
        <f t="shared" si="10"/>
        <v>0</v>
      </c>
      <c r="AM34" s="62">
        <f t="shared" si="2"/>
        <v>-0.44247787610619471</v>
      </c>
      <c r="AN34" s="63">
        <f t="shared" si="3"/>
        <v>10.974012610151705</v>
      </c>
      <c r="AO34" s="63">
        <f t="shared" si="4"/>
        <v>11.416490486257899</v>
      </c>
    </row>
    <row r="35" spans="1:41" ht="15" customHeight="1" outlineLevel="1" collapsed="1">
      <c r="B35" s="8" t="s">
        <v>75</v>
      </c>
      <c r="C35" s="65" t="s">
        <v>68</v>
      </c>
      <c r="D35" s="66"/>
      <c r="E35" s="129">
        <f>SUM(E31:E34)</f>
        <v>3025.2000000000012</v>
      </c>
      <c r="F35" s="129">
        <f>SUM(F31:F34)</f>
        <v>184.4</v>
      </c>
      <c r="G35" s="129">
        <f>F35*100/E35</f>
        <v>6.0954647626603178</v>
      </c>
      <c r="H35" s="129">
        <f>SUM(H31:H34)</f>
        <v>68.400000000000006</v>
      </c>
      <c r="I35" s="129">
        <f>H35*100/E35</f>
        <v>2.2610075366917886</v>
      </c>
      <c r="J35" s="129">
        <f>SUM(J31:J34)</f>
        <v>116</v>
      </c>
      <c r="K35" s="129">
        <f>J35*100/E35</f>
        <v>3.8344572259685297</v>
      </c>
      <c r="L35" s="9" t="s">
        <v>68</v>
      </c>
      <c r="M35" s="10"/>
      <c r="N35" s="10">
        <f>SUBTOTAL(9,N31:N34)</f>
        <v>3029</v>
      </c>
      <c r="O35" s="10">
        <f>SUBTOTAL(9,O31:O34)</f>
        <v>180.39999999999998</v>
      </c>
      <c r="P35" s="11">
        <f t="shared" si="5"/>
        <v>5.9557609772202031</v>
      </c>
      <c r="Q35" s="11"/>
      <c r="R35" s="11"/>
      <c r="S35" s="11"/>
      <c r="T35" s="11"/>
      <c r="U35" s="11">
        <f>SUBTOTAL(9,U31:U34)</f>
        <v>69.2</v>
      </c>
      <c r="V35" s="11">
        <f t="shared" si="6"/>
        <v>2.2845823704192805</v>
      </c>
      <c r="W35" s="11">
        <f>SUBTOTAL(9,W31:W34)</f>
        <v>111.2</v>
      </c>
      <c r="X35" s="11">
        <f t="shared" si="7"/>
        <v>3.6711786068009244</v>
      </c>
      <c r="Y35" s="12" t="s">
        <v>68</v>
      </c>
      <c r="Z35" s="12"/>
      <c r="AA35" s="13"/>
      <c r="AB35" s="13">
        <f>SUBTOTAL(9,AB31:AB34)</f>
        <v>2994.7</v>
      </c>
      <c r="AC35" s="13">
        <f>SUBTOTAL(9,AC31:AC34)</f>
        <v>102.6</v>
      </c>
      <c r="AD35" s="14">
        <f t="shared" si="8"/>
        <v>3.4260526930911279</v>
      </c>
      <c r="AE35" s="14"/>
      <c r="AF35" s="14"/>
      <c r="AG35" s="14"/>
      <c r="AH35" s="14"/>
      <c r="AI35" s="14">
        <f>SUBTOTAL(9,AI31:AI34)</f>
        <v>77.2</v>
      </c>
      <c r="AJ35" s="14">
        <f t="shared" si="9"/>
        <v>2.5778876014291918</v>
      </c>
      <c r="AK35" s="14">
        <f>SUBTOTAL(9,AK31:AK34)</f>
        <v>25.4</v>
      </c>
      <c r="AL35" s="60">
        <f t="shared" si="10"/>
        <v>0.8481650916619361</v>
      </c>
      <c r="AM35" s="62">
        <f t="shared" si="2"/>
        <v>2.5297082841290752</v>
      </c>
      <c r="AN35" s="63">
        <f t="shared" si="3"/>
        <v>2.6694120695691899</v>
      </c>
      <c r="AO35" s="63">
        <f t="shared" si="4"/>
        <v>0.13970378544011464</v>
      </c>
    </row>
    <row r="36" spans="1:41" ht="15" hidden="1" customHeight="1" outlineLevel="2">
      <c r="A36" s="6">
        <v>65</v>
      </c>
      <c r="B36" s="15" t="s">
        <v>37</v>
      </c>
      <c r="C36" s="65" t="s">
        <v>67</v>
      </c>
      <c r="D36" s="67" t="s">
        <v>122</v>
      </c>
      <c r="E36" s="130">
        <v>725.62029999999879</v>
      </c>
      <c r="F36" s="130">
        <v>20.8</v>
      </c>
      <c r="G36" s="130">
        <v>2.8665129682838302</v>
      </c>
      <c r="H36" s="130">
        <v>20.8</v>
      </c>
      <c r="I36" s="130">
        <v>2.8665536583012901</v>
      </c>
      <c r="J36" s="130">
        <v>0</v>
      </c>
      <c r="K36" s="130">
        <v>0</v>
      </c>
      <c r="L36" s="16" t="s">
        <v>67</v>
      </c>
      <c r="M36" s="17" t="s">
        <v>122</v>
      </c>
      <c r="N36" s="17">
        <v>1076.3699999999999</v>
      </c>
      <c r="O36" s="17">
        <v>29.93</v>
      </c>
      <c r="P36" s="18">
        <f t="shared" si="5"/>
        <v>2.7806423441753303</v>
      </c>
      <c r="Q36" s="18">
        <v>19.53</v>
      </c>
      <c r="R36" s="18">
        <v>0</v>
      </c>
      <c r="S36" s="18">
        <v>5.4</v>
      </c>
      <c r="T36" s="18">
        <v>5</v>
      </c>
      <c r="U36" s="18">
        <f t="shared" ref="U36:U42" si="13">Q36+R36+S36+T36</f>
        <v>29.93</v>
      </c>
      <c r="V36" s="18">
        <f t="shared" si="6"/>
        <v>2.7806423441753303</v>
      </c>
      <c r="W36" s="18">
        <v>0</v>
      </c>
      <c r="X36" s="18">
        <f t="shared" si="7"/>
        <v>0</v>
      </c>
      <c r="Y36" s="19" t="s">
        <v>67</v>
      </c>
      <c r="Z36" s="19">
        <v>65</v>
      </c>
      <c r="AA36" s="20" t="s">
        <v>122</v>
      </c>
      <c r="AB36" s="20">
        <v>480.02</v>
      </c>
      <c r="AC36" s="20">
        <v>13</v>
      </c>
      <c r="AD36" s="21">
        <f t="shared" si="8"/>
        <v>2.7082204908128831</v>
      </c>
      <c r="AE36" s="21">
        <v>13</v>
      </c>
      <c r="AF36" s="21">
        <v>0</v>
      </c>
      <c r="AG36" s="21">
        <v>0</v>
      </c>
      <c r="AH36" s="21">
        <v>0</v>
      </c>
      <c r="AI36" s="21">
        <f t="shared" ref="AI36:AI42" si="14">AE36+AF36+AG36+AH36</f>
        <v>13</v>
      </c>
      <c r="AJ36" s="21">
        <f t="shared" si="9"/>
        <v>2.7082204908128831</v>
      </c>
      <c r="AK36" s="21">
        <v>0</v>
      </c>
      <c r="AL36" s="59">
        <f t="shared" si="10"/>
        <v>0</v>
      </c>
      <c r="AM36" s="62">
        <f t="shared" si="2"/>
        <v>7.2421853362447219E-2</v>
      </c>
      <c r="AN36" s="63">
        <f t="shared" si="3"/>
        <v>0.1582924774709471</v>
      </c>
      <c r="AO36" s="63">
        <f t="shared" si="4"/>
        <v>8.5870624108499882E-2</v>
      </c>
    </row>
    <row r="37" spans="1:41" ht="15" hidden="1" customHeight="1" outlineLevel="2">
      <c r="A37" s="6">
        <v>65</v>
      </c>
      <c r="B37" s="15" t="s">
        <v>37</v>
      </c>
      <c r="C37" s="65" t="s">
        <v>67</v>
      </c>
      <c r="D37" s="67" t="s">
        <v>123</v>
      </c>
      <c r="E37" s="130">
        <v>16527.875462999997</v>
      </c>
      <c r="F37" s="130">
        <v>1470.2696120000001</v>
      </c>
      <c r="G37" s="130">
        <v>8.8956963361165702</v>
      </c>
      <c r="H37" s="130">
        <v>574.97161000000006</v>
      </c>
      <c r="I37" s="130">
        <v>3.47879409967388</v>
      </c>
      <c r="J37" s="130">
        <v>895.298002</v>
      </c>
      <c r="K37" s="130">
        <v>5.41689707188472</v>
      </c>
      <c r="L37" s="16" t="s">
        <v>67</v>
      </c>
      <c r="M37" s="17" t="s">
        <v>123</v>
      </c>
      <c r="N37" s="17">
        <v>16116.98</v>
      </c>
      <c r="O37" s="17">
        <v>1250.8</v>
      </c>
      <c r="P37" s="18">
        <f t="shared" si="5"/>
        <v>7.7607591496669972</v>
      </c>
      <c r="Q37" s="18">
        <v>289.67</v>
      </c>
      <c r="R37" s="18">
        <v>0</v>
      </c>
      <c r="S37" s="18">
        <v>63.5</v>
      </c>
      <c r="T37" s="18">
        <v>190.17</v>
      </c>
      <c r="U37" s="18">
        <f t="shared" si="13"/>
        <v>543.34</v>
      </c>
      <c r="V37" s="18">
        <f t="shared" si="6"/>
        <v>3.3712271157499729</v>
      </c>
      <c r="W37" s="18">
        <v>707.46</v>
      </c>
      <c r="X37" s="18">
        <f t="shared" si="7"/>
        <v>4.3895320339170238</v>
      </c>
      <c r="Y37" s="19" t="s">
        <v>67</v>
      </c>
      <c r="Z37" s="19">
        <v>65</v>
      </c>
      <c r="AA37" s="20" t="s">
        <v>123</v>
      </c>
      <c r="AB37" s="20">
        <v>14733.52</v>
      </c>
      <c r="AC37" s="20">
        <v>1099.8399999999999</v>
      </c>
      <c r="AD37" s="21">
        <f t="shared" si="8"/>
        <v>7.4648827978650036</v>
      </c>
      <c r="AE37" s="21">
        <v>289.85000000000002</v>
      </c>
      <c r="AF37" s="21">
        <v>3</v>
      </c>
      <c r="AG37" s="21">
        <v>85.1</v>
      </c>
      <c r="AH37" s="21">
        <v>195.59</v>
      </c>
      <c r="AI37" s="21">
        <f t="shared" si="14"/>
        <v>573.54000000000008</v>
      </c>
      <c r="AJ37" s="21">
        <f t="shared" si="9"/>
        <v>3.8927561098773413</v>
      </c>
      <c r="AK37" s="21">
        <v>526.29999999999995</v>
      </c>
      <c r="AL37" s="59">
        <f t="shared" si="10"/>
        <v>3.5721266879876628</v>
      </c>
      <c r="AM37" s="62">
        <f t="shared" si="2"/>
        <v>0.29587635180199356</v>
      </c>
      <c r="AN37" s="63">
        <f t="shared" si="3"/>
        <v>1.4308135382515665</v>
      </c>
      <c r="AO37" s="63">
        <f t="shared" si="4"/>
        <v>1.134937186449573</v>
      </c>
    </row>
    <row r="38" spans="1:41" ht="15" hidden="1" customHeight="1" outlineLevel="2">
      <c r="A38" s="6">
        <v>65</v>
      </c>
      <c r="B38" s="15" t="s">
        <v>37</v>
      </c>
      <c r="C38" s="65" t="s">
        <v>67</v>
      </c>
      <c r="D38" s="67" t="s">
        <v>141</v>
      </c>
      <c r="E38" s="130">
        <v>35945.366681000109</v>
      </c>
      <c r="F38" s="130">
        <v>3878.8048359999998</v>
      </c>
      <c r="G38" s="130">
        <v>10.790833963171799</v>
      </c>
      <c r="H38" s="130">
        <v>1236.703162</v>
      </c>
      <c r="I38" s="130">
        <v>3.4405123170415499</v>
      </c>
      <c r="J38" s="130">
        <v>2642.101674</v>
      </c>
      <c r="K38" s="130">
        <v>7.3503261142041998</v>
      </c>
      <c r="L38" s="16" t="s">
        <v>67</v>
      </c>
      <c r="M38" s="17" t="s">
        <v>124</v>
      </c>
      <c r="N38" s="17">
        <v>34136.51</v>
      </c>
      <c r="O38" s="17">
        <v>3913.23</v>
      </c>
      <c r="P38" s="18">
        <f t="shared" si="5"/>
        <v>11.4634741512826</v>
      </c>
      <c r="Q38" s="18">
        <v>511.93</v>
      </c>
      <c r="R38" s="18">
        <v>8.1</v>
      </c>
      <c r="S38" s="18">
        <v>86.25</v>
      </c>
      <c r="T38" s="18">
        <v>463.28</v>
      </c>
      <c r="U38" s="18">
        <f t="shared" si="13"/>
        <v>1069.56</v>
      </c>
      <c r="V38" s="18">
        <f t="shared" si="6"/>
        <v>3.1331849682348896</v>
      </c>
      <c r="W38" s="18">
        <v>2843.67</v>
      </c>
      <c r="X38" s="18">
        <f t="shared" si="7"/>
        <v>8.3302891830477108</v>
      </c>
      <c r="Y38" s="19" t="s">
        <v>67</v>
      </c>
      <c r="Z38" s="19">
        <v>65</v>
      </c>
      <c r="AA38" s="20" t="s">
        <v>124</v>
      </c>
      <c r="AB38" s="20">
        <v>34176.06</v>
      </c>
      <c r="AC38" s="20">
        <v>3876.42</v>
      </c>
      <c r="AD38" s="21">
        <f t="shared" si="8"/>
        <v>11.342501154316794</v>
      </c>
      <c r="AE38" s="21">
        <v>605.71</v>
      </c>
      <c r="AF38" s="21">
        <v>7.71</v>
      </c>
      <c r="AG38" s="21">
        <v>138.97999999999999</v>
      </c>
      <c r="AH38" s="21">
        <v>585.35</v>
      </c>
      <c r="AI38" s="21">
        <f t="shared" si="14"/>
        <v>1337.75</v>
      </c>
      <c r="AJ38" s="21">
        <f t="shared" si="9"/>
        <v>3.9142897103996193</v>
      </c>
      <c r="AK38" s="21">
        <v>2538.67</v>
      </c>
      <c r="AL38" s="59">
        <f t="shared" si="10"/>
        <v>7.4282114439171751</v>
      </c>
      <c r="AM38" s="62">
        <f t="shared" si="2"/>
        <v>0.12097299696580599</v>
      </c>
      <c r="AN38" s="63">
        <f t="shared" si="3"/>
        <v>-0.55166719114499507</v>
      </c>
      <c r="AO38" s="63">
        <f t="shared" si="4"/>
        <v>-0.67264018811080106</v>
      </c>
    </row>
    <row r="39" spans="1:41" ht="15" hidden="1" customHeight="1" outlineLevel="2">
      <c r="A39" s="6">
        <v>65</v>
      </c>
      <c r="B39" s="15" t="s">
        <v>37</v>
      </c>
      <c r="C39" s="65" t="s">
        <v>67</v>
      </c>
      <c r="D39" s="67" t="s">
        <v>142</v>
      </c>
      <c r="E39" s="130">
        <v>36944.939999999981</v>
      </c>
      <c r="F39" s="130">
        <v>3219.429975</v>
      </c>
      <c r="G39" s="130">
        <v>8.7141296615991308</v>
      </c>
      <c r="H39" s="130">
        <v>1222.423544</v>
      </c>
      <c r="I39" s="130">
        <v>3.3087703299097702</v>
      </c>
      <c r="J39" s="130">
        <v>1997.006431</v>
      </c>
      <c r="K39" s="130">
        <v>5.4053584360943603</v>
      </c>
      <c r="L39" s="16" t="s">
        <v>67</v>
      </c>
      <c r="M39" s="17" t="s">
        <v>125</v>
      </c>
      <c r="N39" s="17">
        <v>38844.93</v>
      </c>
      <c r="O39" s="17">
        <v>3733.11</v>
      </c>
      <c r="P39" s="18">
        <f t="shared" si="5"/>
        <v>9.6102889102902225</v>
      </c>
      <c r="Q39" s="18">
        <v>611.88</v>
      </c>
      <c r="R39" s="18">
        <v>6</v>
      </c>
      <c r="S39" s="18">
        <v>69.040000000000006</v>
      </c>
      <c r="T39" s="18">
        <v>547.47</v>
      </c>
      <c r="U39" s="18">
        <f t="shared" si="13"/>
        <v>1234.3899999999999</v>
      </c>
      <c r="V39" s="18">
        <f t="shared" si="6"/>
        <v>3.1777377382325049</v>
      </c>
      <c r="W39" s="18">
        <v>2498.7199999999998</v>
      </c>
      <c r="X39" s="18">
        <f t="shared" si="7"/>
        <v>6.4325511720577166</v>
      </c>
      <c r="Y39" s="19" t="s">
        <v>67</v>
      </c>
      <c r="Z39" s="19">
        <v>65</v>
      </c>
      <c r="AA39" s="20" t="s">
        <v>125</v>
      </c>
      <c r="AB39" s="20">
        <v>39298.129999999997</v>
      </c>
      <c r="AC39" s="20">
        <v>4592.7299999999996</v>
      </c>
      <c r="AD39" s="21">
        <f t="shared" si="8"/>
        <v>11.686891971704505</v>
      </c>
      <c r="AE39" s="21">
        <v>637.72</v>
      </c>
      <c r="AF39" s="21">
        <v>15.4</v>
      </c>
      <c r="AG39" s="21">
        <v>101.53</v>
      </c>
      <c r="AH39" s="21">
        <v>789.1</v>
      </c>
      <c r="AI39" s="21">
        <f t="shared" si="14"/>
        <v>1543.75</v>
      </c>
      <c r="AJ39" s="21">
        <f t="shared" si="9"/>
        <v>3.9283039676442622</v>
      </c>
      <c r="AK39" s="21">
        <v>3048.97</v>
      </c>
      <c r="AL39" s="59">
        <f t="shared" si="10"/>
        <v>7.7585625575568109</v>
      </c>
      <c r="AM39" s="62">
        <f t="shared" si="2"/>
        <v>-2.0766030614142821</v>
      </c>
      <c r="AN39" s="63">
        <f t="shared" si="3"/>
        <v>-2.9727623101053737</v>
      </c>
      <c r="AO39" s="63">
        <f t="shared" si="4"/>
        <v>-0.89615924869109165</v>
      </c>
    </row>
    <row r="40" spans="1:41" ht="15" hidden="1" customHeight="1" outlineLevel="2">
      <c r="A40" s="6">
        <v>65</v>
      </c>
      <c r="B40" s="15" t="s">
        <v>37</v>
      </c>
      <c r="C40" s="65" t="s">
        <v>67</v>
      </c>
      <c r="D40" s="67" t="s">
        <v>143</v>
      </c>
      <c r="E40" s="130">
        <v>30901.607589999985</v>
      </c>
      <c r="F40" s="130">
        <v>2781.6053149999998</v>
      </c>
      <c r="G40" s="130">
        <v>9.0014906405715607</v>
      </c>
      <c r="H40" s="130">
        <v>1004.899218</v>
      </c>
      <c r="I40" s="130">
        <v>3.2519347489675301</v>
      </c>
      <c r="J40" s="130">
        <v>1776.706097</v>
      </c>
      <c r="K40" s="130">
        <v>5.7495587950413203</v>
      </c>
      <c r="L40" s="16" t="s">
        <v>67</v>
      </c>
      <c r="M40" s="17" t="s">
        <v>126</v>
      </c>
      <c r="N40" s="17">
        <v>31450.52</v>
      </c>
      <c r="O40" s="17">
        <v>3175.91</v>
      </c>
      <c r="P40" s="18">
        <f t="shared" si="5"/>
        <v>10.098116024790688</v>
      </c>
      <c r="Q40" s="18">
        <v>433.41</v>
      </c>
      <c r="R40" s="18">
        <v>2.79</v>
      </c>
      <c r="S40" s="18">
        <v>65.22</v>
      </c>
      <c r="T40" s="18">
        <v>341.3</v>
      </c>
      <c r="U40" s="18">
        <f t="shared" si="13"/>
        <v>842.72</v>
      </c>
      <c r="V40" s="18">
        <f t="shared" si="6"/>
        <v>2.6795105454536206</v>
      </c>
      <c r="W40" s="18">
        <v>2333.19</v>
      </c>
      <c r="X40" s="18">
        <f t="shared" si="7"/>
        <v>7.4186054793370664</v>
      </c>
      <c r="Y40" s="19" t="s">
        <v>67</v>
      </c>
      <c r="Z40" s="19">
        <v>65</v>
      </c>
      <c r="AA40" s="20" t="s">
        <v>126</v>
      </c>
      <c r="AB40" s="20">
        <v>32156.44</v>
      </c>
      <c r="AC40" s="20">
        <v>3980.37</v>
      </c>
      <c r="AD40" s="21">
        <f t="shared" si="8"/>
        <v>12.378142605338153</v>
      </c>
      <c r="AE40" s="21">
        <v>464.12</v>
      </c>
      <c r="AF40" s="21">
        <v>11.36</v>
      </c>
      <c r="AG40" s="21">
        <v>79.88</v>
      </c>
      <c r="AH40" s="21">
        <v>567.85</v>
      </c>
      <c r="AI40" s="21">
        <f t="shared" si="14"/>
        <v>1123.21</v>
      </c>
      <c r="AJ40" s="21">
        <f t="shared" si="9"/>
        <v>3.4929550659214765</v>
      </c>
      <c r="AK40" s="21">
        <v>2857.15</v>
      </c>
      <c r="AL40" s="59">
        <f t="shared" si="10"/>
        <v>8.8851564414468776</v>
      </c>
      <c r="AM40" s="62">
        <f t="shared" si="2"/>
        <v>-2.2800265805474655</v>
      </c>
      <c r="AN40" s="63">
        <f t="shared" si="3"/>
        <v>-3.3766519647665927</v>
      </c>
      <c r="AO40" s="63">
        <f t="shared" si="4"/>
        <v>-1.0966253842191271</v>
      </c>
    </row>
    <row r="41" spans="1:41" ht="15" hidden="1" customHeight="1" outlineLevel="2">
      <c r="A41" s="6">
        <v>65</v>
      </c>
      <c r="B41" s="15" t="s">
        <v>37</v>
      </c>
      <c r="C41" s="65" t="s">
        <v>67</v>
      </c>
      <c r="D41" s="67" t="s">
        <v>144</v>
      </c>
      <c r="E41" s="130">
        <v>15909.697900000065</v>
      </c>
      <c r="F41" s="130">
        <v>1655.4826390000001</v>
      </c>
      <c r="G41" s="130">
        <v>10.4054938654743</v>
      </c>
      <c r="H41" s="130">
        <v>439.17079999999999</v>
      </c>
      <c r="I41" s="130">
        <v>2.76039128256734</v>
      </c>
      <c r="J41" s="130">
        <v>1216.311839</v>
      </c>
      <c r="K41" s="130">
        <v>7.6450970134385798</v>
      </c>
      <c r="L41" s="16" t="s">
        <v>67</v>
      </c>
      <c r="M41" s="17" t="s">
        <v>127</v>
      </c>
      <c r="N41" s="17">
        <v>16345.53</v>
      </c>
      <c r="O41" s="17">
        <v>2372.15</v>
      </c>
      <c r="P41" s="18">
        <f t="shared" si="5"/>
        <v>14.512530337040156</v>
      </c>
      <c r="Q41" s="18">
        <v>175.31</v>
      </c>
      <c r="R41" s="18">
        <v>3</v>
      </c>
      <c r="S41" s="18">
        <v>53.8</v>
      </c>
      <c r="T41" s="18">
        <v>219.99</v>
      </c>
      <c r="U41" s="18">
        <f t="shared" si="13"/>
        <v>452.1</v>
      </c>
      <c r="V41" s="18">
        <f t="shared" si="6"/>
        <v>2.7658937948172984</v>
      </c>
      <c r="W41" s="18">
        <v>1920.05</v>
      </c>
      <c r="X41" s="18">
        <f t="shared" si="7"/>
        <v>11.746636542222857</v>
      </c>
      <c r="Y41" s="19" t="s">
        <v>67</v>
      </c>
      <c r="Z41" s="19">
        <v>65</v>
      </c>
      <c r="AA41" s="20" t="s">
        <v>127</v>
      </c>
      <c r="AB41" s="20">
        <v>19151.3</v>
      </c>
      <c r="AC41" s="20">
        <v>3205.17</v>
      </c>
      <c r="AD41" s="21">
        <f t="shared" si="8"/>
        <v>16.736044028342725</v>
      </c>
      <c r="AE41" s="21">
        <v>190</v>
      </c>
      <c r="AF41" s="21">
        <v>5.0999999999999996</v>
      </c>
      <c r="AG41" s="21">
        <v>74.45</v>
      </c>
      <c r="AH41" s="21">
        <v>280.89999999999998</v>
      </c>
      <c r="AI41" s="21">
        <f t="shared" si="14"/>
        <v>550.45000000000005</v>
      </c>
      <c r="AJ41" s="21">
        <f t="shared" si="9"/>
        <v>2.8742174160500857</v>
      </c>
      <c r="AK41" s="21">
        <v>2654.72</v>
      </c>
      <c r="AL41" s="59">
        <f t="shared" si="10"/>
        <v>13.861826612292639</v>
      </c>
      <c r="AM41" s="62">
        <f t="shared" si="2"/>
        <v>-2.2235136913025695</v>
      </c>
      <c r="AN41" s="63">
        <f t="shared" si="3"/>
        <v>-6.3305501628684251</v>
      </c>
      <c r="AO41" s="63">
        <f t="shared" si="4"/>
        <v>-4.1070364715658556</v>
      </c>
    </row>
    <row r="42" spans="1:41" ht="15" hidden="1" customHeight="1" outlineLevel="2">
      <c r="A42" s="6">
        <v>65</v>
      </c>
      <c r="B42" s="15" t="s">
        <v>37</v>
      </c>
      <c r="C42" s="65" t="s">
        <v>67</v>
      </c>
      <c r="D42" s="67" t="s">
        <v>128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6" t="s">
        <v>67</v>
      </c>
      <c r="M42" s="17" t="s">
        <v>128</v>
      </c>
      <c r="N42" s="17">
        <v>426.01</v>
      </c>
      <c r="O42" s="17">
        <v>0</v>
      </c>
      <c r="P42" s="18">
        <f t="shared" si="5"/>
        <v>0</v>
      </c>
      <c r="Q42" s="18">
        <v>0</v>
      </c>
      <c r="R42" s="18">
        <v>0</v>
      </c>
      <c r="S42" s="18">
        <v>0</v>
      </c>
      <c r="T42" s="18">
        <v>0</v>
      </c>
      <c r="U42" s="18">
        <f t="shared" si="13"/>
        <v>0</v>
      </c>
      <c r="V42" s="18">
        <f t="shared" si="6"/>
        <v>0</v>
      </c>
      <c r="W42" s="18">
        <v>0</v>
      </c>
      <c r="X42" s="18">
        <f t="shared" si="7"/>
        <v>0</v>
      </c>
      <c r="Y42" s="19" t="s">
        <v>67</v>
      </c>
      <c r="Z42" s="19">
        <v>65</v>
      </c>
      <c r="AA42" s="20" t="s">
        <v>128</v>
      </c>
      <c r="AB42" s="20">
        <v>467</v>
      </c>
      <c r="AC42" s="20">
        <v>5</v>
      </c>
      <c r="AD42" s="21">
        <f t="shared" si="8"/>
        <v>1.0706638115631693</v>
      </c>
      <c r="AE42" s="21">
        <v>5</v>
      </c>
      <c r="AF42" s="21">
        <v>0</v>
      </c>
      <c r="AG42" s="21">
        <v>0</v>
      </c>
      <c r="AH42" s="21">
        <v>0</v>
      </c>
      <c r="AI42" s="21">
        <f t="shared" si="14"/>
        <v>5</v>
      </c>
      <c r="AJ42" s="21">
        <f t="shared" si="9"/>
        <v>1.0706638115631693</v>
      </c>
      <c r="AK42" s="21">
        <v>0</v>
      </c>
      <c r="AL42" s="59">
        <f t="shared" si="10"/>
        <v>0</v>
      </c>
      <c r="AM42" s="62">
        <f t="shared" si="2"/>
        <v>-1.0706638115631693</v>
      </c>
      <c r="AN42" s="63">
        <f t="shared" si="3"/>
        <v>-1.0706638115631693</v>
      </c>
      <c r="AO42" s="63">
        <f t="shared" si="4"/>
        <v>0</v>
      </c>
    </row>
    <row r="43" spans="1:41" ht="15" customHeight="1" outlineLevel="1" collapsed="1">
      <c r="B43" s="8" t="s">
        <v>76</v>
      </c>
      <c r="C43" s="65" t="s">
        <v>67</v>
      </c>
      <c r="D43" s="66"/>
      <c r="E43" s="129">
        <f>SUM(E36:E42)</f>
        <v>136955.10793400015</v>
      </c>
      <c r="F43" s="129">
        <f>SUM(F36:F42)</f>
        <v>13026.392376999998</v>
      </c>
      <c r="G43" s="129">
        <f>F43*100/E43</f>
        <v>9.5114323032606656</v>
      </c>
      <c r="H43" s="129">
        <f>SUM(H36:H42)</f>
        <v>4498.9683340000001</v>
      </c>
      <c r="I43" s="129">
        <f>H43*100/E43</f>
        <v>3.2849949168512151</v>
      </c>
      <c r="J43" s="129">
        <f>SUM(J36:J42)</f>
        <v>8527.4240429999991</v>
      </c>
      <c r="K43" s="129">
        <f>J43*100/E43</f>
        <v>6.22643738640945</v>
      </c>
      <c r="L43" s="9" t="s">
        <v>67</v>
      </c>
      <c r="M43" s="17"/>
      <c r="N43" s="17">
        <f>SUBTOTAL(9,N36:N42)</f>
        <v>138396.85000000003</v>
      </c>
      <c r="O43" s="17">
        <f>SUBTOTAL(9,O36:O42)</f>
        <v>14475.13</v>
      </c>
      <c r="P43" s="18">
        <f t="shared" si="5"/>
        <v>10.459147010932689</v>
      </c>
      <c r="Q43" s="18"/>
      <c r="R43" s="18"/>
      <c r="S43" s="18"/>
      <c r="T43" s="18"/>
      <c r="U43" s="18">
        <f>SUBTOTAL(9,U36:U42)</f>
        <v>4172.04</v>
      </c>
      <c r="V43" s="18">
        <f t="shared" si="6"/>
        <v>3.0145483802557638</v>
      </c>
      <c r="W43" s="18">
        <f>SUBTOTAL(9,W36:W42)</f>
        <v>10303.09</v>
      </c>
      <c r="X43" s="18">
        <f t="shared" si="7"/>
        <v>7.444598630676925</v>
      </c>
      <c r="Y43" s="19" t="s">
        <v>67</v>
      </c>
      <c r="Z43" s="19"/>
      <c r="AA43" s="20"/>
      <c r="AB43" s="20">
        <f>SUBTOTAL(9,AB36:AB42)</f>
        <v>140462.47</v>
      </c>
      <c r="AC43" s="20">
        <f>SUBTOTAL(9,AC36:AC42)</f>
        <v>16772.53</v>
      </c>
      <c r="AD43" s="21">
        <f t="shared" si="8"/>
        <v>11.940933403776823</v>
      </c>
      <c r="AE43" s="21"/>
      <c r="AF43" s="21"/>
      <c r="AG43" s="21"/>
      <c r="AH43" s="21"/>
      <c r="AI43" s="21">
        <f>SUBTOTAL(9,AI36:AI42)</f>
        <v>5146.7</v>
      </c>
      <c r="AJ43" s="21">
        <f t="shared" si="9"/>
        <v>3.66411042038489</v>
      </c>
      <c r="AK43" s="21">
        <f>SUBTOTAL(9,AK36:AK42)</f>
        <v>11625.81</v>
      </c>
      <c r="AL43" s="59">
        <f t="shared" si="10"/>
        <v>8.2768087447130902</v>
      </c>
      <c r="AM43" s="62">
        <f t="shared" si="2"/>
        <v>-1.4817863928441337</v>
      </c>
      <c r="AN43" s="63">
        <f t="shared" si="3"/>
        <v>-2.4295011005161573</v>
      </c>
      <c r="AO43" s="63">
        <f t="shared" si="4"/>
        <v>-0.94771470767202359</v>
      </c>
    </row>
    <row r="44" spans="1:41" ht="15" hidden="1" customHeight="1" outlineLevel="2">
      <c r="A44" s="6">
        <v>70</v>
      </c>
      <c r="B44" s="15" t="s">
        <v>40</v>
      </c>
      <c r="C44" s="65" t="s">
        <v>67</v>
      </c>
      <c r="D44" s="67" t="s">
        <v>122</v>
      </c>
      <c r="E44" s="130">
        <v>625.85799999999995</v>
      </c>
      <c r="F44" s="130">
        <v>26</v>
      </c>
      <c r="G44" s="130">
        <v>4.1542969811043404</v>
      </c>
      <c r="H44" s="130">
        <v>26</v>
      </c>
      <c r="I44" s="130">
        <v>4.1542837056210704</v>
      </c>
      <c r="J44" s="130">
        <v>0</v>
      </c>
      <c r="K44" s="130">
        <v>0</v>
      </c>
      <c r="L44" s="16" t="s">
        <v>67</v>
      </c>
      <c r="M44" s="17" t="s">
        <v>122</v>
      </c>
      <c r="N44" s="17">
        <v>877.6</v>
      </c>
      <c r="O44" s="17">
        <v>37.5</v>
      </c>
      <c r="P44" s="18">
        <f t="shared" si="5"/>
        <v>4.2730173199635368</v>
      </c>
      <c r="Q44" s="18">
        <v>10.199999999999999</v>
      </c>
      <c r="R44" s="18">
        <v>0</v>
      </c>
      <c r="S44" s="18">
        <v>0</v>
      </c>
      <c r="T44" s="18">
        <v>0</v>
      </c>
      <c r="U44" s="18">
        <f t="shared" ref="U44:U50" si="15">Q44+R44+S44+T44</f>
        <v>10.199999999999999</v>
      </c>
      <c r="V44" s="18">
        <f t="shared" si="6"/>
        <v>1.1622607110300818</v>
      </c>
      <c r="W44" s="18">
        <v>27.3</v>
      </c>
      <c r="X44" s="18">
        <f t="shared" si="7"/>
        <v>3.1107566089334546</v>
      </c>
      <c r="Y44" s="19" t="s">
        <v>67</v>
      </c>
      <c r="Z44" s="19">
        <v>70</v>
      </c>
      <c r="AA44" s="20" t="s">
        <v>122</v>
      </c>
      <c r="AB44" s="20">
        <v>409.9</v>
      </c>
      <c r="AC44" s="20">
        <v>20.45</v>
      </c>
      <c r="AD44" s="21">
        <f t="shared" si="8"/>
        <v>4.9890217126128329</v>
      </c>
      <c r="AE44" s="21">
        <v>14.45</v>
      </c>
      <c r="AF44" s="21">
        <v>0</v>
      </c>
      <c r="AG44" s="21">
        <v>2</v>
      </c>
      <c r="AH44" s="21">
        <v>4</v>
      </c>
      <c r="AI44" s="21">
        <f t="shared" ref="AI44:AI50" si="16">AE44+AF44+AG44+AH44</f>
        <v>20.45</v>
      </c>
      <c r="AJ44" s="21">
        <f t="shared" si="9"/>
        <v>4.9890217126128329</v>
      </c>
      <c r="AK44" s="21">
        <v>0</v>
      </c>
      <c r="AL44" s="59">
        <f t="shared" si="10"/>
        <v>0</v>
      </c>
      <c r="AM44" s="62">
        <f t="shared" si="2"/>
        <v>-0.71600439264929605</v>
      </c>
      <c r="AN44" s="63">
        <f t="shared" si="3"/>
        <v>-0.83472473150849247</v>
      </c>
      <c r="AO44" s="63">
        <f t="shared" si="4"/>
        <v>-0.11872033885919642</v>
      </c>
    </row>
    <row r="45" spans="1:41" ht="15" hidden="1" customHeight="1" outlineLevel="2">
      <c r="A45" s="6">
        <v>70</v>
      </c>
      <c r="B45" s="15" t="s">
        <v>40</v>
      </c>
      <c r="C45" s="65" t="s">
        <v>67</v>
      </c>
      <c r="D45" s="67" t="s">
        <v>123</v>
      </c>
      <c r="E45" s="130">
        <v>13434.829900000012</v>
      </c>
      <c r="F45" s="130">
        <v>1103.880942</v>
      </c>
      <c r="G45" s="130">
        <v>8.2165606130971494</v>
      </c>
      <c r="H45" s="130">
        <v>361.15669200000002</v>
      </c>
      <c r="I45" s="130">
        <v>2.6882018447503802</v>
      </c>
      <c r="J45" s="130">
        <v>742.72424999999998</v>
      </c>
      <c r="K45" s="130">
        <v>5.5283487437380998</v>
      </c>
      <c r="L45" s="16" t="s">
        <v>67</v>
      </c>
      <c r="M45" s="17" t="s">
        <v>123</v>
      </c>
      <c r="N45" s="17">
        <v>14491.99</v>
      </c>
      <c r="O45" s="17">
        <v>1051.8900000000001</v>
      </c>
      <c r="P45" s="18">
        <f t="shared" si="5"/>
        <v>7.2584234463313884</v>
      </c>
      <c r="Q45" s="18">
        <v>246.15</v>
      </c>
      <c r="R45" s="18">
        <v>0.2</v>
      </c>
      <c r="S45" s="18">
        <v>47.06</v>
      </c>
      <c r="T45" s="18">
        <v>135.44</v>
      </c>
      <c r="U45" s="18">
        <f t="shared" si="15"/>
        <v>428.84999999999997</v>
      </c>
      <c r="V45" s="18">
        <f t="shared" si="6"/>
        <v>2.959220921350346</v>
      </c>
      <c r="W45" s="18">
        <v>623.04</v>
      </c>
      <c r="X45" s="18">
        <f t="shared" si="7"/>
        <v>4.2992025249810411</v>
      </c>
      <c r="Y45" s="19" t="s">
        <v>67</v>
      </c>
      <c r="Z45" s="19">
        <v>70</v>
      </c>
      <c r="AA45" s="20" t="s">
        <v>123</v>
      </c>
      <c r="AB45" s="20">
        <v>12984.88</v>
      </c>
      <c r="AC45" s="20">
        <v>847.26</v>
      </c>
      <c r="AD45" s="21">
        <f t="shared" si="8"/>
        <v>6.5249736616741938</v>
      </c>
      <c r="AE45" s="21">
        <v>271.16000000000003</v>
      </c>
      <c r="AF45" s="21">
        <v>2.11</v>
      </c>
      <c r="AG45" s="21">
        <v>39.33</v>
      </c>
      <c r="AH45" s="21">
        <v>135.66</v>
      </c>
      <c r="AI45" s="21">
        <f t="shared" si="16"/>
        <v>448.26</v>
      </c>
      <c r="AJ45" s="21">
        <f t="shared" si="9"/>
        <v>3.4521689842339707</v>
      </c>
      <c r="AK45" s="21">
        <v>399</v>
      </c>
      <c r="AL45" s="59">
        <f t="shared" si="10"/>
        <v>3.0728046774402231</v>
      </c>
      <c r="AM45" s="62">
        <f t="shared" si="2"/>
        <v>0.73344978465719457</v>
      </c>
      <c r="AN45" s="63">
        <f t="shared" si="3"/>
        <v>1.6915869514229556</v>
      </c>
      <c r="AO45" s="63">
        <f t="shared" si="4"/>
        <v>0.95813716676576099</v>
      </c>
    </row>
    <row r="46" spans="1:41" ht="15" hidden="1" customHeight="1" outlineLevel="2">
      <c r="A46" s="6">
        <v>70</v>
      </c>
      <c r="B46" s="15" t="s">
        <v>40</v>
      </c>
      <c r="C46" s="65" t="s">
        <v>67</v>
      </c>
      <c r="D46" s="67" t="s">
        <v>141</v>
      </c>
      <c r="E46" s="130">
        <v>27392.844773000088</v>
      </c>
      <c r="F46" s="130">
        <v>2756.4061889999998</v>
      </c>
      <c r="G46" s="130">
        <v>10.062504321263001</v>
      </c>
      <c r="H46" s="130">
        <v>972.34410000000003</v>
      </c>
      <c r="I46" s="130">
        <v>3.54962995791234</v>
      </c>
      <c r="J46" s="130">
        <v>1784.062089</v>
      </c>
      <c r="K46" s="130">
        <v>6.5128762776711504</v>
      </c>
      <c r="L46" s="16" t="s">
        <v>67</v>
      </c>
      <c r="M46" s="17" t="s">
        <v>124</v>
      </c>
      <c r="N46" s="17">
        <v>27529.53</v>
      </c>
      <c r="O46" s="17">
        <v>2447.17</v>
      </c>
      <c r="P46" s="18">
        <f t="shared" si="5"/>
        <v>8.8892545568340626</v>
      </c>
      <c r="Q46" s="18">
        <v>466.34</v>
      </c>
      <c r="R46" s="18">
        <v>3.81</v>
      </c>
      <c r="S46" s="18">
        <v>97.63</v>
      </c>
      <c r="T46" s="18">
        <v>300.79000000000002</v>
      </c>
      <c r="U46" s="18">
        <f t="shared" si="15"/>
        <v>868.56999999999994</v>
      </c>
      <c r="V46" s="18">
        <f t="shared" si="6"/>
        <v>3.1550484152835159</v>
      </c>
      <c r="W46" s="18">
        <v>1578.6</v>
      </c>
      <c r="X46" s="18">
        <f t="shared" si="7"/>
        <v>5.7342061415505459</v>
      </c>
      <c r="Y46" s="19" t="s">
        <v>67</v>
      </c>
      <c r="Z46" s="19">
        <v>70</v>
      </c>
      <c r="AA46" s="20" t="s">
        <v>124</v>
      </c>
      <c r="AB46" s="20">
        <v>28462.09</v>
      </c>
      <c r="AC46" s="20">
        <v>3359.68</v>
      </c>
      <c r="AD46" s="21">
        <f t="shared" si="8"/>
        <v>11.804052337688484</v>
      </c>
      <c r="AE46" s="21">
        <v>606.79</v>
      </c>
      <c r="AF46" s="21">
        <v>4.45</v>
      </c>
      <c r="AG46" s="21">
        <v>113.21</v>
      </c>
      <c r="AH46" s="21">
        <v>479.63</v>
      </c>
      <c r="AI46" s="21">
        <f t="shared" si="16"/>
        <v>1204.08</v>
      </c>
      <c r="AJ46" s="21">
        <f t="shared" si="9"/>
        <v>4.2304693717151478</v>
      </c>
      <c r="AK46" s="21">
        <v>2155.6</v>
      </c>
      <c r="AL46" s="59">
        <f t="shared" si="10"/>
        <v>7.5735829659733351</v>
      </c>
      <c r="AM46" s="62">
        <f t="shared" si="2"/>
        <v>-2.9147977808544212</v>
      </c>
      <c r="AN46" s="63">
        <f t="shared" si="3"/>
        <v>-1.7415480164254831</v>
      </c>
      <c r="AO46" s="63">
        <f t="shared" si="4"/>
        <v>1.1732497644289381</v>
      </c>
    </row>
    <row r="47" spans="1:41" ht="15" hidden="1" customHeight="1" outlineLevel="2">
      <c r="A47" s="6">
        <v>70</v>
      </c>
      <c r="B47" s="15" t="s">
        <v>40</v>
      </c>
      <c r="C47" s="65" t="s">
        <v>67</v>
      </c>
      <c r="D47" s="67" t="s">
        <v>142</v>
      </c>
      <c r="E47" s="130">
        <v>28139.610466999988</v>
      </c>
      <c r="F47" s="130">
        <v>2774.918537</v>
      </c>
      <c r="G47" s="130">
        <v>9.8612542638222198</v>
      </c>
      <c r="H47" s="130">
        <v>1094.036167</v>
      </c>
      <c r="I47" s="130">
        <v>3.8878784541538698</v>
      </c>
      <c r="J47" s="130">
        <v>1680.88237</v>
      </c>
      <c r="K47" s="130">
        <v>5.9733675843566196</v>
      </c>
      <c r="L47" s="16" t="s">
        <v>67</v>
      </c>
      <c r="M47" s="17" t="s">
        <v>125</v>
      </c>
      <c r="N47" s="17">
        <v>26926.26</v>
      </c>
      <c r="O47" s="17">
        <v>2768.02</v>
      </c>
      <c r="P47" s="18">
        <f t="shared" si="5"/>
        <v>10.280001752935611</v>
      </c>
      <c r="Q47" s="18">
        <v>602.52</v>
      </c>
      <c r="R47" s="18">
        <v>3.24</v>
      </c>
      <c r="S47" s="18">
        <v>94.35</v>
      </c>
      <c r="T47" s="18">
        <v>311.52</v>
      </c>
      <c r="U47" s="18">
        <f t="shared" si="15"/>
        <v>1011.63</v>
      </c>
      <c r="V47" s="18">
        <f t="shared" si="6"/>
        <v>3.757038667828358</v>
      </c>
      <c r="W47" s="18">
        <v>1756.4</v>
      </c>
      <c r="X47" s="18">
        <f t="shared" si="7"/>
        <v>6.5230002235735673</v>
      </c>
      <c r="Y47" s="19" t="s">
        <v>67</v>
      </c>
      <c r="Z47" s="19">
        <v>70</v>
      </c>
      <c r="AA47" s="20" t="s">
        <v>125</v>
      </c>
      <c r="AB47" s="20">
        <v>25598.43</v>
      </c>
      <c r="AC47" s="20">
        <v>3607.82</v>
      </c>
      <c r="AD47" s="21">
        <f t="shared" si="8"/>
        <v>14.093911228149539</v>
      </c>
      <c r="AE47" s="21">
        <v>491.96</v>
      </c>
      <c r="AF47" s="21">
        <v>5</v>
      </c>
      <c r="AG47" s="21">
        <v>82.72</v>
      </c>
      <c r="AH47" s="21">
        <v>599.26</v>
      </c>
      <c r="AI47" s="21">
        <f t="shared" si="16"/>
        <v>1178.94</v>
      </c>
      <c r="AJ47" s="21">
        <f t="shared" si="9"/>
        <v>4.605516822711393</v>
      </c>
      <c r="AK47" s="21">
        <v>2428.88</v>
      </c>
      <c r="AL47" s="59">
        <f t="shared" si="10"/>
        <v>9.4883944054381466</v>
      </c>
      <c r="AM47" s="62">
        <f t="shared" si="2"/>
        <v>-3.8139094752139275</v>
      </c>
      <c r="AN47" s="63">
        <f t="shared" si="3"/>
        <v>-4.2326569643273189</v>
      </c>
      <c r="AO47" s="63">
        <f t="shared" si="4"/>
        <v>-0.41874748911339132</v>
      </c>
    </row>
    <row r="48" spans="1:41" ht="15" hidden="1" customHeight="1" outlineLevel="2">
      <c r="A48" s="6">
        <v>70</v>
      </c>
      <c r="B48" s="15" t="s">
        <v>40</v>
      </c>
      <c r="C48" s="65" t="s">
        <v>67</v>
      </c>
      <c r="D48" s="67" t="s">
        <v>143</v>
      </c>
      <c r="E48" s="130">
        <v>24444.023587999996</v>
      </c>
      <c r="F48" s="130">
        <v>2277.4117299999998</v>
      </c>
      <c r="G48" s="130">
        <v>9.3168447567610002</v>
      </c>
      <c r="H48" s="130">
        <v>877.14756</v>
      </c>
      <c r="I48" s="130">
        <v>3.5883917668240501</v>
      </c>
      <c r="J48" s="130">
        <v>1400.2641699999999</v>
      </c>
      <c r="K48" s="130">
        <v>5.7284520486529704</v>
      </c>
      <c r="L48" s="16" t="s">
        <v>67</v>
      </c>
      <c r="M48" s="17" t="s">
        <v>126</v>
      </c>
      <c r="N48" s="17">
        <v>26112.16</v>
      </c>
      <c r="O48" s="17">
        <v>3243.4</v>
      </c>
      <c r="P48" s="18">
        <f t="shared" si="5"/>
        <v>12.421032959356866</v>
      </c>
      <c r="Q48" s="18">
        <v>414.76</v>
      </c>
      <c r="R48" s="18">
        <v>12.8</v>
      </c>
      <c r="S48" s="18">
        <v>123.01</v>
      </c>
      <c r="T48" s="18">
        <v>365.13</v>
      </c>
      <c r="U48" s="18">
        <f t="shared" si="15"/>
        <v>915.7</v>
      </c>
      <c r="V48" s="18">
        <f t="shared" si="6"/>
        <v>3.5067953014993782</v>
      </c>
      <c r="W48" s="18">
        <v>2327.6999999999998</v>
      </c>
      <c r="X48" s="18">
        <f t="shared" si="7"/>
        <v>8.9142376578574876</v>
      </c>
      <c r="Y48" s="19" t="s">
        <v>67</v>
      </c>
      <c r="Z48" s="19">
        <v>70</v>
      </c>
      <c r="AA48" s="20" t="s">
        <v>126</v>
      </c>
      <c r="AB48" s="20">
        <v>26411.82</v>
      </c>
      <c r="AC48" s="20">
        <v>2713.48</v>
      </c>
      <c r="AD48" s="21">
        <f t="shared" si="8"/>
        <v>10.273733502651465</v>
      </c>
      <c r="AE48" s="21">
        <v>470.95</v>
      </c>
      <c r="AF48" s="21">
        <v>2.6</v>
      </c>
      <c r="AG48" s="21">
        <v>90.31</v>
      </c>
      <c r="AH48" s="21">
        <v>570.72</v>
      </c>
      <c r="AI48" s="21">
        <f t="shared" si="16"/>
        <v>1134.58</v>
      </c>
      <c r="AJ48" s="21">
        <f t="shared" si="9"/>
        <v>4.2957282004799371</v>
      </c>
      <c r="AK48" s="21">
        <v>1578.89</v>
      </c>
      <c r="AL48" s="59">
        <f t="shared" si="10"/>
        <v>5.9779674403354255</v>
      </c>
      <c r="AM48" s="62">
        <f t="shared" si="2"/>
        <v>2.1472994567054009</v>
      </c>
      <c r="AN48" s="63">
        <f t="shared" si="3"/>
        <v>-0.95688874589046513</v>
      </c>
      <c r="AO48" s="63">
        <f t="shared" si="4"/>
        <v>-3.104188202595866</v>
      </c>
    </row>
    <row r="49" spans="1:41" ht="15" hidden="1" customHeight="1" outlineLevel="2">
      <c r="A49" s="6">
        <v>70</v>
      </c>
      <c r="B49" s="15" t="s">
        <v>40</v>
      </c>
      <c r="C49" s="65" t="s">
        <v>67</v>
      </c>
      <c r="D49" s="67" t="s">
        <v>144</v>
      </c>
      <c r="E49" s="130">
        <v>8576.6359329999868</v>
      </c>
      <c r="F49" s="130">
        <v>1039.5654999999999</v>
      </c>
      <c r="G49" s="130">
        <v>12.120900410382401</v>
      </c>
      <c r="H49" s="130">
        <v>230.7801</v>
      </c>
      <c r="I49" s="130">
        <v>2.6908110440034498</v>
      </c>
      <c r="J49" s="130">
        <v>808.78539999999998</v>
      </c>
      <c r="K49" s="130">
        <v>9.4301006399031895</v>
      </c>
      <c r="L49" s="16" t="s">
        <v>67</v>
      </c>
      <c r="M49" s="17" t="s">
        <v>127</v>
      </c>
      <c r="N49" s="17">
        <v>7807.51</v>
      </c>
      <c r="O49" s="17">
        <v>907.51</v>
      </c>
      <c r="P49" s="18">
        <f t="shared" si="5"/>
        <v>11.623552195258155</v>
      </c>
      <c r="Q49" s="18">
        <v>129.55000000000001</v>
      </c>
      <c r="R49" s="18">
        <v>0</v>
      </c>
      <c r="S49" s="18">
        <v>22.3</v>
      </c>
      <c r="T49" s="18">
        <v>105.63</v>
      </c>
      <c r="U49" s="18">
        <f t="shared" si="15"/>
        <v>257.48</v>
      </c>
      <c r="V49" s="18">
        <f t="shared" si="6"/>
        <v>3.2978504030094102</v>
      </c>
      <c r="W49" s="18">
        <v>650.03</v>
      </c>
      <c r="X49" s="18">
        <f t="shared" si="7"/>
        <v>8.3257017922487453</v>
      </c>
      <c r="Y49" s="19" t="s">
        <v>67</v>
      </c>
      <c r="Z49" s="19">
        <v>70</v>
      </c>
      <c r="AA49" s="20" t="s">
        <v>127</v>
      </c>
      <c r="AB49" s="20">
        <v>8946.61</v>
      </c>
      <c r="AC49" s="20">
        <v>1370.79</v>
      </c>
      <c r="AD49" s="21">
        <f t="shared" si="8"/>
        <v>15.321892873390032</v>
      </c>
      <c r="AE49" s="21">
        <v>145.21</v>
      </c>
      <c r="AF49" s="21">
        <v>0</v>
      </c>
      <c r="AG49" s="21">
        <v>22.03</v>
      </c>
      <c r="AH49" s="21">
        <v>136.22</v>
      </c>
      <c r="AI49" s="21">
        <f t="shared" si="16"/>
        <v>303.46000000000004</v>
      </c>
      <c r="AJ49" s="21">
        <f t="shared" si="9"/>
        <v>3.3918992780505692</v>
      </c>
      <c r="AK49" s="21">
        <v>1067.33</v>
      </c>
      <c r="AL49" s="59">
        <f t="shared" si="10"/>
        <v>11.929993595339463</v>
      </c>
      <c r="AM49" s="62">
        <f t="shared" si="2"/>
        <v>-3.6983406781318777</v>
      </c>
      <c r="AN49" s="63">
        <f t="shared" si="3"/>
        <v>-3.2009924630076316</v>
      </c>
      <c r="AO49" s="63">
        <f t="shared" si="4"/>
        <v>0.4973482151242461</v>
      </c>
    </row>
    <row r="50" spans="1:41" ht="15" hidden="1" customHeight="1" outlineLevel="2">
      <c r="A50" s="6">
        <v>70</v>
      </c>
      <c r="B50" s="15" t="s">
        <v>40</v>
      </c>
      <c r="C50" s="65" t="s">
        <v>67</v>
      </c>
      <c r="D50" s="67" t="s">
        <v>128</v>
      </c>
      <c r="E50" s="130">
        <v>53.500000000000178</v>
      </c>
      <c r="F50" s="130">
        <v>6</v>
      </c>
      <c r="G50" s="130">
        <v>11.214953271028</v>
      </c>
      <c r="H50" s="130">
        <v>4.5</v>
      </c>
      <c r="I50" s="130">
        <v>8.4112149532710294</v>
      </c>
      <c r="J50" s="130">
        <v>1.5</v>
      </c>
      <c r="K50" s="130">
        <v>2.8037383177570101</v>
      </c>
      <c r="L50" s="16" t="s">
        <v>67</v>
      </c>
      <c r="M50" s="17" t="s">
        <v>128</v>
      </c>
      <c r="N50" s="17">
        <v>184.23</v>
      </c>
      <c r="O50" s="17">
        <v>5.5</v>
      </c>
      <c r="P50" s="18">
        <f t="shared" si="5"/>
        <v>2.9853986864245781</v>
      </c>
      <c r="Q50" s="18">
        <v>1</v>
      </c>
      <c r="R50" s="18">
        <v>0</v>
      </c>
      <c r="S50" s="18">
        <v>0</v>
      </c>
      <c r="T50" s="18">
        <v>4.5</v>
      </c>
      <c r="U50" s="18">
        <f t="shared" si="15"/>
        <v>5.5</v>
      </c>
      <c r="V50" s="18">
        <f t="shared" si="6"/>
        <v>2.9853986864245781</v>
      </c>
      <c r="W50" s="18">
        <v>0</v>
      </c>
      <c r="X50" s="18">
        <f t="shared" si="7"/>
        <v>0</v>
      </c>
      <c r="Y50" s="19" t="s">
        <v>67</v>
      </c>
      <c r="Z50" s="19">
        <v>70</v>
      </c>
      <c r="AA50" s="20" t="s">
        <v>128</v>
      </c>
      <c r="AB50" s="20">
        <v>210.71</v>
      </c>
      <c r="AC50" s="20">
        <v>31.88</v>
      </c>
      <c r="AD50" s="21">
        <f t="shared" si="8"/>
        <v>15.129799250154241</v>
      </c>
      <c r="AE50" s="21">
        <v>0.92</v>
      </c>
      <c r="AF50" s="21">
        <v>0.46</v>
      </c>
      <c r="AG50" s="21">
        <v>0</v>
      </c>
      <c r="AH50" s="21">
        <v>0</v>
      </c>
      <c r="AI50" s="21">
        <f t="shared" si="16"/>
        <v>1.3800000000000001</v>
      </c>
      <c r="AJ50" s="21">
        <f t="shared" si="9"/>
        <v>0.65492857481847089</v>
      </c>
      <c r="AK50" s="21">
        <v>30.5</v>
      </c>
      <c r="AL50" s="59">
        <f t="shared" si="10"/>
        <v>14.474870675335769</v>
      </c>
      <c r="AM50" s="62">
        <f t="shared" si="2"/>
        <v>-12.144400563729663</v>
      </c>
      <c r="AN50" s="63">
        <f t="shared" si="3"/>
        <v>-3.9148459791262411</v>
      </c>
      <c r="AO50" s="63">
        <f t="shared" si="4"/>
        <v>8.2295545846034219</v>
      </c>
    </row>
    <row r="51" spans="1:41" ht="15" customHeight="1" outlineLevel="1" collapsed="1">
      <c r="A51" s="7"/>
      <c r="B51" s="8" t="s">
        <v>77</v>
      </c>
      <c r="C51" s="65" t="s">
        <v>67</v>
      </c>
      <c r="D51" s="66"/>
      <c r="E51" s="129">
        <f>SUM(E44:E50)</f>
        <v>102667.30266100007</v>
      </c>
      <c r="F51" s="129">
        <f>SUM(F44:F50)</f>
        <v>9984.1828980000009</v>
      </c>
      <c r="G51" s="129">
        <f>F51*100/E51</f>
        <v>9.7247932294150594</v>
      </c>
      <c r="H51" s="129">
        <f>SUM(H44:H50)</f>
        <v>3565.9646189999999</v>
      </c>
      <c r="I51" s="129">
        <f>H51*100/E51</f>
        <v>3.4733206450105683</v>
      </c>
      <c r="J51" s="129">
        <f>SUM(J44:J50)</f>
        <v>6418.2182789999997</v>
      </c>
      <c r="K51" s="129">
        <f>J51*100/E51</f>
        <v>6.2514725844044889</v>
      </c>
      <c r="L51" s="9" t="s">
        <v>67</v>
      </c>
      <c r="M51" s="10"/>
      <c r="N51" s="10">
        <f>SUBTOTAL(9,N44:N50)</f>
        <v>103929.27999999998</v>
      </c>
      <c r="O51" s="10">
        <f>SUBTOTAL(9,O44:O50)</f>
        <v>10460.99</v>
      </c>
      <c r="P51" s="11">
        <f t="shared" si="5"/>
        <v>10.06548876312816</v>
      </c>
      <c r="Q51" s="11"/>
      <c r="R51" s="11"/>
      <c r="S51" s="11"/>
      <c r="T51" s="11"/>
      <c r="U51" s="11">
        <f>SUBTOTAL(9,U44:U50)</f>
        <v>3497.93</v>
      </c>
      <c r="V51" s="11">
        <f t="shared" si="6"/>
        <v>3.3656828951379252</v>
      </c>
      <c r="W51" s="11">
        <f>SUBTOTAL(9,W44:W50)</f>
        <v>6963.0699999999988</v>
      </c>
      <c r="X51" s="11">
        <f t="shared" si="7"/>
        <v>6.6998154899177598</v>
      </c>
      <c r="Y51" s="12" t="s">
        <v>67</v>
      </c>
      <c r="Z51" s="12"/>
      <c r="AA51" s="13"/>
      <c r="AB51" s="13">
        <f>SUBTOTAL(9,AB44:AB50)</f>
        <v>103024.44</v>
      </c>
      <c r="AC51" s="13">
        <f>SUBTOTAL(9,AC44:AC50)</f>
        <v>11951.359999999999</v>
      </c>
      <c r="AD51" s="14">
        <f t="shared" si="8"/>
        <v>11.600509548996333</v>
      </c>
      <c r="AE51" s="14"/>
      <c r="AF51" s="14"/>
      <c r="AG51" s="14"/>
      <c r="AH51" s="14"/>
      <c r="AI51" s="14">
        <f>SUBTOTAL(9,AI44:AI50)</f>
        <v>4291.1500000000005</v>
      </c>
      <c r="AJ51" s="14">
        <f t="shared" si="9"/>
        <v>4.1651767289392696</v>
      </c>
      <c r="AK51" s="14">
        <f>SUBTOTAL(9,AK44:AK50)</f>
        <v>7660.2</v>
      </c>
      <c r="AL51" s="60">
        <f t="shared" si="10"/>
        <v>7.4353231136223599</v>
      </c>
      <c r="AM51" s="62">
        <f t="shared" si="2"/>
        <v>-1.5350207858681735</v>
      </c>
      <c r="AN51" s="63">
        <f t="shared" si="3"/>
        <v>-1.875716319581274</v>
      </c>
      <c r="AO51" s="63">
        <f t="shared" si="4"/>
        <v>-0.34069553371310057</v>
      </c>
    </row>
    <row r="52" spans="1:41" ht="15" hidden="1" customHeight="1" outlineLevel="2">
      <c r="A52" s="7">
        <v>52</v>
      </c>
      <c r="B52" s="8" t="s">
        <v>30</v>
      </c>
      <c r="C52" s="65" t="s">
        <v>67</v>
      </c>
      <c r="D52" s="67" t="s">
        <v>122</v>
      </c>
      <c r="E52" s="130">
        <v>239.9999999999998</v>
      </c>
      <c r="F52" s="130">
        <v>1</v>
      </c>
      <c r="G52" s="130">
        <v>0.41666666666666702</v>
      </c>
      <c r="H52" s="130">
        <v>1</v>
      </c>
      <c r="I52" s="130">
        <v>0.41666666666666702</v>
      </c>
      <c r="J52" s="130">
        <v>0</v>
      </c>
      <c r="K52" s="130">
        <v>0</v>
      </c>
      <c r="L52" s="9" t="s">
        <v>67</v>
      </c>
      <c r="M52" s="10" t="s">
        <v>122</v>
      </c>
      <c r="N52" s="10">
        <v>347</v>
      </c>
      <c r="O52" s="10">
        <v>1</v>
      </c>
      <c r="P52" s="11">
        <f t="shared" si="5"/>
        <v>0.28818443804034583</v>
      </c>
      <c r="Q52" s="11">
        <v>1</v>
      </c>
      <c r="R52" s="11">
        <v>0</v>
      </c>
      <c r="S52" s="11">
        <v>0</v>
      </c>
      <c r="T52" s="11">
        <v>0</v>
      </c>
      <c r="U52" s="11">
        <f t="shared" ref="U52:U58" si="17">Q52+R52+S52+T52</f>
        <v>1</v>
      </c>
      <c r="V52" s="11">
        <f t="shared" si="6"/>
        <v>0.28818443804034583</v>
      </c>
      <c r="W52" s="11">
        <v>0</v>
      </c>
      <c r="X52" s="11">
        <f t="shared" si="7"/>
        <v>0</v>
      </c>
      <c r="Y52" s="12" t="s">
        <v>67</v>
      </c>
      <c r="Z52" s="12">
        <v>52</v>
      </c>
      <c r="AA52" s="13" t="s">
        <v>122</v>
      </c>
      <c r="AB52" s="13">
        <v>140.69</v>
      </c>
      <c r="AC52" s="13">
        <v>7</v>
      </c>
      <c r="AD52" s="14">
        <f t="shared" si="8"/>
        <v>4.9754780012794084</v>
      </c>
      <c r="AE52" s="14">
        <v>7</v>
      </c>
      <c r="AF52" s="14">
        <v>0</v>
      </c>
      <c r="AG52" s="14">
        <v>0</v>
      </c>
      <c r="AH52" s="14">
        <v>0</v>
      </c>
      <c r="AI52" s="14">
        <f t="shared" ref="AI52:AI58" si="18">AE52+AF52+AG52+AH52</f>
        <v>7</v>
      </c>
      <c r="AJ52" s="14">
        <f t="shared" si="9"/>
        <v>4.9754780012794084</v>
      </c>
      <c r="AK52" s="14">
        <v>0</v>
      </c>
      <c r="AL52" s="60">
        <f t="shared" si="10"/>
        <v>0</v>
      </c>
      <c r="AM52" s="62">
        <f t="shared" si="2"/>
        <v>-4.6872935632390629</v>
      </c>
      <c r="AN52" s="63">
        <f t="shared" si="3"/>
        <v>-4.5588113346127415</v>
      </c>
      <c r="AO52" s="63">
        <f t="shared" si="4"/>
        <v>0.12848222862632119</v>
      </c>
    </row>
    <row r="53" spans="1:41" ht="15" hidden="1" customHeight="1" outlineLevel="2">
      <c r="A53" s="7">
        <v>52</v>
      </c>
      <c r="B53" s="8" t="s">
        <v>30</v>
      </c>
      <c r="C53" s="65" t="s">
        <v>67</v>
      </c>
      <c r="D53" s="67" t="s">
        <v>123</v>
      </c>
      <c r="E53" s="130">
        <v>20417.281921999995</v>
      </c>
      <c r="F53" s="130">
        <v>1349.1132170000001</v>
      </c>
      <c r="G53" s="130">
        <v>6.6077023482068196</v>
      </c>
      <c r="H53" s="130">
        <v>698.87286700000004</v>
      </c>
      <c r="I53" s="130">
        <v>3.4229513019866502</v>
      </c>
      <c r="J53" s="130">
        <v>650.24035000000003</v>
      </c>
      <c r="K53" s="130">
        <v>3.18475472143701</v>
      </c>
      <c r="L53" s="9" t="s">
        <v>67</v>
      </c>
      <c r="M53" s="10" t="s">
        <v>123</v>
      </c>
      <c r="N53" s="10">
        <v>20375.48</v>
      </c>
      <c r="O53" s="10">
        <v>1351.12</v>
      </c>
      <c r="P53" s="11">
        <f t="shared" si="5"/>
        <v>6.6311075861771114</v>
      </c>
      <c r="Q53" s="11">
        <v>405.04</v>
      </c>
      <c r="R53" s="11">
        <v>0.63</v>
      </c>
      <c r="S53" s="11">
        <v>66.040000000000006</v>
      </c>
      <c r="T53" s="11">
        <v>200.7</v>
      </c>
      <c r="U53" s="11">
        <f t="shared" si="17"/>
        <v>672.41000000000008</v>
      </c>
      <c r="V53" s="11">
        <f t="shared" si="6"/>
        <v>3.3000940345945233</v>
      </c>
      <c r="W53" s="11">
        <v>678.72</v>
      </c>
      <c r="X53" s="11">
        <f t="shared" si="7"/>
        <v>3.3310626301809823</v>
      </c>
      <c r="Y53" s="12" t="s">
        <v>67</v>
      </c>
      <c r="Z53" s="12">
        <v>52</v>
      </c>
      <c r="AA53" s="13" t="s">
        <v>123</v>
      </c>
      <c r="AB53" s="13">
        <v>18632.77</v>
      </c>
      <c r="AC53" s="13">
        <v>1279.06</v>
      </c>
      <c r="AD53" s="14">
        <f t="shared" si="8"/>
        <v>6.8645724709745251</v>
      </c>
      <c r="AE53" s="14">
        <v>433.52</v>
      </c>
      <c r="AF53" s="14">
        <v>1.31</v>
      </c>
      <c r="AG53" s="14">
        <v>80.489999999999995</v>
      </c>
      <c r="AH53" s="14">
        <v>234.11</v>
      </c>
      <c r="AI53" s="14">
        <f t="shared" si="18"/>
        <v>749.43</v>
      </c>
      <c r="AJ53" s="14">
        <f t="shared" si="9"/>
        <v>4.0221072873222825</v>
      </c>
      <c r="AK53" s="14">
        <v>529.63</v>
      </c>
      <c r="AL53" s="60">
        <f t="shared" si="10"/>
        <v>2.8424651836522425</v>
      </c>
      <c r="AM53" s="62">
        <f t="shared" si="2"/>
        <v>-0.23346488479741367</v>
      </c>
      <c r="AN53" s="63">
        <f t="shared" si="3"/>
        <v>-0.25687012276770549</v>
      </c>
      <c r="AO53" s="63">
        <f t="shared" si="4"/>
        <v>-2.3405237970291815E-2</v>
      </c>
    </row>
    <row r="54" spans="1:41" ht="15" hidden="1" customHeight="1" outlineLevel="2">
      <c r="A54" s="7">
        <v>52</v>
      </c>
      <c r="B54" s="8" t="s">
        <v>30</v>
      </c>
      <c r="C54" s="65" t="s">
        <v>67</v>
      </c>
      <c r="D54" s="67" t="s">
        <v>141</v>
      </c>
      <c r="E54" s="130">
        <v>30377.367966999875</v>
      </c>
      <c r="F54" s="130">
        <v>3303.20334</v>
      </c>
      <c r="G54" s="130">
        <v>10.873895801599399</v>
      </c>
      <c r="H54" s="130">
        <v>1055.0389439999999</v>
      </c>
      <c r="I54" s="130">
        <v>3.4731105379501499</v>
      </c>
      <c r="J54" s="130">
        <v>2248.1643960000001</v>
      </c>
      <c r="K54" s="130">
        <v>7.4007873178553902</v>
      </c>
      <c r="L54" s="9" t="s">
        <v>67</v>
      </c>
      <c r="M54" s="10" t="s">
        <v>124</v>
      </c>
      <c r="N54" s="10">
        <v>29697.200000000001</v>
      </c>
      <c r="O54" s="10">
        <v>3305.24</v>
      </c>
      <c r="P54" s="11">
        <f t="shared" si="5"/>
        <v>11.12980348315666</v>
      </c>
      <c r="Q54" s="11">
        <v>574.83000000000004</v>
      </c>
      <c r="R54" s="11">
        <v>5.5</v>
      </c>
      <c r="S54" s="11">
        <v>85.5</v>
      </c>
      <c r="T54" s="11">
        <v>433.41</v>
      </c>
      <c r="U54" s="11">
        <f t="shared" si="17"/>
        <v>1099.24</v>
      </c>
      <c r="V54" s="11">
        <f t="shared" si="6"/>
        <v>3.7014937435179074</v>
      </c>
      <c r="W54" s="11">
        <v>2205.9899999999998</v>
      </c>
      <c r="X54" s="11">
        <f t="shared" si="7"/>
        <v>7.4282760664305041</v>
      </c>
      <c r="Y54" s="12" t="s">
        <v>67</v>
      </c>
      <c r="Z54" s="12">
        <v>52</v>
      </c>
      <c r="AA54" s="13" t="s">
        <v>124</v>
      </c>
      <c r="AB54" s="13">
        <v>26853.77</v>
      </c>
      <c r="AC54" s="13">
        <v>3395.5</v>
      </c>
      <c r="AD54" s="14">
        <f t="shared" si="8"/>
        <v>12.64440709814674</v>
      </c>
      <c r="AE54" s="14">
        <v>494.3</v>
      </c>
      <c r="AF54" s="14">
        <v>0</v>
      </c>
      <c r="AG54" s="14">
        <v>133.91</v>
      </c>
      <c r="AH54" s="14">
        <v>420.66</v>
      </c>
      <c r="AI54" s="14">
        <f t="shared" si="18"/>
        <v>1048.8700000000001</v>
      </c>
      <c r="AJ54" s="14">
        <f t="shared" si="9"/>
        <v>3.9058575388111247</v>
      </c>
      <c r="AK54" s="14">
        <v>2346.62</v>
      </c>
      <c r="AL54" s="60">
        <f t="shared" si="10"/>
        <v>8.7385123206164348</v>
      </c>
      <c r="AM54" s="62">
        <f t="shared" si="2"/>
        <v>-1.5146036149900794</v>
      </c>
      <c r="AN54" s="63">
        <f t="shared" si="3"/>
        <v>-1.7705112965473404</v>
      </c>
      <c r="AO54" s="63">
        <f t="shared" si="4"/>
        <v>-0.25590768155726096</v>
      </c>
    </row>
    <row r="55" spans="1:41" ht="15" hidden="1" customHeight="1" outlineLevel="2">
      <c r="A55" s="7">
        <v>52</v>
      </c>
      <c r="B55" s="8" t="s">
        <v>30</v>
      </c>
      <c r="C55" s="65" t="s">
        <v>67</v>
      </c>
      <c r="D55" s="67" t="s">
        <v>142</v>
      </c>
      <c r="E55" s="130">
        <v>17289.295512000008</v>
      </c>
      <c r="F55" s="130">
        <v>1446.6903</v>
      </c>
      <c r="G55" s="130">
        <v>8.3675491519934599</v>
      </c>
      <c r="H55" s="130">
        <v>570.48310000000004</v>
      </c>
      <c r="I55" s="130">
        <v>3.2996348026060098</v>
      </c>
      <c r="J55" s="130">
        <v>876.20719999999994</v>
      </c>
      <c r="K55" s="130">
        <v>5.0679173098282098</v>
      </c>
      <c r="L55" s="9" t="s">
        <v>67</v>
      </c>
      <c r="M55" s="10" t="s">
        <v>125</v>
      </c>
      <c r="N55" s="10">
        <v>16439.36</v>
      </c>
      <c r="O55" s="10">
        <v>1794.57</v>
      </c>
      <c r="P55" s="11">
        <f t="shared" si="5"/>
        <v>10.916300877893056</v>
      </c>
      <c r="Q55" s="11">
        <v>321.01</v>
      </c>
      <c r="R55" s="11">
        <v>6.2</v>
      </c>
      <c r="S55" s="11">
        <v>77.599999999999994</v>
      </c>
      <c r="T55" s="11">
        <v>272.94</v>
      </c>
      <c r="U55" s="11">
        <f t="shared" si="17"/>
        <v>677.75</v>
      </c>
      <c r="V55" s="11">
        <f t="shared" si="6"/>
        <v>4.1227274054464402</v>
      </c>
      <c r="W55" s="11">
        <v>1116.82</v>
      </c>
      <c r="X55" s="11">
        <f t="shared" si="7"/>
        <v>6.7935734724466155</v>
      </c>
      <c r="Y55" s="12" t="s">
        <v>67</v>
      </c>
      <c r="Z55" s="12">
        <v>52</v>
      </c>
      <c r="AA55" s="13" t="s">
        <v>125</v>
      </c>
      <c r="AB55" s="13">
        <v>15536.31</v>
      </c>
      <c r="AC55" s="13">
        <v>1832.71</v>
      </c>
      <c r="AD55" s="14">
        <f t="shared" si="8"/>
        <v>11.796301695833824</v>
      </c>
      <c r="AE55" s="14">
        <v>310.08</v>
      </c>
      <c r="AF55" s="14">
        <v>3</v>
      </c>
      <c r="AG55" s="14">
        <v>69.47</v>
      </c>
      <c r="AH55" s="14">
        <v>297.86</v>
      </c>
      <c r="AI55" s="14">
        <f t="shared" si="18"/>
        <v>680.41</v>
      </c>
      <c r="AJ55" s="14">
        <f t="shared" si="9"/>
        <v>4.3794826442057353</v>
      </c>
      <c r="AK55" s="14">
        <v>1152.29</v>
      </c>
      <c r="AL55" s="60">
        <f t="shared" si="10"/>
        <v>7.4167546862800755</v>
      </c>
      <c r="AM55" s="62">
        <f t="shared" si="2"/>
        <v>-0.88000081794076834</v>
      </c>
      <c r="AN55" s="63">
        <f t="shared" si="3"/>
        <v>-3.4287525438403641</v>
      </c>
      <c r="AO55" s="63">
        <f t="shared" si="4"/>
        <v>-2.5487517258995958</v>
      </c>
    </row>
    <row r="56" spans="1:41" ht="15" hidden="1" customHeight="1" outlineLevel="2">
      <c r="A56" s="7">
        <v>52</v>
      </c>
      <c r="B56" s="8" t="s">
        <v>30</v>
      </c>
      <c r="C56" s="65" t="s">
        <v>67</v>
      </c>
      <c r="D56" s="67" t="s">
        <v>143</v>
      </c>
      <c r="E56" s="130">
        <v>12674.8004</v>
      </c>
      <c r="F56" s="130">
        <v>1476.875556</v>
      </c>
      <c r="G56" s="130">
        <v>11.6520616450891</v>
      </c>
      <c r="H56" s="130">
        <v>371.62595599999997</v>
      </c>
      <c r="I56" s="130">
        <v>2.9320064695300898</v>
      </c>
      <c r="J56" s="130">
        <v>1105.2496000000001</v>
      </c>
      <c r="K56" s="130">
        <v>8.7200552680892702</v>
      </c>
      <c r="L56" s="9" t="s">
        <v>67</v>
      </c>
      <c r="M56" s="10" t="s">
        <v>126</v>
      </c>
      <c r="N56" s="10">
        <v>13438.81</v>
      </c>
      <c r="O56" s="10">
        <v>1462.99</v>
      </c>
      <c r="P56" s="11">
        <f t="shared" si="5"/>
        <v>10.886306153595445</v>
      </c>
      <c r="Q56" s="11">
        <v>204.25</v>
      </c>
      <c r="R56" s="11">
        <v>3</v>
      </c>
      <c r="S56" s="11">
        <v>31.1</v>
      </c>
      <c r="T56" s="11">
        <v>187.87</v>
      </c>
      <c r="U56" s="11">
        <f t="shared" si="17"/>
        <v>426.22</v>
      </c>
      <c r="V56" s="11">
        <f t="shared" si="6"/>
        <v>3.1715605771641986</v>
      </c>
      <c r="W56" s="11">
        <v>1036.77</v>
      </c>
      <c r="X56" s="11">
        <f t="shared" si="7"/>
        <v>7.7147455764312465</v>
      </c>
      <c r="Y56" s="12" t="s">
        <v>67</v>
      </c>
      <c r="Z56" s="12">
        <v>52</v>
      </c>
      <c r="AA56" s="13" t="s">
        <v>126</v>
      </c>
      <c r="AB56" s="13">
        <v>13285.67</v>
      </c>
      <c r="AC56" s="13">
        <v>1401.09</v>
      </c>
      <c r="AD56" s="14">
        <f t="shared" si="8"/>
        <v>10.545873862590295</v>
      </c>
      <c r="AE56" s="14">
        <v>258.19</v>
      </c>
      <c r="AF56" s="14">
        <v>4.4000000000000004</v>
      </c>
      <c r="AG56" s="14">
        <v>21.6</v>
      </c>
      <c r="AH56" s="14">
        <v>151.44999999999999</v>
      </c>
      <c r="AI56" s="14">
        <f t="shared" si="18"/>
        <v>435.64</v>
      </c>
      <c r="AJ56" s="14">
        <f t="shared" si="9"/>
        <v>3.2790216827604479</v>
      </c>
      <c r="AK56" s="14">
        <v>965.45</v>
      </c>
      <c r="AL56" s="60">
        <f t="shared" si="10"/>
        <v>7.2668521798298471</v>
      </c>
      <c r="AM56" s="62">
        <f t="shared" si="2"/>
        <v>0.34043229100515049</v>
      </c>
      <c r="AN56" s="63">
        <f t="shared" si="3"/>
        <v>1.1061877824988056</v>
      </c>
      <c r="AO56" s="63">
        <f t="shared" si="4"/>
        <v>0.76575549149365507</v>
      </c>
    </row>
    <row r="57" spans="1:41" ht="15" hidden="1" customHeight="1" outlineLevel="2">
      <c r="A57" s="7">
        <v>52</v>
      </c>
      <c r="B57" s="8" t="s">
        <v>30</v>
      </c>
      <c r="C57" s="65" t="s">
        <v>67</v>
      </c>
      <c r="D57" s="67" t="s">
        <v>144</v>
      </c>
      <c r="E57" s="130">
        <v>6415.4080999999896</v>
      </c>
      <c r="F57" s="130">
        <v>757.11796600000002</v>
      </c>
      <c r="G57" s="130">
        <v>11.8015557887892</v>
      </c>
      <c r="H57" s="130">
        <v>240.7115</v>
      </c>
      <c r="I57" s="130">
        <v>3.75205948140816</v>
      </c>
      <c r="J57" s="130">
        <v>516.40646600000002</v>
      </c>
      <c r="K57" s="130">
        <v>8.0494718021134108</v>
      </c>
      <c r="L57" s="9" t="s">
        <v>67</v>
      </c>
      <c r="M57" s="10" t="s">
        <v>127</v>
      </c>
      <c r="N57" s="10">
        <v>6553.97</v>
      </c>
      <c r="O57" s="10">
        <v>866.54</v>
      </c>
      <c r="P57" s="11">
        <f t="shared" si="5"/>
        <v>13.22160461521795</v>
      </c>
      <c r="Q57" s="11">
        <v>70.430000000000007</v>
      </c>
      <c r="R57" s="11">
        <v>5</v>
      </c>
      <c r="S57" s="11">
        <v>16.2</v>
      </c>
      <c r="T57" s="11">
        <v>95.67</v>
      </c>
      <c r="U57" s="11">
        <f t="shared" si="17"/>
        <v>187.3</v>
      </c>
      <c r="V57" s="11">
        <f t="shared" si="6"/>
        <v>2.8578098465510218</v>
      </c>
      <c r="W57" s="11">
        <v>679.24</v>
      </c>
      <c r="X57" s="11">
        <f t="shared" si="7"/>
        <v>10.36379476866693</v>
      </c>
      <c r="Y57" s="12" t="s">
        <v>67</v>
      </c>
      <c r="Z57" s="12">
        <v>52</v>
      </c>
      <c r="AA57" s="13" t="s">
        <v>127</v>
      </c>
      <c r="AB57" s="13">
        <v>8432.64</v>
      </c>
      <c r="AC57" s="13">
        <v>1175.57</v>
      </c>
      <c r="AD57" s="14">
        <f t="shared" si="8"/>
        <v>13.940711331208258</v>
      </c>
      <c r="AE57" s="14">
        <v>109.54</v>
      </c>
      <c r="AF57" s="14">
        <v>0</v>
      </c>
      <c r="AG57" s="14">
        <v>33.49</v>
      </c>
      <c r="AH57" s="14">
        <v>128.29</v>
      </c>
      <c r="AI57" s="14">
        <f t="shared" si="18"/>
        <v>271.32</v>
      </c>
      <c r="AJ57" s="14">
        <f t="shared" si="9"/>
        <v>3.2174977231329693</v>
      </c>
      <c r="AK57" s="14">
        <v>904.24</v>
      </c>
      <c r="AL57" s="60">
        <f t="shared" si="10"/>
        <v>10.72309502125076</v>
      </c>
      <c r="AM57" s="62">
        <f t="shared" si="2"/>
        <v>-0.71910671599030707</v>
      </c>
      <c r="AN57" s="63">
        <f t="shared" si="3"/>
        <v>-2.1391555424190578</v>
      </c>
      <c r="AO57" s="63">
        <f t="shared" si="4"/>
        <v>-1.4200488264287507</v>
      </c>
    </row>
    <row r="58" spans="1:41" ht="15" hidden="1" customHeight="1" outlineLevel="2">
      <c r="A58" s="7">
        <v>52</v>
      </c>
      <c r="B58" s="8" t="s">
        <v>30</v>
      </c>
      <c r="C58" s="65" t="s">
        <v>67</v>
      </c>
      <c r="D58" s="67" t="s">
        <v>128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9" t="s">
        <v>67</v>
      </c>
      <c r="M58" s="10" t="s">
        <v>128</v>
      </c>
      <c r="N58" s="10">
        <v>277.61</v>
      </c>
      <c r="O58" s="10">
        <v>7</v>
      </c>
      <c r="P58" s="11">
        <f t="shared" si="5"/>
        <v>2.5215229998919346</v>
      </c>
      <c r="Q58" s="11">
        <v>7</v>
      </c>
      <c r="R58" s="11">
        <v>0</v>
      </c>
      <c r="S58" s="11">
        <v>0</v>
      </c>
      <c r="T58" s="11">
        <v>0</v>
      </c>
      <c r="U58" s="11">
        <f t="shared" si="17"/>
        <v>7</v>
      </c>
      <c r="V58" s="11">
        <f t="shared" si="6"/>
        <v>2.5215229998919346</v>
      </c>
      <c r="W58" s="11">
        <v>0</v>
      </c>
      <c r="X58" s="11">
        <f t="shared" si="7"/>
        <v>0</v>
      </c>
      <c r="Y58" s="12" t="s">
        <v>67</v>
      </c>
      <c r="Z58" s="12">
        <v>52</v>
      </c>
      <c r="AA58" s="13" t="s">
        <v>128</v>
      </c>
      <c r="AB58" s="13">
        <v>674.57</v>
      </c>
      <c r="AC58" s="13">
        <v>20.95</v>
      </c>
      <c r="AD58" s="14">
        <f t="shared" si="8"/>
        <v>3.1056821382510336</v>
      </c>
      <c r="AE58" s="14">
        <v>5</v>
      </c>
      <c r="AF58" s="14">
        <v>0</v>
      </c>
      <c r="AG58" s="14">
        <v>0</v>
      </c>
      <c r="AH58" s="14">
        <v>3</v>
      </c>
      <c r="AI58" s="14">
        <f t="shared" si="18"/>
        <v>8</v>
      </c>
      <c r="AJ58" s="14">
        <f t="shared" si="9"/>
        <v>1.1859406733178173</v>
      </c>
      <c r="AK58" s="14">
        <v>12.95</v>
      </c>
      <c r="AL58" s="60">
        <f t="shared" si="10"/>
        <v>1.9197414649332165</v>
      </c>
      <c r="AM58" s="62">
        <f t="shared" si="2"/>
        <v>-0.58415913835909894</v>
      </c>
      <c r="AN58" s="63">
        <f t="shared" si="3"/>
        <v>-3.1056821382510336</v>
      </c>
      <c r="AO58" s="63">
        <f t="shared" si="4"/>
        <v>-2.5215229998919346</v>
      </c>
    </row>
    <row r="59" spans="1:41" ht="15" customHeight="1" outlineLevel="1" collapsed="1">
      <c r="A59" s="7"/>
      <c r="B59" s="8" t="s">
        <v>78</v>
      </c>
      <c r="C59" s="65" t="s">
        <v>67</v>
      </c>
      <c r="D59" s="66"/>
      <c r="E59" s="129">
        <f>SUM(E52:E58)</f>
        <v>87414.153900999852</v>
      </c>
      <c r="F59" s="129">
        <f>SUM(F52:F58)</f>
        <v>8334.000379000001</v>
      </c>
      <c r="G59" s="129">
        <f>F59*100/E59</f>
        <v>9.5339255796476632</v>
      </c>
      <c r="H59" s="129">
        <f>SUM(H52:H58)</f>
        <v>2937.7323669999996</v>
      </c>
      <c r="I59" s="129">
        <f>H59*100/E59</f>
        <v>3.3607056018949781</v>
      </c>
      <c r="J59" s="129">
        <f>SUM(J52:J58)</f>
        <v>5396.2680120000005</v>
      </c>
      <c r="K59" s="129">
        <f>J59*100/E59</f>
        <v>6.1732199777526855</v>
      </c>
      <c r="L59" s="9" t="s">
        <v>67</v>
      </c>
      <c r="M59" s="10"/>
      <c r="N59" s="10">
        <f>SUBTOTAL(9,N52:N58)</f>
        <v>87129.430000000008</v>
      </c>
      <c r="O59" s="10">
        <f>SUBTOTAL(9,O52:O58)</f>
        <v>8788.4599999999991</v>
      </c>
      <c r="P59" s="11">
        <f t="shared" si="5"/>
        <v>10.086672207083184</v>
      </c>
      <c r="Q59" s="11"/>
      <c r="R59" s="11"/>
      <c r="S59" s="11"/>
      <c r="T59" s="11"/>
      <c r="U59" s="11">
        <f>SUBTOTAL(9,U52:U58)</f>
        <v>3070.92</v>
      </c>
      <c r="V59" s="11">
        <f t="shared" si="6"/>
        <v>3.5245496269171044</v>
      </c>
      <c r="W59" s="11">
        <f>SUBTOTAL(9,W52:W58)</f>
        <v>5717.5399999999991</v>
      </c>
      <c r="X59" s="11">
        <f t="shared" si="7"/>
        <v>6.5621225801660801</v>
      </c>
      <c r="Y59" s="12" t="s">
        <v>67</v>
      </c>
      <c r="Z59" s="12"/>
      <c r="AA59" s="13"/>
      <c r="AB59" s="13">
        <f>SUBTOTAL(9,AB52:AB58)</f>
        <v>83556.42</v>
      </c>
      <c r="AC59" s="13">
        <f>SUBTOTAL(9,AC52:AC58)</f>
        <v>9111.880000000001</v>
      </c>
      <c r="AD59" s="14">
        <f t="shared" si="8"/>
        <v>10.90506271092036</v>
      </c>
      <c r="AE59" s="14"/>
      <c r="AF59" s="14"/>
      <c r="AG59" s="14"/>
      <c r="AH59" s="14"/>
      <c r="AI59" s="14">
        <f>SUBTOTAL(9,AI52:AI58)</f>
        <v>3200.67</v>
      </c>
      <c r="AJ59" s="14">
        <f t="shared" si="9"/>
        <v>3.8305494658579198</v>
      </c>
      <c r="AK59" s="14">
        <f>SUBTOTAL(9,AK52:AK58)</f>
        <v>5911.1799999999994</v>
      </c>
      <c r="AL59" s="60">
        <f t="shared" si="10"/>
        <v>7.0744773411785697</v>
      </c>
      <c r="AM59" s="62">
        <f t="shared" si="2"/>
        <v>-0.81839050383717549</v>
      </c>
      <c r="AN59" s="63">
        <f t="shared" si="3"/>
        <v>-1.3711371312726968</v>
      </c>
      <c r="AO59" s="63">
        <f t="shared" si="4"/>
        <v>-0.55274662743552128</v>
      </c>
    </row>
    <row r="60" spans="1:41" ht="15" hidden="1" customHeight="1" outlineLevel="2">
      <c r="A60" s="7">
        <v>11</v>
      </c>
      <c r="B60" s="8" t="s">
        <v>8</v>
      </c>
      <c r="C60" s="65" t="s">
        <v>67</v>
      </c>
      <c r="D60" s="67" t="s">
        <v>122</v>
      </c>
      <c r="E60" s="130">
        <v>894.39999999999918</v>
      </c>
      <c r="F60" s="130">
        <v>18.8</v>
      </c>
      <c r="G60" s="130">
        <v>2.1019677996422201</v>
      </c>
      <c r="H60" s="130">
        <v>18.8</v>
      </c>
      <c r="I60" s="130">
        <v>2.1019677996422201</v>
      </c>
      <c r="J60" s="130">
        <v>0</v>
      </c>
      <c r="K60" s="130">
        <v>0</v>
      </c>
      <c r="L60" s="9" t="s">
        <v>67</v>
      </c>
      <c r="M60" s="10" t="s">
        <v>122</v>
      </c>
      <c r="N60" s="10">
        <v>974</v>
      </c>
      <c r="O60" s="10">
        <v>43</v>
      </c>
      <c r="P60" s="11">
        <f t="shared" si="5"/>
        <v>4.4147843942505132</v>
      </c>
      <c r="Q60" s="11">
        <v>19</v>
      </c>
      <c r="R60" s="11">
        <v>0</v>
      </c>
      <c r="S60" s="11">
        <v>5</v>
      </c>
      <c r="T60" s="11">
        <v>10</v>
      </c>
      <c r="U60" s="11">
        <f t="shared" ref="U60:U66" si="19">Q60+R60+S60+T60</f>
        <v>34</v>
      </c>
      <c r="V60" s="11">
        <f t="shared" si="6"/>
        <v>3.4907597535934292</v>
      </c>
      <c r="W60" s="11">
        <v>9</v>
      </c>
      <c r="X60" s="11">
        <f t="shared" si="7"/>
        <v>0.92402464065708423</v>
      </c>
      <c r="Y60" s="12" t="s">
        <v>67</v>
      </c>
      <c r="Z60" s="12">
        <v>11</v>
      </c>
      <c r="AA60" s="13" t="s">
        <v>122</v>
      </c>
      <c r="AB60" s="13">
        <v>58.28</v>
      </c>
      <c r="AC60" s="13">
        <v>0</v>
      </c>
      <c r="AD60" s="14">
        <f t="shared" si="8"/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f t="shared" ref="AI60:AI66" si="20">AE60+AF60+AG60+AH60</f>
        <v>0</v>
      </c>
      <c r="AJ60" s="14">
        <f t="shared" si="9"/>
        <v>0</v>
      </c>
      <c r="AK60" s="14">
        <v>0</v>
      </c>
      <c r="AL60" s="60">
        <f t="shared" si="10"/>
        <v>0</v>
      </c>
      <c r="AM60" s="62">
        <f t="shared" si="2"/>
        <v>4.4147843942505132</v>
      </c>
      <c r="AN60" s="63">
        <f t="shared" si="3"/>
        <v>2.1019677996422201</v>
      </c>
      <c r="AO60" s="63">
        <f t="shared" si="4"/>
        <v>-2.312816594608293</v>
      </c>
    </row>
    <row r="61" spans="1:41" ht="15" hidden="1" customHeight="1" outlineLevel="2">
      <c r="A61" s="7">
        <v>11</v>
      </c>
      <c r="B61" s="8" t="s">
        <v>8</v>
      </c>
      <c r="C61" s="65" t="s">
        <v>67</v>
      </c>
      <c r="D61" s="67" t="s">
        <v>123</v>
      </c>
      <c r="E61" s="130">
        <v>21553.179849999997</v>
      </c>
      <c r="F61" s="130">
        <v>1462.6140170000001</v>
      </c>
      <c r="G61" s="130">
        <v>6.7860706734649199</v>
      </c>
      <c r="H61" s="130">
        <v>624.70806700000003</v>
      </c>
      <c r="I61" s="130">
        <v>2.89844963481027</v>
      </c>
      <c r="J61" s="130">
        <v>837.90594999999996</v>
      </c>
      <c r="K61" s="130">
        <v>3.8876210184828</v>
      </c>
      <c r="L61" s="9" t="s">
        <v>67</v>
      </c>
      <c r="M61" s="10" t="s">
        <v>123</v>
      </c>
      <c r="N61" s="10">
        <v>22974.720000000001</v>
      </c>
      <c r="O61" s="10">
        <v>1859.93</v>
      </c>
      <c r="P61" s="11">
        <f t="shared" si="5"/>
        <v>8.0955502395676628</v>
      </c>
      <c r="Q61" s="11">
        <v>464.9</v>
      </c>
      <c r="R61" s="11">
        <v>0.23</v>
      </c>
      <c r="S61" s="11">
        <v>84.27</v>
      </c>
      <c r="T61" s="11">
        <v>342.23</v>
      </c>
      <c r="U61" s="11">
        <f t="shared" si="19"/>
        <v>891.63</v>
      </c>
      <c r="V61" s="11">
        <f t="shared" si="6"/>
        <v>3.8809178087915761</v>
      </c>
      <c r="W61" s="11">
        <v>968.29</v>
      </c>
      <c r="X61" s="11">
        <f t="shared" si="7"/>
        <v>4.214588904674355</v>
      </c>
      <c r="Y61" s="12" t="s">
        <v>67</v>
      </c>
      <c r="Z61" s="12">
        <v>11</v>
      </c>
      <c r="AA61" s="13" t="s">
        <v>123</v>
      </c>
      <c r="AB61" s="13">
        <v>20210.830000000002</v>
      </c>
      <c r="AC61" s="13">
        <v>1491.98</v>
      </c>
      <c r="AD61" s="14">
        <f t="shared" si="8"/>
        <v>7.3820817848648463</v>
      </c>
      <c r="AE61" s="14">
        <v>449.57</v>
      </c>
      <c r="AF61" s="14">
        <v>1.61</v>
      </c>
      <c r="AG61" s="14">
        <v>75.5</v>
      </c>
      <c r="AH61" s="14">
        <v>232.04</v>
      </c>
      <c r="AI61" s="14">
        <f t="shared" si="20"/>
        <v>758.72</v>
      </c>
      <c r="AJ61" s="14">
        <f t="shared" si="9"/>
        <v>3.7540269251683376</v>
      </c>
      <c r="AK61" s="14">
        <v>733.26</v>
      </c>
      <c r="AL61" s="60">
        <f t="shared" si="10"/>
        <v>3.6280548596965088</v>
      </c>
      <c r="AM61" s="62">
        <f t="shared" si="2"/>
        <v>0.7134684547028165</v>
      </c>
      <c r="AN61" s="63">
        <f t="shared" si="3"/>
        <v>-0.59601111139992646</v>
      </c>
      <c r="AO61" s="63">
        <f t="shared" si="4"/>
        <v>-1.309479566102743</v>
      </c>
    </row>
    <row r="62" spans="1:41" ht="15" hidden="1" customHeight="1" outlineLevel="2">
      <c r="A62" s="7">
        <v>11</v>
      </c>
      <c r="B62" s="8" t="s">
        <v>8</v>
      </c>
      <c r="C62" s="65" t="s">
        <v>67</v>
      </c>
      <c r="D62" s="67" t="s">
        <v>141</v>
      </c>
      <c r="E62" s="130">
        <v>40014.855800000027</v>
      </c>
      <c r="F62" s="130">
        <v>4460.6549439999999</v>
      </c>
      <c r="G62" s="130">
        <v>11.1474972352643</v>
      </c>
      <c r="H62" s="130">
        <v>1282.5303329999999</v>
      </c>
      <c r="I62" s="130">
        <v>3.2051351248011399</v>
      </c>
      <c r="J62" s="130">
        <v>3178.1246110000002</v>
      </c>
      <c r="K62" s="130">
        <v>7.9423617740489298</v>
      </c>
      <c r="L62" s="9" t="s">
        <v>67</v>
      </c>
      <c r="M62" s="10" t="s">
        <v>124</v>
      </c>
      <c r="N62" s="10">
        <v>41130.82</v>
      </c>
      <c r="O62" s="10">
        <v>4237.95</v>
      </c>
      <c r="P62" s="11">
        <f t="shared" si="5"/>
        <v>10.30358743151729</v>
      </c>
      <c r="Q62" s="11">
        <v>667.74</v>
      </c>
      <c r="R62" s="11">
        <v>3.45</v>
      </c>
      <c r="S62" s="11">
        <v>122.85</v>
      </c>
      <c r="T62" s="11">
        <v>622.89</v>
      </c>
      <c r="U62" s="11">
        <f t="shared" si="19"/>
        <v>1416.93</v>
      </c>
      <c r="V62" s="11">
        <f t="shared" si="6"/>
        <v>3.4449349660424957</v>
      </c>
      <c r="W62" s="11">
        <v>2821.02</v>
      </c>
      <c r="X62" s="11">
        <f t="shared" si="7"/>
        <v>6.8586524654747949</v>
      </c>
      <c r="Y62" s="12" t="s">
        <v>67</v>
      </c>
      <c r="Z62" s="12">
        <v>11</v>
      </c>
      <c r="AA62" s="13" t="s">
        <v>124</v>
      </c>
      <c r="AB62" s="13">
        <v>38850.74</v>
      </c>
      <c r="AC62" s="13">
        <v>4286.17</v>
      </c>
      <c r="AD62" s="14">
        <f t="shared" si="8"/>
        <v>11.032402471613153</v>
      </c>
      <c r="AE62" s="14">
        <v>684.8</v>
      </c>
      <c r="AF62" s="14">
        <v>8.73</v>
      </c>
      <c r="AG62" s="14">
        <v>111.79</v>
      </c>
      <c r="AH62" s="14">
        <v>671.71</v>
      </c>
      <c r="AI62" s="14">
        <f t="shared" si="20"/>
        <v>1477.03</v>
      </c>
      <c r="AJ62" s="14">
        <f t="shared" si="9"/>
        <v>3.8018066065150884</v>
      </c>
      <c r="AK62" s="14">
        <v>2809.14</v>
      </c>
      <c r="AL62" s="60">
        <f t="shared" si="10"/>
        <v>7.2305958650980653</v>
      </c>
      <c r="AM62" s="62">
        <f t="shared" si="2"/>
        <v>-0.72881504009586351</v>
      </c>
      <c r="AN62" s="63">
        <f t="shared" si="3"/>
        <v>0.11509476365114679</v>
      </c>
      <c r="AO62" s="63">
        <f t="shared" si="4"/>
        <v>0.8439098037470103</v>
      </c>
    </row>
    <row r="63" spans="1:41" ht="15" hidden="1" customHeight="1" outlineLevel="2">
      <c r="A63" s="7">
        <v>11</v>
      </c>
      <c r="B63" s="8" t="s">
        <v>8</v>
      </c>
      <c r="C63" s="65" t="s">
        <v>67</v>
      </c>
      <c r="D63" s="67" t="s">
        <v>143</v>
      </c>
      <c r="E63" s="130">
        <v>37869.413199999959</v>
      </c>
      <c r="F63" s="130">
        <v>4426.2036740000003</v>
      </c>
      <c r="G63" s="130">
        <v>11.6880703976686</v>
      </c>
      <c r="H63" s="130">
        <v>1439.175729</v>
      </c>
      <c r="I63" s="130">
        <v>3.8003577788762901</v>
      </c>
      <c r="J63" s="130">
        <v>2987.0279449999998</v>
      </c>
      <c r="K63" s="130">
        <v>7.8877059151262499</v>
      </c>
      <c r="L63" s="9" t="s">
        <v>67</v>
      </c>
      <c r="M63" s="10" t="s">
        <v>125</v>
      </c>
      <c r="N63" s="10">
        <v>36223.949999999997</v>
      </c>
      <c r="O63" s="10">
        <v>3964.55</v>
      </c>
      <c r="P63" s="11">
        <f t="shared" si="5"/>
        <v>10.944554638574756</v>
      </c>
      <c r="Q63" s="11">
        <v>652.38</v>
      </c>
      <c r="R63" s="11">
        <v>2.4</v>
      </c>
      <c r="S63" s="11">
        <v>132.32</v>
      </c>
      <c r="T63" s="11">
        <v>654.17999999999995</v>
      </c>
      <c r="U63" s="11">
        <f t="shared" si="19"/>
        <v>1441.2799999999997</v>
      </c>
      <c r="V63" s="11">
        <f t="shared" si="6"/>
        <v>3.978804078517113</v>
      </c>
      <c r="W63" s="11">
        <v>2523.2800000000002</v>
      </c>
      <c r="X63" s="11">
        <f t="shared" si="7"/>
        <v>6.9657781661028144</v>
      </c>
      <c r="Y63" s="12" t="s">
        <v>67</v>
      </c>
      <c r="Z63" s="12">
        <v>11</v>
      </c>
      <c r="AA63" s="13" t="s">
        <v>125</v>
      </c>
      <c r="AB63" s="13">
        <v>34006.589999999997</v>
      </c>
      <c r="AC63" s="13">
        <v>3778.12</v>
      </c>
      <c r="AD63" s="14">
        <f t="shared" si="8"/>
        <v>11.109964274571489</v>
      </c>
      <c r="AE63" s="14">
        <v>733.33</v>
      </c>
      <c r="AF63" s="14">
        <v>3.5</v>
      </c>
      <c r="AG63" s="14">
        <v>132.16</v>
      </c>
      <c r="AH63" s="14">
        <v>644</v>
      </c>
      <c r="AI63" s="14">
        <f t="shared" si="20"/>
        <v>1512.99</v>
      </c>
      <c r="AJ63" s="14">
        <f t="shared" si="9"/>
        <v>4.4491082463722478</v>
      </c>
      <c r="AK63" s="14">
        <v>2265.13</v>
      </c>
      <c r="AL63" s="60">
        <f t="shared" si="10"/>
        <v>6.6608560281992411</v>
      </c>
      <c r="AM63" s="62">
        <f t="shared" si="2"/>
        <v>-0.16540963599673297</v>
      </c>
      <c r="AN63" s="63">
        <f t="shared" si="3"/>
        <v>0.57810612309711118</v>
      </c>
      <c r="AO63" s="63">
        <f t="shared" si="4"/>
        <v>0.74351575909384415</v>
      </c>
    </row>
    <row r="64" spans="1:41" ht="15" hidden="1" customHeight="1" outlineLevel="2">
      <c r="A64" s="7">
        <v>11</v>
      </c>
      <c r="B64" s="8" t="s">
        <v>8</v>
      </c>
      <c r="C64" s="65" t="s">
        <v>67</v>
      </c>
      <c r="D64" s="67" t="s">
        <v>143</v>
      </c>
      <c r="E64" s="130">
        <v>36495.28460000013</v>
      </c>
      <c r="F64" s="130">
        <v>4146.3906239999997</v>
      </c>
      <c r="G64" s="130">
        <v>11.3614420861373</v>
      </c>
      <c r="H64" s="130">
        <v>1344.5732</v>
      </c>
      <c r="I64" s="130">
        <v>3.6842335718022001</v>
      </c>
      <c r="J64" s="130">
        <v>2801.8174239999998</v>
      </c>
      <c r="K64" s="130">
        <v>7.6772039311621096</v>
      </c>
      <c r="L64" s="9" t="s">
        <v>67</v>
      </c>
      <c r="M64" s="10" t="s">
        <v>126</v>
      </c>
      <c r="N64" s="10">
        <v>37743.19</v>
      </c>
      <c r="O64" s="10">
        <v>5000.22</v>
      </c>
      <c r="P64" s="11">
        <f t="shared" si="5"/>
        <v>13.248005799191853</v>
      </c>
      <c r="Q64" s="11">
        <v>588.84</v>
      </c>
      <c r="R64" s="11">
        <v>7.5</v>
      </c>
      <c r="S64" s="11">
        <v>118.4</v>
      </c>
      <c r="T64" s="11">
        <v>693.4</v>
      </c>
      <c r="U64" s="11">
        <f t="shared" si="19"/>
        <v>1408.1399999999999</v>
      </c>
      <c r="V64" s="11">
        <f t="shared" si="6"/>
        <v>3.7308452200251221</v>
      </c>
      <c r="W64" s="11">
        <v>3592.08</v>
      </c>
      <c r="X64" s="11">
        <f t="shared" si="7"/>
        <v>9.5171605791667311</v>
      </c>
      <c r="Y64" s="12" t="s">
        <v>67</v>
      </c>
      <c r="Z64" s="12">
        <v>11</v>
      </c>
      <c r="AA64" s="13" t="s">
        <v>126</v>
      </c>
      <c r="AB64" s="13">
        <v>37273.760000000002</v>
      </c>
      <c r="AC64" s="13">
        <v>4587.92</v>
      </c>
      <c r="AD64" s="14">
        <f t="shared" si="8"/>
        <v>12.30871261713334</v>
      </c>
      <c r="AE64" s="14">
        <v>678.08</v>
      </c>
      <c r="AF64" s="14">
        <v>7</v>
      </c>
      <c r="AG64" s="14">
        <v>139.69999999999999</v>
      </c>
      <c r="AH64" s="14">
        <v>624.5</v>
      </c>
      <c r="AI64" s="14">
        <f t="shared" si="20"/>
        <v>1449.28</v>
      </c>
      <c r="AJ64" s="14">
        <f t="shared" si="9"/>
        <v>3.8882044634080382</v>
      </c>
      <c r="AK64" s="14">
        <v>3138.64</v>
      </c>
      <c r="AL64" s="60">
        <f t="shared" si="10"/>
        <v>8.4205081537253008</v>
      </c>
      <c r="AM64" s="62">
        <f t="shared" si="2"/>
        <v>0.93929318205851331</v>
      </c>
      <c r="AN64" s="63">
        <f t="shared" si="3"/>
        <v>-0.94727053099603964</v>
      </c>
      <c r="AO64" s="63">
        <f t="shared" si="4"/>
        <v>-1.8865637130545529</v>
      </c>
    </row>
    <row r="65" spans="1:41" ht="15" hidden="1" customHeight="1" outlineLevel="2">
      <c r="A65" s="7">
        <v>11</v>
      </c>
      <c r="B65" s="8" t="s">
        <v>8</v>
      </c>
      <c r="C65" s="65" t="s">
        <v>67</v>
      </c>
      <c r="D65" s="67" t="s">
        <v>144</v>
      </c>
      <c r="E65" s="130">
        <v>12327.483899999967</v>
      </c>
      <c r="F65" s="130">
        <v>1833.2300419999999</v>
      </c>
      <c r="G65" s="130">
        <v>14.8710803994642</v>
      </c>
      <c r="H65" s="130">
        <v>536.98710000000005</v>
      </c>
      <c r="I65" s="130">
        <v>4.3560203350728104</v>
      </c>
      <c r="J65" s="130">
        <v>1296.2429420000001</v>
      </c>
      <c r="K65" s="130">
        <v>10.5150649760735</v>
      </c>
      <c r="L65" s="9" t="s">
        <v>67</v>
      </c>
      <c r="M65" s="10" t="s">
        <v>127</v>
      </c>
      <c r="N65" s="10">
        <v>11967.4</v>
      </c>
      <c r="O65" s="10">
        <v>1463.42</v>
      </c>
      <c r="P65" s="11">
        <f t="shared" si="5"/>
        <v>12.228387118338153</v>
      </c>
      <c r="Q65" s="11">
        <v>172.83</v>
      </c>
      <c r="R65" s="11">
        <v>1</v>
      </c>
      <c r="S65" s="11">
        <v>59.6</v>
      </c>
      <c r="T65" s="11">
        <v>146.57</v>
      </c>
      <c r="U65" s="11">
        <f t="shared" si="19"/>
        <v>380</v>
      </c>
      <c r="V65" s="11">
        <f t="shared" si="6"/>
        <v>3.1752928789879173</v>
      </c>
      <c r="W65" s="11">
        <v>1083.42</v>
      </c>
      <c r="X65" s="11">
        <f t="shared" si="7"/>
        <v>9.0530942393502354</v>
      </c>
      <c r="Y65" s="12" t="s">
        <v>67</v>
      </c>
      <c r="Z65" s="12">
        <v>11</v>
      </c>
      <c r="AA65" s="13" t="s">
        <v>127</v>
      </c>
      <c r="AB65" s="13">
        <v>13929.34</v>
      </c>
      <c r="AC65" s="13">
        <v>2019.22</v>
      </c>
      <c r="AD65" s="14">
        <f t="shared" si="8"/>
        <v>14.496164211656833</v>
      </c>
      <c r="AE65" s="14">
        <v>225.85</v>
      </c>
      <c r="AF65" s="14">
        <v>2</v>
      </c>
      <c r="AG65" s="14">
        <v>46.02</v>
      </c>
      <c r="AH65" s="14">
        <v>227.45</v>
      </c>
      <c r="AI65" s="14">
        <f t="shared" si="20"/>
        <v>501.32</v>
      </c>
      <c r="AJ65" s="14">
        <f t="shared" si="9"/>
        <v>3.5990219206365843</v>
      </c>
      <c r="AK65" s="14">
        <v>1517.9</v>
      </c>
      <c r="AL65" s="60">
        <f t="shared" si="10"/>
        <v>10.897142291020248</v>
      </c>
      <c r="AM65" s="62">
        <f t="shared" si="2"/>
        <v>-2.2677770933186796</v>
      </c>
      <c r="AN65" s="63">
        <f t="shared" si="3"/>
        <v>0.3749161878073668</v>
      </c>
      <c r="AO65" s="63">
        <f t="shared" si="4"/>
        <v>2.6426932811260464</v>
      </c>
    </row>
    <row r="66" spans="1:41" ht="15" hidden="1" customHeight="1" outlineLevel="2">
      <c r="A66" s="7">
        <v>11</v>
      </c>
      <c r="B66" s="8" t="s">
        <v>8</v>
      </c>
      <c r="C66" s="65" t="s">
        <v>67</v>
      </c>
      <c r="D66" s="67" t="s">
        <v>128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9" t="s">
        <v>67</v>
      </c>
      <c r="M66" s="10" t="s">
        <v>128</v>
      </c>
      <c r="N66" s="10">
        <v>251.8</v>
      </c>
      <c r="O66" s="10">
        <v>8</v>
      </c>
      <c r="P66" s="11">
        <f t="shared" si="5"/>
        <v>3.177124702144559</v>
      </c>
      <c r="Q66" s="11">
        <v>0</v>
      </c>
      <c r="R66" s="11">
        <v>0</v>
      </c>
      <c r="S66" s="11">
        <v>0</v>
      </c>
      <c r="T66" s="11">
        <v>8</v>
      </c>
      <c r="U66" s="11">
        <f t="shared" si="19"/>
        <v>8</v>
      </c>
      <c r="V66" s="11">
        <f t="shared" si="6"/>
        <v>3.177124702144559</v>
      </c>
      <c r="W66" s="11">
        <v>0</v>
      </c>
      <c r="X66" s="11">
        <f t="shared" si="7"/>
        <v>0</v>
      </c>
      <c r="Y66" s="12" t="s">
        <v>67</v>
      </c>
      <c r="Z66" s="12">
        <v>11</v>
      </c>
      <c r="AA66" s="13" t="s">
        <v>128</v>
      </c>
      <c r="AB66" s="13">
        <v>258.27</v>
      </c>
      <c r="AC66" s="13">
        <v>0.8</v>
      </c>
      <c r="AD66" s="14">
        <f t="shared" si="8"/>
        <v>0.30975335888798544</v>
      </c>
      <c r="AE66" s="14">
        <v>0.8</v>
      </c>
      <c r="AF66" s="14">
        <v>0</v>
      </c>
      <c r="AG66" s="14">
        <v>0</v>
      </c>
      <c r="AH66" s="14">
        <v>0</v>
      </c>
      <c r="AI66" s="14">
        <f t="shared" si="20"/>
        <v>0.8</v>
      </c>
      <c r="AJ66" s="14">
        <f t="shared" si="9"/>
        <v>0.30975335888798544</v>
      </c>
      <c r="AK66" s="14">
        <v>0</v>
      </c>
      <c r="AL66" s="60">
        <f t="shared" si="10"/>
        <v>0</v>
      </c>
      <c r="AM66" s="62">
        <f t="shared" si="2"/>
        <v>2.8673713432565737</v>
      </c>
      <c r="AN66" s="63">
        <f t="shared" si="3"/>
        <v>-0.30975335888798544</v>
      </c>
      <c r="AO66" s="63">
        <f t="shared" si="4"/>
        <v>-3.177124702144559</v>
      </c>
    </row>
    <row r="67" spans="1:41" ht="15" customHeight="1" outlineLevel="1" collapsed="1">
      <c r="A67" s="7"/>
      <c r="B67" s="8" t="s">
        <v>79</v>
      </c>
      <c r="C67" s="65" t="s">
        <v>67</v>
      </c>
      <c r="D67" s="66"/>
      <c r="E67" s="129">
        <f>SUM(E60:E66)</f>
        <v>149154.61735000007</v>
      </c>
      <c r="F67" s="129">
        <f>SUM(F60:F66)</f>
        <v>16347.893301</v>
      </c>
      <c r="G67" s="129">
        <f>F67*100/E67</f>
        <v>10.960366894065846</v>
      </c>
      <c r="H67" s="129">
        <f>SUM(H60:H66)</f>
        <v>5246.7744290000001</v>
      </c>
      <c r="I67" s="129">
        <f>H67*100/E67</f>
        <v>3.5176748277850063</v>
      </c>
      <c r="J67" s="129">
        <f>SUM(J60:J66)</f>
        <v>11101.118871999999</v>
      </c>
      <c r="K67" s="129">
        <f>J67*100/E67</f>
        <v>7.4426920662808396</v>
      </c>
      <c r="L67" s="9" t="s">
        <v>67</v>
      </c>
      <c r="M67" s="10"/>
      <c r="N67" s="10">
        <f>SUBTOTAL(9,N60:N66)</f>
        <v>151265.87999999998</v>
      </c>
      <c r="O67" s="10">
        <f>SUBTOTAL(9,O60:O66)</f>
        <v>16577.07</v>
      </c>
      <c r="P67" s="11">
        <f t="shared" si="5"/>
        <v>10.958895687513934</v>
      </c>
      <c r="Q67" s="11"/>
      <c r="R67" s="11"/>
      <c r="S67" s="11"/>
      <c r="T67" s="11"/>
      <c r="U67" s="11">
        <f>SUBTOTAL(9,U60:U66)</f>
        <v>5579.98</v>
      </c>
      <c r="V67" s="11">
        <f t="shared" si="6"/>
        <v>3.688855675847059</v>
      </c>
      <c r="W67" s="11">
        <f>SUBTOTAL(9,W60:W66)</f>
        <v>10997.09</v>
      </c>
      <c r="X67" s="11">
        <f t="shared" si="7"/>
        <v>7.2700400116668753</v>
      </c>
      <c r="Y67" s="12" t="s">
        <v>67</v>
      </c>
      <c r="Z67" s="12"/>
      <c r="AA67" s="13"/>
      <c r="AB67" s="13">
        <f>SUBTOTAL(9,AB60:AB66)</f>
        <v>144587.81</v>
      </c>
      <c r="AC67" s="13">
        <f>SUBTOTAL(9,AC60:AC66)</f>
        <v>16164.21</v>
      </c>
      <c r="AD67" s="14">
        <f t="shared" si="8"/>
        <v>11.179510914509322</v>
      </c>
      <c r="AE67" s="14"/>
      <c r="AF67" s="14"/>
      <c r="AG67" s="14"/>
      <c r="AH67" s="14"/>
      <c r="AI67" s="14">
        <f>SUBTOTAL(9,AI60:AI66)</f>
        <v>5700.1399999999994</v>
      </c>
      <c r="AJ67" s="14">
        <f t="shared" si="9"/>
        <v>3.9423378775845626</v>
      </c>
      <c r="AK67" s="14">
        <f>SUBTOTAL(9,AK60:AK66)</f>
        <v>10464.07</v>
      </c>
      <c r="AL67" s="60">
        <f t="shared" si="10"/>
        <v>7.2371730369247587</v>
      </c>
      <c r="AM67" s="62">
        <f t="shared" si="2"/>
        <v>-0.22061522699538827</v>
      </c>
      <c r="AN67" s="63">
        <f t="shared" si="3"/>
        <v>-0.21914402044347625</v>
      </c>
      <c r="AO67" s="63">
        <f t="shared" si="4"/>
        <v>1.4712065519120188E-3</v>
      </c>
    </row>
    <row r="68" spans="1:41" ht="15" hidden="1" customHeight="1" outlineLevel="2">
      <c r="A68" s="7">
        <v>69</v>
      </c>
      <c r="B68" s="8" t="s">
        <v>39</v>
      </c>
      <c r="C68" s="65" t="s">
        <v>67</v>
      </c>
      <c r="D68" s="67" t="s">
        <v>122</v>
      </c>
      <c r="E68" s="130">
        <v>386.99710000000039</v>
      </c>
      <c r="F68" s="130">
        <v>15</v>
      </c>
      <c r="G68" s="130">
        <v>3.8759980371945901</v>
      </c>
      <c r="H68" s="130">
        <v>5</v>
      </c>
      <c r="I68" s="130">
        <v>1.29202304969121</v>
      </c>
      <c r="J68" s="130">
        <v>10</v>
      </c>
      <c r="K68" s="130">
        <v>2.5839986914630599</v>
      </c>
      <c r="L68" s="9" t="s">
        <v>67</v>
      </c>
      <c r="M68" s="10" t="s">
        <v>122</v>
      </c>
      <c r="N68" s="10">
        <v>242</v>
      </c>
      <c r="O68" s="10">
        <v>43</v>
      </c>
      <c r="P68" s="11">
        <f t="shared" si="5"/>
        <v>17.768595041322314</v>
      </c>
      <c r="Q68" s="11">
        <v>17</v>
      </c>
      <c r="R68" s="11">
        <v>0</v>
      </c>
      <c r="S68" s="11">
        <v>0</v>
      </c>
      <c r="T68" s="11">
        <v>26</v>
      </c>
      <c r="U68" s="11">
        <f t="shared" ref="U68:U74" si="21">Q68+R68+S68+T68</f>
        <v>43</v>
      </c>
      <c r="V68" s="11">
        <f t="shared" si="6"/>
        <v>17.768595041322314</v>
      </c>
      <c r="W68" s="11">
        <v>0</v>
      </c>
      <c r="X68" s="11">
        <f t="shared" si="7"/>
        <v>0</v>
      </c>
      <c r="Y68" s="12" t="s">
        <v>67</v>
      </c>
      <c r="Z68" s="12">
        <v>69</v>
      </c>
      <c r="AA68" s="13" t="s">
        <v>122</v>
      </c>
      <c r="AB68" s="13">
        <v>0</v>
      </c>
      <c r="AC68" s="13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f t="shared" ref="AI68:AI74" si="22">AE68+AF68+AG68+AH68</f>
        <v>0</v>
      </c>
      <c r="AJ68" s="14">
        <v>0</v>
      </c>
      <c r="AK68" s="14">
        <v>0</v>
      </c>
      <c r="AL68" s="60">
        <v>0</v>
      </c>
      <c r="AM68" s="62">
        <f t="shared" ref="AM68:AM131" si="23">P68-AD68</f>
        <v>17.768595041322314</v>
      </c>
      <c r="AN68" s="63">
        <f t="shared" ref="AN68:AN131" si="24">G68-AD68</f>
        <v>3.8759980371945901</v>
      </c>
      <c r="AO68" s="63">
        <f t="shared" ref="AO68:AO131" si="25">G68-P68</f>
        <v>-13.892597004127724</v>
      </c>
    </row>
    <row r="69" spans="1:41" ht="15" hidden="1" customHeight="1" outlineLevel="2">
      <c r="A69" s="7">
        <v>69</v>
      </c>
      <c r="B69" s="8" t="s">
        <v>39</v>
      </c>
      <c r="C69" s="65" t="s">
        <v>67</v>
      </c>
      <c r="D69" s="67" t="s">
        <v>123</v>
      </c>
      <c r="E69" s="130">
        <v>18427.669332999991</v>
      </c>
      <c r="F69" s="130">
        <v>1168.9258500000001</v>
      </c>
      <c r="G69" s="130">
        <v>6.3433189996887203</v>
      </c>
      <c r="H69" s="130">
        <v>673.93380000000002</v>
      </c>
      <c r="I69" s="130">
        <v>3.6572058373436298</v>
      </c>
      <c r="J69" s="130">
        <v>494.99205000000001</v>
      </c>
      <c r="K69" s="130">
        <v>2.6861348608723699</v>
      </c>
      <c r="L69" s="9" t="s">
        <v>67</v>
      </c>
      <c r="M69" s="10" t="s">
        <v>123</v>
      </c>
      <c r="N69" s="10">
        <v>16199.65</v>
      </c>
      <c r="O69" s="10">
        <v>1656.86</v>
      </c>
      <c r="P69" s="11">
        <f t="shared" si="5"/>
        <v>10.227751834144565</v>
      </c>
      <c r="Q69" s="11">
        <v>279.18</v>
      </c>
      <c r="R69" s="11">
        <v>1.57</v>
      </c>
      <c r="S69" s="11">
        <v>58.1</v>
      </c>
      <c r="T69" s="11">
        <v>198.15</v>
      </c>
      <c r="U69" s="11">
        <f t="shared" si="21"/>
        <v>537</v>
      </c>
      <c r="V69" s="11">
        <f t="shared" si="6"/>
        <v>3.3148864327315715</v>
      </c>
      <c r="W69" s="11">
        <v>1119.8599999999999</v>
      </c>
      <c r="X69" s="11">
        <f t="shared" si="7"/>
        <v>6.9128654014129927</v>
      </c>
      <c r="Y69" s="12" t="s">
        <v>67</v>
      </c>
      <c r="Z69" s="12">
        <v>69</v>
      </c>
      <c r="AA69" s="13" t="s">
        <v>123</v>
      </c>
      <c r="AB69" s="13">
        <v>14278.22</v>
      </c>
      <c r="AC69" s="13">
        <v>1160.6400000000001</v>
      </c>
      <c r="AD69" s="14">
        <f t="shared" si="8"/>
        <v>8.128744339280388</v>
      </c>
      <c r="AE69" s="14">
        <v>267.86</v>
      </c>
      <c r="AF69" s="14">
        <v>4.78</v>
      </c>
      <c r="AG69" s="14">
        <v>62.47</v>
      </c>
      <c r="AH69" s="14">
        <v>171.98</v>
      </c>
      <c r="AI69" s="14">
        <f t="shared" si="22"/>
        <v>507.09000000000003</v>
      </c>
      <c r="AJ69" s="14">
        <f t="shared" si="9"/>
        <v>3.5514931132872305</v>
      </c>
      <c r="AK69" s="14">
        <v>653.54999999999995</v>
      </c>
      <c r="AL69" s="60">
        <f t="shared" si="10"/>
        <v>4.5772512259931561</v>
      </c>
      <c r="AM69" s="62">
        <f t="shared" si="23"/>
        <v>2.0990074948641766</v>
      </c>
      <c r="AN69" s="63">
        <f t="shared" si="24"/>
        <v>-1.7854253395916677</v>
      </c>
      <c r="AO69" s="63">
        <f t="shared" si="25"/>
        <v>-3.8844328344558443</v>
      </c>
    </row>
    <row r="70" spans="1:41" ht="15" hidden="1" customHeight="1" outlineLevel="2">
      <c r="A70" s="7">
        <v>69</v>
      </c>
      <c r="B70" s="8" t="s">
        <v>39</v>
      </c>
      <c r="C70" s="65" t="s">
        <v>67</v>
      </c>
      <c r="D70" s="67" t="s">
        <v>141</v>
      </c>
      <c r="E70" s="130">
        <v>26301.153099999989</v>
      </c>
      <c r="F70" s="130">
        <v>2513.8237389999999</v>
      </c>
      <c r="G70" s="130">
        <v>9.5578461120778808</v>
      </c>
      <c r="H70" s="130">
        <v>1021.9277</v>
      </c>
      <c r="I70" s="130">
        <v>3.8854911882079501</v>
      </c>
      <c r="J70" s="130">
        <v>1491.896039</v>
      </c>
      <c r="K70" s="130">
        <v>5.6723598137604103</v>
      </c>
      <c r="L70" s="9" t="s">
        <v>67</v>
      </c>
      <c r="M70" s="10" t="s">
        <v>124</v>
      </c>
      <c r="N70" s="10">
        <v>25020.26</v>
      </c>
      <c r="O70" s="10">
        <v>2366.7800000000002</v>
      </c>
      <c r="P70" s="11">
        <f t="shared" si="5"/>
        <v>9.4594540584310494</v>
      </c>
      <c r="Q70" s="11">
        <v>456.67</v>
      </c>
      <c r="R70" s="11">
        <v>4</v>
      </c>
      <c r="S70" s="11">
        <v>66.510000000000005</v>
      </c>
      <c r="T70" s="11">
        <v>237.43</v>
      </c>
      <c r="U70" s="11">
        <f t="shared" si="21"/>
        <v>764.61000000000013</v>
      </c>
      <c r="V70" s="11">
        <f t="shared" si="6"/>
        <v>3.0559634472223718</v>
      </c>
      <c r="W70" s="11">
        <v>1602.18</v>
      </c>
      <c r="X70" s="11">
        <f t="shared" si="7"/>
        <v>6.4035305788189252</v>
      </c>
      <c r="Y70" s="12" t="s">
        <v>67</v>
      </c>
      <c r="Z70" s="12">
        <v>69</v>
      </c>
      <c r="AA70" s="13" t="s">
        <v>124</v>
      </c>
      <c r="AB70" s="13">
        <v>24046.27</v>
      </c>
      <c r="AC70" s="13">
        <v>2132.9</v>
      </c>
      <c r="AD70" s="14">
        <f t="shared" si="8"/>
        <v>8.8699827457647284</v>
      </c>
      <c r="AE70" s="14">
        <v>457.26</v>
      </c>
      <c r="AF70" s="14">
        <v>1.2</v>
      </c>
      <c r="AG70" s="14">
        <v>76.87</v>
      </c>
      <c r="AH70" s="14">
        <v>264.5</v>
      </c>
      <c r="AI70" s="14">
        <f t="shared" si="22"/>
        <v>799.82999999999993</v>
      </c>
      <c r="AJ70" s="14">
        <f t="shared" si="9"/>
        <v>3.3262123397932402</v>
      </c>
      <c r="AK70" s="14">
        <v>1333.07</v>
      </c>
      <c r="AL70" s="60">
        <f t="shared" si="10"/>
        <v>5.543770405971487</v>
      </c>
      <c r="AM70" s="62">
        <f t="shared" si="23"/>
        <v>0.58947131266632091</v>
      </c>
      <c r="AN70" s="63">
        <f t="shared" si="24"/>
        <v>0.68786336631315237</v>
      </c>
      <c r="AO70" s="63">
        <f t="shared" si="25"/>
        <v>9.8392053646831457E-2</v>
      </c>
    </row>
    <row r="71" spans="1:41" ht="15" hidden="1" customHeight="1" outlineLevel="2">
      <c r="A71" s="7">
        <v>69</v>
      </c>
      <c r="B71" s="8" t="s">
        <v>39</v>
      </c>
      <c r="C71" s="65" t="s">
        <v>67</v>
      </c>
      <c r="D71" s="67" t="s">
        <v>142</v>
      </c>
      <c r="E71" s="130">
        <v>25205.234199999923</v>
      </c>
      <c r="F71" s="130">
        <v>2575.5432409999999</v>
      </c>
      <c r="G71" s="130">
        <v>10.2182872833612</v>
      </c>
      <c r="H71" s="130">
        <v>754.41740000000004</v>
      </c>
      <c r="I71" s="130">
        <v>2.9930974670346302</v>
      </c>
      <c r="J71" s="130">
        <v>1821.125841</v>
      </c>
      <c r="K71" s="130">
        <v>7.2251891275820803</v>
      </c>
      <c r="L71" s="9" t="s">
        <v>67</v>
      </c>
      <c r="M71" s="10" t="s">
        <v>125</v>
      </c>
      <c r="N71" s="10">
        <v>25467.65</v>
      </c>
      <c r="O71" s="10">
        <v>2973.26</v>
      </c>
      <c r="P71" s="11">
        <f t="shared" si="5"/>
        <v>11.674653923703207</v>
      </c>
      <c r="Q71" s="11">
        <v>434.36</v>
      </c>
      <c r="R71" s="11">
        <v>2</v>
      </c>
      <c r="S71" s="11">
        <v>38.83</v>
      </c>
      <c r="T71" s="11">
        <v>359.29</v>
      </c>
      <c r="U71" s="11">
        <f t="shared" si="21"/>
        <v>834.48</v>
      </c>
      <c r="V71" s="11">
        <f t="shared" si="6"/>
        <v>3.2766274077113513</v>
      </c>
      <c r="W71" s="11">
        <v>2138.7800000000002</v>
      </c>
      <c r="X71" s="11">
        <f t="shared" si="7"/>
        <v>8.398026515991857</v>
      </c>
      <c r="Y71" s="12" t="s">
        <v>67</v>
      </c>
      <c r="Z71" s="12">
        <v>69</v>
      </c>
      <c r="AA71" s="13" t="s">
        <v>125</v>
      </c>
      <c r="AB71" s="13">
        <v>24646.51</v>
      </c>
      <c r="AC71" s="13">
        <v>2887.74</v>
      </c>
      <c r="AD71" s="14">
        <f t="shared" si="8"/>
        <v>11.716628439482914</v>
      </c>
      <c r="AE71" s="14">
        <v>418.72</v>
      </c>
      <c r="AF71" s="14">
        <v>0</v>
      </c>
      <c r="AG71" s="14">
        <v>59.69</v>
      </c>
      <c r="AH71" s="14">
        <v>413.81</v>
      </c>
      <c r="AI71" s="14">
        <f t="shared" si="22"/>
        <v>892.22</v>
      </c>
      <c r="AJ71" s="14">
        <f t="shared" si="9"/>
        <v>3.6200662893042463</v>
      </c>
      <c r="AK71" s="14">
        <v>1995.51</v>
      </c>
      <c r="AL71" s="60">
        <f t="shared" si="10"/>
        <v>8.0965215764828375</v>
      </c>
      <c r="AM71" s="62">
        <f t="shared" si="23"/>
        <v>-4.1974515779706678E-2</v>
      </c>
      <c r="AN71" s="63">
        <f t="shared" si="24"/>
        <v>-1.4983411561217146</v>
      </c>
      <c r="AO71" s="63">
        <f t="shared" si="25"/>
        <v>-1.4563666403420079</v>
      </c>
    </row>
    <row r="72" spans="1:41" ht="15" hidden="1" customHeight="1" outlineLevel="2">
      <c r="A72" s="7">
        <v>69</v>
      </c>
      <c r="B72" s="8" t="s">
        <v>39</v>
      </c>
      <c r="C72" s="65" t="s">
        <v>67</v>
      </c>
      <c r="D72" s="67" t="s">
        <v>143</v>
      </c>
      <c r="E72" s="130">
        <v>21168.604400000044</v>
      </c>
      <c r="F72" s="130">
        <v>2572.925761</v>
      </c>
      <c r="G72" s="130">
        <v>12.1544420802724</v>
      </c>
      <c r="H72" s="130">
        <v>843.54348000000005</v>
      </c>
      <c r="I72" s="130">
        <v>3.98488081403588</v>
      </c>
      <c r="J72" s="130">
        <v>1729.3822809999999</v>
      </c>
      <c r="K72" s="130">
        <v>8.1695620945138891</v>
      </c>
      <c r="L72" s="9" t="s">
        <v>67</v>
      </c>
      <c r="M72" s="10" t="s">
        <v>126</v>
      </c>
      <c r="N72" s="10">
        <v>20855.45</v>
      </c>
      <c r="O72" s="10">
        <v>2392.85</v>
      </c>
      <c r="P72" s="11">
        <f t="shared" si="5"/>
        <v>11.473499732683782</v>
      </c>
      <c r="Q72" s="11">
        <v>417.72</v>
      </c>
      <c r="R72" s="11">
        <v>7.82</v>
      </c>
      <c r="S72" s="11">
        <v>52.02</v>
      </c>
      <c r="T72" s="11">
        <v>292.8</v>
      </c>
      <c r="U72" s="11">
        <f t="shared" si="21"/>
        <v>770.36</v>
      </c>
      <c r="V72" s="11">
        <f t="shared" si="6"/>
        <v>3.6938066548552055</v>
      </c>
      <c r="W72" s="11">
        <v>1622.48</v>
      </c>
      <c r="X72" s="11">
        <f t="shared" si="7"/>
        <v>7.7796451287313388</v>
      </c>
      <c r="Y72" s="12" t="s">
        <v>67</v>
      </c>
      <c r="Z72" s="12">
        <v>69</v>
      </c>
      <c r="AA72" s="13" t="s">
        <v>126</v>
      </c>
      <c r="AB72" s="13">
        <v>21628.38</v>
      </c>
      <c r="AC72" s="13">
        <v>1874.76</v>
      </c>
      <c r="AD72" s="14">
        <f t="shared" si="8"/>
        <v>8.668055582526291</v>
      </c>
      <c r="AE72" s="14">
        <v>394.62</v>
      </c>
      <c r="AF72" s="14">
        <v>12.47</v>
      </c>
      <c r="AG72" s="14">
        <v>42.3</v>
      </c>
      <c r="AH72" s="14">
        <v>353.3</v>
      </c>
      <c r="AI72" s="14">
        <f t="shared" si="22"/>
        <v>802.69</v>
      </c>
      <c r="AJ72" s="14">
        <f t="shared" si="9"/>
        <v>3.7112811962800727</v>
      </c>
      <c r="AK72" s="14">
        <v>1072.07</v>
      </c>
      <c r="AL72" s="60">
        <f t="shared" si="10"/>
        <v>4.9567743862462192</v>
      </c>
      <c r="AM72" s="62">
        <f t="shared" si="23"/>
        <v>2.8054441501574914</v>
      </c>
      <c r="AN72" s="63">
        <f t="shared" si="24"/>
        <v>3.4863864977461088</v>
      </c>
      <c r="AO72" s="63">
        <f t="shared" si="25"/>
        <v>0.68094234758861738</v>
      </c>
    </row>
    <row r="73" spans="1:41" ht="15" hidden="1" customHeight="1" outlineLevel="2">
      <c r="A73" s="7">
        <v>69</v>
      </c>
      <c r="B73" s="8" t="s">
        <v>39</v>
      </c>
      <c r="C73" s="65" t="s">
        <v>67</v>
      </c>
      <c r="D73" s="67" t="s">
        <v>144</v>
      </c>
      <c r="E73" s="130">
        <v>8424.2828000000027</v>
      </c>
      <c r="F73" s="130">
        <v>748.08789999999999</v>
      </c>
      <c r="G73" s="130">
        <v>8.88013754713932</v>
      </c>
      <c r="H73" s="130">
        <v>280.87790000000001</v>
      </c>
      <c r="I73" s="130">
        <v>3.3341670395988698</v>
      </c>
      <c r="J73" s="130">
        <v>467.21</v>
      </c>
      <c r="K73" s="130">
        <v>5.54599140475199</v>
      </c>
      <c r="L73" s="9" t="s">
        <v>67</v>
      </c>
      <c r="M73" s="10" t="s">
        <v>127</v>
      </c>
      <c r="N73" s="10">
        <v>9249.83</v>
      </c>
      <c r="O73" s="10">
        <v>710.24</v>
      </c>
      <c r="P73" s="11">
        <f t="shared" ref="P73:P136" si="26">O73*100/N73</f>
        <v>7.6784113870200859</v>
      </c>
      <c r="Q73" s="11">
        <v>140.66</v>
      </c>
      <c r="R73" s="11">
        <v>1.27</v>
      </c>
      <c r="S73" s="11">
        <v>31.2</v>
      </c>
      <c r="T73" s="11">
        <v>127.2</v>
      </c>
      <c r="U73" s="11">
        <f t="shared" si="21"/>
        <v>300.33</v>
      </c>
      <c r="V73" s="11">
        <f t="shared" ref="V73:V136" si="27">U73*100/N73</f>
        <v>3.2468704830250936</v>
      </c>
      <c r="W73" s="11">
        <v>409.91</v>
      </c>
      <c r="X73" s="11">
        <f t="shared" ref="X73:X136" si="28">W73*100/N73</f>
        <v>4.4315409039949927</v>
      </c>
      <c r="Y73" s="12" t="s">
        <v>67</v>
      </c>
      <c r="Z73" s="12">
        <v>69</v>
      </c>
      <c r="AA73" s="13" t="s">
        <v>127</v>
      </c>
      <c r="AB73" s="13">
        <v>10533.09</v>
      </c>
      <c r="AC73" s="13">
        <v>943.68</v>
      </c>
      <c r="AD73" s="14">
        <f t="shared" ref="AD73:AD136" si="29">AC73*100/AB73</f>
        <v>8.9591943105014771</v>
      </c>
      <c r="AE73" s="14">
        <v>178.49</v>
      </c>
      <c r="AF73" s="14">
        <v>0</v>
      </c>
      <c r="AG73" s="14">
        <v>12.31</v>
      </c>
      <c r="AH73" s="14">
        <v>149.57</v>
      </c>
      <c r="AI73" s="14">
        <f t="shared" si="22"/>
        <v>340.37</v>
      </c>
      <c r="AJ73" s="14">
        <f t="shared" ref="AJ73:AJ136" si="30">AI73*100/AB73</f>
        <v>3.2314354097420606</v>
      </c>
      <c r="AK73" s="14">
        <v>603.30999999999995</v>
      </c>
      <c r="AL73" s="60">
        <f t="shared" ref="AL73:AL136" si="31">AK73*100/AB73</f>
        <v>5.7277589007594152</v>
      </c>
      <c r="AM73" s="62">
        <f t="shared" si="23"/>
        <v>-1.2807829234813912</v>
      </c>
      <c r="AN73" s="63">
        <f t="shared" si="24"/>
        <v>-7.9056763362157056E-2</v>
      </c>
      <c r="AO73" s="63">
        <f t="shared" si="25"/>
        <v>1.2017261601192342</v>
      </c>
    </row>
    <row r="74" spans="1:41" ht="15" hidden="1" customHeight="1" outlineLevel="2">
      <c r="A74" s="7">
        <v>69</v>
      </c>
      <c r="B74" s="8" t="s">
        <v>39</v>
      </c>
      <c r="C74" s="65" t="s">
        <v>67</v>
      </c>
      <c r="D74" s="67" t="s">
        <v>128</v>
      </c>
      <c r="E74" s="130">
        <v>313.42989999999918</v>
      </c>
      <c r="F74" s="130">
        <v>6</v>
      </c>
      <c r="G74" s="130">
        <v>1.91430364492986</v>
      </c>
      <c r="H74" s="130">
        <v>6</v>
      </c>
      <c r="I74" s="130">
        <v>1.9143641120541099</v>
      </c>
      <c r="J74" s="130">
        <v>0</v>
      </c>
      <c r="K74" s="130">
        <v>0</v>
      </c>
      <c r="L74" s="9" t="s">
        <v>67</v>
      </c>
      <c r="M74" s="10" t="s">
        <v>128</v>
      </c>
      <c r="N74" s="10">
        <v>376.47</v>
      </c>
      <c r="O74" s="10">
        <v>0</v>
      </c>
      <c r="P74" s="11">
        <f t="shared" si="26"/>
        <v>0</v>
      </c>
      <c r="Q74" s="11">
        <v>0</v>
      </c>
      <c r="R74" s="11">
        <v>0</v>
      </c>
      <c r="S74" s="11">
        <v>0</v>
      </c>
      <c r="T74" s="11">
        <v>0</v>
      </c>
      <c r="U74" s="11">
        <f t="shared" si="21"/>
        <v>0</v>
      </c>
      <c r="V74" s="11">
        <f t="shared" si="27"/>
        <v>0</v>
      </c>
      <c r="W74" s="11">
        <v>0</v>
      </c>
      <c r="X74" s="11">
        <f t="shared" si="28"/>
        <v>0</v>
      </c>
      <c r="Y74" s="12" t="s">
        <v>67</v>
      </c>
      <c r="Z74" s="12">
        <v>69</v>
      </c>
      <c r="AA74" s="13" t="s">
        <v>128</v>
      </c>
      <c r="AB74" s="13">
        <v>404.32</v>
      </c>
      <c r="AC74" s="13">
        <v>11</v>
      </c>
      <c r="AD74" s="14">
        <f t="shared" si="29"/>
        <v>2.7206173328056984</v>
      </c>
      <c r="AE74" s="14">
        <v>1</v>
      </c>
      <c r="AF74" s="14">
        <v>0</v>
      </c>
      <c r="AG74" s="14">
        <v>0</v>
      </c>
      <c r="AH74" s="14">
        <v>10</v>
      </c>
      <c r="AI74" s="14">
        <f t="shared" si="22"/>
        <v>11</v>
      </c>
      <c r="AJ74" s="14">
        <f t="shared" si="30"/>
        <v>2.7206173328056984</v>
      </c>
      <c r="AK74" s="14">
        <v>0</v>
      </c>
      <c r="AL74" s="60">
        <f t="shared" si="31"/>
        <v>0</v>
      </c>
      <c r="AM74" s="62">
        <f t="shared" si="23"/>
        <v>-2.7206173328056984</v>
      </c>
      <c r="AN74" s="63">
        <f t="shared" si="24"/>
        <v>-0.80631368787583835</v>
      </c>
      <c r="AO74" s="63">
        <f t="shared" si="25"/>
        <v>1.91430364492986</v>
      </c>
    </row>
    <row r="75" spans="1:41" ht="15" customHeight="1" outlineLevel="1" collapsed="1">
      <c r="A75" s="7"/>
      <c r="B75" s="8" t="s">
        <v>80</v>
      </c>
      <c r="C75" s="65" t="s">
        <v>67</v>
      </c>
      <c r="D75" s="66"/>
      <c r="E75" s="129">
        <f>SUM(E68:E74)</f>
        <v>100227.37083299995</v>
      </c>
      <c r="F75" s="129">
        <f>SUM(F68:F74)</f>
        <v>9600.3064910000012</v>
      </c>
      <c r="G75" s="129">
        <f>F75*100/E75</f>
        <v>9.5785277127503896</v>
      </c>
      <c r="H75" s="129">
        <f>SUM(H68:H74)</f>
        <v>3585.7002800000005</v>
      </c>
      <c r="I75" s="129">
        <f>H75*100/E75</f>
        <v>3.5775659385244549</v>
      </c>
      <c r="J75" s="129">
        <f>SUM(J68:J74)</f>
        <v>6014.6062110000003</v>
      </c>
      <c r="K75" s="129">
        <f>J75*100/E75</f>
        <v>6.0009617742259342</v>
      </c>
      <c r="L75" s="9" t="s">
        <v>67</v>
      </c>
      <c r="M75" s="10"/>
      <c r="N75" s="10">
        <f>SUBTOTAL(9,N68:N74)</f>
        <v>97411.31</v>
      </c>
      <c r="O75" s="10">
        <f>SUBTOTAL(9,O68:O74)</f>
        <v>10142.99</v>
      </c>
      <c r="P75" s="11">
        <f t="shared" si="26"/>
        <v>10.412538338720628</v>
      </c>
      <c r="Q75" s="11"/>
      <c r="R75" s="11"/>
      <c r="S75" s="11"/>
      <c r="T75" s="11"/>
      <c r="U75" s="11">
        <f>SUBTOTAL(9,U68:U74)</f>
        <v>3249.78</v>
      </c>
      <c r="V75" s="11">
        <f t="shared" si="27"/>
        <v>3.3361423842878204</v>
      </c>
      <c r="W75" s="11">
        <f>SUBTOTAL(9,W68:W74)</f>
        <v>6893.2099999999991</v>
      </c>
      <c r="X75" s="11">
        <f t="shared" si="28"/>
        <v>7.0763959544328054</v>
      </c>
      <c r="Y75" s="12" t="s">
        <v>67</v>
      </c>
      <c r="Z75" s="12"/>
      <c r="AA75" s="13"/>
      <c r="AB75" s="13">
        <f>SUBTOTAL(9,AB68:AB74)</f>
        <v>95536.790000000008</v>
      </c>
      <c r="AC75" s="13">
        <f>SUBTOTAL(9,AC68:AC74)</f>
        <v>9010.7199999999993</v>
      </c>
      <c r="AD75" s="14">
        <f t="shared" si="29"/>
        <v>9.4316754833399763</v>
      </c>
      <c r="AE75" s="14"/>
      <c r="AF75" s="14"/>
      <c r="AG75" s="14"/>
      <c r="AH75" s="14"/>
      <c r="AI75" s="14">
        <f>SUBTOTAL(9,AI68:AI74)</f>
        <v>3353.2000000000003</v>
      </c>
      <c r="AJ75" s="14">
        <f t="shared" si="30"/>
        <v>3.509852068506802</v>
      </c>
      <c r="AK75" s="14">
        <f>SUBTOTAL(9,AK68:AK74)</f>
        <v>5657.51</v>
      </c>
      <c r="AL75" s="60">
        <f t="shared" si="31"/>
        <v>5.9218129476613139</v>
      </c>
      <c r="AM75" s="62">
        <f t="shared" si="23"/>
        <v>0.98086285538065177</v>
      </c>
      <c r="AN75" s="63">
        <f t="shared" si="24"/>
        <v>0.14685222941041332</v>
      </c>
      <c r="AO75" s="63">
        <f t="shared" si="25"/>
        <v>-0.83401062597023845</v>
      </c>
    </row>
    <row r="76" spans="1:41" ht="15" hidden="1" customHeight="1" outlineLevel="2">
      <c r="A76" s="7">
        <v>55</v>
      </c>
      <c r="B76" s="8" t="s">
        <v>32</v>
      </c>
      <c r="C76" s="65" t="s">
        <v>67</v>
      </c>
      <c r="D76" s="67" t="s">
        <v>122</v>
      </c>
      <c r="E76" s="130">
        <v>983.99999999999955</v>
      </c>
      <c r="F76" s="130">
        <v>34</v>
      </c>
      <c r="G76" s="130">
        <v>3.45528455284553</v>
      </c>
      <c r="H76" s="130">
        <v>26</v>
      </c>
      <c r="I76" s="130">
        <v>2.6422764227642301</v>
      </c>
      <c r="J76" s="130">
        <v>8</v>
      </c>
      <c r="K76" s="130">
        <v>0.81300813008130102</v>
      </c>
      <c r="L76" s="9" t="s">
        <v>67</v>
      </c>
      <c r="M76" s="10" t="s">
        <v>122</v>
      </c>
      <c r="N76" s="10">
        <v>861</v>
      </c>
      <c r="O76" s="10">
        <v>36</v>
      </c>
      <c r="P76" s="11">
        <f t="shared" si="26"/>
        <v>4.1811846689895473</v>
      </c>
      <c r="Q76" s="11">
        <v>5</v>
      </c>
      <c r="R76" s="11">
        <v>0</v>
      </c>
      <c r="S76" s="11">
        <v>1</v>
      </c>
      <c r="T76" s="11">
        <v>20</v>
      </c>
      <c r="U76" s="11">
        <f t="shared" ref="U76:U82" si="32">Q76+R76+S76+T76</f>
        <v>26</v>
      </c>
      <c r="V76" s="11">
        <f t="shared" si="27"/>
        <v>3.0197444831591174</v>
      </c>
      <c r="W76" s="11">
        <v>10</v>
      </c>
      <c r="X76" s="11">
        <f t="shared" si="28"/>
        <v>1.1614401858304297</v>
      </c>
      <c r="Y76" s="12" t="s">
        <v>67</v>
      </c>
      <c r="Z76" s="12">
        <v>55</v>
      </c>
      <c r="AA76" s="13" t="s">
        <v>122</v>
      </c>
      <c r="AB76" s="13">
        <v>237.13</v>
      </c>
      <c r="AC76" s="13">
        <v>3.96</v>
      </c>
      <c r="AD76" s="14">
        <f t="shared" si="29"/>
        <v>1.669970058617636</v>
      </c>
      <c r="AE76" s="14">
        <v>3.96</v>
      </c>
      <c r="AF76" s="14">
        <v>0</v>
      </c>
      <c r="AG76" s="14">
        <v>0</v>
      </c>
      <c r="AH76" s="14">
        <v>0</v>
      </c>
      <c r="AI76" s="14">
        <f t="shared" ref="AI76:AI82" si="33">AE76+AF76+AG76+AH76</f>
        <v>3.96</v>
      </c>
      <c r="AJ76" s="14">
        <f t="shared" si="30"/>
        <v>1.669970058617636</v>
      </c>
      <c r="AK76" s="14">
        <v>0</v>
      </c>
      <c r="AL76" s="60">
        <f t="shared" si="31"/>
        <v>0</v>
      </c>
      <c r="AM76" s="62">
        <f t="shared" si="23"/>
        <v>2.5112146103719111</v>
      </c>
      <c r="AN76" s="63">
        <f t="shared" si="24"/>
        <v>1.785314494227894</v>
      </c>
      <c r="AO76" s="63">
        <f t="shared" si="25"/>
        <v>-0.72590011614401728</v>
      </c>
    </row>
    <row r="77" spans="1:41" ht="15" hidden="1" customHeight="1" outlineLevel="2">
      <c r="A77" s="7">
        <v>55</v>
      </c>
      <c r="B77" s="8" t="s">
        <v>32</v>
      </c>
      <c r="C77" s="65" t="s">
        <v>67</v>
      </c>
      <c r="D77" s="67" t="s">
        <v>123</v>
      </c>
      <c r="E77" s="130">
        <v>24880.537633999989</v>
      </c>
      <c r="F77" s="130">
        <v>1688.8181950000001</v>
      </c>
      <c r="G77" s="130">
        <v>6.7877078053658302</v>
      </c>
      <c r="H77" s="130">
        <v>782.15392699999995</v>
      </c>
      <c r="I77" s="130">
        <v>3.1436246294307502</v>
      </c>
      <c r="J77" s="130">
        <v>906.66426799999999</v>
      </c>
      <c r="K77" s="130">
        <v>3.6440702421197502</v>
      </c>
      <c r="L77" s="9" t="s">
        <v>67</v>
      </c>
      <c r="M77" s="10" t="s">
        <v>123</v>
      </c>
      <c r="N77" s="10">
        <v>25325.47</v>
      </c>
      <c r="O77" s="10">
        <v>1614.69</v>
      </c>
      <c r="P77" s="11">
        <f t="shared" si="26"/>
        <v>6.3757553166831649</v>
      </c>
      <c r="Q77" s="11">
        <v>523.23</v>
      </c>
      <c r="R77" s="11">
        <v>3.19</v>
      </c>
      <c r="S77" s="11">
        <v>63.87</v>
      </c>
      <c r="T77" s="11">
        <v>283.95</v>
      </c>
      <c r="U77" s="11">
        <f t="shared" si="32"/>
        <v>874.24</v>
      </c>
      <c r="V77" s="11">
        <f t="shared" si="27"/>
        <v>3.4520188569057155</v>
      </c>
      <c r="W77" s="11">
        <v>740.45</v>
      </c>
      <c r="X77" s="11">
        <f t="shared" si="28"/>
        <v>2.9237364597774493</v>
      </c>
      <c r="Y77" s="12" t="s">
        <v>67</v>
      </c>
      <c r="Z77" s="12">
        <v>55</v>
      </c>
      <c r="AA77" s="13" t="s">
        <v>123</v>
      </c>
      <c r="AB77" s="13">
        <v>22285.58</v>
      </c>
      <c r="AC77" s="13">
        <v>1839.08</v>
      </c>
      <c r="AD77" s="14">
        <f t="shared" si="29"/>
        <v>8.2523317768709621</v>
      </c>
      <c r="AE77" s="14">
        <v>421.1</v>
      </c>
      <c r="AF77" s="14">
        <v>0</v>
      </c>
      <c r="AG77" s="14">
        <v>73.2</v>
      </c>
      <c r="AH77" s="14">
        <v>272.75</v>
      </c>
      <c r="AI77" s="14">
        <f t="shared" si="33"/>
        <v>767.05</v>
      </c>
      <c r="AJ77" s="14">
        <f t="shared" si="30"/>
        <v>3.4419117653657656</v>
      </c>
      <c r="AK77" s="14">
        <v>1072.04</v>
      </c>
      <c r="AL77" s="60">
        <f t="shared" si="31"/>
        <v>4.810464883570452</v>
      </c>
      <c r="AM77" s="62">
        <f t="shared" si="23"/>
        <v>-1.8765764601877972</v>
      </c>
      <c r="AN77" s="63">
        <f t="shared" si="24"/>
        <v>-1.4646239715051319</v>
      </c>
      <c r="AO77" s="63">
        <f t="shared" si="25"/>
        <v>0.41195248868266532</v>
      </c>
    </row>
    <row r="78" spans="1:41" ht="15" hidden="1" customHeight="1" outlineLevel="2">
      <c r="A78" s="7">
        <v>55</v>
      </c>
      <c r="B78" s="8" t="s">
        <v>32</v>
      </c>
      <c r="C78" s="65" t="s">
        <v>67</v>
      </c>
      <c r="D78" s="67" t="s">
        <v>141</v>
      </c>
      <c r="E78" s="130">
        <v>43188.688424</v>
      </c>
      <c r="F78" s="130">
        <v>3749.0196700000001</v>
      </c>
      <c r="G78" s="130">
        <v>8.6805592084539107</v>
      </c>
      <c r="H78" s="130">
        <v>1432.739967</v>
      </c>
      <c r="I78" s="130">
        <v>3.3173946779146699</v>
      </c>
      <c r="J78" s="130">
        <v>2316.2797030000002</v>
      </c>
      <c r="K78" s="130">
        <v>5.3631628732509498</v>
      </c>
      <c r="L78" s="9" t="s">
        <v>67</v>
      </c>
      <c r="M78" s="10" t="s">
        <v>124</v>
      </c>
      <c r="N78" s="10">
        <v>41882.99</v>
      </c>
      <c r="O78" s="10">
        <v>3698.2</v>
      </c>
      <c r="P78" s="11">
        <f t="shared" si="26"/>
        <v>8.8298376023297287</v>
      </c>
      <c r="Q78" s="11">
        <v>807.9</v>
      </c>
      <c r="R78" s="11">
        <v>0.5</v>
      </c>
      <c r="S78" s="11">
        <v>132.9</v>
      </c>
      <c r="T78" s="11">
        <v>579.05999999999995</v>
      </c>
      <c r="U78" s="11">
        <f t="shared" si="32"/>
        <v>1520.36</v>
      </c>
      <c r="V78" s="11">
        <f t="shared" si="27"/>
        <v>3.6300178186896401</v>
      </c>
      <c r="W78" s="11">
        <v>2177.84</v>
      </c>
      <c r="X78" s="11">
        <f t="shared" si="28"/>
        <v>5.1998197836400886</v>
      </c>
      <c r="Y78" s="12" t="s">
        <v>67</v>
      </c>
      <c r="Z78" s="12">
        <v>55</v>
      </c>
      <c r="AA78" s="13" t="s">
        <v>124</v>
      </c>
      <c r="AB78" s="13">
        <v>40684.42</v>
      </c>
      <c r="AC78" s="13">
        <v>4832.22</v>
      </c>
      <c r="AD78" s="14">
        <f t="shared" si="29"/>
        <v>11.877323063718249</v>
      </c>
      <c r="AE78" s="14">
        <v>751.58</v>
      </c>
      <c r="AF78" s="14">
        <v>4</v>
      </c>
      <c r="AG78" s="14">
        <v>101.68</v>
      </c>
      <c r="AH78" s="14">
        <v>453.3</v>
      </c>
      <c r="AI78" s="14">
        <f t="shared" si="33"/>
        <v>1310.56</v>
      </c>
      <c r="AJ78" s="14">
        <f t="shared" si="30"/>
        <v>3.2212822500603426</v>
      </c>
      <c r="AK78" s="14">
        <v>3521.66</v>
      </c>
      <c r="AL78" s="60">
        <f t="shared" si="31"/>
        <v>8.6560408136579063</v>
      </c>
      <c r="AM78" s="62">
        <f t="shared" si="23"/>
        <v>-3.0474854613885203</v>
      </c>
      <c r="AN78" s="63">
        <f t="shared" si="24"/>
        <v>-3.1967638552643383</v>
      </c>
      <c r="AO78" s="63">
        <f t="shared" si="25"/>
        <v>-0.14927839387581798</v>
      </c>
    </row>
    <row r="79" spans="1:41" ht="15" hidden="1" customHeight="1" outlineLevel="2">
      <c r="A79" s="7">
        <v>55</v>
      </c>
      <c r="B79" s="8" t="s">
        <v>32</v>
      </c>
      <c r="C79" s="65" t="s">
        <v>67</v>
      </c>
      <c r="D79" s="67" t="s">
        <v>142</v>
      </c>
      <c r="E79" s="130">
        <v>32966.960291999865</v>
      </c>
      <c r="F79" s="130">
        <v>3550.5922399999999</v>
      </c>
      <c r="G79" s="130">
        <v>10.7701535372117</v>
      </c>
      <c r="H79" s="130">
        <v>1157.3815999999999</v>
      </c>
      <c r="I79" s="130">
        <v>3.5107287623164898</v>
      </c>
      <c r="J79" s="130">
        <v>2393.2106399999998</v>
      </c>
      <c r="K79" s="130">
        <v>7.2594216112207199</v>
      </c>
      <c r="L79" s="9" t="s">
        <v>67</v>
      </c>
      <c r="M79" s="10" t="s">
        <v>125</v>
      </c>
      <c r="N79" s="10">
        <v>33988.44</v>
      </c>
      <c r="O79" s="10">
        <v>3034.23</v>
      </c>
      <c r="P79" s="11">
        <f t="shared" si="26"/>
        <v>8.9272411443420161</v>
      </c>
      <c r="Q79" s="11">
        <v>621.07000000000005</v>
      </c>
      <c r="R79" s="11">
        <v>6.8</v>
      </c>
      <c r="S79" s="11">
        <v>91.5</v>
      </c>
      <c r="T79" s="11">
        <v>546.70000000000005</v>
      </c>
      <c r="U79" s="11">
        <f t="shared" si="32"/>
        <v>1266.0700000000002</v>
      </c>
      <c r="V79" s="11">
        <f t="shared" si="27"/>
        <v>3.7250017947278549</v>
      </c>
      <c r="W79" s="11">
        <v>1768.16</v>
      </c>
      <c r="X79" s="11">
        <f t="shared" si="28"/>
        <v>5.202239349614163</v>
      </c>
      <c r="Y79" s="12" t="s">
        <v>67</v>
      </c>
      <c r="Z79" s="12">
        <v>55</v>
      </c>
      <c r="AA79" s="13" t="s">
        <v>125</v>
      </c>
      <c r="AB79" s="13">
        <v>35152.6</v>
      </c>
      <c r="AC79" s="13">
        <v>4024.18</v>
      </c>
      <c r="AD79" s="14">
        <f t="shared" si="29"/>
        <v>11.447744974767158</v>
      </c>
      <c r="AE79" s="14">
        <v>594.32000000000005</v>
      </c>
      <c r="AF79" s="14">
        <v>12.5</v>
      </c>
      <c r="AG79" s="14">
        <v>133.59</v>
      </c>
      <c r="AH79" s="14">
        <v>635.28</v>
      </c>
      <c r="AI79" s="14">
        <f t="shared" si="33"/>
        <v>1375.69</v>
      </c>
      <c r="AJ79" s="14">
        <f t="shared" si="30"/>
        <v>3.9134800839767188</v>
      </c>
      <c r="AK79" s="14">
        <v>2648.48</v>
      </c>
      <c r="AL79" s="60">
        <f t="shared" si="31"/>
        <v>7.5342364433925235</v>
      </c>
      <c r="AM79" s="62">
        <f t="shared" si="23"/>
        <v>-2.5205038304251417</v>
      </c>
      <c r="AN79" s="63">
        <f t="shared" si="24"/>
        <v>-0.67759143755545814</v>
      </c>
      <c r="AO79" s="63">
        <f t="shared" si="25"/>
        <v>1.8429123928696836</v>
      </c>
    </row>
    <row r="80" spans="1:41" ht="15" hidden="1" customHeight="1" outlineLevel="2">
      <c r="A80" s="7">
        <v>55</v>
      </c>
      <c r="B80" s="8" t="s">
        <v>32</v>
      </c>
      <c r="C80" s="65" t="s">
        <v>67</v>
      </c>
      <c r="D80" s="67" t="s">
        <v>143</v>
      </c>
      <c r="E80" s="130">
        <v>27861.340233000006</v>
      </c>
      <c r="F80" s="130">
        <v>2480.3661139999999</v>
      </c>
      <c r="G80" s="130">
        <v>8.9025369679171504</v>
      </c>
      <c r="H80" s="130">
        <v>838.07960000000003</v>
      </c>
      <c r="I80" s="130">
        <v>3.0080408997279702</v>
      </c>
      <c r="J80" s="130">
        <v>1642.2865139999999</v>
      </c>
      <c r="K80" s="130">
        <v>5.8944993322855899</v>
      </c>
      <c r="L80" s="9" t="s">
        <v>67</v>
      </c>
      <c r="M80" s="10" t="s">
        <v>126</v>
      </c>
      <c r="N80" s="10">
        <v>28145.94</v>
      </c>
      <c r="O80" s="10">
        <v>2707.67</v>
      </c>
      <c r="P80" s="11">
        <f t="shared" si="26"/>
        <v>9.6201086195735517</v>
      </c>
      <c r="Q80" s="11">
        <v>425.8</v>
      </c>
      <c r="R80" s="11">
        <v>2</v>
      </c>
      <c r="S80" s="11">
        <v>76</v>
      </c>
      <c r="T80" s="11">
        <v>340.22</v>
      </c>
      <c r="U80" s="11">
        <f t="shared" si="32"/>
        <v>844.02</v>
      </c>
      <c r="V80" s="11">
        <f t="shared" si="27"/>
        <v>2.9987273475321841</v>
      </c>
      <c r="W80" s="11">
        <v>1863.64</v>
      </c>
      <c r="X80" s="11">
        <f t="shared" si="28"/>
        <v>6.6213457429384137</v>
      </c>
      <c r="Y80" s="12" t="s">
        <v>67</v>
      </c>
      <c r="Z80" s="12">
        <v>55</v>
      </c>
      <c r="AA80" s="13" t="s">
        <v>126</v>
      </c>
      <c r="AB80" s="13">
        <v>28212.560000000001</v>
      </c>
      <c r="AC80" s="13">
        <v>3248.97</v>
      </c>
      <c r="AD80" s="14">
        <f t="shared" si="29"/>
        <v>11.516041082411521</v>
      </c>
      <c r="AE80" s="14">
        <v>484.84</v>
      </c>
      <c r="AF80" s="14">
        <v>1.04</v>
      </c>
      <c r="AG80" s="14">
        <v>69.16</v>
      </c>
      <c r="AH80" s="14">
        <v>427.46</v>
      </c>
      <c r="AI80" s="14">
        <f t="shared" si="33"/>
        <v>982.5</v>
      </c>
      <c r="AJ80" s="14">
        <f t="shared" si="30"/>
        <v>3.482491486061527</v>
      </c>
      <c r="AK80" s="14">
        <v>2266.4699999999998</v>
      </c>
      <c r="AL80" s="60">
        <f t="shared" si="31"/>
        <v>8.0335495963499923</v>
      </c>
      <c r="AM80" s="62">
        <f t="shared" si="23"/>
        <v>-1.895932462837969</v>
      </c>
      <c r="AN80" s="63">
        <f t="shared" si="24"/>
        <v>-2.6135041144943703</v>
      </c>
      <c r="AO80" s="63">
        <f t="shared" si="25"/>
        <v>-0.71757165165640124</v>
      </c>
    </row>
    <row r="81" spans="1:41" ht="15" hidden="1" customHeight="1" outlineLevel="2">
      <c r="A81" s="7">
        <v>55</v>
      </c>
      <c r="B81" s="8" t="s">
        <v>32</v>
      </c>
      <c r="C81" s="65" t="s">
        <v>67</v>
      </c>
      <c r="D81" s="67" t="s">
        <v>144</v>
      </c>
      <c r="E81" s="130">
        <v>12326.805100000009</v>
      </c>
      <c r="F81" s="130">
        <v>2044.907989</v>
      </c>
      <c r="G81" s="130">
        <v>16.589115934022502</v>
      </c>
      <c r="H81" s="130">
        <v>341.91950000000003</v>
      </c>
      <c r="I81" s="130">
        <v>2.77378512868688</v>
      </c>
      <c r="J81" s="130">
        <v>1702.9884890000001</v>
      </c>
      <c r="K81" s="130">
        <v>13.815327452528599</v>
      </c>
      <c r="L81" s="9" t="s">
        <v>67</v>
      </c>
      <c r="M81" s="10" t="s">
        <v>127</v>
      </c>
      <c r="N81" s="10">
        <v>11431.13</v>
      </c>
      <c r="O81" s="10">
        <v>1382.77</v>
      </c>
      <c r="P81" s="11">
        <f t="shared" si="26"/>
        <v>12.09652938948293</v>
      </c>
      <c r="Q81" s="11">
        <v>133.9</v>
      </c>
      <c r="R81" s="11">
        <v>2</v>
      </c>
      <c r="S81" s="11">
        <v>13.07</v>
      </c>
      <c r="T81" s="11">
        <v>163.07</v>
      </c>
      <c r="U81" s="11">
        <f t="shared" si="32"/>
        <v>312.03999999999996</v>
      </c>
      <c r="V81" s="11">
        <f t="shared" si="27"/>
        <v>2.7297388797083051</v>
      </c>
      <c r="W81" s="11">
        <v>1070.73</v>
      </c>
      <c r="X81" s="11">
        <f t="shared" si="28"/>
        <v>9.3667905097746242</v>
      </c>
      <c r="Y81" s="12" t="s">
        <v>67</v>
      </c>
      <c r="Z81" s="12">
        <v>55</v>
      </c>
      <c r="AA81" s="13" t="s">
        <v>127</v>
      </c>
      <c r="AB81" s="13">
        <v>12115.27</v>
      </c>
      <c r="AC81" s="13">
        <v>1685.52</v>
      </c>
      <c r="AD81" s="14">
        <f t="shared" si="29"/>
        <v>13.91236018677256</v>
      </c>
      <c r="AE81" s="14">
        <v>171.64</v>
      </c>
      <c r="AF81" s="14">
        <v>0.6</v>
      </c>
      <c r="AG81" s="14">
        <v>40.17</v>
      </c>
      <c r="AH81" s="14">
        <v>177.13</v>
      </c>
      <c r="AI81" s="14">
        <f t="shared" si="33"/>
        <v>389.53999999999996</v>
      </c>
      <c r="AJ81" s="14">
        <f t="shared" si="30"/>
        <v>3.2152812112317761</v>
      </c>
      <c r="AK81" s="14">
        <v>1295.97</v>
      </c>
      <c r="AL81" s="60">
        <f t="shared" si="31"/>
        <v>10.696996435077386</v>
      </c>
      <c r="AM81" s="62">
        <f t="shared" si="23"/>
        <v>-1.8158307972896299</v>
      </c>
      <c r="AN81" s="63">
        <f t="shared" si="24"/>
        <v>2.6767557472499419</v>
      </c>
      <c r="AO81" s="63">
        <f t="shared" si="25"/>
        <v>4.4925865445395718</v>
      </c>
    </row>
    <row r="82" spans="1:41" ht="15" hidden="1" customHeight="1" outlineLevel="2">
      <c r="A82" s="7">
        <v>55</v>
      </c>
      <c r="B82" s="8" t="s">
        <v>32</v>
      </c>
      <c r="C82" s="65" t="s">
        <v>67</v>
      </c>
      <c r="D82" s="67" t="s">
        <v>128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0</v>
      </c>
      <c r="K82" s="130">
        <v>0</v>
      </c>
      <c r="L82" s="9" t="s">
        <v>67</v>
      </c>
      <c r="M82" s="10" t="s">
        <v>128</v>
      </c>
      <c r="N82" s="10">
        <v>100.67</v>
      </c>
      <c r="O82" s="10">
        <v>0</v>
      </c>
      <c r="P82" s="11">
        <f t="shared" si="26"/>
        <v>0</v>
      </c>
      <c r="Q82" s="11">
        <v>0</v>
      </c>
      <c r="R82" s="11">
        <v>0</v>
      </c>
      <c r="S82" s="11">
        <v>0</v>
      </c>
      <c r="T82" s="11">
        <v>0</v>
      </c>
      <c r="U82" s="11">
        <f t="shared" si="32"/>
        <v>0</v>
      </c>
      <c r="V82" s="11">
        <f t="shared" si="27"/>
        <v>0</v>
      </c>
      <c r="W82" s="11">
        <v>0</v>
      </c>
      <c r="X82" s="11">
        <f t="shared" si="28"/>
        <v>0</v>
      </c>
      <c r="Y82" s="12" t="s">
        <v>67</v>
      </c>
      <c r="Z82" s="12">
        <v>55</v>
      </c>
      <c r="AA82" s="13" t="s">
        <v>128</v>
      </c>
      <c r="AB82" s="13">
        <v>125.34</v>
      </c>
      <c r="AC82" s="13">
        <v>1.2</v>
      </c>
      <c r="AD82" s="14">
        <f t="shared" si="29"/>
        <v>0.95739588319770219</v>
      </c>
      <c r="AE82" s="14">
        <v>1.2</v>
      </c>
      <c r="AF82" s="14">
        <v>0</v>
      </c>
      <c r="AG82" s="14">
        <v>0</v>
      </c>
      <c r="AH82" s="14">
        <v>0</v>
      </c>
      <c r="AI82" s="14">
        <f t="shared" si="33"/>
        <v>1.2</v>
      </c>
      <c r="AJ82" s="14">
        <f t="shared" si="30"/>
        <v>0.95739588319770219</v>
      </c>
      <c r="AK82" s="14">
        <v>0</v>
      </c>
      <c r="AL82" s="60">
        <f t="shared" si="31"/>
        <v>0</v>
      </c>
      <c r="AM82" s="62">
        <f t="shared" si="23"/>
        <v>-0.95739588319770219</v>
      </c>
      <c r="AN82" s="63">
        <f t="shared" si="24"/>
        <v>-0.95739588319770219</v>
      </c>
      <c r="AO82" s="63">
        <f t="shared" si="25"/>
        <v>0</v>
      </c>
    </row>
    <row r="83" spans="1:41" outlineLevel="1" collapsed="1">
      <c r="A83" s="7"/>
      <c r="B83" s="8" t="s">
        <v>81</v>
      </c>
      <c r="C83" s="65" t="s">
        <v>67</v>
      </c>
      <c r="D83" s="66"/>
      <c r="E83" s="129">
        <f>SUM(E76:E82)</f>
        <v>142208.33168299988</v>
      </c>
      <c r="F83" s="129">
        <f>SUM(F76:F82)</f>
        <v>13547.704207999999</v>
      </c>
      <c r="G83" s="129">
        <f>F83*100/E83</f>
        <v>9.5266599696841414</v>
      </c>
      <c r="H83" s="129">
        <f>SUM(H76:H82)</f>
        <v>4578.2745939999995</v>
      </c>
      <c r="I83" s="129">
        <f>H83*100/E83</f>
        <v>3.2194137571387484</v>
      </c>
      <c r="J83" s="129">
        <f>SUM(J76:J82)</f>
        <v>8969.4296139999988</v>
      </c>
      <c r="K83" s="129">
        <f>J83*100/E83</f>
        <v>6.3072462125453921</v>
      </c>
      <c r="L83" s="9" t="s">
        <v>67</v>
      </c>
      <c r="M83" s="10"/>
      <c r="N83" s="10">
        <f>SUBTOTAL(9,N76:N82)</f>
        <v>141735.64000000001</v>
      </c>
      <c r="O83" s="10">
        <f>SUBTOTAL(9,O76:O82)</f>
        <v>12473.56</v>
      </c>
      <c r="P83" s="11">
        <f t="shared" si="26"/>
        <v>8.8005811382373551</v>
      </c>
      <c r="Q83" s="11"/>
      <c r="R83" s="11"/>
      <c r="S83" s="11"/>
      <c r="T83" s="11"/>
      <c r="U83" s="11">
        <f>SUBTOTAL(9,U76:U82)</f>
        <v>4842.7300000000005</v>
      </c>
      <c r="V83" s="11">
        <f t="shared" si="27"/>
        <v>3.4167341396983852</v>
      </c>
      <c r="W83" s="11">
        <f>SUBTOTAL(9,W76:W82)</f>
        <v>7630.82</v>
      </c>
      <c r="X83" s="11">
        <f t="shared" si="28"/>
        <v>5.3838399431505017</v>
      </c>
      <c r="Y83" s="12" t="s">
        <v>67</v>
      </c>
      <c r="Z83" s="12"/>
      <c r="AA83" s="13"/>
      <c r="AB83" s="13">
        <f>SUBTOTAL(9,AB76:AB82)</f>
        <v>138812.9</v>
      </c>
      <c r="AC83" s="13">
        <f>SUBTOTAL(9,AC76:AC82)</f>
        <v>15635.130000000001</v>
      </c>
      <c r="AD83" s="14">
        <f t="shared" si="29"/>
        <v>11.263456062080685</v>
      </c>
      <c r="AE83" s="14"/>
      <c r="AF83" s="14"/>
      <c r="AG83" s="14"/>
      <c r="AH83" s="14"/>
      <c r="AI83" s="14">
        <f>SUBTOTAL(9,AI76:AI82)</f>
        <v>4830.5</v>
      </c>
      <c r="AJ83" s="14">
        <f t="shared" si="30"/>
        <v>3.4798639031386855</v>
      </c>
      <c r="AK83" s="14">
        <f>SUBTOTAL(9,AK76:AK82)</f>
        <v>10804.619999999999</v>
      </c>
      <c r="AL83" s="60">
        <f t="shared" si="31"/>
        <v>7.7835849550005802</v>
      </c>
      <c r="AM83" s="62">
        <f t="shared" si="23"/>
        <v>-2.4628749238433301</v>
      </c>
      <c r="AN83" s="63">
        <f t="shared" si="24"/>
        <v>-1.7367960923965438</v>
      </c>
      <c r="AO83" s="63">
        <f t="shared" si="25"/>
        <v>0.72607883144678631</v>
      </c>
    </row>
    <row r="84" spans="1:41" ht="15" hidden="1" customHeight="1" outlineLevel="2">
      <c r="A84" s="7">
        <v>71</v>
      </c>
      <c r="B84" s="8" t="s">
        <v>41</v>
      </c>
      <c r="C84" s="65" t="s">
        <v>67</v>
      </c>
      <c r="D84" s="67" t="s">
        <v>122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9" t="s">
        <v>67</v>
      </c>
      <c r="M84" s="10" t="s">
        <v>122</v>
      </c>
      <c r="N84" s="10">
        <v>419.62</v>
      </c>
      <c r="O84" s="10">
        <v>59.4</v>
      </c>
      <c r="P84" s="11">
        <f t="shared" si="26"/>
        <v>14.155664648968115</v>
      </c>
      <c r="Q84" s="11">
        <v>8</v>
      </c>
      <c r="R84" s="11">
        <v>0</v>
      </c>
      <c r="S84" s="11">
        <v>0</v>
      </c>
      <c r="T84" s="11">
        <v>0.6</v>
      </c>
      <c r="U84" s="11">
        <f t="shared" ref="U84:U90" si="34">Q84+R84+S84+T84</f>
        <v>8.6</v>
      </c>
      <c r="V84" s="11">
        <f t="shared" si="27"/>
        <v>2.0494733330155857</v>
      </c>
      <c r="W84" s="11">
        <v>50.8</v>
      </c>
      <c r="X84" s="11">
        <f t="shared" si="28"/>
        <v>12.106191315952529</v>
      </c>
      <c r="Y84" s="12" t="s">
        <v>67</v>
      </c>
      <c r="Z84" s="12">
        <v>71</v>
      </c>
      <c r="AA84" s="13" t="s">
        <v>122</v>
      </c>
      <c r="AB84" s="13">
        <v>121</v>
      </c>
      <c r="AC84" s="13">
        <v>3</v>
      </c>
      <c r="AD84" s="14">
        <f t="shared" si="29"/>
        <v>2.4793388429752068</v>
      </c>
      <c r="AE84" s="14">
        <v>3</v>
      </c>
      <c r="AF84" s="14">
        <v>0</v>
      </c>
      <c r="AG84" s="14">
        <v>0</v>
      </c>
      <c r="AH84" s="14">
        <v>0</v>
      </c>
      <c r="AI84" s="14">
        <f t="shared" ref="AI84:AI90" si="35">AE84+AF84+AG84+AH84</f>
        <v>3</v>
      </c>
      <c r="AJ84" s="14">
        <f t="shared" si="30"/>
        <v>2.4793388429752068</v>
      </c>
      <c r="AK84" s="14">
        <v>0</v>
      </c>
      <c r="AL84" s="60">
        <f t="shared" si="31"/>
        <v>0</v>
      </c>
      <c r="AM84" s="62">
        <f t="shared" si="23"/>
        <v>11.676325805992908</v>
      </c>
      <c r="AN84" s="63">
        <f t="shared" si="24"/>
        <v>-2.4793388429752068</v>
      </c>
      <c r="AO84" s="63">
        <f t="shared" si="25"/>
        <v>-14.155664648968115</v>
      </c>
    </row>
    <row r="85" spans="1:41" ht="15" hidden="1" customHeight="1" outlineLevel="2">
      <c r="A85" s="7">
        <v>71</v>
      </c>
      <c r="B85" s="8" t="s">
        <v>41</v>
      </c>
      <c r="C85" s="65" t="s">
        <v>67</v>
      </c>
      <c r="D85" s="67" t="s">
        <v>123</v>
      </c>
      <c r="E85" s="130">
        <v>25875.635699999988</v>
      </c>
      <c r="F85" s="130">
        <v>2133.5810999999999</v>
      </c>
      <c r="G85" s="130">
        <v>8.2455214810432693</v>
      </c>
      <c r="H85" s="130">
        <v>858.13589999999999</v>
      </c>
      <c r="I85" s="130">
        <v>3.3163941895772702</v>
      </c>
      <c r="J85" s="130">
        <v>1275.4452000000001</v>
      </c>
      <c r="K85" s="130">
        <v>4.9291357120165404</v>
      </c>
      <c r="L85" s="9" t="s">
        <v>67</v>
      </c>
      <c r="M85" s="10" t="s">
        <v>123</v>
      </c>
      <c r="N85" s="10">
        <v>25336.53</v>
      </c>
      <c r="O85" s="10">
        <v>2181.36</v>
      </c>
      <c r="P85" s="11">
        <f t="shared" si="26"/>
        <v>8.6095451902845426</v>
      </c>
      <c r="Q85" s="11">
        <v>508.61</v>
      </c>
      <c r="R85" s="11">
        <v>2.41</v>
      </c>
      <c r="S85" s="11">
        <v>110.21</v>
      </c>
      <c r="T85" s="11">
        <v>291.66000000000003</v>
      </c>
      <c r="U85" s="11">
        <f t="shared" si="34"/>
        <v>912.8900000000001</v>
      </c>
      <c r="V85" s="11">
        <f t="shared" si="27"/>
        <v>3.6030585088013245</v>
      </c>
      <c r="W85" s="11">
        <v>1268.46</v>
      </c>
      <c r="X85" s="11">
        <f t="shared" si="28"/>
        <v>5.0064472127793351</v>
      </c>
      <c r="Y85" s="12" t="s">
        <v>67</v>
      </c>
      <c r="Z85" s="12">
        <v>71</v>
      </c>
      <c r="AA85" s="13" t="s">
        <v>123</v>
      </c>
      <c r="AB85" s="13">
        <v>21790.83</v>
      </c>
      <c r="AC85" s="13">
        <v>1605.55</v>
      </c>
      <c r="AD85" s="14">
        <f t="shared" si="29"/>
        <v>7.3680075518004582</v>
      </c>
      <c r="AE85" s="14">
        <v>554.98</v>
      </c>
      <c r="AF85" s="14">
        <v>6.07</v>
      </c>
      <c r="AG85" s="14">
        <v>73.040000000000006</v>
      </c>
      <c r="AH85" s="14">
        <v>290.11</v>
      </c>
      <c r="AI85" s="14">
        <f t="shared" si="35"/>
        <v>924.2</v>
      </c>
      <c r="AJ85" s="14">
        <f t="shared" si="30"/>
        <v>4.2412335831173014</v>
      </c>
      <c r="AK85" s="14">
        <v>681.35</v>
      </c>
      <c r="AL85" s="60">
        <f t="shared" si="31"/>
        <v>3.1267739686831568</v>
      </c>
      <c r="AM85" s="62">
        <f t="shared" si="23"/>
        <v>1.2415376384840844</v>
      </c>
      <c r="AN85" s="63">
        <f t="shared" si="24"/>
        <v>0.87751392924281113</v>
      </c>
      <c r="AO85" s="63">
        <f t="shared" si="25"/>
        <v>-0.36402370924127325</v>
      </c>
    </row>
    <row r="86" spans="1:41" ht="15" hidden="1" customHeight="1" outlineLevel="2">
      <c r="A86" s="7">
        <v>71</v>
      </c>
      <c r="B86" s="8" t="s">
        <v>41</v>
      </c>
      <c r="C86" s="65" t="s">
        <v>67</v>
      </c>
      <c r="D86" s="67" t="s">
        <v>141</v>
      </c>
      <c r="E86" s="130">
        <v>34086.450199999985</v>
      </c>
      <c r="F86" s="130">
        <v>3036.2591889999999</v>
      </c>
      <c r="G86" s="130">
        <v>8.9075253397903005</v>
      </c>
      <c r="H86" s="130">
        <v>1052.0965000000001</v>
      </c>
      <c r="I86" s="130">
        <v>3.0865462104825601</v>
      </c>
      <c r="J86" s="130">
        <v>1984.162689</v>
      </c>
      <c r="K86" s="130">
        <v>5.82097190337526</v>
      </c>
      <c r="L86" s="9" t="s">
        <v>67</v>
      </c>
      <c r="M86" s="10" t="s">
        <v>124</v>
      </c>
      <c r="N86" s="10">
        <v>33943</v>
      </c>
      <c r="O86" s="10">
        <v>3456.71</v>
      </c>
      <c r="P86" s="11">
        <f t="shared" si="26"/>
        <v>10.183867071266535</v>
      </c>
      <c r="Q86" s="11">
        <v>520.13</v>
      </c>
      <c r="R86" s="11">
        <v>8.35</v>
      </c>
      <c r="S86" s="11">
        <v>103.03</v>
      </c>
      <c r="T86" s="11">
        <v>382.72</v>
      </c>
      <c r="U86" s="11">
        <f t="shared" si="34"/>
        <v>1014.23</v>
      </c>
      <c r="V86" s="11">
        <f t="shared" si="27"/>
        <v>2.988038770880594</v>
      </c>
      <c r="W86" s="11">
        <v>2442.48</v>
      </c>
      <c r="X86" s="11">
        <f t="shared" si="28"/>
        <v>7.1958283003859416</v>
      </c>
      <c r="Y86" s="12" t="s">
        <v>67</v>
      </c>
      <c r="Z86" s="12">
        <v>71</v>
      </c>
      <c r="AA86" s="13" t="s">
        <v>124</v>
      </c>
      <c r="AB86" s="13">
        <v>34204.050000000003</v>
      </c>
      <c r="AC86" s="13">
        <v>3692.98</v>
      </c>
      <c r="AD86" s="14">
        <f t="shared" si="29"/>
        <v>10.796908553226883</v>
      </c>
      <c r="AE86" s="14">
        <v>665.44</v>
      </c>
      <c r="AF86" s="14">
        <v>6.54</v>
      </c>
      <c r="AG86" s="14">
        <v>128.05000000000001</v>
      </c>
      <c r="AH86" s="14">
        <v>471.74</v>
      </c>
      <c r="AI86" s="14">
        <f t="shared" si="35"/>
        <v>1271.77</v>
      </c>
      <c r="AJ86" s="14">
        <f t="shared" si="30"/>
        <v>3.7181854195628876</v>
      </c>
      <c r="AK86" s="14">
        <v>2421.21</v>
      </c>
      <c r="AL86" s="60">
        <f t="shared" si="31"/>
        <v>7.0787231336639955</v>
      </c>
      <c r="AM86" s="62">
        <f t="shared" si="23"/>
        <v>-0.61304148196034802</v>
      </c>
      <c r="AN86" s="63">
        <f t="shared" si="24"/>
        <v>-1.8893832134365827</v>
      </c>
      <c r="AO86" s="63">
        <f t="shared" si="25"/>
        <v>-1.2763417314762346</v>
      </c>
    </row>
    <row r="87" spans="1:41" ht="15" hidden="1" customHeight="1" outlineLevel="2">
      <c r="A87" s="7">
        <v>71</v>
      </c>
      <c r="B87" s="8" t="s">
        <v>41</v>
      </c>
      <c r="C87" s="65" t="s">
        <v>67</v>
      </c>
      <c r="D87" s="67" t="s">
        <v>142</v>
      </c>
      <c r="E87" s="130">
        <v>21714.868179999994</v>
      </c>
      <c r="F87" s="130">
        <v>1914.602163</v>
      </c>
      <c r="G87" s="130">
        <v>8.8170102951092399</v>
      </c>
      <c r="H87" s="130">
        <v>573.51070000000004</v>
      </c>
      <c r="I87" s="130">
        <v>2.6410929822379998</v>
      </c>
      <c r="J87" s="130">
        <v>1341.091463</v>
      </c>
      <c r="K87" s="130">
        <v>6.1759134427312903</v>
      </c>
      <c r="L87" s="9" t="s">
        <v>67</v>
      </c>
      <c r="M87" s="10" t="s">
        <v>125</v>
      </c>
      <c r="N87" s="10">
        <v>20589.11</v>
      </c>
      <c r="O87" s="10">
        <v>1787.91</v>
      </c>
      <c r="P87" s="11">
        <f t="shared" si="26"/>
        <v>8.6837653497407121</v>
      </c>
      <c r="Q87" s="11">
        <v>340.94</v>
      </c>
      <c r="R87" s="11">
        <v>0</v>
      </c>
      <c r="S87" s="11">
        <v>40.409999999999997</v>
      </c>
      <c r="T87" s="11">
        <v>235.16</v>
      </c>
      <c r="U87" s="11">
        <f t="shared" si="34"/>
        <v>616.51</v>
      </c>
      <c r="V87" s="11">
        <f t="shared" si="27"/>
        <v>2.9943499257617252</v>
      </c>
      <c r="W87" s="11">
        <v>1171.4000000000001</v>
      </c>
      <c r="X87" s="11">
        <f t="shared" si="28"/>
        <v>5.6894154239789874</v>
      </c>
      <c r="Y87" s="12" t="s">
        <v>67</v>
      </c>
      <c r="Z87" s="12">
        <v>71</v>
      </c>
      <c r="AA87" s="13" t="s">
        <v>125</v>
      </c>
      <c r="AB87" s="13">
        <v>19473.599999999999</v>
      </c>
      <c r="AC87" s="13">
        <v>1779.44</v>
      </c>
      <c r="AD87" s="14">
        <f t="shared" si="29"/>
        <v>9.1377043792621819</v>
      </c>
      <c r="AE87" s="14">
        <v>367.45</v>
      </c>
      <c r="AF87" s="14">
        <v>0</v>
      </c>
      <c r="AG87" s="14">
        <v>52.21</v>
      </c>
      <c r="AH87" s="14">
        <v>209.11</v>
      </c>
      <c r="AI87" s="14">
        <f t="shared" si="35"/>
        <v>628.77</v>
      </c>
      <c r="AJ87" s="14">
        <f t="shared" si="30"/>
        <v>3.2288328814394878</v>
      </c>
      <c r="AK87" s="14">
        <v>1150.67</v>
      </c>
      <c r="AL87" s="60">
        <f t="shared" si="31"/>
        <v>5.9088714978226937</v>
      </c>
      <c r="AM87" s="62">
        <f t="shared" si="23"/>
        <v>-0.45393902952146981</v>
      </c>
      <c r="AN87" s="63">
        <f t="shared" si="24"/>
        <v>-0.32069408415294198</v>
      </c>
      <c r="AO87" s="63">
        <f t="shared" si="25"/>
        <v>0.13324494536852782</v>
      </c>
    </row>
    <row r="88" spans="1:41" ht="15" hidden="1" customHeight="1" outlineLevel="2">
      <c r="A88" s="7">
        <v>71</v>
      </c>
      <c r="B88" s="8" t="s">
        <v>41</v>
      </c>
      <c r="C88" s="65" t="s">
        <v>67</v>
      </c>
      <c r="D88" s="67" t="s">
        <v>143</v>
      </c>
      <c r="E88" s="130">
        <v>21326.43663299995</v>
      </c>
      <c r="F88" s="130">
        <v>2312.526378</v>
      </c>
      <c r="G88" s="130">
        <v>10.843472905462599</v>
      </c>
      <c r="H88" s="130">
        <v>608.77817800000003</v>
      </c>
      <c r="I88" s="130">
        <v>2.8545660768050198</v>
      </c>
      <c r="J88" s="130">
        <v>1703.7482</v>
      </c>
      <c r="K88" s="130">
        <v>7.98890236244935</v>
      </c>
      <c r="L88" s="9" t="s">
        <v>67</v>
      </c>
      <c r="M88" s="10" t="s">
        <v>126</v>
      </c>
      <c r="N88" s="10">
        <v>22285.53</v>
      </c>
      <c r="O88" s="10">
        <v>1778.5</v>
      </c>
      <c r="P88" s="11">
        <f t="shared" si="26"/>
        <v>7.980514710666518</v>
      </c>
      <c r="Q88" s="11">
        <v>282.60000000000002</v>
      </c>
      <c r="R88" s="11">
        <v>0.66</v>
      </c>
      <c r="S88" s="11">
        <v>90.15</v>
      </c>
      <c r="T88" s="11">
        <v>339.68</v>
      </c>
      <c r="U88" s="11">
        <f t="shared" si="34"/>
        <v>713.09000000000015</v>
      </c>
      <c r="V88" s="11">
        <f t="shared" si="27"/>
        <v>3.1997892803087931</v>
      </c>
      <c r="W88" s="11">
        <v>1065.4000000000001</v>
      </c>
      <c r="X88" s="11">
        <f t="shared" si="28"/>
        <v>4.7806805581917962</v>
      </c>
      <c r="Y88" s="12" t="s">
        <v>67</v>
      </c>
      <c r="Z88" s="12">
        <v>71</v>
      </c>
      <c r="AA88" s="13" t="s">
        <v>126</v>
      </c>
      <c r="AB88" s="13">
        <v>22211.93</v>
      </c>
      <c r="AC88" s="13">
        <v>2079.7199999999998</v>
      </c>
      <c r="AD88" s="14">
        <f t="shared" si="29"/>
        <v>9.3630765088850882</v>
      </c>
      <c r="AE88" s="14">
        <v>336.6</v>
      </c>
      <c r="AF88" s="14">
        <v>7.11</v>
      </c>
      <c r="AG88" s="14">
        <v>82.88</v>
      </c>
      <c r="AH88" s="14">
        <v>259.36</v>
      </c>
      <c r="AI88" s="14">
        <f t="shared" si="35"/>
        <v>685.95</v>
      </c>
      <c r="AJ88" s="14">
        <f t="shared" si="30"/>
        <v>3.0882053022857536</v>
      </c>
      <c r="AK88" s="14">
        <v>1393.77</v>
      </c>
      <c r="AL88" s="60">
        <f t="shared" si="31"/>
        <v>6.2748712065993368</v>
      </c>
      <c r="AM88" s="62">
        <f t="shared" si="23"/>
        <v>-1.3825617982185703</v>
      </c>
      <c r="AN88" s="63">
        <f t="shared" si="24"/>
        <v>1.4803963965775111</v>
      </c>
      <c r="AO88" s="63">
        <f t="shared" si="25"/>
        <v>2.8629581947960814</v>
      </c>
    </row>
    <row r="89" spans="1:41" ht="15" hidden="1" customHeight="1" outlineLevel="2">
      <c r="A89" s="7">
        <v>71</v>
      </c>
      <c r="B89" s="8" t="s">
        <v>41</v>
      </c>
      <c r="C89" s="65" t="s">
        <v>67</v>
      </c>
      <c r="D89" s="67" t="s">
        <v>144</v>
      </c>
      <c r="E89" s="130">
        <v>10886.710600000002</v>
      </c>
      <c r="F89" s="130">
        <v>1106.2161000000001</v>
      </c>
      <c r="G89" s="130">
        <v>10.1611601579636</v>
      </c>
      <c r="H89" s="130">
        <v>259.29770000000002</v>
      </c>
      <c r="I89" s="130">
        <v>2.38179294659703</v>
      </c>
      <c r="J89" s="130">
        <v>846.91840000000002</v>
      </c>
      <c r="K89" s="130">
        <v>7.7793782816271397</v>
      </c>
      <c r="L89" s="9" t="s">
        <v>67</v>
      </c>
      <c r="M89" s="10" t="s">
        <v>127</v>
      </c>
      <c r="N89" s="10">
        <v>10527.12</v>
      </c>
      <c r="O89" s="10">
        <v>1358.69</v>
      </c>
      <c r="P89" s="11">
        <f t="shared" si="26"/>
        <v>12.906568938133125</v>
      </c>
      <c r="Q89" s="11">
        <v>116.57</v>
      </c>
      <c r="R89" s="11">
        <v>0</v>
      </c>
      <c r="S89" s="11">
        <v>32.700000000000003</v>
      </c>
      <c r="T89" s="11">
        <v>66.760000000000005</v>
      </c>
      <c r="U89" s="11">
        <f t="shared" si="34"/>
        <v>216.02999999999997</v>
      </c>
      <c r="V89" s="11">
        <f t="shared" si="27"/>
        <v>2.0521282174041899</v>
      </c>
      <c r="W89" s="11">
        <v>1142.6600000000001</v>
      </c>
      <c r="X89" s="11">
        <f t="shared" si="28"/>
        <v>10.854440720728936</v>
      </c>
      <c r="Y89" s="12" t="s">
        <v>67</v>
      </c>
      <c r="Z89" s="12">
        <v>71</v>
      </c>
      <c r="AA89" s="13" t="s">
        <v>127</v>
      </c>
      <c r="AB89" s="13">
        <v>12219.18</v>
      </c>
      <c r="AC89" s="13">
        <v>1370.45</v>
      </c>
      <c r="AD89" s="14">
        <f t="shared" si="29"/>
        <v>11.215564383207383</v>
      </c>
      <c r="AE89" s="14">
        <v>178</v>
      </c>
      <c r="AF89" s="14">
        <v>6.62</v>
      </c>
      <c r="AG89" s="14">
        <v>20.64</v>
      </c>
      <c r="AH89" s="14">
        <v>151.76</v>
      </c>
      <c r="AI89" s="14">
        <f t="shared" si="35"/>
        <v>357.02</v>
      </c>
      <c r="AJ89" s="14">
        <f t="shared" si="30"/>
        <v>2.9217999898520195</v>
      </c>
      <c r="AK89" s="14">
        <v>1013.43</v>
      </c>
      <c r="AL89" s="60">
        <f t="shared" si="31"/>
        <v>8.2937643933553638</v>
      </c>
      <c r="AM89" s="62">
        <f t="shared" si="23"/>
        <v>1.6910045549257422</v>
      </c>
      <c r="AN89" s="63">
        <f t="shared" si="24"/>
        <v>-1.0544042252437826</v>
      </c>
      <c r="AO89" s="63">
        <f t="shared" si="25"/>
        <v>-2.7454087801695248</v>
      </c>
    </row>
    <row r="90" spans="1:41" ht="15" hidden="1" customHeight="1" outlineLevel="2">
      <c r="A90" s="7">
        <v>71</v>
      </c>
      <c r="B90" s="8" t="s">
        <v>41</v>
      </c>
      <c r="C90" s="65" t="s">
        <v>67</v>
      </c>
      <c r="D90" s="67" t="s">
        <v>128</v>
      </c>
      <c r="E90" s="130">
        <v>178.99610000000021</v>
      </c>
      <c r="F90" s="130">
        <v>2</v>
      </c>
      <c r="G90" s="130">
        <v>1.11734278009409</v>
      </c>
      <c r="H90" s="130">
        <v>2</v>
      </c>
      <c r="I90" s="130">
        <v>1.11744328975305</v>
      </c>
      <c r="J90" s="130">
        <v>0</v>
      </c>
      <c r="K90" s="130">
        <v>0</v>
      </c>
      <c r="L90" s="9" t="s">
        <v>67</v>
      </c>
      <c r="M90" s="10" t="s">
        <v>128</v>
      </c>
      <c r="N90" s="10">
        <v>357.42</v>
      </c>
      <c r="O90" s="10">
        <v>0</v>
      </c>
      <c r="P90" s="11">
        <f t="shared" si="26"/>
        <v>0</v>
      </c>
      <c r="Q90" s="11">
        <v>0</v>
      </c>
      <c r="R90" s="11">
        <v>0</v>
      </c>
      <c r="S90" s="11">
        <v>0</v>
      </c>
      <c r="T90" s="11">
        <v>0</v>
      </c>
      <c r="U90" s="11">
        <f t="shared" si="34"/>
        <v>0</v>
      </c>
      <c r="V90" s="11">
        <f t="shared" si="27"/>
        <v>0</v>
      </c>
      <c r="W90" s="11">
        <v>0</v>
      </c>
      <c r="X90" s="11">
        <f t="shared" si="28"/>
        <v>0</v>
      </c>
      <c r="Y90" s="12" t="s">
        <v>67</v>
      </c>
      <c r="Z90" s="12">
        <v>71</v>
      </c>
      <c r="AA90" s="13" t="s">
        <v>128</v>
      </c>
      <c r="AB90" s="13">
        <v>400.06</v>
      </c>
      <c r="AC90" s="13">
        <v>0</v>
      </c>
      <c r="AD90" s="14">
        <f t="shared" si="29"/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f t="shared" si="35"/>
        <v>0</v>
      </c>
      <c r="AJ90" s="14">
        <f t="shared" si="30"/>
        <v>0</v>
      </c>
      <c r="AK90" s="14">
        <v>0</v>
      </c>
      <c r="AL90" s="60">
        <f t="shared" si="31"/>
        <v>0</v>
      </c>
      <c r="AM90" s="62">
        <f t="shared" si="23"/>
        <v>0</v>
      </c>
      <c r="AN90" s="63">
        <f t="shared" si="24"/>
        <v>1.11734278009409</v>
      </c>
      <c r="AO90" s="63">
        <f t="shared" si="25"/>
        <v>1.11734278009409</v>
      </c>
    </row>
    <row r="91" spans="1:41" ht="15" customHeight="1" outlineLevel="1" collapsed="1">
      <c r="A91" s="7"/>
      <c r="B91" s="8" t="s">
        <v>82</v>
      </c>
      <c r="C91" s="65" t="s">
        <v>67</v>
      </c>
      <c r="D91" s="66"/>
      <c r="E91" s="129">
        <f>SUM(E84:E90)</f>
        <v>114069.09741299992</v>
      </c>
      <c r="F91" s="129">
        <f>SUM(F84:F90)</f>
        <v>10505.184929999999</v>
      </c>
      <c r="G91" s="129">
        <f>F91*100/E91</f>
        <v>9.2094924639973286</v>
      </c>
      <c r="H91" s="129">
        <f>SUM(H84:H90)</f>
        <v>3353.8189780000002</v>
      </c>
      <c r="I91" s="129">
        <f>H91*100/E91</f>
        <v>2.9401643863781297</v>
      </c>
      <c r="J91" s="129">
        <f>SUM(J84:J90)</f>
        <v>7151.3659520000001</v>
      </c>
      <c r="K91" s="129">
        <f>J91*100/E91</f>
        <v>6.2693280776191989</v>
      </c>
      <c r="L91" s="9" t="s">
        <v>67</v>
      </c>
      <c r="M91" s="10"/>
      <c r="N91" s="10">
        <f>SUBTOTAL(9,N84:N90)</f>
        <v>113458.32999999999</v>
      </c>
      <c r="O91" s="10">
        <f>SUBTOTAL(9,O84:O90)</f>
        <v>10622.570000000002</v>
      </c>
      <c r="P91" s="11">
        <f t="shared" si="26"/>
        <v>9.362529838047152</v>
      </c>
      <c r="Q91" s="11"/>
      <c r="R91" s="11"/>
      <c r="S91" s="11"/>
      <c r="T91" s="11"/>
      <c r="U91" s="11">
        <f>SUBTOTAL(9,U84:U90)</f>
        <v>3481.3500000000004</v>
      </c>
      <c r="V91" s="11">
        <f t="shared" si="27"/>
        <v>3.0683952425529277</v>
      </c>
      <c r="W91" s="11">
        <f>SUBTOTAL(9,W84:W90)</f>
        <v>7141.1999999999989</v>
      </c>
      <c r="X91" s="11">
        <f t="shared" si="28"/>
        <v>6.2941169678771045</v>
      </c>
      <c r="Y91" s="12" t="s">
        <v>67</v>
      </c>
      <c r="Z91" s="12"/>
      <c r="AA91" s="13"/>
      <c r="AB91" s="13">
        <f>SUBTOTAL(9,AB84:AB90)</f>
        <v>110420.65</v>
      </c>
      <c r="AC91" s="13">
        <f>SUBTOTAL(9,AC84:AC90)</f>
        <v>10531.14</v>
      </c>
      <c r="AD91" s="14">
        <f t="shared" si="29"/>
        <v>9.5372921641015527</v>
      </c>
      <c r="AE91" s="14"/>
      <c r="AF91" s="14"/>
      <c r="AG91" s="14"/>
      <c r="AH91" s="14"/>
      <c r="AI91" s="14">
        <f>SUBTOTAL(9,AI84:AI90)</f>
        <v>3870.7100000000005</v>
      </c>
      <c r="AJ91" s="14">
        <f t="shared" si="30"/>
        <v>3.5054222194852147</v>
      </c>
      <c r="AK91" s="14">
        <f>SUBTOTAL(9,AK84:AK90)</f>
        <v>6660.43</v>
      </c>
      <c r="AL91" s="60">
        <f t="shared" si="31"/>
        <v>6.0318699446163375</v>
      </c>
      <c r="AM91" s="62">
        <f t="shared" si="23"/>
        <v>-0.17476232605440067</v>
      </c>
      <c r="AN91" s="63">
        <f t="shared" si="24"/>
        <v>-0.3277997001042241</v>
      </c>
      <c r="AO91" s="63">
        <f t="shared" si="25"/>
        <v>-0.15303737404982343</v>
      </c>
    </row>
    <row r="92" spans="1:41" ht="15" hidden="1" customHeight="1" outlineLevel="2">
      <c r="A92" s="7">
        <v>58</v>
      </c>
      <c r="B92" s="8" t="s">
        <v>34</v>
      </c>
      <c r="C92" s="65" t="s">
        <v>67</v>
      </c>
      <c r="D92" s="67" t="s">
        <v>122</v>
      </c>
      <c r="E92" s="130">
        <v>323.69999999999982</v>
      </c>
      <c r="F92" s="130">
        <v>19.933333000000001</v>
      </c>
      <c r="G92" s="130">
        <v>6.1579650911337698</v>
      </c>
      <c r="H92" s="130">
        <v>17.933333000000001</v>
      </c>
      <c r="I92" s="130">
        <v>5.5401090515909797</v>
      </c>
      <c r="J92" s="130">
        <v>2</v>
      </c>
      <c r="K92" s="130">
        <v>0.61785603954278701</v>
      </c>
      <c r="L92" s="9" t="s">
        <v>67</v>
      </c>
      <c r="M92" s="10" t="s">
        <v>122</v>
      </c>
      <c r="N92" s="10">
        <v>379</v>
      </c>
      <c r="O92" s="10">
        <v>6</v>
      </c>
      <c r="P92" s="11">
        <f t="shared" si="26"/>
        <v>1.5831134564643798</v>
      </c>
      <c r="Q92" s="11">
        <v>6</v>
      </c>
      <c r="R92" s="11">
        <v>0</v>
      </c>
      <c r="S92" s="11">
        <v>0</v>
      </c>
      <c r="T92" s="11">
        <v>0</v>
      </c>
      <c r="U92" s="11">
        <f t="shared" ref="U92:U98" si="36">Q92+R92+S92+T92</f>
        <v>6</v>
      </c>
      <c r="V92" s="11">
        <f t="shared" si="27"/>
        <v>1.5831134564643798</v>
      </c>
      <c r="W92" s="11">
        <v>0</v>
      </c>
      <c r="X92" s="11">
        <f t="shared" si="28"/>
        <v>0</v>
      </c>
      <c r="Y92" s="12" t="s">
        <v>67</v>
      </c>
      <c r="Z92" s="12">
        <v>58</v>
      </c>
      <c r="AA92" s="13" t="s">
        <v>122</v>
      </c>
      <c r="AB92" s="13">
        <v>119</v>
      </c>
      <c r="AC92" s="13">
        <v>8</v>
      </c>
      <c r="AD92" s="14">
        <f t="shared" si="29"/>
        <v>6.7226890756302522</v>
      </c>
      <c r="AE92" s="14">
        <v>4</v>
      </c>
      <c r="AF92" s="14">
        <v>0</v>
      </c>
      <c r="AG92" s="14">
        <v>0</v>
      </c>
      <c r="AH92" s="14">
        <v>0</v>
      </c>
      <c r="AI92" s="14">
        <f t="shared" ref="AI92:AI98" si="37">AE92+AF92+AG92+AH92</f>
        <v>4</v>
      </c>
      <c r="AJ92" s="14">
        <f t="shared" si="30"/>
        <v>3.3613445378151261</v>
      </c>
      <c r="AK92" s="14">
        <v>4</v>
      </c>
      <c r="AL92" s="60">
        <f t="shared" si="31"/>
        <v>3.3613445378151261</v>
      </c>
      <c r="AM92" s="62">
        <f t="shared" si="23"/>
        <v>-5.1395756191658721</v>
      </c>
      <c r="AN92" s="63">
        <f t="shared" si="24"/>
        <v>-0.56472398449648242</v>
      </c>
      <c r="AO92" s="63">
        <f t="shared" si="25"/>
        <v>4.5748516346693897</v>
      </c>
    </row>
    <row r="93" spans="1:41" ht="15" hidden="1" customHeight="1" outlineLevel="2">
      <c r="A93" s="7">
        <v>58</v>
      </c>
      <c r="B93" s="8" t="s">
        <v>34</v>
      </c>
      <c r="C93" s="65" t="s">
        <v>67</v>
      </c>
      <c r="D93" s="67" t="s">
        <v>123</v>
      </c>
      <c r="E93" s="130">
        <v>23208.252487000002</v>
      </c>
      <c r="F93" s="130">
        <v>1994.941636</v>
      </c>
      <c r="G93" s="130">
        <v>8.5958287342722492</v>
      </c>
      <c r="H93" s="130">
        <v>714.02872200000002</v>
      </c>
      <c r="I93" s="130">
        <v>3.07661860469325</v>
      </c>
      <c r="J93" s="130">
        <v>1280.912914</v>
      </c>
      <c r="K93" s="130">
        <v>5.5192131105842499</v>
      </c>
      <c r="L93" s="9" t="s">
        <v>67</v>
      </c>
      <c r="M93" s="10" t="s">
        <v>123</v>
      </c>
      <c r="N93" s="10">
        <v>24958.06</v>
      </c>
      <c r="O93" s="10">
        <v>1845.33</v>
      </c>
      <c r="P93" s="11">
        <f t="shared" si="26"/>
        <v>7.393723710897401</v>
      </c>
      <c r="Q93" s="11">
        <v>459.19</v>
      </c>
      <c r="R93" s="11">
        <v>2.94</v>
      </c>
      <c r="S93" s="11">
        <v>79.599999999999994</v>
      </c>
      <c r="T93" s="11">
        <v>281.67</v>
      </c>
      <c r="U93" s="11">
        <f t="shared" si="36"/>
        <v>823.40000000000009</v>
      </c>
      <c r="V93" s="11">
        <f t="shared" si="27"/>
        <v>3.2991346282523564</v>
      </c>
      <c r="W93" s="11">
        <v>1021.94</v>
      </c>
      <c r="X93" s="11">
        <f t="shared" si="28"/>
        <v>4.0946291498618077</v>
      </c>
      <c r="Y93" s="12" t="s">
        <v>67</v>
      </c>
      <c r="Z93" s="12">
        <v>58</v>
      </c>
      <c r="AA93" s="13" t="s">
        <v>123</v>
      </c>
      <c r="AB93" s="13">
        <v>22355.02</v>
      </c>
      <c r="AC93" s="13">
        <v>1830.67</v>
      </c>
      <c r="AD93" s="14">
        <f t="shared" si="29"/>
        <v>8.1890778894404921</v>
      </c>
      <c r="AE93" s="14">
        <v>457.52</v>
      </c>
      <c r="AF93" s="14">
        <v>6.5</v>
      </c>
      <c r="AG93" s="14">
        <v>88.17</v>
      </c>
      <c r="AH93" s="14">
        <v>238.18</v>
      </c>
      <c r="AI93" s="14">
        <f t="shared" si="37"/>
        <v>790.36999999999989</v>
      </c>
      <c r="AJ93" s="14">
        <f t="shared" si="30"/>
        <v>3.5355369845341218</v>
      </c>
      <c r="AK93" s="14">
        <v>1040.3</v>
      </c>
      <c r="AL93" s="60">
        <f t="shared" si="31"/>
        <v>4.6535409049063698</v>
      </c>
      <c r="AM93" s="62">
        <f t="shared" si="23"/>
        <v>-0.79535417854309109</v>
      </c>
      <c r="AN93" s="63">
        <f t="shared" si="24"/>
        <v>0.40675084483175716</v>
      </c>
      <c r="AO93" s="63">
        <f t="shared" si="25"/>
        <v>1.2021050233748483</v>
      </c>
    </row>
    <row r="94" spans="1:41" ht="15" hidden="1" customHeight="1" outlineLevel="2">
      <c r="A94" s="7">
        <v>58</v>
      </c>
      <c r="B94" s="8" t="s">
        <v>34</v>
      </c>
      <c r="C94" s="65" t="s">
        <v>67</v>
      </c>
      <c r="D94" s="67" t="s">
        <v>141</v>
      </c>
      <c r="E94" s="130">
        <v>34427.690672999866</v>
      </c>
      <c r="F94" s="130">
        <v>3732.9988880000001</v>
      </c>
      <c r="G94" s="130">
        <v>10.843012746503</v>
      </c>
      <c r="H94" s="130">
        <v>1075.5665489999999</v>
      </c>
      <c r="I94" s="130">
        <v>3.1241331074298402</v>
      </c>
      <c r="J94" s="130">
        <v>2657.432339</v>
      </c>
      <c r="K94" s="130">
        <v>7.7188806075921201</v>
      </c>
      <c r="L94" s="9" t="s">
        <v>67</v>
      </c>
      <c r="M94" s="10" t="s">
        <v>124</v>
      </c>
      <c r="N94" s="10">
        <v>33187.620000000003</v>
      </c>
      <c r="O94" s="10">
        <v>3651.48</v>
      </c>
      <c r="P94" s="11">
        <f t="shared" si="26"/>
        <v>11.002536488003658</v>
      </c>
      <c r="Q94" s="11">
        <v>490.79</v>
      </c>
      <c r="R94" s="11">
        <v>9.43</v>
      </c>
      <c r="S94" s="11">
        <v>118.01</v>
      </c>
      <c r="T94" s="11">
        <v>459.57</v>
      </c>
      <c r="U94" s="11">
        <f t="shared" si="36"/>
        <v>1077.8</v>
      </c>
      <c r="V94" s="11">
        <f t="shared" si="27"/>
        <v>3.2475965435303884</v>
      </c>
      <c r="W94" s="11">
        <v>2573.6799999999998</v>
      </c>
      <c r="X94" s="11">
        <f t="shared" si="28"/>
        <v>7.7549399444732687</v>
      </c>
      <c r="Y94" s="12" t="s">
        <v>67</v>
      </c>
      <c r="Z94" s="12">
        <v>58</v>
      </c>
      <c r="AA94" s="13" t="s">
        <v>124</v>
      </c>
      <c r="AB94" s="13">
        <v>30633.200000000001</v>
      </c>
      <c r="AC94" s="13">
        <v>3144.32</v>
      </c>
      <c r="AD94" s="14">
        <f t="shared" si="29"/>
        <v>10.264418996383009</v>
      </c>
      <c r="AE94" s="14">
        <v>498.2</v>
      </c>
      <c r="AF94" s="14">
        <v>3.43</v>
      </c>
      <c r="AG94" s="14">
        <v>73.97</v>
      </c>
      <c r="AH94" s="14">
        <v>495.53</v>
      </c>
      <c r="AI94" s="14">
        <f t="shared" si="37"/>
        <v>1071.1300000000001</v>
      </c>
      <c r="AJ94" s="14">
        <f t="shared" si="30"/>
        <v>3.4966311061201578</v>
      </c>
      <c r="AK94" s="14">
        <v>2073.19</v>
      </c>
      <c r="AL94" s="60">
        <f t="shared" si="31"/>
        <v>6.7677878902628521</v>
      </c>
      <c r="AM94" s="62">
        <f t="shared" si="23"/>
        <v>0.73811749162064899</v>
      </c>
      <c r="AN94" s="63">
        <f t="shared" si="24"/>
        <v>0.5785937501199907</v>
      </c>
      <c r="AO94" s="63">
        <f t="shared" si="25"/>
        <v>-0.15952374150065829</v>
      </c>
    </row>
    <row r="95" spans="1:41" ht="15" hidden="1" customHeight="1" outlineLevel="2">
      <c r="A95" s="7">
        <v>58</v>
      </c>
      <c r="B95" s="8" t="s">
        <v>34</v>
      </c>
      <c r="C95" s="65" t="s">
        <v>67</v>
      </c>
      <c r="D95" s="67" t="s">
        <v>142</v>
      </c>
      <c r="E95" s="130">
        <v>29131.93661199999</v>
      </c>
      <c r="F95" s="130">
        <v>3394.5578759999999</v>
      </c>
      <c r="G95" s="130">
        <v>11.6523591315303</v>
      </c>
      <c r="H95" s="130">
        <v>1039.6146759999999</v>
      </c>
      <c r="I95" s="130">
        <v>3.5686592520887799</v>
      </c>
      <c r="J95" s="130">
        <v>2354.9432000000002</v>
      </c>
      <c r="K95" s="130">
        <v>8.0837166143975292</v>
      </c>
      <c r="L95" s="9" t="s">
        <v>67</v>
      </c>
      <c r="M95" s="10" t="s">
        <v>125</v>
      </c>
      <c r="N95" s="10">
        <v>26982.16</v>
      </c>
      <c r="O95" s="10">
        <v>2647.73</v>
      </c>
      <c r="P95" s="11">
        <f t="shared" si="26"/>
        <v>9.8128911843973938</v>
      </c>
      <c r="Q95" s="11">
        <v>420.7</v>
      </c>
      <c r="R95" s="11">
        <v>2</v>
      </c>
      <c r="S95" s="11">
        <v>73.5</v>
      </c>
      <c r="T95" s="11">
        <v>449.71</v>
      </c>
      <c r="U95" s="11">
        <f t="shared" si="36"/>
        <v>945.91</v>
      </c>
      <c r="V95" s="11">
        <f t="shared" si="27"/>
        <v>3.5056867204108197</v>
      </c>
      <c r="W95" s="11">
        <v>1701.82</v>
      </c>
      <c r="X95" s="11">
        <f t="shared" si="28"/>
        <v>6.307204463986575</v>
      </c>
      <c r="Y95" s="12" t="s">
        <v>67</v>
      </c>
      <c r="Z95" s="12">
        <v>58</v>
      </c>
      <c r="AA95" s="13" t="s">
        <v>125</v>
      </c>
      <c r="AB95" s="13">
        <v>26634.92</v>
      </c>
      <c r="AC95" s="13">
        <v>2574.04</v>
      </c>
      <c r="AD95" s="14">
        <f t="shared" si="29"/>
        <v>9.664155176737907</v>
      </c>
      <c r="AE95" s="14">
        <v>433.98</v>
      </c>
      <c r="AF95" s="14">
        <v>6.8</v>
      </c>
      <c r="AG95" s="14">
        <v>63.09</v>
      </c>
      <c r="AH95" s="14">
        <v>371.21</v>
      </c>
      <c r="AI95" s="14">
        <f t="shared" si="37"/>
        <v>875.07999999999993</v>
      </c>
      <c r="AJ95" s="14">
        <f t="shared" si="30"/>
        <v>3.2854613417273266</v>
      </c>
      <c r="AK95" s="14">
        <v>1698.95</v>
      </c>
      <c r="AL95" s="60">
        <f t="shared" si="31"/>
        <v>6.3786562903136188</v>
      </c>
      <c r="AM95" s="62">
        <f t="shared" si="23"/>
        <v>0.1487360076594868</v>
      </c>
      <c r="AN95" s="63">
        <f t="shared" si="24"/>
        <v>1.9882039547923931</v>
      </c>
      <c r="AO95" s="63">
        <f t="shared" si="25"/>
        <v>1.8394679471329063</v>
      </c>
    </row>
    <row r="96" spans="1:41" ht="15" hidden="1" customHeight="1" outlineLevel="2">
      <c r="A96" s="7">
        <v>58</v>
      </c>
      <c r="B96" s="8" t="s">
        <v>34</v>
      </c>
      <c r="C96" s="65" t="s">
        <v>67</v>
      </c>
      <c r="D96" s="67" t="s">
        <v>143</v>
      </c>
      <c r="E96" s="130">
        <v>24600.955274000087</v>
      </c>
      <c r="F96" s="130">
        <v>2482.6775630000002</v>
      </c>
      <c r="G96" s="130">
        <v>10.091793328139</v>
      </c>
      <c r="H96" s="130">
        <v>771.33889999999997</v>
      </c>
      <c r="I96" s="130">
        <v>3.1353978030965401</v>
      </c>
      <c r="J96" s="130">
        <v>1711.338663</v>
      </c>
      <c r="K96" s="130">
        <v>6.9563910992052502</v>
      </c>
      <c r="L96" s="9" t="s">
        <v>67</v>
      </c>
      <c r="M96" s="10" t="s">
        <v>126</v>
      </c>
      <c r="N96" s="10">
        <v>26095.56</v>
      </c>
      <c r="O96" s="10">
        <v>2908.92</v>
      </c>
      <c r="P96" s="11">
        <f t="shared" si="26"/>
        <v>11.147183658829318</v>
      </c>
      <c r="Q96" s="11">
        <v>274.17</v>
      </c>
      <c r="R96" s="11">
        <v>3.2</v>
      </c>
      <c r="S96" s="11">
        <v>95.38</v>
      </c>
      <c r="T96" s="11">
        <v>305.57</v>
      </c>
      <c r="U96" s="11">
        <f t="shared" si="36"/>
        <v>678.31999999999994</v>
      </c>
      <c r="V96" s="11">
        <f t="shared" si="27"/>
        <v>2.599369394640314</v>
      </c>
      <c r="W96" s="11">
        <v>2230.6</v>
      </c>
      <c r="X96" s="11">
        <f t="shared" si="28"/>
        <v>8.5478142641890038</v>
      </c>
      <c r="Y96" s="12" t="s">
        <v>67</v>
      </c>
      <c r="Z96" s="12">
        <v>58</v>
      </c>
      <c r="AA96" s="13" t="s">
        <v>126</v>
      </c>
      <c r="AB96" s="13">
        <v>25768.2</v>
      </c>
      <c r="AC96" s="13">
        <v>2872.14</v>
      </c>
      <c r="AD96" s="14">
        <f t="shared" si="29"/>
        <v>11.146063752997881</v>
      </c>
      <c r="AE96" s="14">
        <v>333.32</v>
      </c>
      <c r="AF96" s="14">
        <v>4.4000000000000004</v>
      </c>
      <c r="AG96" s="14">
        <v>79.94</v>
      </c>
      <c r="AH96" s="14">
        <v>326.99</v>
      </c>
      <c r="AI96" s="14">
        <f t="shared" si="37"/>
        <v>744.65</v>
      </c>
      <c r="AJ96" s="14">
        <f t="shared" si="30"/>
        <v>2.8898021592505492</v>
      </c>
      <c r="AK96" s="14">
        <v>2127.48</v>
      </c>
      <c r="AL96" s="60">
        <f t="shared" si="31"/>
        <v>8.2562227862248818</v>
      </c>
      <c r="AM96" s="62">
        <f t="shared" si="23"/>
        <v>1.1199058314375065E-3</v>
      </c>
      <c r="AN96" s="63">
        <f t="shared" si="24"/>
        <v>-1.0542704248588812</v>
      </c>
      <c r="AO96" s="63">
        <f t="shared" si="25"/>
        <v>-1.0553903306903187</v>
      </c>
    </row>
    <row r="97" spans="1:41" ht="15" hidden="1" customHeight="1" outlineLevel="2">
      <c r="A97" s="7">
        <v>58</v>
      </c>
      <c r="B97" s="8" t="s">
        <v>34</v>
      </c>
      <c r="C97" s="65" t="s">
        <v>67</v>
      </c>
      <c r="D97" s="67" t="s">
        <v>144</v>
      </c>
      <c r="E97" s="130">
        <v>12000.421563999973</v>
      </c>
      <c r="F97" s="130">
        <v>1294.6614770000001</v>
      </c>
      <c r="G97" s="130">
        <v>10.7884666392375</v>
      </c>
      <c r="H97" s="130">
        <v>311.55257699999999</v>
      </c>
      <c r="I97" s="130">
        <v>2.5961914257643701</v>
      </c>
      <c r="J97" s="130">
        <v>983.10889999999995</v>
      </c>
      <c r="K97" s="130">
        <v>8.1922863689157701</v>
      </c>
      <c r="L97" s="9" t="s">
        <v>67</v>
      </c>
      <c r="M97" s="10" t="s">
        <v>127</v>
      </c>
      <c r="N97" s="10">
        <v>11291.86</v>
      </c>
      <c r="O97" s="10">
        <v>1303.22</v>
      </c>
      <c r="P97" s="11">
        <f t="shared" si="26"/>
        <v>11.541234127947034</v>
      </c>
      <c r="Q97" s="11">
        <v>94.71</v>
      </c>
      <c r="R97" s="11">
        <v>0</v>
      </c>
      <c r="S97" s="11">
        <v>51.78</v>
      </c>
      <c r="T97" s="11">
        <v>113.52</v>
      </c>
      <c r="U97" s="11">
        <f t="shared" si="36"/>
        <v>260.01</v>
      </c>
      <c r="V97" s="11">
        <f t="shared" si="27"/>
        <v>2.302632161574798</v>
      </c>
      <c r="W97" s="11">
        <v>1043.21</v>
      </c>
      <c r="X97" s="11">
        <f t="shared" si="28"/>
        <v>9.2386019663722365</v>
      </c>
      <c r="Y97" s="12" t="s">
        <v>67</v>
      </c>
      <c r="Z97" s="12">
        <v>58</v>
      </c>
      <c r="AA97" s="13" t="s">
        <v>127</v>
      </c>
      <c r="AB97" s="13">
        <v>12938.23</v>
      </c>
      <c r="AC97" s="13">
        <v>1315.79</v>
      </c>
      <c r="AD97" s="14">
        <f t="shared" si="29"/>
        <v>10.169783656651644</v>
      </c>
      <c r="AE97" s="14">
        <v>144.65</v>
      </c>
      <c r="AF97" s="14">
        <v>5.75</v>
      </c>
      <c r="AG97" s="14">
        <v>31.35</v>
      </c>
      <c r="AH97" s="14">
        <v>152.08000000000001</v>
      </c>
      <c r="AI97" s="14">
        <f t="shared" si="37"/>
        <v>333.83000000000004</v>
      </c>
      <c r="AJ97" s="14">
        <f t="shared" si="30"/>
        <v>2.5801829152828484</v>
      </c>
      <c r="AK97" s="14">
        <v>981.96</v>
      </c>
      <c r="AL97" s="60">
        <f t="shared" si="31"/>
        <v>7.5896007413687965</v>
      </c>
      <c r="AM97" s="62">
        <f t="shared" si="23"/>
        <v>1.3714504712953897</v>
      </c>
      <c r="AN97" s="63">
        <f t="shared" si="24"/>
        <v>0.61868298258585597</v>
      </c>
      <c r="AO97" s="63">
        <f t="shared" si="25"/>
        <v>-0.75276748870953369</v>
      </c>
    </row>
    <row r="98" spans="1:41" ht="15" hidden="1" customHeight="1" outlineLevel="2">
      <c r="A98" s="7">
        <v>58</v>
      </c>
      <c r="B98" s="8" t="s">
        <v>34</v>
      </c>
      <c r="C98" s="65" t="s">
        <v>67</v>
      </c>
      <c r="D98" s="67" t="s">
        <v>128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9" t="s">
        <v>67</v>
      </c>
      <c r="M98" s="10" t="s">
        <v>128</v>
      </c>
      <c r="N98" s="10">
        <v>153.05000000000001</v>
      </c>
      <c r="O98" s="10">
        <v>2</v>
      </c>
      <c r="P98" s="11">
        <f t="shared" si="26"/>
        <v>1.3067624959163671</v>
      </c>
      <c r="Q98" s="11">
        <v>2</v>
      </c>
      <c r="R98" s="11">
        <v>0</v>
      </c>
      <c r="S98" s="11">
        <v>0</v>
      </c>
      <c r="T98" s="11">
        <v>0</v>
      </c>
      <c r="U98" s="11">
        <f t="shared" si="36"/>
        <v>2</v>
      </c>
      <c r="V98" s="11">
        <f t="shared" si="27"/>
        <v>1.3067624959163671</v>
      </c>
      <c r="W98" s="11">
        <v>0</v>
      </c>
      <c r="X98" s="11">
        <f t="shared" si="28"/>
        <v>0</v>
      </c>
      <c r="Y98" s="12" t="s">
        <v>67</v>
      </c>
      <c r="Z98" s="12">
        <v>58</v>
      </c>
      <c r="AA98" s="13" t="s">
        <v>128</v>
      </c>
      <c r="AB98" s="13">
        <v>412.87</v>
      </c>
      <c r="AC98" s="13">
        <v>8</v>
      </c>
      <c r="AD98" s="14">
        <f t="shared" si="29"/>
        <v>1.9376559207498729</v>
      </c>
      <c r="AE98" s="14">
        <v>5.5</v>
      </c>
      <c r="AF98" s="14">
        <v>0</v>
      </c>
      <c r="AG98" s="14">
        <v>0</v>
      </c>
      <c r="AH98" s="14">
        <v>2.5</v>
      </c>
      <c r="AI98" s="14">
        <f t="shared" si="37"/>
        <v>8</v>
      </c>
      <c r="AJ98" s="14">
        <f t="shared" si="30"/>
        <v>1.9376559207498729</v>
      </c>
      <c r="AK98" s="14">
        <v>0</v>
      </c>
      <c r="AL98" s="60">
        <f t="shared" si="31"/>
        <v>0</v>
      </c>
      <c r="AM98" s="62">
        <f t="shared" si="23"/>
        <v>-0.63089342483350586</v>
      </c>
      <c r="AN98" s="63">
        <f t="shared" si="24"/>
        <v>-1.9376559207498729</v>
      </c>
      <c r="AO98" s="63">
        <f t="shared" si="25"/>
        <v>-1.3067624959163671</v>
      </c>
    </row>
    <row r="99" spans="1:41" ht="15" customHeight="1" outlineLevel="1" collapsed="1">
      <c r="A99" s="7"/>
      <c r="B99" s="8" t="s">
        <v>83</v>
      </c>
      <c r="C99" s="65" t="s">
        <v>67</v>
      </c>
      <c r="D99" s="66"/>
      <c r="E99" s="129">
        <f>SUM(E92:E98)</f>
        <v>123692.95660999992</v>
      </c>
      <c r="F99" s="129">
        <f>SUM(F92:F98)</f>
        <v>12919.770773000002</v>
      </c>
      <c r="G99" s="129">
        <f>F99*100/E99</f>
        <v>10.445033514507735</v>
      </c>
      <c r="H99" s="129">
        <f>SUM(H92:H98)</f>
        <v>3930.0347569999999</v>
      </c>
      <c r="I99" s="129">
        <f>H99*100/E99</f>
        <v>3.1772502369648086</v>
      </c>
      <c r="J99" s="129">
        <f>SUM(J92:J98)</f>
        <v>8989.7360159999989</v>
      </c>
      <c r="K99" s="129">
        <f>J99*100/E99</f>
        <v>7.2677832775429243</v>
      </c>
      <c r="L99" s="9" t="s">
        <v>67</v>
      </c>
      <c r="M99" s="10"/>
      <c r="N99" s="10">
        <f>SUBTOTAL(9,N92:N98)</f>
        <v>123047.31000000001</v>
      </c>
      <c r="O99" s="10">
        <f>SUBTOTAL(9,O92:O98)</f>
        <v>12364.679999999998</v>
      </c>
      <c r="P99" s="11">
        <f t="shared" si="26"/>
        <v>10.048720284905047</v>
      </c>
      <c r="Q99" s="11"/>
      <c r="R99" s="11"/>
      <c r="S99" s="11"/>
      <c r="T99" s="11"/>
      <c r="U99" s="11">
        <f>SUBTOTAL(9,U92:U98)</f>
        <v>3793.4400000000005</v>
      </c>
      <c r="V99" s="11">
        <f t="shared" si="27"/>
        <v>3.082911767839541</v>
      </c>
      <c r="W99" s="11">
        <f>SUBTOTAL(9,W92:W98)</f>
        <v>8571.25</v>
      </c>
      <c r="X99" s="11">
        <f t="shared" si="28"/>
        <v>6.9658166440209044</v>
      </c>
      <c r="Y99" s="12" t="s">
        <v>67</v>
      </c>
      <c r="Z99" s="12"/>
      <c r="AA99" s="13"/>
      <c r="AB99" s="13">
        <f>SUBTOTAL(9,AB92:AB98)</f>
        <v>118861.43999999999</v>
      </c>
      <c r="AC99" s="13">
        <f>SUBTOTAL(9,AC92:AC98)</f>
        <v>11752.96</v>
      </c>
      <c r="AD99" s="14">
        <f t="shared" si="29"/>
        <v>9.8879502048772085</v>
      </c>
      <c r="AE99" s="14"/>
      <c r="AF99" s="14"/>
      <c r="AG99" s="14"/>
      <c r="AH99" s="14"/>
      <c r="AI99" s="14">
        <f>SUBTOTAL(9,AI92:AI98)</f>
        <v>3827.06</v>
      </c>
      <c r="AJ99" s="14">
        <f t="shared" si="30"/>
        <v>3.2197658046209101</v>
      </c>
      <c r="AK99" s="14">
        <f>SUBTOTAL(9,AK92:AK98)</f>
        <v>7925.88</v>
      </c>
      <c r="AL99" s="60">
        <f t="shared" si="31"/>
        <v>6.6681675739415578</v>
      </c>
      <c r="AM99" s="62">
        <f t="shared" si="23"/>
        <v>0.16077008002783799</v>
      </c>
      <c r="AN99" s="63">
        <f t="shared" si="24"/>
        <v>0.5570833096305261</v>
      </c>
      <c r="AO99" s="63">
        <f t="shared" si="25"/>
        <v>0.39631322960268811</v>
      </c>
    </row>
    <row r="100" spans="1:41" ht="15" hidden="1" customHeight="1" outlineLevel="2">
      <c r="A100" s="7">
        <v>54</v>
      </c>
      <c r="B100" s="8" t="s">
        <v>31</v>
      </c>
      <c r="C100" s="65" t="s">
        <v>67</v>
      </c>
      <c r="D100" s="67" t="s">
        <v>122</v>
      </c>
      <c r="E100" s="130">
        <v>366.99999999999989</v>
      </c>
      <c r="F100" s="130">
        <v>17</v>
      </c>
      <c r="G100" s="130">
        <v>4.6321525885558597</v>
      </c>
      <c r="H100" s="130">
        <v>14</v>
      </c>
      <c r="I100" s="130">
        <v>3.81471389645777</v>
      </c>
      <c r="J100" s="130">
        <v>3</v>
      </c>
      <c r="K100" s="130">
        <v>0.81743869209809294</v>
      </c>
      <c r="L100" s="9" t="s">
        <v>67</v>
      </c>
      <c r="M100" s="10" t="s">
        <v>122</v>
      </c>
      <c r="N100" s="10">
        <v>323</v>
      </c>
      <c r="O100" s="10">
        <v>31</v>
      </c>
      <c r="P100" s="11">
        <f t="shared" si="26"/>
        <v>9.5975232198142422</v>
      </c>
      <c r="Q100" s="11">
        <v>1</v>
      </c>
      <c r="R100" s="11">
        <v>0</v>
      </c>
      <c r="S100" s="11">
        <v>5</v>
      </c>
      <c r="T100" s="11">
        <v>10</v>
      </c>
      <c r="U100" s="11">
        <f t="shared" ref="U100:U106" si="38">Q100+R100+S100+T100</f>
        <v>16</v>
      </c>
      <c r="V100" s="11">
        <f t="shared" si="27"/>
        <v>4.9535603715170282</v>
      </c>
      <c r="W100" s="11">
        <v>15</v>
      </c>
      <c r="X100" s="11">
        <f t="shared" si="28"/>
        <v>4.643962848297214</v>
      </c>
      <c r="Y100" s="12" t="s">
        <v>67</v>
      </c>
      <c r="Z100" s="12">
        <v>54</v>
      </c>
      <c r="AA100" s="13" t="s">
        <v>122</v>
      </c>
      <c r="AB100" s="13">
        <v>244</v>
      </c>
      <c r="AC100" s="13">
        <v>3</v>
      </c>
      <c r="AD100" s="14">
        <f t="shared" si="29"/>
        <v>1.2295081967213115</v>
      </c>
      <c r="AE100" s="14">
        <v>3</v>
      </c>
      <c r="AF100" s="14">
        <v>0</v>
      </c>
      <c r="AG100" s="14">
        <v>0</v>
      </c>
      <c r="AH100" s="14">
        <v>0</v>
      </c>
      <c r="AI100" s="14">
        <f t="shared" ref="AI100:AI106" si="39">AE100+AF100+AG100+AH100</f>
        <v>3</v>
      </c>
      <c r="AJ100" s="14">
        <f t="shared" si="30"/>
        <v>1.2295081967213115</v>
      </c>
      <c r="AK100" s="14">
        <v>0</v>
      </c>
      <c r="AL100" s="60">
        <f t="shared" si="31"/>
        <v>0</v>
      </c>
      <c r="AM100" s="62">
        <f t="shared" si="23"/>
        <v>8.36801502309293</v>
      </c>
      <c r="AN100" s="63">
        <f t="shared" si="24"/>
        <v>3.4026443918345484</v>
      </c>
      <c r="AO100" s="63">
        <f t="shared" si="25"/>
        <v>-4.9653706312583825</v>
      </c>
    </row>
    <row r="101" spans="1:41" ht="15" hidden="1" customHeight="1" outlineLevel="2">
      <c r="A101" s="7">
        <v>54</v>
      </c>
      <c r="B101" s="8" t="s">
        <v>31</v>
      </c>
      <c r="C101" s="65" t="s">
        <v>67</v>
      </c>
      <c r="D101" s="67" t="s">
        <v>123</v>
      </c>
      <c r="E101" s="130">
        <v>22334.260800000007</v>
      </c>
      <c r="F101" s="130">
        <v>1937.26945</v>
      </c>
      <c r="G101" s="130">
        <v>8.6739806047218693</v>
      </c>
      <c r="H101" s="130">
        <v>891.69939999999997</v>
      </c>
      <c r="I101" s="130">
        <v>3.99250391997256</v>
      </c>
      <c r="J101" s="130">
        <v>1045.57005</v>
      </c>
      <c r="K101" s="130">
        <v>4.6814625268457499</v>
      </c>
      <c r="L101" s="9" t="s">
        <v>67</v>
      </c>
      <c r="M101" s="10" t="s">
        <v>123</v>
      </c>
      <c r="N101" s="10">
        <v>23118.720000000001</v>
      </c>
      <c r="O101" s="10">
        <v>1916.03</v>
      </c>
      <c r="P101" s="11">
        <f t="shared" si="26"/>
        <v>8.2877858289732291</v>
      </c>
      <c r="Q101" s="11">
        <v>507.62</v>
      </c>
      <c r="R101" s="11">
        <v>1.0900000000000001</v>
      </c>
      <c r="S101" s="11">
        <v>61.8</v>
      </c>
      <c r="T101" s="11">
        <v>321.24</v>
      </c>
      <c r="U101" s="11">
        <f t="shared" si="38"/>
        <v>891.75</v>
      </c>
      <c r="V101" s="11">
        <f t="shared" si="27"/>
        <v>3.8572637239431939</v>
      </c>
      <c r="W101" s="11">
        <v>1024.28</v>
      </c>
      <c r="X101" s="11">
        <f t="shared" si="28"/>
        <v>4.4305221050300361</v>
      </c>
      <c r="Y101" s="12" t="s">
        <v>67</v>
      </c>
      <c r="Z101" s="12">
        <v>54</v>
      </c>
      <c r="AA101" s="13" t="s">
        <v>123</v>
      </c>
      <c r="AB101" s="13">
        <v>19615.86</v>
      </c>
      <c r="AC101" s="13">
        <v>1062.27</v>
      </c>
      <c r="AD101" s="14">
        <f t="shared" si="29"/>
        <v>5.4153628747350355</v>
      </c>
      <c r="AE101" s="14">
        <v>287.97000000000003</v>
      </c>
      <c r="AF101" s="14">
        <v>0.8</v>
      </c>
      <c r="AG101" s="14">
        <v>55.05</v>
      </c>
      <c r="AH101" s="14">
        <v>240.2</v>
      </c>
      <c r="AI101" s="14">
        <f t="shared" si="39"/>
        <v>584.02</v>
      </c>
      <c r="AJ101" s="14">
        <f t="shared" si="30"/>
        <v>2.9772847073745425</v>
      </c>
      <c r="AK101" s="14">
        <v>478.25</v>
      </c>
      <c r="AL101" s="60">
        <f t="shared" si="31"/>
        <v>2.438078167360493</v>
      </c>
      <c r="AM101" s="62">
        <f t="shared" si="23"/>
        <v>2.8724229542381936</v>
      </c>
      <c r="AN101" s="63">
        <f t="shared" si="24"/>
        <v>3.2586177299868337</v>
      </c>
      <c r="AO101" s="63">
        <f t="shared" si="25"/>
        <v>0.38619477574864014</v>
      </c>
    </row>
    <row r="102" spans="1:41" ht="15" hidden="1" customHeight="1" outlineLevel="2">
      <c r="A102" s="7">
        <v>54</v>
      </c>
      <c r="B102" s="8" t="s">
        <v>31</v>
      </c>
      <c r="C102" s="65" t="s">
        <v>67</v>
      </c>
      <c r="D102" s="67" t="s">
        <v>141</v>
      </c>
      <c r="E102" s="130">
        <v>34531.164734999991</v>
      </c>
      <c r="F102" s="130">
        <v>3293.844122</v>
      </c>
      <c r="G102" s="130">
        <v>9.5387576621805508</v>
      </c>
      <c r="H102" s="130">
        <v>1171.7509</v>
      </c>
      <c r="I102" s="130">
        <v>3.3933097044673501</v>
      </c>
      <c r="J102" s="130">
        <v>2122.093222</v>
      </c>
      <c r="K102" s="130">
        <v>6.1454435096105904</v>
      </c>
      <c r="L102" s="9" t="s">
        <v>67</v>
      </c>
      <c r="M102" s="10" t="s">
        <v>124</v>
      </c>
      <c r="N102" s="10">
        <v>34660.58</v>
      </c>
      <c r="O102" s="10">
        <v>3068.52</v>
      </c>
      <c r="P102" s="11">
        <f t="shared" si="26"/>
        <v>8.8530543920499891</v>
      </c>
      <c r="Q102" s="11">
        <v>652.98</v>
      </c>
      <c r="R102" s="11">
        <v>2</v>
      </c>
      <c r="S102" s="11">
        <v>100.61</v>
      </c>
      <c r="T102" s="11">
        <v>392.61</v>
      </c>
      <c r="U102" s="11">
        <f t="shared" si="38"/>
        <v>1148.2</v>
      </c>
      <c r="V102" s="11">
        <f t="shared" si="27"/>
        <v>3.3126970177648496</v>
      </c>
      <c r="W102" s="11">
        <v>1920.32</v>
      </c>
      <c r="X102" s="11">
        <f t="shared" si="28"/>
        <v>5.5403573742851382</v>
      </c>
      <c r="Y102" s="12" t="s">
        <v>67</v>
      </c>
      <c r="Z102" s="12">
        <v>54</v>
      </c>
      <c r="AA102" s="13" t="s">
        <v>124</v>
      </c>
      <c r="AB102" s="13">
        <v>35167.019999999997</v>
      </c>
      <c r="AC102" s="13">
        <v>3036.84</v>
      </c>
      <c r="AD102" s="14">
        <f t="shared" si="29"/>
        <v>8.6354772170061622</v>
      </c>
      <c r="AE102" s="14">
        <v>474.2</v>
      </c>
      <c r="AF102" s="14">
        <v>2.46</v>
      </c>
      <c r="AG102" s="14">
        <v>112.1</v>
      </c>
      <c r="AH102" s="14">
        <v>452.11</v>
      </c>
      <c r="AI102" s="14">
        <f t="shared" si="39"/>
        <v>1040.8699999999999</v>
      </c>
      <c r="AJ102" s="14">
        <f t="shared" si="30"/>
        <v>2.959790167037184</v>
      </c>
      <c r="AK102" s="14">
        <v>1995.97</v>
      </c>
      <c r="AL102" s="60">
        <f t="shared" si="31"/>
        <v>5.6756870499689773</v>
      </c>
      <c r="AM102" s="62">
        <f t="shared" si="23"/>
        <v>0.2175771750438269</v>
      </c>
      <c r="AN102" s="63">
        <f t="shared" si="24"/>
        <v>0.90328044517438855</v>
      </c>
      <c r="AO102" s="63">
        <f t="shared" si="25"/>
        <v>0.68570327013056165</v>
      </c>
    </row>
    <row r="103" spans="1:41" ht="15" hidden="1" customHeight="1" outlineLevel="2">
      <c r="A103" s="7">
        <v>54</v>
      </c>
      <c r="B103" s="8" t="s">
        <v>31</v>
      </c>
      <c r="C103" s="65" t="s">
        <v>67</v>
      </c>
      <c r="D103" s="67" t="s">
        <v>142</v>
      </c>
      <c r="E103" s="130">
        <v>22164.33850000002</v>
      </c>
      <c r="F103" s="130">
        <v>2524.1130619999999</v>
      </c>
      <c r="G103" s="130">
        <v>11.3881723201439</v>
      </c>
      <c r="H103" s="130">
        <v>813.14980000000003</v>
      </c>
      <c r="I103" s="130">
        <v>3.6687283858989801</v>
      </c>
      <c r="J103" s="130">
        <v>1710.963262</v>
      </c>
      <c r="K103" s="130">
        <v>7.7194420307197502</v>
      </c>
      <c r="L103" s="9" t="s">
        <v>67</v>
      </c>
      <c r="M103" s="10" t="s">
        <v>125</v>
      </c>
      <c r="N103" s="10">
        <v>21390</v>
      </c>
      <c r="O103" s="10">
        <v>1882.06</v>
      </c>
      <c r="P103" s="11">
        <f t="shared" si="26"/>
        <v>8.7987844787283773</v>
      </c>
      <c r="Q103" s="11">
        <v>356.84</v>
      </c>
      <c r="R103" s="11">
        <v>4.91</v>
      </c>
      <c r="S103" s="11">
        <v>69.44</v>
      </c>
      <c r="T103" s="11">
        <v>342.02</v>
      </c>
      <c r="U103" s="11">
        <f t="shared" si="38"/>
        <v>773.21</v>
      </c>
      <c r="V103" s="11">
        <f t="shared" si="27"/>
        <v>3.6148200093501637</v>
      </c>
      <c r="W103" s="11">
        <v>1108.8499999999999</v>
      </c>
      <c r="X103" s="11">
        <f t="shared" si="28"/>
        <v>5.1839644693782132</v>
      </c>
      <c r="Y103" s="12" t="s">
        <v>67</v>
      </c>
      <c r="Z103" s="12">
        <v>54</v>
      </c>
      <c r="AA103" s="13" t="s">
        <v>125</v>
      </c>
      <c r="AB103" s="13">
        <v>21889.77</v>
      </c>
      <c r="AC103" s="13">
        <v>2208.89</v>
      </c>
      <c r="AD103" s="14">
        <f t="shared" si="29"/>
        <v>10.090969434580629</v>
      </c>
      <c r="AE103" s="14">
        <v>342.79</v>
      </c>
      <c r="AF103" s="14">
        <v>6.49</v>
      </c>
      <c r="AG103" s="14">
        <v>54.51</v>
      </c>
      <c r="AH103" s="14">
        <v>306.39</v>
      </c>
      <c r="AI103" s="14">
        <f t="shared" si="39"/>
        <v>710.18000000000006</v>
      </c>
      <c r="AJ103" s="14">
        <f t="shared" si="30"/>
        <v>3.2443465600597903</v>
      </c>
      <c r="AK103" s="14">
        <v>1498.71</v>
      </c>
      <c r="AL103" s="60">
        <f t="shared" si="31"/>
        <v>6.846622874520838</v>
      </c>
      <c r="AM103" s="62">
        <f t="shared" si="23"/>
        <v>-1.2921849558522513</v>
      </c>
      <c r="AN103" s="63">
        <f t="shared" si="24"/>
        <v>1.2972028855632711</v>
      </c>
      <c r="AO103" s="63">
        <f t="shared" si="25"/>
        <v>2.5893878414155225</v>
      </c>
    </row>
    <row r="104" spans="1:41" ht="15" hidden="1" customHeight="1" outlineLevel="2">
      <c r="A104" s="7">
        <v>54</v>
      </c>
      <c r="B104" s="8" t="s">
        <v>31</v>
      </c>
      <c r="C104" s="65" t="s">
        <v>67</v>
      </c>
      <c r="D104" s="67" t="s">
        <v>143</v>
      </c>
      <c r="E104" s="130">
        <v>23515.519991999936</v>
      </c>
      <c r="F104" s="130">
        <v>2354.0622659999999</v>
      </c>
      <c r="G104" s="130">
        <v>10.010674936386099</v>
      </c>
      <c r="H104" s="130">
        <v>761.82411500000001</v>
      </c>
      <c r="I104" s="130">
        <v>3.2396679424209598</v>
      </c>
      <c r="J104" s="130">
        <v>1592.238151</v>
      </c>
      <c r="K104" s="130">
        <v>6.77100974820749</v>
      </c>
      <c r="L104" s="9" t="s">
        <v>67</v>
      </c>
      <c r="M104" s="10" t="s">
        <v>126</v>
      </c>
      <c r="N104" s="10">
        <v>22961.06</v>
      </c>
      <c r="O104" s="10">
        <v>2516.5300000000002</v>
      </c>
      <c r="P104" s="11">
        <f t="shared" si="26"/>
        <v>10.959990523085608</v>
      </c>
      <c r="Q104" s="11">
        <v>325.89999999999998</v>
      </c>
      <c r="R104" s="11">
        <v>12.7</v>
      </c>
      <c r="S104" s="11">
        <v>50.8</v>
      </c>
      <c r="T104" s="11">
        <v>283.98</v>
      </c>
      <c r="U104" s="11">
        <f t="shared" si="38"/>
        <v>673.38</v>
      </c>
      <c r="V104" s="11">
        <f t="shared" si="27"/>
        <v>2.9327043263682078</v>
      </c>
      <c r="W104" s="11">
        <v>1843.15</v>
      </c>
      <c r="X104" s="11">
        <f t="shared" si="28"/>
        <v>8.0272861967173981</v>
      </c>
      <c r="Y104" s="12" t="s">
        <v>67</v>
      </c>
      <c r="Z104" s="12">
        <v>54</v>
      </c>
      <c r="AA104" s="13" t="s">
        <v>126</v>
      </c>
      <c r="AB104" s="13">
        <v>22296.17</v>
      </c>
      <c r="AC104" s="13">
        <v>2546.62</v>
      </c>
      <c r="AD104" s="14">
        <f t="shared" si="29"/>
        <v>11.421782306109076</v>
      </c>
      <c r="AE104" s="14">
        <v>297.05</v>
      </c>
      <c r="AF104" s="14">
        <v>1.4</v>
      </c>
      <c r="AG104" s="14">
        <v>68.7</v>
      </c>
      <c r="AH104" s="14">
        <v>314.27</v>
      </c>
      <c r="AI104" s="14">
        <f t="shared" si="39"/>
        <v>681.42</v>
      </c>
      <c r="AJ104" s="14">
        <f t="shared" si="30"/>
        <v>3.0562199696181005</v>
      </c>
      <c r="AK104" s="14">
        <v>1865.19</v>
      </c>
      <c r="AL104" s="60">
        <f t="shared" si="31"/>
        <v>8.3655174857385823</v>
      </c>
      <c r="AM104" s="62">
        <f t="shared" si="23"/>
        <v>-0.46179178302346813</v>
      </c>
      <c r="AN104" s="63">
        <f t="shared" si="24"/>
        <v>-1.411107369722977</v>
      </c>
      <c r="AO104" s="63">
        <f t="shared" si="25"/>
        <v>-0.94931558669950888</v>
      </c>
    </row>
    <row r="105" spans="1:41" ht="15" hidden="1" customHeight="1" outlineLevel="2">
      <c r="A105" s="7">
        <v>54</v>
      </c>
      <c r="B105" s="8" t="s">
        <v>31</v>
      </c>
      <c r="C105" s="65" t="s">
        <v>67</v>
      </c>
      <c r="D105" s="67" t="s">
        <v>144</v>
      </c>
      <c r="E105" s="130">
        <v>9714.9228979999752</v>
      </c>
      <c r="F105" s="130">
        <v>1214.6917920000001</v>
      </c>
      <c r="G105" s="130">
        <v>12.503360085853799</v>
      </c>
      <c r="H105" s="130">
        <v>247.18090000000001</v>
      </c>
      <c r="I105" s="130">
        <v>2.5443431340659499</v>
      </c>
      <c r="J105" s="130">
        <v>967.51089200000001</v>
      </c>
      <c r="K105" s="130">
        <v>9.9590177107754503</v>
      </c>
      <c r="L105" s="9" t="s">
        <v>67</v>
      </c>
      <c r="M105" s="10" t="s">
        <v>127</v>
      </c>
      <c r="N105" s="10">
        <v>10405.61</v>
      </c>
      <c r="O105" s="10">
        <v>728.72</v>
      </c>
      <c r="P105" s="11">
        <f t="shared" si="26"/>
        <v>7.0031454186731965</v>
      </c>
      <c r="Q105" s="11">
        <v>152.35</v>
      </c>
      <c r="R105" s="11">
        <v>0</v>
      </c>
      <c r="S105" s="11">
        <v>14.66</v>
      </c>
      <c r="T105" s="11">
        <v>133.08000000000001</v>
      </c>
      <c r="U105" s="11">
        <f t="shared" si="38"/>
        <v>300.09000000000003</v>
      </c>
      <c r="V105" s="11">
        <f t="shared" si="27"/>
        <v>2.8839251134724444</v>
      </c>
      <c r="W105" s="11">
        <v>428.63</v>
      </c>
      <c r="X105" s="11">
        <f t="shared" si="28"/>
        <v>4.1192203052007521</v>
      </c>
      <c r="Y105" s="12" t="s">
        <v>67</v>
      </c>
      <c r="Z105" s="12">
        <v>54</v>
      </c>
      <c r="AA105" s="13" t="s">
        <v>127</v>
      </c>
      <c r="AB105" s="13">
        <v>12223.05</v>
      </c>
      <c r="AC105" s="13">
        <v>1102.98</v>
      </c>
      <c r="AD105" s="14">
        <f t="shared" si="29"/>
        <v>9.0237706628051111</v>
      </c>
      <c r="AE105" s="14">
        <v>183.33</v>
      </c>
      <c r="AF105" s="14">
        <v>0</v>
      </c>
      <c r="AG105" s="14">
        <v>35.5</v>
      </c>
      <c r="AH105" s="14">
        <v>155.38999999999999</v>
      </c>
      <c r="AI105" s="14">
        <f t="shared" si="39"/>
        <v>374.22</v>
      </c>
      <c r="AJ105" s="14">
        <f t="shared" si="30"/>
        <v>3.0615926466798387</v>
      </c>
      <c r="AK105" s="14">
        <v>728.76</v>
      </c>
      <c r="AL105" s="60">
        <f t="shared" si="31"/>
        <v>5.9621780161252715</v>
      </c>
      <c r="AM105" s="62">
        <f t="shared" si="23"/>
        <v>-2.0206252441319146</v>
      </c>
      <c r="AN105" s="63">
        <f t="shared" si="24"/>
        <v>3.4795894230486883</v>
      </c>
      <c r="AO105" s="63">
        <f t="shared" si="25"/>
        <v>5.5002146671806029</v>
      </c>
    </row>
    <row r="106" spans="1:41" ht="15" hidden="1" customHeight="1" outlineLevel="2">
      <c r="A106" s="7">
        <v>54</v>
      </c>
      <c r="B106" s="8" t="s">
        <v>31</v>
      </c>
      <c r="C106" s="65" t="s">
        <v>67</v>
      </c>
      <c r="D106" s="67" t="s">
        <v>128</v>
      </c>
      <c r="E106" s="130">
        <v>39.479999999999869</v>
      </c>
      <c r="F106" s="130">
        <v>0.6</v>
      </c>
      <c r="G106" s="130">
        <v>1.5197568389057801</v>
      </c>
      <c r="H106" s="130">
        <v>0.6</v>
      </c>
      <c r="I106" s="130">
        <v>1.5197568389057801</v>
      </c>
      <c r="J106" s="130">
        <v>0</v>
      </c>
      <c r="K106" s="130">
        <v>0</v>
      </c>
      <c r="L106" s="9" t="s">
        <v>67</v>
      </c>
      <c r="M106" s="10" t="s">
        <v>128</v>
      </c>
      <c r="N106" s="10">
        <v>126.09</v>
      </c>
      <c r="O106" s="10">
        <v>4.2</v>
      </c>
      <c r="P106" s="11">
        <f t="shared" si="26"/>
        <v>3.3309540804187483</v>
      </c>
      <c r="Q106" s="11">
        <v>2.4</v>
      </c>
      <c r="R106" s="11">
        <v>0</v>
      </c>
      <c r="S106" s="11">
        <v>1.8</v>
      </c>
      <c r="T106" s="11">
        <v>0</v>
      </c>
      <c r="U106" s="11">
        <f t="shared" si="38"/>
        <v>4.2</v>
      </c>
      <c r="V106" s="11">
        <f t="shared" si="27"/>
        <v>3.3309540804187483</v>
      </c>
      <c r="W106" s="11">
        <v>0</v>
      </c>
      <c r="X106" s="11">
        <f t="shared" si="28"/>
        <v>0</v>
      </c>
      <c r="Y106" s="12" t="s">
        <v>67</v>
      </c>
      <c r="Z106" s="12">
        <v>54</v>
      </c>
      <c r="AA106" s="13" t="s">
        <v>128</v>
      </c>
      <c r="AB106" s="13">
        <v>297.74</v>
      </c>
      <c r="AC106" s="13">
        <v>9.1999999999999993</v>
      </c>
      <c r="AD106" s="14">
        <f t="shared" si="29"/>
        <v>3.0899442466581575</v>
      </c>
      <c r="AE106" s="14">
        <v>8</v>
      </c>
      <c r="AF106" s="14">
        <v>0</v>
      </c>
      <c r="AG106" s="14">
        <v>0</v>
      </c>
      <c r="AH106" s="14">
        <v>0</v>
      </c>
      <c r="AI106" s="14">
        <f t="shared" si="39"/>
        <v>8</v>
      </c>
      <c r="AJ106" s="14">
        <f t="shared" si="30"/>
        <v>2.6869080405723111</v>
      </c>
      <c r="AK106" s="14">
        <v>1.2</v>
      </c>
      <c r="AL106" s="60">
        <f t="shared" si="31"/>
        <v>0.40303620608584673</v>
      </c>
      <c r="AM106" s="62">
        <f t="shared" si="23"/>
        <v>0.24100983376059082</v>
      </c>
      <c r="AN106" s="63">
        <f t="shared" si="24"/>
        <v>-1.5701874077523774</v>
      </c>
      <c r="AO106" s="63">
        <f t="shared" si="25"/>
        <v>-1.8111972415129682</v>
      </c>
    </row>
    <row r="107" spans="1:41" ht="15" customHeight="1" outlineLevel="1" collapsed="1">
      <c r="A107" s="7"/>
      <c r="B107" s="8" t="s">
        <v>84</v>
      </c>
      <c r="C107" s="65" t="s">
        <v>67</v>
      </c>
      <c r="D107" s="66"/>
      <c r="E107" s="129">
        <f>SUM(E100:E106)</f>
        <v>112666.68692499993</v>
      </c>
      <c r="F107" s="129">
        <f>SUM(F100:F106)</f>
        <v>11341.580692</v>
      </c>
      <c r="G107" s="129">
        <f>F107*100/E107</f>
        <v>10.066489928429222</v>
      </c>
      <c r="H107" s="129">
        <f>SUM(H100:H106)</f>
        <v>3900.2051149999998</v>
      </c>
      <c r="I107" s="129">
        <f>H107*100/E107</f>
        <v>3.4617198938283256</v>
      </c>
      <c r="J107" s="129">
        <f>SUM(J100:J106)</f>
        <v>7441.3755770000007</v>
      </c>
      <c r="K107" s="129">
        <f>J107*100/E107</f>
        <v>6.6047700346008966</v>
      </c>
      <c r="L107" s="9" t="s">
        <v>67</v>
      </c>
      <c r="M107" s="10"/>
      <c r="N107" s="10">
        <f>SUBTOTAL(9,N100:N106)</f>
        <v>112985.06</v>
      </c>
      <c r="O107" s="10">
        <f>SUBTOTAL(9,O100:O106)</f>
        <v>10147.060000000001</v>
      </c>
      <c r="P107" s="11">
        <f t="shared" si="26"/>
        <v>8.980886499507104</v>
      </c>
      <c r="Q107" s="11"/>
      <c r="R107" s="11"/>
      <c r="S107" s="11"/>
      <c r="T107" s="11"/>
      <c r="U107" s="11">
        <f>SUBTOTAL(9,U100:U106)</f>
        <v>3806.83</v>
      </c>
      <c r="V107" s="11">
        <f t="shared" si="27"/>
        <v>3.3693215722503491</v>
      </c>
      <c r="W107" s="11">
        <f>SUBTOTAL(9,W100:W106)</f>
        <v>6340.2300000000005</v>
      </c>
      <c r="X107" s="11">
        <f t="shared" si="28"/>
        <v>5.6115649272567545</v>
      </c>
      <c r="Y107" s="12" t="s">
        <v>67</v>
      </c>
      <c r="Z107" s="12"/>
      <c r="AA107" s="13"/>
      <c r="AB107" s="13">
        <f>SUBTOTAL(9,AB100:AB106)</f>
        <v>111733.61</v>
      </c>
      <c r="AC107" s="13">
        <f>SUBTOTAL(9,AC100:AC106)</f>
        <v>9969.7999999999993</v>
      </c>
      <c r="AD107" s="14">
        <f t="shared" si="29"/>
        <v>8.9228299345201485</v>
      </c>
      <c r="AE107" s="14"/>
      <c r="AF107" s="14"/>
      <c r="AG107" s="14"/>
      <c r="AH107" s="14"/>
      <c r="AI107" s="14">
        <f>SUBTOTAL(9,AI100:AI106)</f>
        <v>3401.71</v>
      </c>
      <c r="AJ107" s="14">
        <f t="shared" si="30"/>
        <v>3.0444823182567897</v>
      </c>
      <c r="AK107" s="14">
        <f>SUBTOTAL(9,AK100:AK106)</f>
        <v>6568.0800000000008</v>
      </c>
      <c r="AL107" s="60">
        <f t="shared" si="31"/>
        <v>5.8783386664048543</v>
      </c>
      <c r="AM107" s="62">
        <f t="shared" si="23"/>
        <v>5.805656498695555E-2</v>
      </c>
      <c r="AN107" s="63">
        <f t="shared" si="24"/>
        <v>1.1436599939090737</v>
      </c>
      <c r="AO107" s="63">
        <f t="shared" si="25"/>
        <v>1.0856034289221181</v>
      </c>
    </row>
    <row r="108" spans="1:41" ht="15" hidden="1" customHeight="1" outlineLevel="2">
      <c r="A108" s="7">
        <v>53</v>
      </c>
      <c r="B108" s="8" t="s">
        <v>63</v>
      </c>
      <c r="C108" s="65" t="s">
        <v>67</v>
      </c>
      <c r="D108" s="67" t="s">
        <v>122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9" t="s">
        <v>67</v>
      </c>
      <c r="M108" s="10" t="s">
        <v>122</v>
      </c>
      <c r="N108" s="10">
        <v>123</v>
      </c>
      <c r="O108" s="10">
        <v>10</v>
      </c>
      <c r="P108" s="11">
        <f t="shared" si="26"/>
        <v>8.1300813008130088</v>
      </c>
      <c r="Q108" s="11">
        <v>0</v>
      </c>
      <c r="R108" s="11">
        <v>0</v>
      </c>
      <c r="S108" s="11">
        <v>0</v>
      </c>
      <c r="T108" s="11">
        <v>0</v>
      </c>
      <c r="U108" s="11">
        <f t="shared" ref="U108:U114" si="40">Q108+R108+S108+T108</f>
        <v>0</v>
      </c>
      <c r="V108" s="11">
        <f t="shared" si="27"/>
        <v>0</v>
      </c>
      <c r="W108" s="11">
        <v>10</v>
      </c>
      <c r="X108" s="11">
        <f t="shared" si="28"/>
        <v>8.1300813008130088</v>
      </c>
      <c r="Y108" s="12" t="s">
        <v>67</v>
      </c>
      <c r="Z108" s="12">
        <v>53</v>
      </c>
      <c r="AA108" s="13" t="s">
        <v>122</v>
      </c>
      <c r="AB108" s="13">
        <v>0</v>
      </c>
      <c r="AC108" s="13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f t="shared" ref="AI108:AI114" si="41">AE108+AF108+AG108+AH108</f>
        <v>0</v>
      </c>
      <c r="AJ108" s="14">
        <v>0</v>
      </c>
      <c r="AK108" s="14">
        <v>0</v>
      </c>
      <c r="AL108" s="60">
        <v>0</v>
      </c>
      <c r="AM108" s="62">
        <f t="shared" si="23"/>
        <v>8.1300813008130088</v>
      </c>
      <c r="AN108" s="63">
        <f t="shared" si="24"/>
        <v>0</v>
      </c>
      <c r="AO108" s="63">
        <f t="shared" si="25"/>
        <v>-8.1300813008130088</v>
      </c>
    </row>
    <row r="109" spans="1:41" ht="15" hidden="1" customHeight="1" outlineLevel="2">
      <c r="A109" s="7">
        <v>53</v>
      </c>
      <c r="B109" s="8" t="s">
        <v>63</v>
      </c>
      <c r="C109" s="65" t="s">
        <v>67</v>
      </c>
      <c r="D109" s="67" t="s">
        <v>123</v>
      </c>
      <c r="E109" s="130">
        <v>12696.809000000001</v>
      </c>
      <c r="F109" s="130">
        <v>1001.2332</v>
      </c>
      <c r="G109" s="130">
        <v>7.8857073458378402</v>
      </c>
      <c r="H109" s="130">
        <v>449.42439999999999</v>
      </c>
      <c r="I109" s="130">
        <v>3.5396638998299599</v>
      </c>
      <c r="J109" s="130">
        <v>551.80880000000002</v>
      </c>
      <c r="K109" s="130">
        <v>4.3460431672241402</v>
      </c>
      <c r="L109" s="9" t="s">
        <v>67</v>
      </c>
      <c r="M109" s="10" t="s">
        <v>123</v>
      </c>
      <c r="N109" s="10">
        <v>15442.79</v>
      </c>
      <c r="O109" s="10">
        <v>1078.8599999999999</v>
      </c>
      <c r="P109" s="11">
        <f t="shared" si="26"/>
        <v>6.9861728353490511</v>
      </c>
      <c r="Q109" s="11">
        <v>291.19</v>
      </c>
      <c r="R109" s="11">
        <v>5.0999999999999996</v>
      </c>
      <c r="S109" s="11">
        <v>53.34</v>
      </c>
      <c r="T109" s="11">
        <v>178.14</v>
      </c>
      <c r="U109" s="11">
        <f t="shared" si="40"/>
        <v>527.77</v>
      </c>
      <c r="V109" s="11">
        <f t="shared" si="27"/>
        <v>3.4175819265819194</v>
      </c>
      <c r="W109" s="11">
        <v>551.09</v>
      </c>
      <c r="X109" s="11">
        <f t="shared" si="28"/>
        <v>3.568590908767133</v>
      </c>
      <c r="Y109" s="12" t="s">
        <v>67</v>
      </c>
      <c r="Z109" s="12">
        <v>53</v>
      </c>
      <c r="AA109" s="13" t="s">
        <v>123</v>
      </c>
      <c r="AB109" s="13">
        <v>15135.47</v>
      </c>
      <c r="AC109" s="13">
        <v>999.79</v>
      </c>
      <c r="AD109" s="14">
        <f t="shared" si="29"/>
        <v>6.6056092080391293</v>
      </c>
      <c r="AE109" s="14">
        <v>375.54</v>
      </c>
      <c r="AF109" s="14">
        <v>2</v>
      </c>
      <c r="AG109" s="14">
        <v>54.75</v>
      </c>
      <c r="AH109" s="14">
        <v>257.39999999999998</v>
      </c>
      <c r="AI109" s="14">
        <f t="shared" si="41"/>
        <v>689.69</v>
      </c>
      <c r="AJ109" s="14">
        <f t="shared" si="30"/>
        <v>4.5567795383955705</v>
      </c>
      <c r="AK109" s="14">
        <v>310.10000000000002</v>
      </c>
      <c r="AL109" s="60">
        <f t="shared" si="31"/>
        <v>2.0488296696435593</v>
      </c>
      <c r="AM109" s="62">
        <f t="shared" si="23"/>
        <v>0.38056362730992177</v>
      </c>
      <c r="AN109" s="63">
        <f t="shared" si="24"/>
        <v>1.2800981377987108</v>
      </c>
      <c r="AO109" s="63">
        <f t="shared" si="25"/>
        <v>0.89953451048878907</v>
      </c>
    </row>
    <row r="110" spans="1:41" ht="15" hidden="1" customHeight="1" outlineLevel="2">
      <c r="A110" s="7">
        <v>53</v>
      </c>
      <c r="B110" s="8" t="s">
        <v>63</v>
      </c>
      <c r="C110" s="65" t="s">
        <v>67</v>
      </c>
      <c r="D110" s="67" t="s">
        <v>141</v>
      </c>
      <c r="E110" s="130">
        <v>25593.010200000022</v>
      </c>
      <c r="F110" s="130">
        <v>2511.8996000000002</v>
      </c>
      <c r="G110" s="130">
        <v>9.8147876329139194</v>
      </c>
      <c r="H110" s="130">
        <v>799.58040000000005</v>
      </c>
      <c r="I110" s="130">
        <v>3.1242115529110901</v>
      </c>
      <c r="J110" s="130">
        <v>1712.3191999999999</v>
      </c>
      <c r="K110" s="130">
        <v>6.6905736629605199</v>
      </c>
      <c r="L110" s="9" t="s">
        <v>67</v>
      </c>
      <c r="M110" s="10" t="s">
        <v>124</v>
      </c>
      <c r="N110" s="10">
        <v>24290.03</v>
      </c>
      <c r="O110" s="10">
        <v>1970.87</v>
      </c>
      <c r="P110" s="11">
        <f t="shared" si="26"/>
        <v>8.1139051701459408</v>
      </c>
      <c r="Q110" s="11">
        <v>431.27</v>
      </c>
      <c r="R110" s="11">
        <v>7</v>
      </c>
      <c r="S110" s="11">
        <v>80.66</v>
      </c>
      <c r="T110" s="11">
        <v>386.48</v>
      </c>
      <c r="U110" s="11">
        <f t="shared" si="40"/>
        <v>905.41</v>
      </c>
      <c r="V110" s="11">
        <f t="shared" si="27"/>
        <v>3.7274964254881531</v>
      </c>
      <c r="W110" s="11">
        <v>1065.46</v>
      </c>
      <c r="X110" s="11">
        <f t="shared" si="28"/>
        <v>4.3864087446577882</v>
      </c>
      <c r="Y110" s="12" t="s">
        <v>67</v>
      </c>
      <c r="Z110" s="12">
        <v>53</v>
      </c>
      <c r="AA110" s="13" t="s">
        <v>124</v>
      </c>
      <c r="AB110" s="13">
        <v>23151.09</v>
      </c>
      <c r="AC110" s="13">
        <v>2233.4</v>
      </c>
      <c r="AD110" s="14">
        <f t="shared" si="29"/>
        <v>9.6470619741878245</v>
      </c>
      <c r="AE110" s="14">
        <v>431.32</v>
      </c>
      <c r="AF110" s="14">
        <v>1.8</v>
      </c>
      <c r="AG110" s="14">
        <v>44.57</v>
      </c>
      <c r="AH110" s="14">
        <v>295.14999999999998</v>
      </c>
      <c r="AI110" s="14">
        <f t="shared" si="41"/>
        <v>772.83999999999992</v>
      </c>
      <c r="AJ110" s="14">
        <f t="shared" si="30"/>
        <v>3.3382445491767334</v>
      </c>
      <c r="AK110" s="14">
        <v>1460.56</v>
      </c>
      <c r="AL110" s="60">
        <f t="shared" si="31"/>
        <v>6.3088174250110898</v>
      </c>
      <c r="AM110" s="62">
        <f t="shared" si="23"/>
        <v>-1.5331568040418837</v>
      </c>
      <c r="AN110" s="63">
        <f t="shared" si="24"/>
        <v>0.16772565872609491</v>
      </c>
      <c r="AO110" s="63">
        <f t="shared" si="25"/>
        <v>1.7008824627679786</v>
      </c>
    </row>
    <row r="111" spans="1:41" ht="15" hidden="1" customHeight="1" outlineLevel="2">
      <c r="A111" s="7">
        <v>53</v>
      </c>
      <c r="B111" s="8" t="s">
        <v>63</v>
      </c>
      <c r="C111" s="65" t="s">
        <v>67</v>
      </c>
      <c r="D111" s="67" t="s">
        <v>142</v>
      </c>
      <c r="E111" s="130">
        <v>14083.720100000004</v>
      </c>
      <c r="F111" s="130">
        <v>1266.8941</v>
      </c>
      <c r="G111" s="130">
        <v>8.99545071191808</v>
      </c>
      <c r="H111" s="130">
        <v>499.39409999999998</v>
      </c>
      <c r="I111" s="130">
        <v>3.5458912192357999</v>
      </c>
      <c r="J111" s="130">
        <v>767.5</v>
      </c>
      <c r="K111" s="130">
        <v>5.4495544824126396</v>
      </c>
      <c r="L111" s="9" t="s">
        <v>67</v>
      </c>
      <c r="M111" s="10" t="s">
        <v>125</v>
      </c>
      <c r="N111" s="10">
        <v>13567.19</v>
      </c>
      <c r="O111" s="10">
        <v>1249.3399999999999</v>
      </c>
      <c r="P111" s="11">
        <f t="shared" si="26"/>
        <v>9.2085391300630413</v>
      </c>
      <c r="Q111" s="11">
        <v>187.22</v>
      </c>
      <c r="R111" s="11">
        <v>2</v>
      </c>
      <c r="S111" s="11">
        <v>30.5</v>
      </c>
      <c r="T111" s="11">
        <v>206</v>
      </c>
      <c r="U111" s="11">
        <f t="shared" si="40"/>
        <v>425.72</v>
      </c>
      <c r="V111" s="11">
        <f t="shared" si="27"/>
        <v>3.1378642150659051</v>
      </c>
      <c r="W111" s="11">
        <v>823.62</v>
      </c>
      <c r="X111" s="11">
        <f t="shared" si="28"/>
        <v>6.0706749149971362</v>
      </c>
      <c r="Y111" s="12" t="s">
        <v>67</v>
      </c>
      <c r="Z111" s="12">
        <v>53</v>
      </c>
      <c r="AA111" s="13" t="s">
        <v>125</v>
      </c>
      <c r="AB111" s="13">
        <v>13969.51</v>
      </c>
      <c r="AC111" s="13">
        <v>1038.8800000000001</v>
      </c>
      <c r="AD111" s="14">
        <f t="shared" si="29"/>
        <v>7.4367676461092778</v>
      </c>
      <c r="AE111" s="14">
        <v>233.38</v>
      </c>
      <c r="AF111" s="14">
        <v>5</v>
      </c>
      <c r="AG111" s="14">
        <v>40.270000000000003</v>
      </c>
      <c r="AH111" s="14">
        <v>242.94</v>
      </c>
      <c r="AI111" s="14">
        <f t="shared" si="41"/>
        <v>521.58999999999992</v>
      </c>
      <c r="AJ111" s="14">
        <f t="shared" si="30"/>
        <v>3.7337744845739036</v>
      </c>
      <c r="AK111" s="14">
        <v>517.29</v>
      </c>
      <c r="AL111" s="60">
        <f t="shared" si="31"/>
        <v>3.7029931615353724</v>
      </c>
      <c r="AM111" s="62">
        <f t="shared" si="23"/>
        <v>1.7717714839537635</v>
      </c>
      <c r="AN111" s="63">
        <f t="shared" si="24"/>
        <v>1.5586830658088022</v>
      </c>
      <c r="AO111" s="63">
        <f t="shared" si="25"/>
        <v>-0.21308841814496127</v>
      </c>
    </row>
    <row r="112" spans="1:41" ht="15" hidden="1" customHeight="1" outlineLevel="2">
      <c r="A112" s="7">
        <v>53</v>
      </c>
      <c r="B112" s="8" t="s">
        <v>63</v>
      </c>
      <c r="C112" s="65" t="s">
        <v>67</v>
      </c>
      <c r="D112" s="67" t="s">
        <v>143</v>
      </c>
      <c r="E112" s="130">
        <v>10547.499000000002</v>
      </c>
      <c r="F112" s="130">
        <v>662.59180000000003</v>
      </c>
      <c r="G112" s="130">
        <v>6.2819802116122503</v>
      </c>
      <c r="H112" s="130">
        <v>296.99180000000001</v>
      </c>
      <c r="I112" s="130">
        <v>2.8157500530930499</v>
      </c>
      <c r="J112" s="130">
        <v>365.6</v>
      </c>
      <c r="K112" s="130">
        <v>3.46622455237967</v>
      </c>
      <c r="L112" s="9" t="s">
        <v>67</v>
      </c>
      <c r="M112" s="10" t="s">
        <v>126</v>
      </c>
      <c r="N112" s="10">
        <v>9973.7099999999991</v>
      </c>
      <c r="O112" s="10">
        <v>1053.22</v>
      </c>
      <c r="P112" s="11">
        <f t="shared" si="26"/>
        <v>10.55996214046729</v>
      </c>
      <c r="Q112" s="11">
        <v>121.27</v>
      </c>
      <c r="R112" s="11">
        <v>0</v>
      </c>
      <c r="S112" s="11">
        <v>28.5</v>
      </c>
      <c r="T112" s="11">
        <v>145.84</v>
      </c>
      <c r="U112" s="11">
        <f t="shared" si="40"/>
        <v>295.61</v>
      </c>
      <c r="V112" s="11">
        <f t="shared" si="27"/>
        <v>2.9638920722579662</v>
      </c>
      <c r="W112" s="11">
        <v>757.6</v>
      </c>
      <c r="X112" s="11">
        <f t="shared" si="28"/>
        <v>7.5959698046163373</v>
      </c>
      <c r="Y112" s="12" t="s">
        <v>67</v>
      </c>
      <c r="Z112" s="12">
        <v>53</v>
      </c>
      <c r="AA112" s="13" t="s">
        <v>126</v>
      </c>
      <c r="AB112" s="13">
        <v>9990.58</v>
      </c>
      <c r="AC112" s="13">
        <v>1060.17</v>
      </c>
      <c r="AD112" s="14">
        <f t="shared" si="29"/>
        <v>10.611696217837203</v>
      </c>
      <c r="AE112" s="14">
        <v>165</v>
      </c>
      <c r="AF112" s="14">
        <v>1</v>
      </c>
      <c r="AG112" s="14">
        <v>41.6</v>
      </c>
      <c r="AH112" s="14">
        <v>136.69999999999999</v>
      </c>
      <c r="AI112" s="14">
        <f t="shared" si="41"/>
        <v>344.29999999999995</v>
      </c>
      <c r="AJ112" s="14">
        <f t="shared" si="30"/>
        <v>3.4462463640749581</v>
      </c>
      <c r="AK112" s="14">
        <v>715.87</v>
      </c>
      <c r="AL112" s="60">
        <f t="shared" si="31"/>
        <v>7.1654498537622437</v>
      </c>
      <c r="AM112" s="62">
        <f t="shared" si="23"/>
        <v>-5.1734077369912868E-2</v>
      </c>
      <c r="AN112" s="63">
        <f t="shared" si="24"/>
        <v>-4.3297160062249525</v>
      </c>
      <c r="AO112" s="63">
        <f t="shared" si="25"/>
        <v>-4.2779819288550396</v>
      </c>
    </row>
    <row r="113" spans="1:41" ht="15" hidden="1" customHeight="1" outlineLevel="2">
      <c r="A113" s="7">
        <v>53</v>
      </c>
      <c r="B113" s="8" t="s">
        <v>63</v>
      </c>
      <c r="C113" s="65" t="s">
        <v>67</v>
      </c>
      <c r="D113" s="67" t="s">
        <v>144</v>
      </c>
      <c r="E113" s="130">
        <v>5085.0952000000007</v>
      </c>
      <c r="F113" s="130">
        <v>329.28579999999999</v>
      </c>
      <c r="G113" s="130">
        <v>6.4755090524165597</v>
      </c>
      <c r="H113" s="130">
        <v>106.6854</v>
      </c>
      <c r="I113" s="130">
        <v>2.0980041651180201</v>
      </c>
      <c r="J113" s="130">
        <v>222.60040000000001</v>
      </c>
      <c r="K113" s="130">
        <v>4.3775070327100298</v>
      </c>
      <c r="L113" s="9" t="s">
        <v>67</v>
      </c>
      <c r="M113" s="10" t="s">
        <v>127</v>
      </c>
      <c r="N113" s="10">
        <v>4829.57</v>
      </c>
      <c r="O113" s="10">
        <v>588.6</v>
      </c>
      <c r="P113" s="11">
        <f t="shared" si="26"/>
        <v>12.1874204121692</v>
      </c>
      <c r="Q113" s="11">
        <v>55.18</v>
      </c>
      <c r="R113" s="11">
        <v>2.64</v>
      </c>
      <c r="S113" s="11">
        <v>6.8</v>
      </c>
      <c r="T113" s="11">
        <v>36.119999999999997</v>
      </c>
      <c r="U113" s="11">
        <f t="shared" si="40"/>
        <v>100.74000000000001</v>
      </c>
      <c r="V113" s="11">
        <f t="shared" si="27"/>
        <v>2.0858999869553605</v>
      </c>
      <c r="W113" s="11">
        <v>487.85</v>
      </c>
      <c r="X113" s="11">
        <f t="shared" si="28"/>
        <v>10.101313367442652</v>
      </c>
      <c r="Y113" s="12" t="s">
        <v>67</v>
      </c>
      <c r="Z113" s="12">
        <v>53</v>
      </c>
      <c r="AA113" s="13" t="s">
        <v>127</v>
      </c>
      <c r="AB113" s="13">
        <v>5643.94</v>
      </c>
      <c r="AC113" s="13">
        <v>791.04</v>
      </c>
      <c r="AD113" s="14">
        <f t="shared" si="29"/>
        <v>14.015740776833207</v>
      </c>
      <c r="AE113" s="14">
        <v>69.88</v>
      </c>
      <c r="AF113" s="14">
        <v>0</v>
      </c>
      <c r="AG113" s="14">
        <v>9</v>
      </c>
      <c r="AH113" s="14">
        <v>42.4</v>
      </c>
      <c r="AI113" s="14">
        <f t="shared" si="41"/>
        <v>121.28</v>
      </c>
      <c r="AJ113" s="14">
        <f t="shared" si="30"/>
        <v>2.1488534605258032</v>
      </c>
      <c r="AK113" s="14">
        <v>669.76</v>
      </c>
      <c r="AL113" s="60">
        <f t="shared" si="31"/>
        <v>11.866887316307404</v>
      </c>
      <c r="AM113" s="62">
        <f t="shared" si="23"/>
        <v>-1.8283203646640072</v>
      </c>
      <c r="AN113" s="63">
        <f t="shared" si="24"/>
        <v>-7.540231724416647</v>
      </c>
      <c r="AO113" s="63">
        <f t="shared" si="25"/>
        <v>-5.7119113597526399</v>
      </c>
    </row>
    <row r="114" spans="1:41" ht="15" hidden="1" customHeight="1" outlineLevel="2">
      <c r="A114" s="7">
        <v>53</v>
      </c>
      <c r="B114" s="8" t="s">
        <v>63</v>
      </c>
      <c r="C114" s="65" t="s">
        <v>67</v>
      </c>
      <c r="D114" s="67" t="s">
        <v>128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J114" s="130">
        <v>0</v>
      </c>
      <c r="K114" s="130">
        <v>0</v>
      </c>
      <c r="L114" s="9" t="s">
        <v>67</v>
      </c>
      <c r="M114" s="10" t="s">
        <v>128</v>
      </c>
      <c r="N114" s="10">
        <v>303.79000000000002</v>
      </c>
      <c r="O114" s="10">
        <v>3.2</v>
      </c>
      <c r="P114" s="11">
        <f t="shared" si="26"/>
        <v>1.0533592284143651</v>
      </c>
      <c r="Q114" s="11">
        <v>0.8</v>
      </c>
      <c r="R114" s="11">
        <v>0</v>
      </c>
      <c r="S114" s="11">
        <v>2.4</v>
      </c>
      <c r="T114" s="11">
        <v>0</v>
      </c>
      <c r="U114" s="11">
        <f t="shared" si="40"/>
        <v>3.2</v>
      </c>
      <c r="V114" s="11">
        <f t="shared" si="27"/>
        <v>1.0533592284143651</v>
      </c>
      <c r="W114" s="11">
        <v>0</v>
      </c>
      <c r="X114" s="11">
        <f t="shared" si="28"/>
        <v>0</v>
      </c>
      <c r="Y114" s="12" t="s">
        <v>67</v>
      </c>
      <c r="Z114" s="12">
        <v>53</v>
      </c>
      <c r="AA114" s="13" t="s">
        <v>128</v>
      </c>
      <c r="AB114" s="13">
        <v>339.55</v>
      </c>
      <c r="AC114" s="13">
        <v>0</v>
      </c>
      <c r="AD114" s="14">
        <f t="shared" si="29"/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f t="shared" si="41"/>
        <v>0</v>
      </c>
      <c r="AJ114" s="14">
        <f t="shared" si="30"/>
        <v>0</v>
      </c>
      <c r="AK114" s="14">
        <v>0</v>
      </c>
      <c r="AL114" s="60">
        <f t="shared" si="31"/>
        <v>0</v>
      </c>
      <c r="AM114" s="62">
        <f t="shared" si="23"/>
        <v>1.0533592284143651</v>
      </c>
      <c r="AN114" s="63">
        <f t="shared" si="24"/>
        <v>0</v>
      </c>
      <c r="AO114" s="63">
        <f t="shared" si="25"/>
        <v>-1.0533592284143651</v>
      </c>
    </row>
    <row r="115" spans="1:41" ht="15" customHeight="1" outlineLevel="1" collapsed="1">
      <c r="A115" s="7"/>
      <c r="B115" s="8" t="s">
        <v>85</v>
      </c>
      <c r="C115" s="65" t="s">
        <v>67</v>
      </c>
      <c r="D115" s="66"/>
      <c r="E115" s="129">
        <f>SUM(E108:E114)</f>
        <v>68006.13350000004</v>
      </c>
      <c r="F115" s="129">
        <f>SUM(F108:F114)</f>
        <v>5771.9045000000006</v>
      </c>
      <c r="G115" s="129">
        <f>F115*100/E115</f>
        <v>8.4873293083189285</v>
      </c>
      <c r="H115" s="129">
        <f>SUM(H108:H114)</f>
        <v>2152.0761000000002</v>
      </c>
      <c r="I115" s="129">
        <f>H115*100/E115</f>
        <v>3.1645323579526821</v>
      </c>
      <c r="J115" s="129">
        <f>SUM(J108:J114)</f>
        <v>3619.8283999999994</v>
      </c>
      <c r="K115" s="129">
        <f>J115*100/E115</f>
        <v>5.3227969503662456</v>
      </c>
      <c r="L115" s="9" t="s">
        <v>67</v>
      </c>
      <c r="M115" s="10"/>
      <c r="N115" s="10">
        <f>SUBTOTAL(9,N108:N114)</f>
        <v>68530.080000000002</v>
      </c>
      <c r="O115" s="10">
        <f>SUBTOTAL(9,O108:O114)</f>
        <v>5954.09</v>
      </c>
      <c r="P115" s="11">
        <f t="shared" si="26"/>
        <v>8.6882869536997482</v>
      </c>
      <c r="Q115" s="11"/>
      <c r="R115" s="11"/>
      <c r="S115" s="11"/>
      <c r="T115" s="11"/>
      <c r="U115" s="11">
        <f>SUBTOTAL(9,U108:U114)</f>
        <v>2258.4499999999998</v>
      </c>
      <c r="V115" s="11">
        <f t="shared" si="27"/>
        <v>3.295560139430743</v>
      </c>
      <c r="W115" s="11">
        <f>SUBTOTAL(9,W108:W114)</f>
        <v>3695.62</v>
      </c>
      <c r="X115" s="11">
        <f t="shared" si="28"/>
        <v>5.3926976300042258</v>
      </c>
      <c r="Y115" s="12" t="s">
        <v>67</v>
      </c>
      <c r="Z115" s="12"/>
      <c r="AA115" s="13"/>
      <c r="AB115" s="13">
        <f>SUBTOTAL(9,AB108:AB114)</f>
        <v>68230.14</v>
      </c>
      <c r="AC115" s="13">
        <f>SUBTOTAL(9,AC108:AC114)</f>
        <v>6123.28</v>
      </c>
      <c r="AD115" s="14">
        <f t="shared" si="29"/>
        <v>8.9744502942541224</v>
      </c>
      <c r="AE115" s="14"/>
      <c r="AF115" s="14"/>
      <c r="AG115" s="14"/>
      <c r="AH115" s="14"/>
      <c r="AI115" s="14">
        <f>SUBTOTAL(9,AI108:AI114)</f>
        <v>2449.7000000000003</v>
      </c>
      <c r="AJ115" s="14">
        <f t="shared" si="30"/>
        <v>3.590348781345019</v>
      </c>
      <c r="AK115" s="14">
        <f>SUBTOTAL(9,AK108:AK114)</f>
        <v>3673.58</v>
      </c>
      <c r="AL115" s="60">
        <f t="shared" si="31"/>
        <v>5.3841015129091048</v>
      </c>
      <c r="AM115" s="62">
        <f t="shared" si="23"/>
        <v>-0.2861633405543742</v>
      </c>
      <c r="AN115" s="63">
        <f t="shared" si="24"/>
        <v>-0.48712098593519393</v>
      </c>
      <c r="AO115" s="63">
        <f t="shared" si="25"/>
        <v>-0.20095764538081973</v>
      </c>
    </row>
    <row r="116" spans="1:41" ht="15" hidden="1" customHeight="1" outlineLevel="2">
      <c r="A116" s="7">
        <v>67</v>
      </c>
      <c r="B116" s="8" t="s">
        <v>38</v>
      </c>
      <c r="C116" s="65" t="s">
        <v>67</v>
      </c>
      <c r="D116" s="67" t="s">
        <v>122</v>
      </c>
      <c r="E116" s="130">
        <v>367.66649999999964</v>
      </c>
      <c r="F116" s="130">
        <v>14</v>
      </c>
      <c r="G116" s="130">
        <v>3.8077986436077298</v>
      </c>
      <c r="H116" s="130">
        <v>14</v>
      </c>
      <c r="I116" s="130">
        <v>3.8077623956265101</v>
      </c>
      <c r="J116" s="130">
        <v>0</v>
      </c>
      <c r="K116" s="130">
        <v>0</v>
      </c>
      <c r="L116" s="9" t="s">
        <v>67</v>
      </c>
      <c r="M116" s="10" t="s">
        <v>122</v>
      </c>
      <c r="N116" s="10">
        <v>563.82000000000005</v>
      </c>
      <c r="O116" s="10">
        <v>83</v>
      </c>
      <c r="P116" s="11">
        <f t="shared" si="26"/>
        <v>14.721010251498704</v>
      </c>
      <c r="Q116" s="11">
        <v>31</v>
      </c>
      <c r="R116" s="11">
        <v>0</v>
      </c>
      <c r="S116" s="11">
        <v>8</v>
      </c>
      <c r="T116" s="11">
        <v>10</v>
      </c>
      <c r="U116" s="11">
        <f t="shared" ref="U116:U122" si="42">Q116+R116+S116+T116</f>
        <v>49</v>
      </c>
      <c r="V116" s="11">
        <f t="shared" si="27"/>
        <v>8.6907168954630905</v>
      </c>
      <c r="W116" s="11">
        <v>34</v>
      </c>
      <c r="X116" s="11">
        <f t="shared" si="28"/>
        <v>6.0302933560356138</v>
      </c>
      <c r="Y116" s="12" t="s">
        <v>67</v>
      </c>
      <c r="Z116" s="12">
        <v>67</v>
      </c>
      <c r="AA116" s="13" t="s">
        <v>122</v>
      </c>
      <c r="AB116" s="13">
        <v>244</v>
      </c>
      <c r="AC116" s="13">
        <v>25</v>
      </c>
      <c r="AD116" s="14">
        <f t="shared" si="29"/>
        <v>10.245901639344263</v>
      </c>
      <c r="AE116" s="14">
        <v>2</v>
      </c>
      <c r="AF116" s="14">
        <v>0</v>
      </c>
      <c r="AG116" s="14">
        <v>5</v>
      </c>
      <c r="AH116" s="14">
        <v>18</v>
      </c>
      <c r="AI116" s="14">
        <f t="shared" ref="AI116:AI122" si="43">AE116+AF116+AG116+AH116</f>
        <v>25</v>
      </c>
      <c r="AJ116" s="14">
        <f t="shared" si="30"/>
        <v>10.245901639344263</v>
      </c>
      <c r="AK116" s="14">
        <v>0</v>
      </c>
      <c r="AL116" s="60">
        <f t="shared" si="31"/>
        <v>0</v>
      </c>
      <c r="AM116" s="62">
        <f t="shared" si="23"/>
        <v>4.4751086121544414</v>
      </c>
      <c r="AN116" s="63">
        <f t="shared" si="24"/>
        <v>-6.438102995736533</v>
      </c>
      <c r="AO116" s="63">
        <f t="shared" si="25"/>
        <v>-10.913211607890975</v>
      </c>
    </row>
    <row r="117" spans="1:41" ht="15" hidden="1" customHeight="1" outlineLevel="2">
      <c r="A117" s="7">
        <v>67</v>
      </c>
      <c r="B117" s="8" t="s">
        <v>38</v>
      </c>
      <c r="C117" s="65" t="s">
        <v>67</v>
      </c>
      <c r="D117" s="67" t="s">
        <v>123</v>
      </c>
      <c r="E117" s="130">
        <v>14843.24649999999</v>
      </c>
      <c r="F117" s="130">
        <v>1011.445433</v>
      </c>
      <c r="G117" s="130">
        <v>6.8141793171729699</v>
      </c>
      <c r="H117" s="130">
        <v>477.298833</v>
      </c>
      <c r="I117" s="130">
        <v>3.2155735261918599</v>
      </c>
      <c r="J117" s="130">
        <v>534.14660000000003</v>
      </c>
      <c r="K117" s="130">
        <v>3.5985833692110401</v>
      </c>
      <c r="L117" s="9" t="s">
        <v>67</v>
      </c>
      <c r="M117" s="10" t="s">
        <v>123</v>
      </c>
      <c r="N117" s="10">
        <v>11962.53</v>
      </c>
      <c r="O117" s="10">
        <v>981.51</v>
      </c>
      <c r="P117" s="11">
        <f t="shared" si="26"/>
        <v>8.204869705655911</v>
      </c>
      <c r="Q117" s="11">
        <v>173.73</v>
      </c>
      <c r="R117" s="11">
        <v>0.69</v>
      </c>
      <c r="S117" s="11">
        <v>51.49</v>
      </c>
      <c r="T117" s="11">
        <v>184.7</v>
      </c>
      <c r="U117" s="11">
        <f t="shared" si="42"/>
        <v>410.61</v>
      </c>
      <c r="V117" s="11">
        <f t="shared" si="27"/>
        <v>3.432467880958292</v>
      </c>
      <c r="W117" s="11">
        <v>570.9</v>
      </c>
      <c r="X117" s="11">
        <f t="shared" si="28"/>
        <v>4.7724018246976181</v>
      </c>
      <c r="Y117" s="12" t="s">
        <v>67</v>
      </c>
      <c r="Z117" s="12">
        <v>67</v>
      </c>
      <c r="AA117" s="13" t="s">
        <v>123</v>
      </c>
      <c r="AB117" s="13">
        <v>9420.89</v>
      </c>
      <c r="AC117" s="13">
        <v>645.80999999999995</v>
      </c>
      <c r="AD117" s="14">
        <f t="shared" si="29"/>
        <v>6.8550848168272847</v>
      </c>
      <c r="AE117" s="14">
        <v>138.24</v>
      </c>
      <c r="AF117" s="14">
        <v>0</v>
      </c>
      <c r="AG117" s="14">
        <v>45.58</v>
      </c>
      <c r="AH117" s="14">
        <v>111.02</v>
      </c>
      <c r="AI117" s="14">
        <f t="shared" si="43"/>
        <v>294.83999999999997</v>
      </c>
      <c r="AJ117" s="14">
        <f t="shared" si="30"/>
        <v>3.1296406178184863</v>
      </c>
      <c r="AK117" s="14">
        <v>350.96</v>
      </c>
      <c r="AL117" s="60">
        <f t="shared" si="31"/>
        <v>3.7253380519250308</v>
      </c>
      <c r="AM117" s="62">
        <f t="shared" si="23"/>
        <v>1.3497848888286264</v>
      </c>
      <c r="AN117" s="63">
        <f t="shared" si="24"/>
        <v>-4.0905499654314781E-2</v>
      </c>
      <c r="AO117" s="63">
        <f t="shared" si="25"/>
        <v>-1.3906903884829411</v>
      </c>
    </row>
    <row r="118" spans="1:41" ht="15" hidden="1" customHeight="1" outlineLevel="2">
      <c r="A118" s="7">
        <v>67</v>
      </c>
      <c r="B118" s="8" t="s">
        <v>38</v>
      </c>
      <c r="C118" s="65" t="s">
        <v>67</v>
      </c>
      <c r="D118" s="67" t="s">
        <v>141</v>
      </c>
      <c r="E118" s="130">
        <v>27021.694899999879</v>
      </c>
      <c r="F118" s="130">
        <v>2710.8912230000001</v>
      </c>
      <c r="G118" s="130">
        <v>10.032276779944</v>
      </c>
      <c r="H118" s="130">
        <v>1007.3892</v>
      </c>
      <c r="I118" s="130">
        <v>3.7280789825351301</v>
      </c>
      <c r="J118" s="130">
        <v>1703.502023</v>
      </c>
      <c r="K118" s="130">
        <v>6.3042012327657497</v>
      </c>
      <c r="L118" s="9" t="s">
        <v>67</v>
      </c>
      <c r="M118" s="10" t="s">
        <v>124</v>
      </c>
      <c r="N118" s="10">
        <v>27650.86</v>
      </c>
      <c r="O118" s="10">
        <v>2813.31</v>
      </c>
      <c r="P118" s="11">
        <f t="shared" si="26"/>
        <v>10.174403255450283</v>
      </c>
      <c r="Q118" s="11">
        <v>357.88</v>
      </c>
      <c r="R118" s="11">
        <v>3.24</v>
      </c>
      <c r="S118" s="11">
        <v>91.29</v>
      </c>
      <c r="T118" s="11">
        <v>527.79</v>
      </c>
      <c r="U118" s="11">
        <f t="shared" si="42"/>
        <v>980.2</v>
      </c>
      <c r="V118" s="11">
        <f t="shared" si="27"/>
        <v>3.544916866961823</v>
      </c>
      <c r="W118" s="11">
        <v>1833.11</v>
      </c>
      <c r="X118" s="11">
        <f t="shared" si="28"/>
        <v>6.6294863884884592</v>
      </c>
      <c r="Y118" s="12" t="s">
        <v>67</v>
      </c>
      <c r="Z118" s="12">
        <v>67</v>
      </c>
      <c r="AA118" s="13" t="s">
        <v>124</v>
      </c>
      <c r="AB118" s="13">
        <v>23934.04</v>
      </c>
      <c r="AC118" s="13">
        <v>3133.25</v>
      </c>
      <c r="AD118" s="14">
        <f t="shared" si="29"/>
        <v>13.091187279707061</v>
      </c>
      <c r="AE118" s="14">
        <v>388.47</v>
      </c>
      <c r="AF118" s="14">
        <v>7.6</v>
      </c>
      <c r="AG118" s="14">
        <v>120.83</v>
      </c>
      <c r="AH118" s="14">
        <v>443.58</v>
      </c>
      <c r="AI118" s="14">
        <f t="shared" si="43"/>
        <v>960.48</v>
      </c>
      <c r="AJ118" s="14">
        <f t="shared" si="30"/>
        <v>4.0130291417579311</v>
      </c>
      <c r="AK118" s="14">
        <v>2172.77</v>
      </c>
      <c r="AL118" s="60">
        <f t="shared" si="31"/>
        <v>9.0781581379491296</v>
      </c>
      <c r="AM118" s="62">
        <f t="shared" si="23"/>
        <v>-2.9167840242567777</v>
      </c>
      <c r="AN118" s="63">
        <f t="shared" si="24"/>
        <v>-3.0589104997630603</v>
      </c>
      <c r="AO118" s="63">
        <f t="shared" si="25"/>
        <v>-0.14212647550628255</v>
      </c>
    </row>
    <row r="119" spans="1:41" ht="15" hidden="1" customHeight="1" outlineLevel="2">
      <c r="A119" s="7">
        <v>67</v>
      </c>
      <c r="B119" s="8" t="s">
        <v>38</v>
      </c>
      <c r="C119" s="65" t="s">
        <v>67</v>
      </c>
      <c r="D119" s="67" t="s">
        <v>142</v>
      </c>
      <c r="E119" s="130">
        <v>32176.424699999854</v>
      </c>
      <c r="F119" s="130">
        <v>3579.2757099999999</v>
      </c>
      <c r="G119" s="130">
        <v>11.123907467569</v>
      </c>
      <c r="H119" s="130">
        <v>1183.5469000000001</v>
      </c>
      <c r="I119" s="130">
        <v>3.67831310885169</v>
      </c>
      <c r="J119" s="130">
        <v>2395.7288100000001</v>
      </c>
      <c r="K119" s="130">
        <v>7.4456028981989402</v>
      </c>
      <c r="L119" s="9" t="s">
        <v>67</v>
      </c>
      <c r="M119" s="10" t="s">
        <v>125</v>
      </c>
      <c r="N119" s="10">
        <v>31106.45</v>
      </c>
      <c r="O119" s="10">
        <v>3439.04</v>
      </c>
      <c r="P119" s="11">
        <f t="shared" si="26"/>
        <v>11.055713525651433</v>
      </c>
      <c r="Q119" s="11">
        <v>502.95</v>
      </c>
      <c r="R119" s="11">
        <v>5.58</v>
      </c>
      <c r="S119" s="11">
        <v>105.34</v>
      </c>
      <c r="T119" s="11">
        <v>600.54999999999995</v>
      </c>
      <c r="U119" s="11">
        <f t="shared" si="42"/>
        <v>1214.42</v>
      </c>
      <c r="V119" s="11">
        <f t="shared" si="27"/>
        <v>3.9040777716518598</v>
      </c>
      <c r="W119" s="11">
        <v>2224.62</v>
      </c>
      <c r="X119" s="11">
        <f t="shared" si="28"/>
        <v>7.1516357539995719</v>
      </c>
      <c r="Y119" s="12" t="s">
        <v>67</v>
      </c>
      <c r="Z119" s="12">
        <v>67</v>
      </c>
      <c r="AA119" s="13" t="s">
        <v>125</v>
      </c>
      <c r="AB119" s="13">
        <v>29976.9</v>
      </c>
      <c r="AC119" s="13">
        <v>3077.07</v>
      </c>
      <c r="AD119" s="14">
        <f t="shared" si="29"/>
        <v>10.264803899002231</v>
      </c>
      <c r="AE119" s="14">
        <v>558.57000000000005</v>
      </c>
      <c r="AF119" s="14">
        <v>6.68</v>
      </c>
      <c r="AG119" s="14">
        <v>152.84</v>
      </c>
      <c r="AH119" s="14">
        <v>483.61</v>
      </c>
      <c r="AI119" s="14">
        <f t="shared" si="43"/>
        <v>1201.7</v>
      </c>
      <c r="AJ119" s="14">
        <f t="shared" si="30"/>
        <v>4.0087534067898947</v>
      </c>
      <c r="AK119" s="14">
        <v>1875.37</v>
      </c>
      <c r="AL119" s="60">
        <f t="shared" si="31"/>
        <v>6.2560504922123368</v>
      </c>
      <c r="AM119" s="62">
        <f t="shared" si="23"/>
        <v>0.79090962664920106</v>
      </c>
      <c r="AN119" s="63">
        <f t="shared" si="24"/>
        <v>0.85910356856676806</v>
      </c>
      <c r="AO119" s="63">
        <f t="shared" si="25"/>
        <v>6.8193941917567003E-2</v>
      </c>
    </row>
    <row r="120" spans="1:41" ht="15" hidden="1" customHeight="1" outlineLevel="2">
      <c r="A120" s="7">
        <v>67</v>
      </c>
      <c r="B120" s="8" t="s">
        <v>38</v>
      </c>
      <c r="C120" s="65" t="s">
        <v>67</v>
      </c>
      <c r="D120" s="67" t="s">
        <v>143</v>
      </c>
      <c r="E120" s="130">
        <v>22863.853567000067</v>
      </c>
      <c r="F120" s="130">
        <v>2454.3981220000001</v>
      </c>
      <c r="G120" s="130">
        <v>10.7348401038681</v>
      </c>
      <c r="H120" s="130">
        <v>659.00260000000003</v>
      </c>
      <c r="I120" s="130">
        <v>2.8822880815889902</v>
      </c>
      <c r="J120" s="130">
        <v>1795.395522</v>
      </c>
      <c r="K120" s="130">
        <v>7.8525499506843497</v>
      </c>
      <c r="L120" s="9" t="s">
        <v>67</v>
      </c>
      <c r="M120" s="10" t="s">
        <v>126</v>
      </c>
      <c r="N120" s="10">
        <v>23512.9</v>
      </c>
      <c r="O120" s="10">
        <v>2518.61</v>
      </c>
      <c r="P120" s="11">
        <f t="shared" si="26"/>
        <v>10.711609371876714</v>
      </c>
      <c r="Q120" s="11">
        <v>340.06</v>
      </c>
      <c r="R120" s="11">
        <v>5.0999999999999996</v>
      </c>
      <c r="S120" s="11">
        <v>73.8</v>
      </c>
      <c r="T120" s="11">
        <v>264.18</v>
      </c>
      <c r="U120" s="11">
        <f t="shared" si="42"/>
        <v>683.1400000000001</v>
      </c>
      <c r="V120" s="11">
        <f t="shared" si="27"/>
        <v>2.9053838531189267</v>
      </c>
      <c r="W120" s="11">
        <v>1835.48</v>
      </c>
      <c r="X120" s="11">
        <f t="shared" si="28"/>
        <v>7.8062680486031066</v>
      </c>
      <c r="Y120" s="12" t="s">
        <v>67</v>
      </c>
      <c r="Z120" s="12">
        <v>67</v>
      </c>
      <c r="AA120" s="13" t="s">
        <v>126</v>
      </c>
      <c r="AB120" s="13">
        <v>22456.23</v>
      </c>
      <c r="AC120" s="13">
        <v>2648.34</v>
      </c>
      <c r="AD120" s="14">
        <f t="shared" si="29"/>
        <v>11.79334198126756</v>
      </c>
      <c r="AE120" s="14">
        <v>383.52</v>
      </c>
      <c r="AF120" s="14">
        <v>8.49</v>
      </c>
      <c r="AG120" s="14">
        <v>55.27</v>
      </c>
      <c r="AH120" s="14">
        <v>290.92</v>
      </c>
      <c r="AI120" s="14">
        <f t="shared" si="43"/>
        <v>738.2</v>
      </c>
      <c r="AJ120" s="14">
        <f t="shared" si="30"/>
        <v>3.287283751546898</v>
      </c>
      <c r="AK120" s="14">
        <v>1910.14</v>
      </c>
      <c r="AL120" s="60">
        <f t="shared" si="31"/>
        <v>8.5060582297206615</v>
      </c>
      <c r="AM120" s="62">
        <f t="shared" si="23"/>
        <v>-1.0817326093908459</v>
      </c>
      <c r="AN120" s="63">
        <f t="shared" si="24"/>
        <v>-1.0585018773994594</v>
      </c>
      <c r="AO120" s="63">
        <f t="shared" si="25"/>
        <v>2.3230731991386477E-2</v>
      </c>
    </row>
    <row r="121" spans="1:41" ht="15" hidden="1" customHeight="1" outlineLevel="2">
      <c r="A121" s="7">
        <v>67</v>
      </c>
      <c r="B121" s="8" t="s">
        <v>38</v>
      </c>
      <c r="C121" s="65" t="s">
        <v>67</v>
      </c>
      <c r="D121" s="67" t="s">
        <v>144</v>
      </c>
      <c r="E121" s="130">
        <v>12145.328699999995</v>
      </c>
      <c r="F121" s="130">
        <v>1811.9046310000001</v>
      </c>
      <c r="G121" s="130">
        <v>14.9185310316056</v>
      </c>
      <c r="H121" s="130">
        <v>461.04180000000002</v>
      </c>
      <c r="I121" s="130">
        <v>3.7960511473574101</v>
      </c>
      <c r="J121" s="130">
        <v>1350.8628309999999</v>
      </c>
      <c r="K121" s="130">
        <v>11.122488854500901</v>
      </c>
      <c r="L121" s="9" t="s">
        <v>67</v>
      </c>
      <c r="M121" s="10" t="s">
        <v>127</v>
      </c>
      <c r="N121" s="10">
        <v>11843.45</v>
      </c>
      <c r="O121" s="10">
        <v>1110.8900000000001</v>
      </c>
      <c r="P121" s="11">
        <f t="shared" si="26"/>
        <v>9.3797837623327673</v>
      </c>
      <c r="Q121" s="11">
        <v>180.7</v>
      </c>
      <c r="R121" s="11">
        <v>0</v>
      </c>
      <c r="S121" s="11">
        <v>53.1</v>
      </c>
      <c r="T121" s="11">
        <v>110.09</v>
      </c>
      <c r="U121" s="11">
        <f t="shared" si="42"/>
        <v>343.89</v>
      </c>
      <c r="V121" s="11">
        <f t="shared" si="27"/>
        <v>2.9036302766508069</v>
      </c>
      <c r="W121" s="11">
        <v>767</v>
      </c>
      <c r="X121" s="11">
        <f t="shared" si="28"/>
        <v>6.4761534856819587</v>
      </c>
      <c r="Y121" s="12" t="s">
        <v>67</v>
      </c>
      <c r="Z121" s="12">
        <v>67</v>
      </c>
      <c r="AA121" s="13" t="s">
        <v>127</v>
      </c>
      <c r="AB121" s="13">
        <v>13811.29</v>
      </c>
      <c r="AC121" s="13">
        <v>1794.12</v>
      </c>
      <c r="AD121" s="14">
        <f t="shared" si="29"/>
        <v>12.99024204111274</v>
      </c>
      <c r="AE121" s="14">
        <v>165.09</v>
      </c>
      <c r="AF121" s="14">
        <v>0</v>
      </c>
      <c r="AG121" s="14">
        <v>35.200000000000003</v>
      </c>
      <c r="AH121" s="14">
        <v>194.75</v>
      </c>
      <c r="AI121" s="14">
        <f t="shared" si="43"/>
        <v>395.04</v>
      </c>
      <c r="AJ121" s="14">
        <f t="shared" si="30"/>
        <v>2.8602686642594572</v>
      </c>
      <c r="AK121" s="14">
        <v>1399.08</v>
      </c>
      <c r="AL121" s="60">
        <f t="shared" si="31"/>
        <v>10.129973376853284</v>
      </c>
      <c r="AM121" s="62">
        <f t="shared" si="23"/>
        <v>-3.6104582787799728</v>
      </c>
      <c r="AN121" s="63">
        <f t="shared" si="24"/>
        <v>1.9282889904928595</v>
      </c>
      <c r="AO121" s="63">
        <f t="shared" si="25"/>
        <v>5.5387472692728323</v>
      </c>
    </row>
    <row r="122" spans="1:41" ht="15" hidden="1" customHeight="1" outlineLevel="2">
      <c r="A122" s="7">
        <v>67</v>
      </c>
      <c r="B122" s="8" t="s">
        <v>38</v>
      </c>
      <c r="C122" s="65" t="s">
        <v>67</v>
      </c>
      <c r="D122" s="67" t="s">
        <v>128</v>
      </c>
      <c r="E122" s="130">
        <v>45.999999999999943</v>
      </c>
      <c r="F122" s="130">
        <v>11</v>
      </c>
      <c r="G122" s="130">
        <v>23.913043478260899</v>
      </c>
      <c r="H122" s="130">
        <v>11</v>
      </c>
      <c r="I122" s="130">
        <v>23.913043478260899</v>
      </c>
      <c r="J122" s="130">
        <v>0</v>
      </c>
      <c r="K122" s="130">
        <v>0</v>
      </c>
      <c r="L122" s="9" t="s">
        <v>67</v>
      </c>
      <c r="M122" s="10" t="s">
        <v>128</v>
      </c>
      <c r="N122" s="10">
        <v>376.97</v>
      </c>
      <c r="O122" s="10">
        <v>4</v>
      </c>
      <c r="P122" s="11">
        <f t="shared" si="26"/>
        <v>1.0610923946202615</v>
      </c>
      <c r="Q122" s="11">
        <v>2</v>
      </c>
      <c r="R122" s="11">
        <v>0</v>
      </c>
      <c r="S122" s="11">
        <v>2</v>
      </c>
      <c r="T122" s="11">
        <v>0</v>
      </c>
      <c r="U122" s="11">
        <f t="shared" si="42"/>
        <v>4</v>
      </c>
      <c r="V122" s="11">
        <f t="shared" si="27"/>
        <v>1.0610923946202615</v>
      </c>
      <c r="W122" s="11">
        <v>0</v>
      </c>
      <c r="X122" s="11">
        <f t="shared" si="28"/>
        <v>0</v>
      </c>
      <c r="Y122" s="12" t="s">
        <v>67</v>
      </c>
      <c r="Z122" s="12">
        <v>67</v>
      </c>
      <c r="AA122" s="13" t="s">
        <v>128</v>
      </c>
      <c r="AB122" s="13">
        <v>530.79999999999995</v>
      </c>
      <c r="AC122" s="13">
        <v>0</v>
      </c>
      <c r="AD122" s="14">
        <f t="shared" si="29"/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f t="shared" si="43"/>
        <v>0</v>
      </c>
      <c r="AJ122" s="14">
        <f t="shared" si="30"/>
        <v>0</v>
      </c>
      <c r="AK122" s="14">
        <v>0</v>
      </c>
      <c r="AL122" s="60">
        <f t="shared" si="31"/>
        <v>0</v>
      </c>
      <c r="AM122" s="62">
        <f t="shared" si="23"/>
        <v>1.0610923946202615</v>
      </c>
      <c r="AN122" s="63">
        <f t="shared" si="24"/>
        <v>23.913043478260899</v>
      </c>
      <c r="AO122" s="63">
        <f t="shared" si="25"/>
        <v>22.851951083640639</v>
      </c>
    </row>
    <row r="123" spans="1:41" ht="15" customHeight="1" outlineLevel="1" collapsed="1">
      <c r="A123" s="7"/>
      <c r="B123" s="8" t="s">
        <v>86</v>
      </c>
      <c r="C123" s="65" t="s">
        <v>67</v>
      </c>
      <c r="D123" s="66"/>
      <c r="E123" s="129">
        <f>SUM(E116:E122)</f>
        <v>109464.2148669998</v>
      </c>
      <c r="F123" s="129">
        <f>SUM(F116:F122)</f>
        <v>11592.915118999999</v>
      </c>
      <c r="G123" s="129">
        <f>F123*100/E123</f>
        <v>10.5905981540045</v>
      </c>
      <c r="H123" s="129">
        <f>SUM(H116:H122)</f>
        <v>3813.2793329999995</v>
      </c>
      <c r="I123" s="129">
        <f>H123*100/E123</f>
        <v>3.4835853320952195</v>
      </c>
      <c r="J123" s="129">
        <f>SUM(J116:J122)</f>
        <v>7779.6357859999989</v>
      </c>
      <c r="K123" s="129">
        <f>J123*100/E123</f>
        <v>7.1070128219092794</v>
      </c>
      <c r="L123" s="9" t="s">
        <v>67</v>
      </c>
      <c r="M123" s="10"/>
      <c r="N123" s="10">
        <f>SUBTOTAL(9,N116:N122)</f>
        <v>107016.98</v>
      </c>
      <c r="O123" s="10">
        <f>SUBTOTAL(9,O116:O122)</f>
        <v>10950.359999999999</v>
      </c>
      <c r="P123" s="11">
        <f t="shared" si="26"/>
        <v>10.232357519339452</v>
      </c>
      <c r="Q123" s="11"/>
      <c r="R123" s="11"/>
      <c r="S123" s="11"/>
      <c r="T123" s="11"/>
      <c r="U123" s="11">
        <f>SUBTOTAL(9,U116:U122)</f>
        <v>3685.2599999999998</v>
      </c>
      <c r="V123" s="11">
        <f t="shared" si="27"/>
        <v>3.443621750492305</v>
      </c>
      <c r="W123" s="11">
        <f>SUBTOTAL(9,W116:W122)</f>
        <v>7265.1099999999988</v>
      </c>
      <c r="X123" s="11">
        <f t="shared" si="28"/>
        <v>6.7887451131586776</v>
      </c>
      <c r="Y123" s="12" t="s">
        <v>67</v>
      </c>
      <c r="Z123" s="12"/>
      <c r="AA123" s="13"/>
      <c r="AB123" s="13">
        <f>SUBTOTAL(9,AB116:AB122)</f>
        <v>100374.15000000001</v>
      </c>
      <c r="AC123" s="13">
        <f>SUBTOTAL(9,AC116:AC122)</f>
        <v>11323.59</v>
      </c>
      <c r="AD123" s="14">
        <f t="shared" si="29"/>
        <v>11.281380714058349</v>
      </c>
      <c r="AE123" s="14"/>
      <c r="AF123" s="14"/>
      <c r="AG123" s="14"/>
      <c r="AH123" s="14"/>
      <c r="AI123" s="14">
        <f>SUBTOTAL(9,AI116:AI122)</f>
        <v>3615.26</v>
      </c>
      <c r="AJ123" s="14">
        <f t="shared" si="30"/>
        <v>3.6017839254429549</v>
      </c>
      <c r="AK123" s="14">
        <f>SUBTOTAL(9,AK116:AK122)</f>
        <v>7708.3200000000006</v>
      </c>
      <c r="AL123" s="60">
        <f t="shared" si="31"/>
        <v>7.6795868258909294</v>
      </c>
      <c r="AM123" s="62">
        <f t="shared" si="23"/>
        <v>-1.049023194718897</v>
      </c>
      <c r="AN123" s="63">
        <f t="shared" si="24"/>
        <v>-0.69078256005384908</v>
      </c>
      <c r="AO123" s="63">
        <f t="shared" si="25"/>
        <v>0.35824063466504796</v>
      </c>
    </row>
    <row r="124" spans="1:41" ht="15" hidden="1" customHeight="1" outlineLevel="2">
      <c r="A124" s="7">
        <v>59</v>
      </c>
      <c r="B124" s="8" t="s">
        <v>35</v>
      </c>
      <c r="C124" s="65" t="s">
        <v>67</v>
      </c>
      <c r="D124" s="67" t="s">
        <v>122</v>
      </c>
      <c r="E124" s="130">
        <v>122.00000000000016</v>
      </c>
      <c r="F124" s="130">
        <v>3</v>
      </c>
      <c r="G124" s="130">
        <v>2.4590163934426199</v>
      </c>
      <c r="H124" s="130">
        <v>3</v>
      </c>
      <c r="I124" s="130">
        <v>2.4590163934426199</v>
      </c>
      <c r="J124" s="130">
        <v>0</v>
      </c>
      <c r="K124" s="130">
        <v>0</v>
      </c>
      <c r="L124" s="9" t="s">
        <v>67</v>
      </c>
      <c r="M124" s="10" t="s">
        <v>122</v>
      </c>
      <c r="N124" s="10">
        <v>479</v>
      </c>
      <c r="O124" s="10">
        <v>16</v>
      </c>
      <c r="P124" s="11">
        <f t="shared" si="26"/>
        <v>3.3402922755741127</v>
      </c>
      <c r="Q124" s="11">
        <v>6</v>
      </c>
      <c r="R124" s="11">
        <v>0</v>
      </c>
      <c r="S124" s="11">
        <v>2</v>
      </c>
      <c r="T124" s="11">
        <v>0</v>
      </c>
      <c r="U124" s="11">
        <f t="shared" ref="U124:U130" si="44">Q124+R124+S124+T124</f>
        <v>8</v>
      </c>
      <c r="V124" s="11">
        <f t="shared" si="27"/>
        <v>1.6701461377870563</v>
      </c>
      <c r="W124" s="11">
        <v>8</v>
      </c>
      <c r="X124" s="11">
        <f t="shared" si="28"/>
        <v>1.6701461377870563</v>
      </c>
      <c r="Y124" s="12" t="s">
        <v>67</v>
      </c>
      <c r="Z124" s="12">
        <v>59</v>
      </c>
      <c r="AA124" s="13" t="s">
        <v>122</v>
      </c>
      <c r="AB124" s="13">
        <v>122</v>
      </c>
      <c r="AC124" s="13">
        <v>6</v>
      </c>
      <c r="AD124" s="14">
        <f t="shared" si="29"/>
        <v>4.918032786885246</v>
      </c>
      <c r="AE124" s="14">
        <v>3</v>
      </c>
      <c r="AF124" s="14">
        <v>0</v>
      </c>
      <c r="AG124" s="14">
        <v>0</v>
      </c>
      <c r="AH124" s="14">
        <v>3</v>
      </c>
      <c r="AI124" s="14">
        <f t="shared" ref="AI124:AI130" si="45">AE124+AF124+AG124+AH124</f>
        <v>6</v>
      </c>
      <c r="AJ124" s="14">
        <f t="shared" si="30"/>
        <v>4.918032786885246</v>
      </c>
      <c r="AK124" s="14">
        <v>0</v>
      </c>
      <c r="AL124" s="60">
        <f t="shared" si="31"/>
        <v>0</v>
      </c>
      <c r="AM124" s="62">
        <f t="shared" si="23"/>
        <v>-1.5777405113111334</v>
      </c>
      <c r="AN124" s="63">
        <f t="shared" si="24"/>
        <v>-2.4590163934426261</v>
      </c>
      <c r="AO124" s="63">
        <f t="shared" si="25"/>
        <v>-0.88127588213149277</v>
      </c>
    </row>
    <row r="125" spans="1:41" ht="15" hidden="1" customHeight="1" outlineLevel="2">
      <c r="A125" s="7">
        <v>59</v>
      </c>
      <c r="B125" s="8" t="s">
        <v>35</v>
      </c>
      <c r="C125" s="65" t="s">
        <v>67</v>
      </c>
      <c r="D125" s="67" t="s">
        <v>123</v>
      </c>
      <c r="E125" s="130">
        <v>12206.591861999994</v>
      </c>
      <c r="F125" s="130">
        <v>1148.7295999999999</v>
      </c>
      <c r="G125" s="130">
        <v>9.4107316193316706</v>
      </c>
      <c r="H125" s="130">
        <v>497.75529999999998</v>
      </c>
      <c r="I125" s="130">
        <v>4.0777554765454704</v>
      </c>
      <c r="J125" s="130">
        <v>650.97429999999997</v>
      </c>
      <c r="K125" s="130">
        <v>5.3329734241916498</v>
      </c>
      <c r="L125" s="9" t="s">
        <v>67</v>
      </c>
      <c r="M125" s="10" t="s">
        <v>123</v>
      </c>
      <c r="N125" s="10">
        <v>13075.02</v>
      </c>
      <c r="O125" s="10">
        <v>1112.23</v>
      </c>
      <c r="P125" s="11">
        <f t="shared" si="26"/>
        <v>8.5065261850459883</v>
      </c>
      <c r="Q125" s="11">
        <v>262.41000000000003</v>
      </c>
      <c r="R125" s="11">
        <v>0</v>
      </c>
      <c r="S125" s="11">
        <v>36.5</v>
      </c>
      <c r="T125" s="11">
        <v>149.08000000000001</v>
      </c>
      <c r="U125" s="11">
        <f t="shared" si="44"/>
        <v>447.99</v>
      </c>
      <c r="V125" s="11">
        <f t="shared" si="27"/>
        <v>3.4263045104328711</v>
      </c>
      <c r="W125" s="11">
        <v>664.25</v>
      </c>
      <c r="X125" s="11">
        <f t="shared" si="28"/>
        <v>5.0802981563316916</v>
      </c>
      <c r="Y125" s="12" t="s">
        <v>67</v>
      </c>
      <c r="Z125" s="12">
        <v>59</v>
      </c>
      <c r="AA125" s="13" t="s">
        <v>123</v>
      </c>
      <c r="AB125" s="13">
        <v>11720.28</v>
      </c>
      <c r="AC125" s="13">
        <v>930.02</v>
      </c>
      <c r="AD125" s="14">
        <f t="shared" si="29"/>
        <v>7.9351346554860456</v>
      </c>
      <c r="AE125" s="14">
        <v>265.33</v>
      </c>
      <c r="AF125" s="14">
        <v>0</v>
      </c>
      <c r="AG125" s="14">
        <v>32.9</v>
      </c>
      <c r="AH125" s="14">
        <v>120.01</v>
      </c>
      <c r="AI125" s="14">
        <f t="shared" si="45"/>
        <v>418.23999999999995</v>
      </c>
      <c r="AJ125" s="14">
        <f t="shared" si="30"/>
        <v>3.5685154279590581</v>
      </c>
      <c r="AK125" s="14">
        <v>511.79</v>
      </c>
      <c r="AL125" s="60">
        <f t="shared" si="31"/>
        <v>4.3667045497206551</v>
      </c>
      <c r="AM125" s="62">
        <f t="shared" si="23"/>
        <v>0.57139152955994277</v>
      </c>
      <c r="AN125" s="63">
        <f t="shared" si="24"/>
        <v>1.475596963845625</v>
      </c>
      <c r="AO125" s="63">
        <f t="shared" si="25"/>
        <v>0.90420543428568223</v>
      </c>
    </row>
    <row r="126" spans="1:41" ht="15" hidden="1" customHeight="1" outlineLevel="2">
      <c r="A126" s="7">
        <v>59</v>
      </c>
      <c r="B126" s="8" t="s">
        <v>35</v>
      </c>
      <c r="C126" s="65" t="s">
        <v>67</v>
      </c>
      <c r="D126" s="67" t="s">
        <v>141</v>
      </c>
      <c r="E126" s="130">
        <v>23073.067611000024</v>
      </c>
      <c r="F126" s="130">
        <v>3172.3065200000001</v>
      </c>
      <c r="G126" s="130">
        <v>13.748958627796901</v>
      </c>
      <c r="H126" s="130">
        <v>1054.4426000000001</v>
      </c>
      <c r="I126" s="130">
        <v>4.5700063840548601</v>
      </c>
      <c r="J126" s="130">
        <v>2117.8639199999998</v>
      </c>
      <c r="K126" s="130">
        <v>9.1789438478926701</v>
      </c>
      <c r="L126" s="9" t="s">
        <v>67</v>
      </c>
      <c r="M126" s="10" t="s">
        <v>124</v>
      </c>
      <c r="N126" s="10">
        <v>20121.09</v>
      </c>
      <c r="O126" s="10">
        <v>2169.48</v>
      </c>
      <c r="P126" s="11">
        <f t="shared" si="26"/>
        <v>10.782119656539482</v>
      </c>
      <c r="Q126" s="11">
        <v>352.63</v>
      </c>
      <c r="R126" s="11">
        <v>4.09</v>
      </c>
      <c r="S126" s="11">
        <v>96.79</v>
      </c>
      <c r="T126" s="11">
        <v>292.36</v>
      </c>
      <c r="U126" s="11">
        <f t="shared" si="44"/>
        <v>745.87</v>
      </c>
      <c r="V126" s="11">
        <f t="shared" si="27"/>
        <v>3.7069065343875507</v>
      </c>
      <c r="W126" s="11">
        <v>1423.61</v>
      </c>
      <c r="X126" s="11">
        <f t="shared" si="28"/>
        <v>7.075213122151931</v>
      </c>
      <c r="Y126" s="12" t="s">
        <v>67</v>
      </c>
      <c r="Z126" s="12">
        <v>59</v>
      </c>
      <c r="AA126" s="13" t="s">
        <v>124</v>
      </c>
      <c r="AB126" s="13">
        <v>19066.13</v>
      </c>
      <c r="AC126" s="13">
        <v>1970.16</v>
      </c>
      <c r="AD126" s="14">
        <f t="shared" si="29"/>
        <v>10.333297842823898</v>
      </c>
      <c r="AE126" s="14">
        <v>381.57</v>
      </c>
      <c r="AF126" s="14">
        <v>9.77</v>
      </c>
      <c r="AG126" s="14">
        <v>44.68</v>
      </c>
      <c r="AH126" s="14">
        <v>308.75</v>
      </c>
      <c r="AI126" s="14">
        <f t="shared" si="45"/>
        <v>744.77</v>
      </c>
      <c r="AJ126" s="14">
        <f t="shared" si="30"/>
        <v>3.9062463121776676</v>
      </c>
      <c r="AK126" s="14">
        <v>1225.3800000000001</v>
      </c>
      <c r="AL126" s="60">
        <f t="shared" si="31"/>
        <v>6.4269990816175078</v>
      </c>
      <c r="AM126" s="62">
        <f t="shared" si="23"/>
        <v>0.44882181371558438</v>
      </c>
      <c r="AN126" s="63">
        <f t="shared" si="24"/>
        <v>3.415660784973003</v>
      </c>
      <c r="AO126" s="63">
        <f t="shared" si="25"/>
        <v>2.9668389712574186</v>
      </c>
    </row>
    <row r="127" spans="1:41" ht="15" hidden="1" customHeight="1" outlineLevel="2">
      <c r="A127" s="7">
        <v>59</v>
      </c>
      <c r="B127" s="8" t="s">
        <v>35</v>
      </c>
      <c r="C127" s="65" t="s">
        <v>67</v>
      </c>
      <c r="D127" s="67" t="s">
        <v>142</v>
      </c>
      <c r="E127" s="130">
        <v>27276.878789999959</v>
      </c>
      <c r="F127" s="130">
        <v>3116.862161</v>
      </c>
      <c r="G127" s="130">
        <v>11.4267551833778</v>
      </c>
      <c r="H127" s="130">
        <v>1155.6114</v>
      </c>
      <c r="I127" s="130">
        <v>4.2365780694357902</v>
      </c>
      <c r="J127" s="130">
        <v>1961.250761</v>
      </c>
      <c r="K127" s="130">
        <v>7.1901582879013901</v>
      </c>
      <c r="L127" s="9" t="s">
        <v>67</v>
      </c>
      <c r="M127" s="10" t="s">
        <v>125</v>
      </c>
      <c r="N127" s="10">
        <v>28317.9</v>
      </c>
      <c r="O127" s="10">
        <v>3564.56</v>
      </c>
      <c r="P127" s="11">
        <f t="shared" si="26"/>
        <v>12.587656570579032</v>
      </c>
      <c r="Q127" s="11">
        <v>521.22</v>
      </c>
      <c r="R127" s="11">
        <v>3.56</v>
      </c>
      <c r="S127" s="11">
        <v>112.9</v>
      </c>
      <c r="T127" s="11">
        <v>426.85</v>
      </c>
      <c r="U127" s="11">
        <f t="shared" si="44"/>
        <v>1064.53</v>
      </c>
      <c r="V127" s="11">
        <f t="shared" si="27"/>
        <v>3.7592123709738363</v>
      </c>
      <c r="W127" s="11">
        <v>2500.04</v>
      </c>
      <c r="X127" s="11">
        <f t="shared" si="28"/>
        <v>8.8284795129582339</v>
      </c>
      <c r="Y127" s="12" t="s">
        <v>67</v>
      </c>
      <c r="Z127" s="12">
        <v>59</v>
      </c>
      <c r="AA127" s="13" t="s">
        <v>125</v>
      </c>
      <c r="AB127" s="13">
        <v>27775.3</v>
      </c>
      <c r="AC127" s="13">
        <v>3347.35</v>
      </c>
      <c r="AD127" s="14">
        <f t="shared" si="29"/>
        <v>12.051534996921726</v>
      </c>
      <c r="AE127" s="14">
        <v>553.23</v>
      </c>
      <c r="AF127" s="14">
        <v>2.1</v>
      </c>
      <c r="AG127" s="14">
        <v>135.1</v>
      </c>
      <c r="AH127" s="14">
        <v>435.69</v>
      </c>
      <c r="AI127" s="14">
        <f t="shared" si="45"/>
        <v>1126.1200000000001</v>
      </c>
      <c r="AJ127" s="14">
        <f t="shared" si="30"/>
        <v>4.0543936519137516</v>
      </c>
      <c r="AK127" s="14">
        <v>2221.23</v>
      </c>
      <c r="AL127" s="60">
        <f t="shared" si="31"/>
        <v>7.9971413450079751</v>
      </c>
      <c r="AM127" s="62">
        <f t="shared" si="23"/>
        <v>0.53612157365730617</v>
      </c>
      <c r="AN127" s="63">
        <f t="shared" si="24"/>
        <v>-0.62477981354392575</v>
      </c>
      <c r="AO127" s="63">
        <f t="shared" si="25"/>
        <v>-1.1609013872012319</v>
      </c>
    </row>
    <row r="128" spans="1:41" ht="15" hidden="1" customHeight="1" outlineLevel="2">
      <c r="A128" s="7">
        <v>59</v>
      </c>
      <c r="B128" s="8" t="s">
        <v>35</v>
      </c>
      <c r="C128" s="65" t="s">
        <v>67</v>
      </c>
      <c r="D128" s="67" t="s">
        <v>143</v>
      </c>
      <c r="E128" s="130">
        <v>29949.445751000021</v>
      </c>
      <c r="F128" s="130">
        <v>3390.8564200000001</v>
      </c>
      <c r="G128" s="130">
        <v>11.3219337953417</v>
      </c>
      <c r="H128" s="130">
        <v>1066.9580000000001</v>
      </c>
      <c r="I128" s="130">
        <v>3.5625188233274998</v>
      </c>
      <c r="J128" s="130">
        <v>2323.89842</v>
      </c>
      <c r="K128" s="130">
        <v>7.75940376099416</v>
      </c>
      <c r="L128" s="9" t="s">
        <v>67</v>
      </c>
      <c r="M128" s="10" t="s">
        <v>126</v>
      </c>
      <c r="N128" s="10">
        <v>29317.38</v>
      </c>
      <c r="O128" s="10">
        <v>2748.58</v>
      </c>
      <c r="P128" s="11">
        <f t="shared" si="26"/>
        <v>9.3752579527911433</v>
      </c>
      <c r="Q128" s="11">
        <v>410.93</v>
      </c>
      <c r="R128" s="11">
        <v>8.31</v>
      </c>
      <c r="S128" s="11">
        <v>114.4</v>
      </c>
      <c r="T128" s="11">
        <v>358.16</v>
      </c>
      <c r="U128" s="11">
        <f t="shared" si="44"/>
        <v>891.8</v>
      </c>
      <c r="V128" s="11">
        <f t="shared" si="27"/>
        <v>3.0418816415382275</v>
      </c>
      <c r="W128" s="11">
        <v>1856.78</v>
      </c>
      <c r="X128" s="11">
        <f t="shared" si="28"/>
        <v>6.3333763112529153</v>
      </c>
      <c r="Y128" s="12" t="s">
        <v>67</v>
      </c>
      <c r="Z128" s="12">
        <v>59</v>
      </c>
      <c r="AA128" s="13" t="s">
        <v>126</v>
      </c>
      <c r="AB128" s="13">
        <v>29555.22</v>
      </c>
      <c r="AC128" s="13">
        <v>3257.45</v>
      </c>
      <c r="AD128" s="14">
        <f t="shared" si="29"/>
        <v>11.021572500559968</v>
      </c>
      <c r="AE128" s="14">
        <v>470.08</v>
      </c>
      <c r="AF128" s="14">
        <v>4.3600000000000003</v>
      </c>
      <c r="AG128" s="14">
        <v>97.81</v>
      </c>
      <c r="AH128" s="14">
        <v>436.27</v>
      </c>
      <c r="AI128" s="14">
        <f t="shared" si="45"/>
        <v>1008.52</v>
      </c>
      <c r="AJ128" s="14">
        <f t="shared" si="30"/>
        <v>3.4123244557137453</v>
      </c>
      <c r="AK128" s="14">
        <v>2248.94</v>
      </c>
      <c r="AL128" s="60">
        <f t="shared" si="31"/>
        <v>7.6092818798168311</v>
      </c>
      <c r="AM128" s="62">
        <f t="shared" si="23"/>
        <v>-1.6463145477688244</v>
      </c>
      <c r="AN128" s="63">
        <f t="shared" si="24"/>
        <v>0.30036129478173201</v>
      </c>
      <c r="AO128" s="63">
        <f t="shared" si="25"/>
        <v>1.9466758425505564</v>
      </c>
    </row>
    <row r="129" spans="1:41" ht="15" hidden="1" customHeight="1" outlineLevel="2">
      <c r="A129" s="7">
        <v>59</v>
      </c>
      <c r="B129" s="8" t="s">
        <v>35</v>
      </c>
      <c r="C129" s="65" t="s">
        <v>67</v>
      </c>
      <c r="D129" s="67" t="s">
        <v>144</v>
      </c>
      <c r="E129" s="130">
        <v>11414.753838000015</v>
      </c>
      <c r="F129" s="130">
        <v>1749.37113</v>
      </c>
      <c r="G129" s="130">
        <v>15.3255265494758</v>
      </c>
      <c r="H129" s="130">
        <v>450.04419999999999</v>
      </c>
      <c r="I129" s="130">
        <v>3.9426548982675902</v>
      </c>
      <c r="J129" s="130">
        <v>1299.3269299999999</v>
      </c>
      <c r="K129" s="130">
        <v>11.382872976853101</v>
      </c>
      <c r="L129" s="9" t="s">
        <v>67</v>
      </c>
      <c r="M129" s="10" t="s">
        <v>127</v>
      </c>
      <c r="N129" s="10">
        <v>12095.4</v>
      </c>
      <c r="O129" s="10">
        <v>1549.43</v>
      </c>
      <c r="P129" s="11">
        <f t="shared" si="26"/>
        <v>12.810076558030326</v>
      </c>
      <c r="Q129" s="11">
        <v>161.04</v>
      </c>
      <c r="R129" s="11">
        <v>1</v>
      </c>
      <c r="S129" s="11">
        <v>39.6</v>
      </c>
      <c r="T129" s="11">
        <v>193</v>
      </c>
      <c r="U129" s="11">
        <f t="shared" si="44"/>
        <v>394.64</v>
      </c>
      <c r="V129" s="11">
        <f t="shared" si="27"/>
        <v>3.2627279792317743</v>
      </c>
      <c r="W129" s="11">
        <v>1154.78</v>
      </c>
      <c r="X129" s="11">
        <f t="shared" si="28"/>
        <v>9.5472659027398841</v>
      </c>
      <c r="Y129" s="12" t="s">
        <v>67</v>
      </c>
      <c r="Z129" s="12">
        <v>59</v>
      </c>
      <c r="AA129" s="13" t="s">
        <v>127</v>
      </c>
      <c r="AB129" s="13">
        <v>14068.6</v>
      </c>
      <c r="AC129" s="13">
        <v>1665.29</v>
      </c>
      <c r="AD129" s="14">
        <f t="shared" si="29"/>
        <v>11.836927626060874</v>
      </c>
      <c r="AE129" s="14">
        <v>224.56</v>
      </c>
      <c r="AF129" s="14">
        <v>3</v>
      </c>
      <c r="AG129" s="14">
        <v>34.04</v>
      </c>
      <c r="AH129" s="14">
        <v>163.84</v>
      </c>
      <c r="AI129" s="14">
        <f t="shared" si="45"/>
        <v>425.44000000000005</v>
      </c>
      <c r="AJ129" s="14">
        <f t="shared" si="30"/>
        <v>3.0240393500419378</v>
      </c>
      <c r="AK129" s="14">
        <v>1239.8599999999999</v>
      </c>
      <c r="AL129" s="60">
        <f t="shared" si="31"/>
        <v>8.8129593562970001</v>
      </c>
      <c r="AM129" s="62">
        <f t="shared" si="23"/>
        <v>0.97314893196945285</v>
      </c>
      <c r="AN129" s="63">
        <f t="shared" si="24"/>
        <v>3.4885989234149264</v>
      </c>
      <c r="AO129" s="63">
        <f t="shared" si="25"/>
        <v>2.5154499914454735</v>
      </c>
    </row>
    <row r="130" spans="1:41" ht="15" hidden="1" customHeight="1" outlineLevel="2">
      <c r="A130" s="7">
        <v>59</v>
      </c>
      <c r="B130" s="8" t="s">
        <v>35</v>
      </c>
      <c r="C130" s="65" t="s">
        <v>67</v>
      </c>
      <c r="D130" s="67" t="s">
        <v>128</v>
      </c>
      <c r="E130" s="130">
        <v>343.3456000000005</v>
      </c>
      <c r="F130" s="130">
        <v>5</v>
      </c>
      <c r="G130" s="130">
        <v>1.4562586501763799</v>
      </c>
      <c r="H130" s="130">
        <v>5</v>
      </c>
      <c r="I130" s="130">
        <v>1.45628240228345</v>
      </c>
      <c r="J130" s="130">
        <v>0</v>
      </c>
      <c r="K130" s="130">
        <v>0</v>
      </c>
      <c r="L130" s="9" t="s">
        <v>67</v>
      </c>
      <c r="M130" s="10" t="s">
        <v>128</v>
      </c>
      <c r="N130" s="10">
        <v>420.26</v>
      </c>
      <c r="O130" s="10">
        <v>3.8</v>
      </c>
      <c r="P130" s="11">
        <f t="shared" si="26"/>
        <v>0.90420216056726788</v>
      </c>
      <c r="Q130" s="11">
        <v>3.8</v>
      </c>
      <c r="R130" s="11">
        <v>0</v>
      </c>
      <c r="S130" s="11">
        <v>0</v>
      </c>
      <c r="T130" s="11">
        <v>0</v>
      </c>
      <c r="U130" s="11">
        <f t="shared" si="44"/>
        <v>3.8</v>
      </c>
      <c r="V130" s="11">
        <f t="shared" si="27"/>
        <v>0.90420216056726788</v>
      </c>
      <c r="W130" s="11">
        <v>0</v>
      </c>
      <c r="X130" s="11">
        <f t="shared" si="28"/>
        <v>0</v>
      </c>
      <c r="Y130" s="12" t="s">
        <v>67</v>
      </c>
      <c r="Z130" s="12">
        <v>59</v>
      </c>
      <c r="AA130" s="13" t="s">
        <v>128</v>
      </c>
      <c r="AB130" s="13">
        <v>404.36</v>
      </c>
      <c r="AC130" s="13">
        <v>0.8</v>
      </c>
      <c r="AD130" s="14">
        <f t="shared" si="29"/>
        <v>0.19784350578692253</v>
      </c>
      <c r="AE130" s="14">
        <v>0</v>
      </c>
      <c r="AF130" s="14">
        <v>0</v>
      </c>
      <c r="AG130" s="14">
        <v>0.8</v>
      </c>
      <c r="AH130" s="14">
        <v>0</v>
      </c>
      <c r="AI130" s="14">
        <f t="shared" si="45"/>
        <v>0.8</v>
      </c>
      <c r="AJ130" s="14">
        <f t="shared" si="30"/>
        <v>0.19784350578692253</v>
      </c>
      <c r="AK130" s="14">
        <v>0</v>
      </c>
      <c r="AL130" s="60">
        <f t="shared" si="31"/>
        <v>0</v>
      </c>
      <c r="AM130" s="62">
        <f t="shared" si="23"/>
        <v>0.70635865478034532</v>
      </c>
      <c r="AN130" s="63">
        <f t="shared" si="24"/>
        <v>1.2584151443894573</v>
      </c>
      <c r="AO130" s="63">
        <f t="shared" si="25"/>
        <v>0.55205648960911202</v>
      </c>
    </row>
    <row r="131" spans="1:41" outlineLevel="1" collapsed="1">
      <c r="A131" s="7"/>
      <c r="B131" s="8" t="s">
        <v>87</v>
      </c>
      <c r="C131" s="65" t="s">
        <v>67</v>
      </c>
      <c r="D131" s="66"/>
      <c r="E131" s="129">
        <f>SUM(E124:E130)</f>
        <v>104386.08345200002</v>
      </c>
      <c r="F131" s="129">
        <f>SUM(F124:F130)</f>
        <v>12586.125830999999</v>
      </c>
      <c r="G131" s="129">
        <f>F131*100/E131</f>
        <v>12.057283322433966</v>
      </c>
      <c r="H131" s="129">
        <f>SUM(H124:H130)</f>
        <v>4232.8114999999998</v>
      </c>
      <c r="I131" s="129">
        <f>H131*100/E131</f>
        <v>4.054957672539155</v>
      </c>
      <c r="J131" s="129">
        <f>SUM(J124:J130)</f>
        <v>8353.3143309999996</v>
      </c>
      <c r="K131" s="129">
        <f>J131*100/E131</f>
        <v>8.002325649894809</v>
      </c>
      <c r="L131" s="9" t="s">
        <v>67</v>
      </c>
      <c r="M131" s="10"/>
      <c r="N131" s="10">
        <f>SUBTOTAL(9,N124:N130)</f>
        <v>103826.04999999999</v>
      </c>
      <c r="O131" s="10">
        <f>SUBTOTAL(9,O124:O130)</f>
        <v>11164.08</v>
      </c>
      <c r="P131" s="11">
        <f t="shared" si="26"/>
        <v>10.752677194210895</v>
      </c>
      <c r="Q131" s="11"/>
      <c r="R131" s="11"/>
      <c r="S131" s="11"/>
      <c r="T131" s="11"/>
      <c r="U131" s="11">
        <f>SUBTOTAL(9,U124:U130)</f>
        <v>3556.6300000000006</v>
      </c>
      <c r="V131" s="11">
        <f t="shared" si="27"/>
        <v>3.4255661271906241</v>
      </c>
      <c r="W131" s="11">
        <f>SUBTOTAL(9,W124:W130)</f>
        <v>7607.4599999999991</v>
      </c>
      <c r="X131" s="11">
        <f t="shared" si="28"/>
        <v>7.3271206985144861</v>
      </c>
      <c r="Y131" s="12" t="s">
        <v>67</v>
      </c>
      <c r="Z131" s="12"/>
      <c r="AA131" s="13"/>
      <c r="AB131" s="13">
        <f>SUBTOTAL(9,AB124:AB130)</f>
        <v>102711.89000000001</v>
      </c>
      <c r="AC131" s="13">
        <f>SUBTOTAL(9,AC124:AC130)</f>
        <v>11177.07</v>
      </c>
      <c r="AD131" s="14">
        <f t="shared" si="29"/>
        <v>10.881963130071892</v>
      </c>
      <c r="AE131" s="14"/>
      <c r="AF131" s="14"/>
      <c r="AG131" s="14"/>
      <c r="AH131" s="14"/>
      <c r="AI131" s="14">
        <f>SUBTOTAL(9,AI124:AI130)</f>
        <v>3729.8900000000003</v>
      </c>
      <c r="AJ131" s="14">
        <f t="shared" si="30"/>
        <v>3.6314101512492858</v>
      </c>
      <c r="AK131" s="14">
        <f>SUBTOTAL(9,AK124:AK130)</f>
        <v>7447.2</v>
      </c>
      <c r="AL131" s="60">
        <f t="shared" si="31"/>
        <v>7.2505724507649498</v>
      </c>
      <c r="AM131" s="62">
        <f t="shared" si="23"/>
        <v>-0.12928593586099701</v>
      </c>
      <c r="AN131" s="63">
        <f t="shared" si="24"/>
        <v>1.175320192362074</v>
      </c>
      <c r="AO131" s="63">
        <f t="shared" si="25"/>
        <v>1.304606128223071</v>
      </c>
    </row>
    <row r="132" spans="1:41" ht="15" hidden="1" customHeight="1" outlineLevel="2">
      <c r="A132" s="7">
        <v>75</v>
      </c>
      <c r="B132" s="8" t="s">
        <v>43</v>
      </c>
      <c r="C132" s="65" t="s">
        <v>67</v>
      </c>
      <c r="D132" s="67" t="s">
        <v>122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>
        <v>0</v>
      </c>
      <c r="L132" s="9" t="s">
        <v>67</v>
      </c>
      <c r="M132" s="10" t="s">
        <v>122</v>
      </c>
      <c r="N132" s="10">
        <v>363.69</v>
      </c>
      <c r="O132" s="10">
        <v>42.98</v>
      </c>
      <c r="P132" s="11">
        <f t="shared" si="26"/>
        <v>11.817756880860074</v>
      </c>
      <c r="Q132" s="11">
        <v>10.98</v>
      </c>
      <c r="R132" s="11">
        <v>0</v>
      </c>
      <c r="S132" s="11">
        <v>2</v>
      </c>
      <c r="T132" s="11">
        <v>30</v>
      </c>
      <c r="U132" s="11">
        <f t="shared" ref="U132:U138" si="46">Q132+R132+S132+T132</f>
        <v>42.980000000000004</v>
      </c>
      <c r="V132" s="11">
        <f t="shared" si="27"/>
        <v>11.817756880860074</v>
      </c>
      <c r="W132" s="11">
        <v>0</v>
      </c>
      <c r="X132" s="11">
        <f t="shared" si="28"/>
        <v>0</v>
      </c>
      <c r="Y132" s="12" t="s">
        <v>67</v>
      </c>
      <c r="Z132" s="12">
        <v>75</v>
      </c>
      <c r="AA132" s="13" t="s">
        <v>122</v>
      </c>
      <c r="AB132" s="13">
        <v>0</v>
      </c>
      <c r="AC132" s="13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f t="shared" ref="AI132:AI138" si="47">AE132+AF132+AG132+AH132</f>
        <v>0</v>
      </c>
      <c r="AJ132" s="14">
        <v>0</v>
      </c>
      <c r="AK132" s="14">
        <v>0</v>
      </c>
      <c r="AL132" s="60">
        <v>0</v>
      </c>
      <c r="AM132" s="62">
        <f t="shared" ref="AM132:AM195" si="48">P132-AD132</f>
        <v>11.817756880860074</v>
      </c>
      <c r="AN132" s="63">
        <f t="shared" ref="AN132:AN195" si="49">G132-AD132</f>
        <v>0</v>
      </c>
      <c r="AO132" s="63">
        <f t="shared" ref="AO132:AO195" si="50">G132-P132</f>
        <v>-11.817756880860074</v>
      </c>
    </row>
    <row r="133" spans="1:41" ht="15" hidden="1" customHeight="1" outlineLevel="2">
      <c r="A133" s="7">
        <v>75</v>
      </c>
      <c r="B133" s="8" t="s">
        <v>43</v>
      </c>
      <c r="C133" s="65" t="s">
        <v>67</v>
      </c>
      <c r="D133" s="67" t="s">
        <v>123</v>
      </c>
      <c r="E133" s="130">
        <v>14547.489068000006</v>
      </c>
      <c r="F133" s="130">
        <v>947.730099</v>
      </c>
      <c r="G133" s="130">
        <v>6.5147331925803904</v>
      </c>
      <c r="H133" s="130">
        <v>528.67369900000006</v>
      </c>
      <c r="I133" s="130">
        <v>3.6341181343061399</v>
      </c>
      <c r="J133" s="130">
        <v>419.0564</v>
      </c>
      <c r="K133" s="130">
        <v>2.8806098292371001</v>
      </c>
      <c r="L133" s="9" t="s">
        <v>67</v>
      </c>
      <c r="M133" s="10" t="s">
        <v>123</v>
      </c>
      <c r="N133" s="10">
        <v>16156.37</v>
      </c>
      <c r="O133" s="10">
        <v>1379.34</v>
      </c>
      <c r="P133" s="11">
        <f t="shared" si="26"/>
        <v>8.5374375555895288</v>
      </c>
      <c r="Q133" s="11">
        <v>383.05</v>
      </c>
      <c r="R133" s="11">
        <v>3</v>
      </c>
      <c r="S133" s="11">
        <v>78.760000000000005</v>
      </c>
      <c r="T133" s="11">
        <v>184.15</v>
      </c>
      <c r="U133" s="11">
        <f t="shared" si="46"/>
        <v>648.96</v>
      </c>
      <c r="V133" s="11">
        <f t="shared" si="27"/>
        <v>4.0167438601616574</v>
      </c>
      <c r="W133" s="11">
        <v>730.38</v>
      </c>
      <c r="X133" s="11">
        <f t="shared" si="28"/>
        <v>4.5206936954278714</v>
      </c>
      <c r="Y133" s="12" t="s">
        <v>67</v>
      </c>
      <c r="Z133" s="12">
        <v>75</v>
      </c>
      <c r="AA133" s="13" t="s">
        <v>123</v>
      </c>
      <c r="AB133" s="13">
        <v>12954.62</v>
      </c>
      <c r="AC133" s="13">
        <v>1059.6099999999999</v>
      </c>
      <c r="AD133" s="14">
        <f t="shared" si="29"/>
        <v>8.1793985466188879</v>
      </c>
      <c r="AE133" s="14">
        <v>350.46</v>
      </c>
      <c r="AF133" s="14">
        <v>5.73</v>
      </c>
      <c r="AG133" s="14">
        <v>48.27</v>
      </c>
      <c r="AH133" s="14">
        <v>178.8</v>
      </c>
      <c r="AI133" s="14">
        <f t="shared" si="47"/>
        <v>583.26</v>
      </c>
      <c r="AJ133" s="14">
        <f t="shared" si="30"/>
        <v>4.5023319865808489</v>
      </c>
      <c r="AK133" s="14">
        <v>476.34</v>
      </c>
      <c r="AL133" s="60">
        <f t="shared" si="31"/>
        <v>3.6769893674997798</v>
      </c>
      <c r="AM133" s="62">
        <f t="shared" si="48"/>
        <v>0.35803900897064089</v>
      </c>
      <c r="AN133" s="63">
        <f t="shared" si="49"/>
        <v>-1.6646653540384975</v>
      </c>
      <c r="AO133" s="63">
        <f t="shared" si="50"/>
        <v>-2.0227043630091384</v>
      </c>
    </row>
    <row r="134" spans="1:41" ht="15" hidden="1" customHeight="1" outlineLevel="2">
      <c r="A134" s="7">
        <v>75</v>
      </c>
      <c r="B134" s="8" t="s">
        <v>43</v>
      </c>
      <c r="C134" s="65" t="s">
        <v>67</v>
      </c>
      <c r="D134" s="67" t="s">
        <v>141</v>
      </c>
      <c r="E134" s="130">
        <v>20801.024596000072</v>
      </c>
      <c r="F134" s="130">
        <v>2270.7856200000001</v>
      </c>
      <c r="G134" s="130">
        <v>10.916700807308599</v>
      </c>
      <c r="H134" s="130">
        <v>686.01533199999994</v>
      </c>
      <c r="I134" s="130">
        <v>3.29798097886311</v>
      </c>
      <c r="J134" s="130">
        <v>1584.7702879999999</v>
      </c>
      <c r="K134" s="130">
        <v>7.61871262968819</v>
      </c>
      <c r="L134" s="9" t="s">
        <v>67</v>
      </c>
      <c r="M134" s="10" t="s">
        <v>124</v>
      </c>
      <c r="N134" s="10">
        <v>19874.939999999999</v>
      </c>
      <c r="O134" s="10">
        <v>2316.1</v>
      </c>
      <c r="P134" s="11">
        <f t="shared" si="26"/>
        <v>11.653368513313751</v>
      </c>
      <c r="Q134" s="11">
        <v>352.29</v>
      </c>
      <c r="R134" s="11">
        <v>5.97</v>
      </c>
      <c r="S134" s="11">
        <v>70.260000000000005</v>
      </c>
      <c r="T134" s="11">
        <v>199.64</v>
      </c>
      <c r="U134" s="11">
        <f t="shared" si="46"/>
        <v>628.16000000000008</v>
      </c>
      <c r="V134" s="11">
        <f t="shared" si="27"/>
        <v>3.1605630004417629</v>
      </c>
      <c r="W134" s="11">
        <v>1687.94</v>
      </c>
      <c r="X134" s="11">
        <f t="shared" si="28"/>
        <v>8.492805512871989</v>
      </c>
      <c r="Y134" s="12" t="s">
        <v>67</v>
      </c>
      <c r="Z134" s="12">
        <v>75</v>
      </c>
      <c r="AA134" s="13" t="s">
        <v>124</v>
      </c>
      <c r="AB134" s="13">
        <v>19506.52</v>
      </c>
      <c r="AC134" s="13">
        <v>2222.73</v>
      </c>
      <c r="AD134" s="14">
        <f t="shared" si="29"/>
        <v>11.394805429159071</v>
      </c>
      <c r="AE134" s="14">
        <v>448.98</v>
      </c>
      <c r="AF134" s="14">
        <v>9.1999999999999993</v>
      </c>
      <c r="AG134" s="14">
        <v>40.86</v>
      </c>
      <c r="AH134" s="14">
        <v>283.13</v>
      </c>
      <c r="AI134" s="14">
        <f t="shared" si="47"/>
        <v>782.17000000000007</v>
      </c>
      <c r="AJ134" s="14">
        <f t="shared" si="30"/>
        <v>4.0097874966934128</v>
      </c>
      <c r="AK134" s="14">
        <v>1440.56</v>
      </c>
      <c r="AL134" s="60">
        <f t="shared" si="31"/>
        <v>7.3850179324656571</v>
      </c>
      <c r="AM134" s="62">
        <f t="shared" si="48"/>
        <v>0.25856308415468021</v>
      </c>
      <c r="AN134" s="63">
        <f t="shared" si="49"/>
        <v>-0.47810462185047164</v>
      </c>
      <c r="AO134" s="63">
        <f t="shared" si="50"/>
        <v>-0.73666770600515186</v>
      </c>
    </row>
    <row r="135" spans="1:41" ht="15" hidden="1" customHeight="1" outlineLevel="2">
      <c r="A135" s="7">
        <v>75</v>
      </c>
      <c r="B135" s="8" t="s">
        <v>43</v>
      </c>
      <c r="C135" s="65" t="s">
        <v>67</v>
      </c>
      <c r="D135" s="67" t="s">
        <v>142</v>
      </c>
      <c r="E135" s="130">
        <v>14745.827700000051</v>
      </c>
      <c r="F135" s="130">
        <v>1681.1079999999999</v>
      </c>
      <c r="G135" s="130">
        <v>11.400567226212701</v>
      </c>
      <c r="H135" s="130">
        <v>557.62289999999996</v>
      </c>
      <c r="I135" s="130">
        <v>3.78156589460606</v>
      </c>
      <c r="J135" s="130">
        <v>1123.4851000000001</v>
      </c>
      <c r="K135" s="130">
        <v>7.6190033062708302</v>
      </c>
      <c r="L135" s="9" t="s">
        <v>67</v>
      </c>
      <c r="M135" s="10" t="s">
        <v>125</v>
      </c>
      <c r="N135" s="10">
        <v>15934.92</v>
      </c>
      <c r="O135" s="10">
        <v>1523.85</v>
      </c>
      <c r="P135" s="11">
        <f t="shared" si="26"/>
        <v>9.5629598391457247</v>
      </c>
      <c r="Q135" s="11">
        <v>269.97000000000003</v>
      </c>
      <c r="R135" s="11">
        <v>2.39</v>
      </c>
      <c r="S135" s="11">
        <v>59.01</v>
      </c>
      <c r="T135" s="11">
        <v>263.83999999999997</v>
      </c>
      <c r="U135" s="11">
        <f t="shared" si="46"/>
        <v>595.21</v>
      </c>
      <c r="V135" s="11">
        <f t="shared" si="27"/>
        <v>3.7352556523659985</v>
      </c>
      <c r="W135" s="11">
        <v>928.64</v>
      </c>
      <c r="X135" s="11">
        <f t="shared" si="28"/>
        <v>5.8277041867797266</v>
      </c>
      <c r="Y135" s="12" t="s">
        <v>67</v>
      </c>
      <c r="Z135" s="12">
        <v>75</v>
      </c>
      <c r="AA135" s="13" t="s">
        <v>125</v>
      </c>
      <c r="AB135" s="13">
        <v>15255.67</v>
      </c>
      <c r="AC135" s="13">
        <v>1715.98</v>
      </c>
      <c r="AD135" s="14">
        <f t="shared" si="29"/>
        <v>11.248145771375494</v>
      </c>
      <c r="AE135" s="14">
        <v>262.58999999999997</v>
      </c>
      <c r="AF135" s="14">
        <v>0</v>
      </c>
      <c r="AG135" s="14">
        <v>47.96</v>
      </c>
      <c r="AH135" s="14">
        <v>234.43</v>
      </c>
      <c r="AI135" s="14">
        <f t="shared" si="47"/>
        <v>544.98</v>
      </c>
      <c r="AJ135" s="14">
        <f t="shared" si="30"/>
        <v>3.5723111472652462</v>
      </c>
      <c r="AK135" s="14">
        <v>1171</v>
      </c>
      <c r="AL135" s="60">
        <f t="shared" si="31"/>
        <v>7.6758346241102489</v>
      </c>
      <c r="AM135" s="62">
        <f t="shared" si="48"/>
        <v>-1.6851859322297695</v>
      </c>
      <c r="AN135" s="63">
        <f t="shared" si="49"/>
        <v>0.15242145483720648</v>
      </c>
      <c r="AO135" s="63">
        <f t="shared" si="50"/>
        <v>1.837607387066976</v>
      </c>
    </row>
    <row r="136" spans="1:41" ht="15" hidden="1" customHeight="1" outlineLevel="2">
      <c r="A136" s="7">
        <v>75</v>
      </c>
      <c r="B136" s="8" t="s">
        <v>43</v>
      </c>
      <c r="C136" s="65" t="s">
        <v>67</v>
      </c>
      <c r="D136" s="67" t="s">
        <v>143</v>
      </c>
      <c r="E136" s="130">
        <v>16184.717967000039</v>
      </c>
      <c r="F136" s="130">
        <v>1924.189779</v>
      </c>
      <c r="G136" s="130">
        <v>11.8889299333071</v>
      </c>
      <c r="H136" s="130">
        <v>539.25197900000001</v>
      </c>
      <c r="I136" s="130">
        <v>3.3318709135687699</v>
      </c>
      <c r="J136" s="130">
        <v>1384.9377999999999</v>
      </c>
      <c r="K136" s="130">
        <v>8.5570709531289495</v>
      </c>
      <c r="L136" s="9" t="s">
        <v>67</v>
      </c>
      <c r="M136" s="10" t="s">
        <v>126</v>
      </c>
      <c r="N136" s="10">
        <v>15476.37</v>
      </c>
      <c r="O136" s="10">
        <v>1200.04</v>
      </c>
      <c r="P136" s="11">
        <f t="shared" si="26"/>
        <v>7.7540146688144569</v>
      </c>
      <c r="Q136" s="11">
        <v>231.16</v>
      </c>
      <c r="R136" s="11">
        <v>4.41</v>
      </c>
      <c r="S136" s="11">
        <v>33.65</v>
      </c>
      <c r="T136" s="11">
        <v>151.72999999999999</v>
      </c>
      <c r="U136" s="11">
        <f t="shared" si="46"/>
        <v>420.94999999999993</v>
      </c>
      <c r="V136" s="11">
        <f t="shared" si="27"/>
        <v>2.719953063929073</v>
      </c>
      <c r="W136" s="11">
        <v>779.09</v>
      </c>
      <c r="X136" s="11">
        <f t="shared" si="28"/>
        <v>5.034061604885383</v>
      </c>
      <c r="Y136" s="12" t="s">
        <v>67</v>
      </c>
      <c r="Z136" s="12">
        <v>75</v>
      </c>
      <c r="AA136" s="13" t="s">
        <v>126</v>
      </c>
      <c r="AB136" s="13">
        <v>14407.62</v>
      </c>
      <c r="AC136" s="13">
        <v>1149.33</v>
      </c>
      <c r="AD136" s="14">
        <f t="shared" si="29"/>
        <v>7.9772370453968104</v>
      </c>
      <c r="AE136" s="14">
        <v>190.91</v>
      </c>
      <c r="AF136" s="14">
        <v>0</v>
      </c>
      <c r="AG136" s="14">
        <v>45.78</v>
      </c>
      <c r="AH136" s="14">
        <v>202.64</v>
      </c>
      <c r="AI136" s="14">
        <f t="shared" si="47"/>
        <v>439.33</v>
      </c>
      <c r="AJ136" s="14">
        <f t="shared" si="30"/>
        <v>3.0492891955784507</v>
      </c>
      <c r="AK136" s="14">
        <v>710</v>
      </c>
      <c r="AL136" s="60">
        <f t="shared" si="31"/>
        <v>4.9279478498183593</v>
      </c>
      <c r="AM136" s="62">
        <f t="shared" si="48"/>
        <v>-0.22322237658235355</v>
      </c>
      <c r="AN136" s="63">
        <f t="shared" si="49"/>
        <v>3.9116928879102897</v>
      </c>
      <c r="AO136" s="63">
        <f t="shared" si="50"/>
        <v>4.1349152644926432</v>
      </c>
    </row>
    <row r="137" spans="1:41" ht="15" hidden="1" customHeight="1" outlineLevel="2">
      <c r="A137" s="7">
        <v>75</v>
      </c>
      <c r="B137" s="8" t="s">
        <v>43</v>
      </c>
      <c r="C137" s="65" t="s">
        <v>67</v>
      </c>
      <c r="D137" s="67" t="s">
        <v>144</v>
      </c>
      <c r="E137" s="130">
        <v>4624.5761000000066</v>
      </c>
      <c r="F137" s="130">
        <v>500.60475000000002</v>
      </c>
      <c r="G137" s="130">
        <v>10.824878630497601</v>
      </c>
      <c r="H137" s="130">
        <v>146.72874999999999</v>
      </c>
      <c r="I137" s="130">
        <v>3.1727947774829799</v>
      </c>
      <c r="J137" s="130">
        <v>353.87599999999998</v>
      </c>
      <c r="K137" s="130">
        <v>7.6520743166060097</v>
      </c>
      <c r="L137" s="9" t="s">
        <v>67</v>
      </c>
      <c r="M137" s="10" t="s">
        <v>127</v>
      </c>
      <c r="N137" s="10">
        <v>5278.41</v>
      </c>
      <c r="O137" s="10">
        <v>540.21</v>
      </c>
      <c r="P137" s="11">
        <f t="shared" ref="P137:P200" si="51">O137*100/N137</f>
        <v>10.234331929501497</v>
      </c>
      <c r="Q137" s="11">
        <v>60.73</v>
      </c>
      <c r="R137" s="11">
        <v>0</v>
      </c>
      <c r="S137" s="11">
        <v>5.25</v>
      </c>
      <c r="T137" s="11">
        <v>39.25</v>
      </c>
      <c r="U137" s="11">
        <f t="shared" si="46"/>
        <v>105.22999999999999</v>
      </c>
      <c r="V137" s="11">
        <f t="shared" ref="V137:V200" si="52">U137*100/N137</f>
        <v>1.9935927675190064</v>
      </c>
      <c r="W137" s="11">
        <v>434.97</v>
      </c>
      <c r="X137" s="11">
        <f t="shared" ref="X137:X200" si="53">W137*100/N137</f>
        <v>8.2405497109925143</v>
      </c>
      <c r="Y137" s="12" t="s">
        <v>67</v>
      </c>
      <c r="Z137" s="12">
        <v>75</v>
      </c>
      <c r="AA137" s="13" t="s">
        <v>127</v>
      </c>
      <c r="AB137" s="13">
        <v>6485.22</v>
      </c>
      <c r="AC137" s="13">
        <v>647.61</v>
      </c>
      <c r="AD137" s="14">
        <f t="shared" ref="AD137:AD200" si="54">AC137*100/AB137</f>
        <v>9.985937254248892</v>
      </c>
      <c r="AE137" s="14">
        <v>107.07</v>
      </c>
      <c r="AF137" s="14">
        <v>0</v>
      </c>
      <c r="AG137" s="14">
        <v>27</v>
      </c>
      <c r="AH137" s="14">
        <v>88.25</v>
      </c>
      <c r="AI137" s="14">
        <f t="shared" si="47"/>
        <v>222.32</v>
      </c>
      <c r="AJ137" s="14">
        <f t="shared" ref="AJ137:AJ200" si="55">AI137*100/AB137</f>
        <v>3.428102670379725</v>
      </c>
      <c r="AK137" s="14">
        <v>425.29</v>
      </c>
      <c r="AL137" s="60">
        <f t="shared" ref="AL137:AL200" si="56">AK137*100/AB137</f>
        <v>6.557834583869167</v>
      </c>
      <c r="AM137" s="62">
        <f t="shared" si="48"/>
        <v>0.24839467525260517</v>
      </c>
      <c r="AN137" s="63">
        <f t="shared" si="49"/>
        <v>0.83894137624870879</v>
      </c>
      <c r="AO137" s="63">
        <f t="shared" si="50"/>
        <v>0.59054670099610362</v>
      </c>
    </row>
    <row r="138" spans="1:41" ht="15" hidden="1" customHeight="1" outlineLevel="2">
      <c r="A138" s="7">
        <v>75</v>
      </c>
      <c r="B138" s="8" t="s">
        <v>43</v>
      </c>
      <c r="C138" s="65" t="s">
        <v>67</v>
      </c>
      <c r="D138" s="67" t="s">
        <v>128</v>
      </c>
      <c r="E138" s="130">
        <v>0</v>
      </c>
      <c r="F138" s="130">
        <v>0</v>
      </c>
      <c r="G138" s="130">
        <v>0</v>
      </c>
      <c r="H138" s="130">
        <v>0</v>
      </c>
      <c r="I138" s="130">
        <v>0</v>
      </c>
      <c r="J138" s="130">
        <v>0</v>
      </c>
      <c r="K138" s="130">
        <v>0</v>
      </c>
      <c r="L138" s="9" t="s">
        <v>67</v>
      </c>
      <c r="M138" s="10" t="s">
        <v>128</v>
      </c>
      <c r="N138" s="10">
        <v>380.78</v>
      </c>
      <c r="O138" s="10">
        <v>3.2</v>
      </c>
      <c r="P138" s="11">
        <f t="shared" si="51"/>
        <v>0.84038027207311317</v>
      </c>
      <c r="Q138" s="11">
        <v>3.2</v>
      </c>
      <c r="R138" s="11">
        <v>0</v>
      </c>
      <c r="S138" s="11">
        <v>0</v>
      </c>
      <c r="T138" s="11">
        <v>0</v>
      </c>
      <c r="U138" s="11">
        <f t="shared" si="46"/>
        <v>3.2</v>
      </c>
      <c r="V138" s="11">
        <f t="shared" si="52"/>
        <v>0.84038027207311317</v>
      </c>
      <c r="W138" s="11">
        <v>0</v>
      </c>
      <c r="X138" s="11">
        <f t="shared" si="53"/>
        <v>0</v>
      </c>
      <c r="Y138" s="12" t="s">
        <v>67</v>
      </c>
      <c r="Z138" s="12">
        <v>75</v>
      </c>
      <c r="AA138" s="13" t="s">
        <v>128</v>
      </c>
      <c r="AB138" s="13">
        <v>452.73</v>
      </c>
      <c r="AC138" s="13">
        <v>5.6</v>
      </c>
      <c r="AD138" s="14">
        <f t="shared" si="54"/>
        <v>1.236940339716829</v>
      </c>
      <c r="AE138" s="14">
        <v>2.4</v>
      </c>
      <c r="AF138" s="14">
        <v>0</v>
      </c>
      <c r="AG138" s="14">
        <v>0</v>
      </c>
      <c r="AH138" s="14">
        <v>3.2</v>
      </c>
      <c r="AI138" s="14">
        <f t="shared" si="47"/>
        <v>5.6</v>
      </c>
      <c r="AJ138" s="14">
        <f t="shared" si="55"/>
        <v>1.236940339716829</v>
      </c>
      <c r="AK138" s="14">
        <v>0</v>
      </c>
      <c r="AL138" s="60">
        <f t="shared" si="56"/>
        <v>0</v>
      </c>
      <c r="AM138" s="62">
        <f t="shared" si="48"/>
        <v>-0.39656006764371587</v>
      </c>
      <c r="AN138" s="63">
        <f t="shared" si="49"/>
        <v>-1.236940339716829</v>
      </c>
      <c r="AO138" s="63">
        <f t="shared" si="50"/>
        <v>-0.84038027207311317</v>
      </c>
    </row>
    <row r="139" spans="1:41" ht="15" customHeight="1" outlineLevel="1" collapsed="1">
      <c r="A139" s="7"/>
      <c r="B139" s="8" t="s">
        <v>88</v>
      </c>
      <c r="C139" s="65" t="s">
        <v>67</v>
      </c>
      <c r="D139" s="66"/>
      <c r="E139" s="129">
        <f>SUM(E132:E138)</f>
        <v>70903.635431000177</v>
      </c>
      <c r="F139" s="129">
        <f>SUM(F132:F138)</f>
        <v>7324.4182480000009</v>
      </c>
      <c r="G139" s="129">
        <f>F139*100/E139</f>
        <v>10.330102544781012</v>
      </c>
      <c r="H139" s="129">
        <f>SUM(H132:H138)</f>
        <v>2458.2926600000001</v>
      </c>
      <c r="I139" s="129">
        <f>H139*100/E139</f>
        <v>3.4670897268621519</v>
      </c>
      <c r="J139" s="129">
        <f>SUM(J132:J138)</f>
        <v>4866.1255879999999</v>
      </c>
      <c r="K139" s="129">
        <f>J139*100/E139</f>
        <v>6.8630128179188592</v>
      </c>
      <c r="L139" s="9" t="s">
        <v>67</v>
      </c>
      <c r="M139" s="10"/>
      <c r="N139" s="10">
        <f>SUBTOTAL(9,N132:N138)</f>
        <v>73465.48</v>
      </c>
      <c r="O139" s="10">
        <f>SUBTOTAL(9,O132:O138)</f>
        <v>7005.72</v>
      </c>
      <c r="P139" s="11">
        <f t="shared" si="51"/>
        <v>9.536070546330059</v>
      </c>
      <c r="Q139" s="11"/>
      <c r="R139" s="11"/>
      <c r="S139" s="11"/>
      <c r="T139" s="11"/>
      <c r="U139" s="11">
        <f>SUBTOTAL(9,U132:U138)</f>
        <v>2444.69</v>
      </c>
      <c r="V139" s="11">
        <f t="shared" si="52"/>
        <v>3.3276717173834571</v>
      </c>
      <c r="W139" s="11">
        <f>SUBTOTAL(9,W132:W138)</f>
        <v>4561.0200000000004</v>
      </c>
      <c r="X139" s="11">
        <f t="shared" si="53"/>
        <v>6.2083852171114939</v>
      </c>
      <c r="Y139" s="12" t="s">
        <v>67</v>
      </c>
      <c r="Z139" s="12"/>
      <c r="AA139" s="13"/>
      <c r="AB139" s="13">
        <f>SUBTOTAL(9,AB132:AB138)</f>
        <v>69062.37999999999</v>
      </c>
      <c r="AC139" s="13">
        <f>SUBTOTAL(9,AC132:AC138)</f>
        <v>6800.86</v>
      </c>
      <c r="AD139" s="14">
        <f t="shared" si="54"/>
        <v>9.8474162054652634</v>
      </c>
      <c r="AE139" s="14"/>
      <c r="AF139" s="14"/>
      <c r="AG139" s="14"/>
      <c r="AH139" s="14"/>
      <c r="AI139" s="14">
        <f>SUBTOTAL(9,AI132:AI138)</f>
        <v>2577.6600000000003</v>
      </c>
      <c r="AJ139" s="14">
        <f t="shared" si="55"/>
        <v>3.7323648562357694</v>
      </c>
      <c r="AK139" s="14">
        <f>SUBTOTAL(9,AK132:AK138)</f>
        <v>4223.1899999999996</v>
      </c>
      <c r="AL139" s="60">
        <f t="shared" si="56"/>
        <v>6.1150368695663255</v>
      </c>
      <c r="AM139" s="62">
        <f t="shared" si="48"/>
        <v>-0.3113456591352044</v>
      </c>
      <c r="AN139" s="63">
        <f t="shared" si="49"/>
        <v>0.48268633931574811</v>
      </c>
      <c r="AO139" s="63">
        <f t="shared" si="50"/>
        <v>0.79403199845095251</v>
      </c>
    </row>
    <row r="140" spans="1:41" ht="15" hidden="1" customHeight="1" outlineLevel="2">
      <c r="A140" s="7">
        <v>74</v>
      </c>
      <c r="B140" s="8" t="s">
        <v>42</v>
      </c>
      <c r="C140" s="65" t="s">
        <v>67</v>
      </c>
      <c r="D140" s="67" t="s">
        <v>122</v>
      </c>
      <c r="E140" s="130">
        <v>675.1999999999997</v>
      </c>
      <c r="F140" s="130">
        <v>3</v>
      </c>
      <c r="G140" s="130">
        <v>0.44431279620853098</v>
      </c>
      <c r="H140" s="130">
        <v>3</v>
      </c>
      <c r="I140" s="130">
        <v>0.44431279620853098</v>
      </c>
      <c r="J140" s="130">
        <v>0</v>
      </c>
      <c r="K140" s="130">
        <v>0</v>
      </c>
      <c r="L140" s="9" t="s">
        <v>67</v>
      </c>
      <c r="M140" s="10" t="s">
        <v>122</v>
      </c>
      <c r="N140" s="10">
        <v>482</v>
      </c>
      <c r="O140" s="10">
        <v>12</v>
      </c>
      <c r="P140" s="11">
        <f t="shared" si="51"/>
        <v>2.4896265560165975</v>
      </c>
      <c r="Q140" s="11">
        <v>7</v>
      </c>
      <c r="R140" s="11">
        <v>0</v>
      </c>
      <c r="S140" s="11">
        <v>0</v>
      </c>
      <c r="T140" s="11">
        <v>5</v>
      </c>
      <c r="U140" s="11">
        <f t="shared" ref="U140:U146" si="57">Q140+R140+S140+T140</f>
        <v>12</v>
      </c>
      <c r="V140" s="11">
        <f t="shared" si="52"/>
        <v>2.4896265560165975</v>
      </c>
      <c r="W140" s="11">
        <v>0</v>
      </c>
      <c r="X140" s="11">
        <f t="shared" si="53"/>
        <v>0</v>
      </c>
      <c r="Y140" s="12" t="s">
        <v>67</v>
      </c>
      <c r="Z140" s="12">
        <v>74</v>
      </c>
      <c r="AA140" s="13" t="s">
        <v>122</v>
      </c>
      <c r="AB140" s="13">
        <v>58.28</v>
      </c>
      <c r="AC140" s="13">
        <v>0</v>
      </c>
      <c r="AD140" s="14">
        <f t="shared" si="54"/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f t="shared" ref="AI140:AI146" si="58">AE140+AF140+AG140+AH140</f>
        <v>0</v>
      </c>
      <c r="AJ140" s="14">
        <f t="shared" si="55"/>
        <v>0</v>
      </c>
      <c r="AK140" s="14">
        <v>0</v>
      </c>
      <c r="AL140" s="60">
        <f t="shared" si="56"/>
        <v>0</v>
      </c>
      <c r="AM140" s="62">
        <f t="shared" si="48"/>
        <v>2.4896265560165975</v>
      </c>
      <c r="AN140" s="63">
        <f t="shared" si="49"/>
        <v>0.44431279620853098</v>
      </c>
      <c r="AO140" s="63">
        <f t="shared" si="50"/>
        <v>-2.0453137598080664</v>
      </c>
    </row>
    <row r="141" spans="1:41" ht="15" hidden="1" customHeight="1" outlineLevel="2">
      <c r="A141" s="7">
        <v>74</v>
      </c>
      <c r="B141" s="8" t="s">
        <v>42</v>
      </c>
      <c r="C141" s="65" t="s">
        <v>67</v>
      </c>
      <c r="D141" s="67" t="s">
        <v>123</v>
      </c>
      <c r="E141" s="130">
        <v>16374.578910999933</v>
      </c>
      <c r="F141" s="130">
        <v>1687.5898</v>
      </c>
      <c r="G141" s="130">
        <v>10.3061569349202</v>
      </c>
      <c r="H141" s="130">
        <v>598.44179999999994</v>
      </c>
      <c r="I141" s="130">
        <v>3.6547023830244099</v>
      </c>
      <c r="J141" s="130">
        <v>1089.1479999999999</v>
      </c>
      <c r="K141" s="130">
        <v>6.6514565407745501</v>
      </c>
      <c r="L141" s="9" t="s">
        <v>67</v>
      </c>
      <c r="M141" s="10" t="s">
        <v>123</v>
      </c>
      <c r="N141" s="10">
        <v>15898.75</v>
      </c>
      <c r="O141" s="10">
        <v>1087.83</v>
      </c>
      <c r="P141" s="11">
        <f t="shared" si="51"/>
        <v>6.8422360248447207</v>
      </c>
      <c r="Q141" s="11">
        <v>296.82</v>
      </c>
      <c r="R141" s="11">
        <v>1.4</v>
      </c>
      <c r="S141" s="11">
        <v>52.5</v>
      </c>
      <c r="T141" s="11">
        <v>189.55</v>
      </c>
      <c r="U141" s="11">
        <f t="shared" si="57"/>
        <v>540.27</v>
      </c>
      <c r="V141" s="11">
        <f t="shared" si="52"/>
        <v>3.3981916817359856</v>
      </c>
      <c r="W141" s="11">
        <v>547.55999999999995</v>
      </c>
      <c r="X141" s="11">
        <f t="shared" si="53"/>
        <v>3.4440443431087346</v>
      </c>
      <c r="Y141" s="12" t="s">
        <v>67</v>
      </c>
      <c r="Z141" s="12">
        <v>74</v>
      </c>
      <c r="AA141" s="13" t="s">
        <v>123</v>
      </c>
      <c r="AB141" s="13">
        <v>16638.21</v>
      </c>
      <c r="AC141" s="13">
        <v>959.28</v>
      </c>
      <c r="AD141" s="14">
        <f t="shared" si="54"/>
        <v>5.7655240557728265</v>
      </c>
      <c r="AE141" s="14">
        <v>385.34</v>
      </c>
      <c r="AF141" s="14">
        <v>3.75</v>
      </c>
      <c r="AG141" s="14">
        <v>45.79</v>
      </c>
      <c r="AH141" s="14">
        <v>232.2</v>
      </c>
      <c r="AI141" s="14">
        <f t="shared" si="58"/>
        <v>667.07999999999993</v>
      </c>
      <c r="AJ141" s="14">
        <f t="shared" si="55"/>
        <v>4.0093255223969404</v>
      </c>
      <c r="AK141" s="14">
        <v>292.20999999999998</v>
      </c>
      <c r="AL141" s="60">
        <f t="shared" si="56"/>
        <v>1.7562586359950978</v>
      </c>
      <c r="AM141" s="62">
        <f t="shared" si="48"/>
        <v>1.0767119690718943</v>
      </c>
      <c r="AN141" s="63">
        <f t="shared" si="49"/>
        <v>4.5406328791473731</v>
      </c>
      <c r="AO141" s="63">
        <f t="shared" si="50"/>
        <v>3.4639209100754789</v>
      </c>
    </row>
    <row r="142" spans="1:41" ht="15" hidden="1" customHeight="1" outlineLevel="2">
      <c r="A142" s="7">
        <v>74</v>
      </c>
      <c r="B142" s="8" t="s">
        <v>42</v>
      </c>
      <c r="C142" s="65" t="s">
        <v>67</v>
      </c>
      <c r="D142" s="67" t="s">
        <v>141</v>
      </c>
      <c r="E142" s="130">
        <v>24138.146904000023</v>
      </c>
      <c r="F142" s="130">
        <v>2460.8330000000001</v>
      </c>
      <c r="G142" s="130">
        <v>10.1947883977465</v>
      </c>
      <c r="H142" s="130">
        <v>806.17660000000001</v>
      </c>
      <c r="I142" s="130">
        <v>3.33985249040003</v>
      </c>
      <c r="J142" s="130">
        <v>1654.6564000000001</v>
      </c>
      <c r="K142" s="130">
        <v>6.8549437808160896</v>
      </c>
      <c r="L142" s="9" t="s">
        <v>67</v>
      </c>
      <c r="M142" s="10" t="s">
        <v>124</v>
      </c>
      <c r="N142" s="10">
        <v>23271.31</v>
      </c>
      <c r="O142" s="10">
        <v>2816.12</v>
      </c>
      <c r="P142" s="11">
        <f t="shared" si="51"/>
        <v>12.101252572373451</v>
      </c>
      <c r="Q142" s="11">
        <v>356.73</v>
      </c>
      <c r="R142" s="11">
        <v>6.29</v>
      </c>
      <c r="S142" s="11">
        <v>58.88</v>
      </c>
      <c r="T142" s="11">
        <v>382.83</v>
      </c>
      <c r="U142" s="11">
        <f t="shared" si="57"/>
        <v>804.73</v>
      </c>
      <c r="V142" s="11">
        <f t="shared" si="52"/>
        <v>3.4580348076666074</v>
      </c>
      <c r="W142" s="11">
        <v>2011.39</v>
      </c>
      <c r="X142" s="11">
        <f t="shared" si="53"/>
        <v>8.6432177647068418</v>
      </c>
      <c r="Y142" s="12" t="s">
        <v>67</v>
      </c>
      <c r="Z142" s="12">
        <v>74</v>
      </c>
      <c r="AA142" s="13" t="s">
        <v>124</v>
      </c>
      <c r="AB142" s="13">
        <v>25217.09</v>
      </c>
      <c r="AC142" s="13">
        <v>2794.96</v>
      </c>
      <c r="AD142" s="14">
        <f t="shared" si="54"/>
        <v>11.083594498810132</v>
      </c>
      <c r="AE142" s="14">
        <v>472.55</v>
      </c>
      <c r="AF142" s="14">
        <v>3.62</v>
      </c>
      <c r="AG142" s="14">
        <v>70.33</v>
      </c>
      <c r="AH142" s="14">
        <v>489.48</v>
      </c>
      <c r="AI142" s="14">
        <f t="shared" si="58"/>
        <v>1035.98</v>
      </c>
      <c r="AJ142" s="14">
        <f t="shared" si="55"/>
        <v>4.1082456381763324</v>
      </c>
      <c r="AK142" s="14">
        <v>1758.97</v>
      </c>
      <c r="AL142" s="60">
        <f t="shared" si="56"/>
        <v>6.9753092049875702</v>
      </c>
      <c r="AM142" s="62">
        <f t="shared" si="48"/>
        <v>1.0176580735633181</v>
      </c>
      <c r="AN142" s="63">
        <f t="shared" si="49"/>
        <v>-0.88880610106363278</v>
      </c>
      <c r="AO142" s="63">
        <f t="shared" si="50"/>
        <v>-1.9064641746269508</v>
      </c>
    </row>
    <row r="143" spans="1:41" ht="15" hidden="1" customHeight="1" outlineLevel="2">
      <c r="A143" s="7">
        <v>74</v>
      </c>
      <c r="B143" s="8" t="s">
        <v>42</v>
      </c>
      <c r="C143" s="65" t="s">
        <v>67</v>
      </c>
      <c r="D143" s="67" t="s">
        <v>142</v>
      </c>
      <c r="E143" s="130">
        <v>18925.135284999942</v>
      </c>
      <c r="F143" s="130">
        <v>1981.9164109999999</v>
      </c>
      <c r="G143" s="130">
        <v>10.472402871385899</v>
      </c>
      <c r="H143" s="130">
        <v>606.55849999999998</v>
      </c>
      <c r="I143" s="130">
        <v>3.2050393259762799</v>
      </c>
      <c r="J143" s="130">
        <v>1375.3579110000001</v>
      </c>
      <c r="K143" s="130">
        <v>7.2673610533717197</v>
      </c>
      <c r="L143" s="9" t="s">
        <v>67</v>
      </c>
      <c r="M143" s="10" t="s">
        <v>125</v>
      </c>
      <c r="N143" s="10">
        <v>19064.3</v>
      </c>
      <c r="O143" s="10">
        <v>1709.04</v>
      </c>
      <c r="P143" s="11">
        <f t="shared" si="51"/>
        <v>8.964609243455044</v>
      </c>
      <c r="Q143" s="11">
        <v>268.61</v>
      </c>
      <c r="R143" s="11">
        <v>1</v>
      </c>
      <c r="S143" s="11">
        <v>53.58</v>
      </c>
      <c r="T143" s="11">
        <v>280.86</v>
      </c>
      <c r="U143" s="11">
        <f t="shared" si="57"/>
        <v>604.04999999999995</v>
      </c>
      <c r="V143" s="11">
        <f t="shared" si="52"/>
        <v>3.1684876968994402</v>
      </c>
      <c r="W143" s="11">
        <v>1105</v>
      </c>
      <c r="X143" s="11">
        <f t="shared" si="53"/>
        <v>5.7961740006189579</v>
      </c>
      <c r="Y143" s="12" t="s">
        <v>67</v>
      </c>
      <c r="Z143" s="12">
        <v>74</v>
      </c>
      <c r="AA143" s="13" t="s">
        <v>125</v>
      </c>
      <c r="AB143" s="13">
        <v>19806.46</v>
      </c>
      <c r="AC143" s="13">
        <v>2265.88</v>
      </c>
      <c r="AD143" s="14">
        <f t="shared" si="54"/>
        <v>11.440105904841149</v>
      </c>
      <c r="AE143" s="14">
        <v>370.81</v>
      </c>
      <c r="AF143" s="14">
        <v>4.12</v>
      </c>
      <c r="AG143" s="14">
        <v>65.540000000000006</v>
      </c>
      <c r="AH143" s="14">
        <v>388.97</v>
      </c>
      <c r="AI143" s="14">
        <f t="shared" si="58"/>
        <v>829.44</v>
      </c>
      <c r="AJ143" s="14">
        <f t="shared" si="55"/>
        <v>4.1877246110612401</v>
      </c>
      <c r="AK143" s="14">
        <v>1436.45</v>
      </c>
      <c r="AL143" s="60">
        <f t="shared" si="56"/>
        <v>7.2524317823578777</v>
      </c>
      <c r="AM143" s="62">
        <f t="shared" si="48"/>
        <v>-2.4754966613861047</v>
      </c>
      <c r="AN143" s="63">
        <f t="shared" si="49"/>
        <v>-0.96770303345524944</v>
      </c>
      <c r="AO143" s="63">
        <f t="shared" si="50"/>
        <v>1.5077936279308553</v>
      </c>
    </row>
    <row r="144" spans="1:41" ht="15" hidden="1" customHeight="1" outlineLevel="2">
      <c r="A144" s="7">
        <v>74</v>
      </c>
      <c r="B144" s="8" t="s">
        <v>42</v>
      </c>
      <c r="C144" s="65" t="s">
        <v>67</v>
      </c>
      <c r="D144" s="67" t="s">
        <v>143</v>
      </c>
      <c r="E144" s="130">
        <v>17214.651334999933</v>
      </c>
      <c r="F144" s="130">
        <v>1884.2535</v>
      </c>
      <c r="G144" s="130">
        <v>10.9456384758083</v>
      </c>
      <c r="H144" s="130">
        <v>584.68769999999995</v>
      </c>
      <c r="I144" s="130">
        <v>3.39644629092943</v>
      </c>
      <c r="J144" s="130">
        <v>1299.5658000000001</v>
      </c>
      <c r="K144" s="130">
        <v>7.5491845562842501</v>
      </c>
      <c r="L144" s="9" t="s">
        <v>67</v>
      </c>
      <c r="M144" s="10" t="s">
        <v>126</v>
      </c>
      <c r="N144" s="10">
        <v>18385.25</v>
      </c>
      <c r="O144" s="10">
        <v>2116.31</v>
      </c>
      <c r="P144" s="11">
        <f t="shared" si="51"/>
        <v>11.510912280224636</v>
      </c>
      <c r="Q144" s="11">
        <v>211.18</v>
      </c>
      <c r="R144" s="11">
        <v>0</v>
      </c>
      <c r="S144" s="11">
        <v>108.33</v>
      </c>
      <c r="T144" s="11">
        <v>203.96</v>
      </c>
      <c r="U144" s="11">
        <f t="shared" si="57"/>
        <v>523.47</v>
      </c>
      <c r="V144" s="11">
        <f t="shared" si="52"/>
        <v>2.8472280768550875</v>
      </c>
      <c r="W144" s="11">
        <v>1592.84</v>
      </c>
      <c r="X144" s="11">
        <f t="shared" si="53"/>
        <v>8.6636842033695487</v>
      </c>
      <c r="Y144" s="12" t="s">
        <v>67</v>
      </c>
      <c r="Z144" s="12">
        <v>74</v>
      </c>
      <c r="AA144" s="13" t="s">
        <v>126</v>
      </c>
      <c r="AB144" s="13">
        <v>18850.810000000001</v>
      </c>
      <c r="AC144" s="13">
        <v>1718.96</v>
      </c>
      <c r="AD144" s="14">
        <f t="shared" si="54"/>
        <v>9.118759353046368</v>
      </c>
      <c r="AE144" s="14">
        <v>317.25</v>
      </c>
      <c r="AF144" s="14">
        <v>3.4</v>
      </c>
      <c r="AG144" s="14">
        <v>110.53</v>
      </c>
      <c r="AH144" s="14">
        <v>231.91</v>
      </c>
      <c r="AI144" s="14">
        <f t="shared" si="58"/>
        <v>663.08999999999992</v>
      </c>
      <c r="AJ144" s="14">
        <f t="shared" si="55"/>
        <v>3.5175676801156013</v>
      </c>
      <c r="AK144" s="14">
        <v>1055.8599999999999</v>
      </c>
      <c r="AL144" s="60">
        <f t="shared" si="56"/>
        <v>5.6011386248124078</v>
      </c>
      <c r="AM144" s="62">
        <f t="shared" si="48"/>
        <v>2.3921529271782678</v>
      </c>
      <c r="AN144" s="63">
        <f t="shared" si="49"/>
        <v>1.8268791227619321</v>
      </c>
      <c r="AO144" s="63">
        <f t="shared" si="50"/>
        <v>-0.56527380441633568</v>
      </c>
    </row>
    <row r="145" spans="1:41" ht="15" hidden="1" customHeight="1" outlineLevel="2">
      <c r="A145" s="7">
        <v>74</v>
      </c>
      <c r="B145" s="8" t="s">
        <v>42</v>
      </c>
      <c r="C145" s="65" t="s">
        <v>67</v>
      </c>
      <c r="D145" s="67" t="s">
        <v>144</v>
      </c>
      <c r="E145" s="130">
        <v>9715.369800000035</v>
      </c>
      <c r="F145" s="130">
        <v>1044.5367000000001</v>
      </c>
      <c r="G145" s="130">
        <v>10.7513838536542</v>
      </c>
      <c r="H145" s="130">
        <v>284.77260000000001</v>
      </c>
      <c r="I145" s="130">
        <v>2.93115547838116</v>
      </c>
      <c r="J145" s="130">
        <v>759.76409999999998</v>
      </c>
      <c r="K145" s="130">
        <v>7.82022831493249</v>
      </c>
      <c r="L145" s="9" t="s">
        <v>67</v>
      </c>
      <c r="M145" s="10" t="s">
        <v>127</v>
      </c>
      <c r="N145" s="10">
        <v>9416.08</v>
      </c>
      <c r="O145" s="10">
        <v>993.38</v>
      </c>
      <c r="P145" s="11">
        <f t="shared" si="51"/>
        <v>10.549825405051784</v>
      </c>
      <c r="Q145" s="11">
        <v>72.48</v>
      </c>
      <c r="R145" s="11">
        <v>3.54</v>
      </c>
      <c r="S145" s="11">
        <v>22.78</v>
      </c>
      <c r="T145" s="11">
        <v>88.55</v>
      </c>
      <c r="U145" s="11">
        <f t="shared" si="57"/>
        <v>187.35000000000002</v>
      </c>
      <c r="V145" s="11">
        <f t="shared" si="52"/>
        <v>1.9896814810409431</v>
      </c>
      <c r="W145" s="11">
        <v>806.03</v>
      </c>
      <c r="X145" s="11">
        <f t="shared" si="53"/>
        <v>8.5601439240108412</v>
      </c>
      <c r="Y145" s="12" t="s">
        <v>67</v>
      </c>
      <c r="Z145" s="12">
        <v>74</v>
      </c>
      <c r="AA145" s="13" t="s">
        <v>127</v>
      </c>
      <c r="AB145" s="13">
        <v>10435.040000000001</v>
      </c>
      <c r="AC145" s="13">
        <v>1544.74</v>
      </c>
      <c r="AD145" s="14">
        <f t="shared" si="54"/>
        <v>14.803393182968152</v>
      </c>
      <c r="AE145" s="14">
        <v>127.79</v>
      </c>
      <c r="AF145" s="14">
        <v>0</v>
      </c>
      <c r="AG145" s="14">
        <v>37.15</v>
      </c>
      <c r="AH145" s="14">
        <v>219.63</v>
      </c>
      <c r="AI145" s="14">
        <f t="shared" si="58"/>
        <v>384.57</v>
      </c>
      <c r="AJ145" s="14">
        <f t="shared" si="55"/>
        <v>3.6853715941673437</v>
      </c>
      <c r="AK145" s="14">
        <v>1160.17</v>
      </c>
      <c r="AL145" s="60">
        <f t="shared" si="56"/>
        <v>11.118021588800808</v>
      </c>
      <c r="AM145" s="62">
        <f t="shared" si="48"/>
        <v>-4.2535677779163681</v>
      </c>
      <c r="AN145" s="63">
        <f t="shared" si="49"/>
        <v>-4.0520093293139521</v>
      </c>
      <c r="AO145" s="63">
        <f t="shared" si="50"/>
        <v>0.20155844860241601</v>
      </c>
    </row>
    <row r="146" spans="1:41" ht="15" hidden="1" customHeight="1" outlineLevel="2">
      <c r="A146" s="7">
        <v>74</v>
      </c>
      <c r="B146" s="8" t="s">
        <v>42</v>
      </c>
      <c r="C146" s="65" t="s">
        <v>67</v>
      </c>
      <c r="D146" s="67" t="s">
        <v>128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9" t="s">
        <v>67</v>
      </c>
      <c r="M146" s="10" t="s">
        <v>128</v>
      </c>
      <c r="N146" s="10">
        <v>229.32</v>
      </c>
      <c r="O146" s="10">
        <v>4.3</v>
      </c>
      <c r="P146" s="11">
        <f t="shared" si="51"/>
        <v>1.8751090179661609</v>
      </c>
      <c r="Q146" s="11">
        <v>0</v>
      </c>
      <c r="R146" s="11">
        <v>0</v>
      </c>
      <c r="S146" s="11">
        <v>0</v>
      </c>
      <c r="T146" s="11">
        <v>0</v>
      </c>
      <c r="U146" s="11">
        <f t="shared" si="57"/>
        <v>0</v>
      </c>
      <c r="V146" s="11">
        <f t="shared" si="52"/>
        <v>0</v>
      </c>
      <c r="W146" s="11">
        <v>4.3</v>
      </c>
      <c r="X146" s="11">
        <f t="shared" si="53"/>
        <v>1.8751090179661609</v>
      </c>
      <c r="Y146" s="12" t="s">
        <v>67</v>
      </c>
      <c r="Z146" s="12">
        <v>74</v>
      </c>
      <c r="AA146" s="13" t="s">
        <v>128</v>
      </c>
      <c r="AB146" s="13">
        <v>231.58</v>
      </c>
      <c r="AC146" s="13">
        <v>1.6</v>
      </c>
      <c r="AD146" s="14">
        <f t="shared" si="54"/>
        <v>0.69090595042749803</v>
      </c>
      <c r="AE146" s="14">
        <v>1</v>
      </c>
      <c r="AF146" s="14">
        <v>0</v>
      </c>
      <c r="AG146" s="14">
        <v>0</v>
      </c>
      <c r="AH146" s="14">
        <v>0.6</v>
      </c>
      <c r="AI146" s="14">
        <f t="shared" si="58"/>
        <v>1.6</v>
      </c>
      <c r="AJ146" s="14">
        <f t="shared" si="55"/>
        <v>0.69090595042749803</v>
      </c>
      <c r="AK146" s="14">
        <v>0</v>
      </c>
      <c r="AL146" s="60">
        <f t="shared" si="56"/>
        <v>0</v>
      </c>
      <c r="AM146" s="62">
        <f t="shared" si="48"/>
        <v>1.1842030675386628</v>
      </c>
      <c r="AN146" s="63">
        <f t="shared" si="49"/>
        <v>-0.69090595042749803</v>
      </c>
      <c r="AO146" s="63">
        <f t="shared" si="50"/>
        <v>-1.8751090179661609</v>
      </c>
    </row>
    <row r="147" spans="1:41" ht="15" customHeight="1" outlineLevel="1" collapsed="1">
      <c r="A147" s="7"/>
      <c r="B147" s="8" t="s">
        <v>89</v>
      </c>
      <c r="C147" s="65" t="s">
        <v>67</v>
      </c>
      <c r="D147" s="66"/>
      <c r="E147" s="129">
        <f>SUM(E140:E146)</f>
        <v>87043.082234999849</v>
      </c>
      <c r="F147" s="129">
        <f>SUM(F140:F146)</f>
        <v>9062.1294109999999</v>
      </c>
      <c r="G147" s="129">
        <f>F147*100/E147</f>
        <v>10.411085152676424</v>
      </c>
      <c r="H147" s="129">
        <f>SUM(H140:H146)</f>
        <v>2883.6372000000001</v>
      </c>
      <c r="I147" s="129">
        <f>H147*100/E147</f>
        <v>3.3128849828809206</v>
      </c>
      <c r="J147" s="129">
        <f>SUM(J140:J146)</f>
        <v>6178.4922110000007</v>
      </c>
      <c r="K147" s="129">
        <f>J147*100/E147</f>
        <v>7.0982001697955059</v>
      </c>
      <c r="L147" s="9" t="s">
        <v>67</v>
      </c>
      <c r="M147" s="10"/>
      <c r="N147" s="10">
        <f>SUBTOTAL(9,N140:N146)</f>
        <v>86747.010000000009</v>
      </c>
      <c r="O147" s="10">
        <f>SUBTOTAL(9,O140:O146)</f>
        <v>8738.9799999999977</v>
      </c>
      <c r="P147" s="11">
        <f t="shared" si="51"/>
        <v>10.07409938394418</v>
      </c>
      <c r="Q147" s="11"/>
      <c r="R147" s="11"/>
      <c r="S147" s="11"/>
      <c r="T147" s="11"/>
      <c r="U147" s="11">
        <f>SUBTOTAL(9,U140:U146)</f>
        <v>2671.87</v>
      </c>
      <c r="V147" s="11">
        <f t="shared" si="52"/>
        <v>3.0800715782595844</v>
      </c>
      <c r="W147" s="11">
        <f>SUBTOTAL(9,W140:W146)</f>
        <v>6067.12</v>
      </c>
      <c r="X147" s="11">
        <f t="shared" si="53"/>
        <v>6.9940393334594466</v>
      </c>
      <c r="Y147" s="12" t="s">
        <v>67</v>
      </c>
      <c r="Z147" s="12"/>
      <c r="AA147" s="13"/>
      <c r="AB147" s="13">
        <f>SUBTOTAL(9,AB140:AB146)</f>
        <v>91237.470000000016</v>
      </c>
      <c r="AC147" s="13">
        <f>SUBTOTAL(9,AC140:AC146)</f>
        <v>9285.42</v>
      </c>
      <c r="AD147" s="14">
        <f t="shared" si="54"/>
        <v>10.17720022267167</v>
      </c>
      <c r="AE147" s="14"/>
      <c r="AF147" s="14"/>
      <c r="AG147" s="14"/>
      <c r="AH147" s="14"/>
      <c r="AI147" s="14">
        <f>SUBTOTAL(9,AI140:AI146)</f>
        <v>3581.76</v>
      </c>
      <c r="AJ147" s="14">
        <f t="shared" si="55"/>
        <v>3.9257555037420473</v>
      </c>
      <c r="AK147" s="14">
        <f>SUBTOTAL(9,AK140:AK146)</f>
        <v>5703.66</v>
      </c>
      <c r="AL147" s="60">
        <f t="shared" si="56"/>
        <v>6.2514447189296227</v>
      </c>
      <c r="AM147" s="62">
        <f t="shared" si="48"/>
        <v>-0.10310083872749054</v>
      </c>
      <c r="AN147" s="63">
        <f t="shared" si="49"/>
        <v>0.23388493000475385</v>
      </c>
      <c r="AO147" s="63">
        <f t="shared" si="50"/>
        <v>0.3369857687322444</v>
      </c>
    </row>
    <row r="148" spans="1:41" ht="15" hidden="1" customHeight="1" outlineLevel="2">
      <c r="A148" s="7">
        <v>62</v>
      </c>
      <c r="B148" s="8" t="s">
        <v>36</v>
      </c>
      <c r="C148" s="65" t="s">
        <v>67</v>
      </c>
      <c r="D148" s="67" t="s">
        <v>122</v>
      </c>
      <c r="E148" s="130">
        <v>614</v>
      </c>
      <c r="F148" s="130">
        <v>15</v>
      </c>
      <c r="G148" s="130">
        <v>2.44299674267101</v>
      </c>
      <c r="H148" s="130">
        <v>9</v>
      </c>
      <c r="I148" s="130">
        <v>1.4657980456026101</v>
      </c>
      <c r="J148" s="130">
        <v>6</v>
      </c>
      <c r="K148" s="130">
        <v>0.97719869706840401</v>
      </c>
      <c r="L148" s="9" t="s">
        <v>67</v>
      </c>
      <c r="M148" s="10" t="s">
        <v>122</v>
      </c>
      <c r="N148" s="10">
        <v>614</v>
      </c>
      <c r="O148" s="10">
        <v>14</v>
      </c>
      <c r="P148" s="11">
        <f t="shared" si="51"/>
        <v>2.2801302931596092</v>
      </c>
      <c r="Q148" s="11">
        <v>9</v>
      </c>
      <c r="R148" s="11">
        <v>0</v>
      </c>
      <c r="S148" s="11">
        <v>3</v>
      </c>
      <c r="T148" s="11">
        <v>2</v>
      </c>
      <c r="U148" s="11">
        <f t="shared" ref="U148:U154" si="59">Q148+R148+S148+T148</f>
        <v>14</v>
      </c>
      <c r="V148" s="11">
        <f t="shared" si="52"/>
        <v>2.2801302931596092</v>
      </c>
      <c r="W148" s="11">
        <v>0</v>
      </c>
      <c r="X148" s="11">
        <f t="shared" si="53"/>
        <v>0</v>
      </c>
      <c r="Y148" s="12" t="s">
        <v>67</v>
      </c>
      <c r="Z148" s="12">
        <v>62</v>
      </c>
      <c r="AA148" s="13" t="s">
        <v>122</v>
      </c>
      <c r="AB148" s="13">
        <v>119</v>
      </c>
      <c r="AC148" s="13">
        <v>8</v>
      </c>
      <c r="AD148" s="14">
        <f t="shared" si="54"/>
        <v>6.7226890756302522</v>
      </c>
      <c r="AE148" s="14">
        <v>4</v>
      </c>
      <c r="AF148" s="14">
        <v>0</v>
      </c>
      <c r="AG148" s="14">
        <v>0</v>
      </c>
      <c r="AH148" s="14">
        <v>4</v>
      </c>
      <c r="AI148" s="14">
        <f t="shared" ref="AI148:AI154" si="60">AE148+AF148+AG148+AH148</f>
        <v>8</v>
      </c>
      <c r="AJ148" s="14">
        <f t="shared" si="55"/>
        <v>6.7226890756302522</v>
      </c>
      <c r="AK148" s="14">
        <v>0</v>
      </c>
      <c r="AL148" s="60">
        <f t="shared" si="56"/>
        <v>0</v>
      </c>
      <c r="AM148" s="62">
        <f t="shared" si="48"/>
        <v>-4.442558782470643</v>
      </c>
      <c r="AN148" s="63">
        <f t="shared" si="49"/>
        <v>-4.2796923329592422</v>
      </c>
      <c r="AO148" s="63">
        <f t="shared" si="50"/>
        <v>0.16286644951140072</v>
      </c>
    </row>
    <row r="149" spans="1:41" ht="15" hidden="1" customHeight="1" outlineLevel="2">
      <c r="A149" s="7">
        <v>62</v>
      </c>
      <c r="B149" s="8" t="s">
        <v>36</v>
      </c>
      <c r="C149" s="65" t="s">
        <v>67</v>
      </c>
      <c r="D149" s="67" t="s">
        <v>123</v>
      </c>
      <c r="E149" s="130">
        <v>19681.497451999996</v>
      </c>
      <c r="F149" s="130">
        <v>1391.6976500000001</v>
      </c>
      <c r="G149" s="130">
        <v>7.0710963603970001</v>
      </c>
      <c r="H149" s="130">
        <v>604.45479999999998</v>
      </c>
      <c r="I149" s="130">
        <v>3.07118102218783</v>
      </c>
      <c r="J149" s="130">
        <v>787.24284999999998</v>
      </c>
      <c r="K149" s="130">
        <v>3.9999133801681399</v>
      </c>
      <c r="L149" s="9" t="s">
        <v>67</v>
      </c>
      <c r="M149" s="10" t="s">
        <v>123</v>
      </c>
      <c r="N149" s="10">
        <v>17713.150000000001</v>
      </c>
      <c r="O149" s="10">
        <v>1640.88</v>
      </c>
      <c r="P149" s="11">
        <f t="shared" si="51"/>
        <v>9.2636261760330587</v>
      </c>
      <c r="Q149" s="11">
        <v>277.58</v>
      </c>
      <c r="R149" s="11">
        <v>0.3</v>
      </c>
      <c r="S149" s="11">
        <v>98.01</v>
      </c>
      <c r="T149" s="11">
        <v>237.52</v>
      </c>
      <c r="U149" s="11">
        <f t="shared" si="59"/>
        <v>613.41</v>
      </c>
      <c r="V149" s="11">
        <f t="shared" si="52"/>
        <v>3.4630204113892784</v>
      </c>
      <c r="W149" s="11">
        <v>1027.48</v>
      </c>
      <c r="X149" s="11">
        <f t="shared" si="53"/>
        <v>5.8006622198761928</v>
      </c>
      <c r="Y149" s="12" t="s">
        <v>67</v>
      </c>
      <c r="Z149" s="12">
        <v>62</v>
      </c>
      <c r="AA149" s="13" t="s">
        <v>123</v>
      </c>
      <c r="AB149" s="13">
        <v>15829.76</v>
      </c>
      <c r="AC149" s="13">
        <v>1200.3399999999999</v>
      </c>
      <c r="AD149" s="14">
        <f t="shared" si="54"/>
        <v>7.5828060564405257</v>
      </c>
      <c r="AE149" s="14">
        <v>297.08999999999997</v>
      </c>
      <c r="AF149" s="14">
        <v>1</v>
      </c>
      <c r="AG149" s="14">
        <v>47.99</v>
      </c>
      <c r="AH149" s="14">
        <v>248.83</v>
      </c>
      <c r="AI149" s="14">
        <f t="shared" si="60"/>
        <v>594.91</v>
      </c>
      <c r="AJ149" s="14">
        <f t="shared" si="55"/>
        <v>3.7581744764292067</v>
      </c>
      <c r="AK149" s="14">
        <v>605.44000000000005</v>
      </c>
      <c r="AL149" s="60">
        <f t="shared" si="56"/>
        <v>3.824694752163015</v>
      </c>
      <c r="AM149" s="62">
        <f t="shared" si="48"/>
        <v>1.680820119592533</v>
      </c>
      <c r="AN149" s="63">
        <f t="shared" si="49"/>
        <v>-0.51170969604352567</v>
      </c>
      <c r="AO149" s="63">
        <f t="shared" si="50"/>
        <v>-2.1925298156360586</v>
      </c>
    </row>
    <row r="150" spans="1:41" ht="15" hidden="1" customHeight="1" outlineLevel="2">
      <c r="A150" s="7">
        <v>62</v>
      </c>
      <c r="B150" s="8" t="s">
        <v>36</v>
      </c>
      <c r="C150" s="65" t="s">
        <v>67</v>
      </c>
      <c r="D150" s="67" t="s">
        <v>141</v>
      </c>
      <c r="E150" s="130">
        <v>34603.983097000135</v>
      </c>
      <c r="F150" s="130">
        <v>3561.9549229999998</v>
      </c>
      <c r="G150" s="130">
        <v>10.2934824381786</v>
      </c>
      <c r="H150" s="130">
        <v>1118.0146999999999</v>
      </c>
      <c r="I150" s="130">
        <v>3.2308921826730499</v>
      </c>
      <c r="J150" s="130">
        <v>2443.9402230000001</v>
      </c>
      <c r="K150" s="130">
        <v>7.0625980140762401</v>
      </c>
      <c r="L150" s="9" t="s">
        <v>67</v>
      </c>
      <c r="M150" s="10" t="s">
        <v>124</v>
      </c>
      <c r="N150" s="10">
        <v>34136.44</v>
      </c>
      <c r="O150" s="10">
        <v>3665.52</v>
      </c>
      <c r="P150" s="11">
        <f t="shared" si="51"/>
        <v>10.737850812797117</v>
      </c>
      <c r="Q150" s="11">
        <v>535.47</v>
      </c>
      <c r="R150" s="11">
        <v>4.6100000000000003</v>
      </c>
      <c r="S150" s="11">
        <v>137.43</v>
      </c>
      <c r="T150" s="11">
        <v>439.05</v>
      </c>
      <c r="U150" s="11">
        <f t="shared" si="59"/>
        <v>1116.56</v>
      </c>
      <c r="V150" s="11">
        <f t="shared" si="52"/>
        <v>3.2708741743427256</v>
      </c>
      <c r="W150" s="11">
        <v>2548.9499999999998</v>
      </c>
      <c r="X150" s="11">
        <f t="shared" si="53"/>
        <v>7.4669473442456198</v>
      </c>
      <c r="Y150" s="12" t="s">
        <v>67</v>
      </c>
      <c r="Z150" s="12">
        <v>62</v>
      </c>
      <c r="AA150" s="13" t="s">
        <v>124</v>
      </c>
      <c r="AB150" s="13">
        <v>31227.55</v>
      </c>
      <c r="AC150" s="13">
        <v>3664.56</v>
      </c>
      <c r="AD150" s="14">
        <f t="shared" si="54"/>
        <v>11.735022440120984</v>
      </c>
      <c r="AE150" s="14">
        <v>527.85</v>
      </c>
      <c r="AF150" s="14">
        <v>1.75</v>
      </c>
      <c r="AG150" s="14">
        <v>109.63</v>
      </c>
      <c r="AH150" s="14">
        <v>576.17999999999995</v>
      </c>
      <c r="AI150" s="14">
        <f t="shared" si="60"/>
        <v>1215.4099999999999</v>
      </c>
      <c r="AJ150" s="14">
        <f t="shared" si="55"/>
        <v>3.8921080904521803</v>
      </c>
      <c r="AK150" s="14">
        <v>2449.14</v>
      </c>
      <c r="AL150" s="60">
        <f t="shared" si="56"/>
        <v>7.8428823266634753</v>
      </c>
      <c r="AM150" s="62">
        <f t="shared" si="48"/>
        <v>-0.99717162732386733</v>
      </c>
      <c r="AN150" s="63">
        <f t="shared" si="49"/>
        <v>-1.4415400019423839</v>
      </c>
      <c r="AO150" s="63">
        <f t="shared" si="50"/>
        <v>-0.44436837461851653</v>
      </c>
    </row>
    <row r="151" spans="1:41" ht="15" hidden="1" customHeight="1" outlineLevel="2">
      <c r="A151" s="7">
        <v>62</v>
      </c>
      <c r="B151" s="8" t="s">
        <v>36</v>
      </c>
      <c r="C151" s="65" t="s">
        <v>67</v>
      </c>
      <c r="D151" s="67" t="s">
        <v>142</v>
      </c>
      <c r="E151" s="130">
        <v>39052.705300000009</v>
      </c>
      <c r="F151" s="130">
        <v>3884.0347929999998</v>
      </c>
      <c r="G151" s="130">
        <v>9.9456228785256506</v>
      </c>
      <c r="H151" s="130">
        <v>1293.0511309999999</v>
      </c>
      <c r="I151" s="130">
        <v>3.3110415694689501</v>
      </c>
      <c r="J151" s="130">
        <v>2590.9836620000001</v>
      </c>
      <c r="K151" s="130">
        <v>6.6345817584114997</v>
      </c>
      <c r="L151" s="9" t="s">
        <v>67</v>
      </c>
      <c r="M151" s="10" t="s">
        <v>125</v>
      </c>
      <c r="N151" s="10">
        <v>39417.31</v>
      </c>
      <c r="O151" s="10">
        <v>3537.18</v>
      </c>
      <c r="P151" s="11">
        <f t="shared" si="51"/>
        <v>8.9736717193537565</v>
      </c>
      <c r="Q151" s="11">
        <v>591.03</v>
      </c>
      <c r="R151" s="11">
        <v>0.6</v>
      </c>
      <c r="S151" s="11">
        <v>96.61</v>
      </c>
      <c r="T151" s="11">
        <v>491.82</v>
      </c>
      <c r="U151" s="11">
        <f t="shared" si="59"/>
        <v>1180.06</v>
      </c>
      <c r="V151" s="11">
        <f t="shared" si="52"/>
        <v>2.9937608629305248</v>
      </c>
      <c r="W151" s="11">
        <v>2357.11</v>
      </c>
      <c r="X151" s="11">
        <f t="shared" si="53"/>
        <v>5.9798854868584392</v>
      </c>
      <c r="Y151" s="12" t="s">
        <v>67</v>
      </c>
      <c r="Z151" s="12">
        <v>62</v>
      </c>
      <c r="AA151" s="13" t="s">
        <v>125</v>
      </c>
      <c r="AB151" s="13">
        <v>38535.800000000003</v>
      </c>
      <c r="AC151" s="13">
        <v>4226.91</v>
      </c>
      <c r="AD151" s="14">
        <f t="shared" si="54"/>
        <v>10.968787465162263</v>
      </c>
      <c r="AE151" s="14">
        <v>648.21</v>
      </c>
      <c r="AF151" s="14">
        <v>1.8</v>
      </c>
      <c r="AG151" s="14">
        <v>103.99</v>
      </c>
      <c r="AH151" s="14">
        <v>650.01</v>
      </c>
      <c r="AI151" s="14">
        <f t="shared" si="60"/>
        <v>1404.01</v>
      </c>
      <c r="AJ151" s="14">
        <f t="shared" si="55"/>
        <v>3.6433913400007265</v>
      </c>
      <c r="AK151" s="14">
        <v>2822.9</v>
      </c>
      <c r="AL151" s="60">
        <f t="shared" si="56"/>
        <v>7.3253961251615376</v>
      </c>
      <c r="AM151" s="62">
        <f t="shared" si="48"/>
        <v>-1.9951157458085067</v>
      </c>
      <c r="AN151" s="63">
        <f t="shared" si="49"/>
        <v>-1.0231645866366126</v>
      </c>
      <c r="AO151" s="63">
        <f t="shared" si="50"/>
        <v>0.97195115917189412</v>
      </c>
    </row>
    <row r="152" spans="1:41" ht="15" hidden="1" customHeight="1" outlineLevel="2">
      <c r="A152" s="7">
        <v>62</v>
      </c>
      <c r="B152" s="8" t="s">
        <v>36</v>
      </c>
      <c r="C152" s="65" t="s">
        <v>67</v>
      </c>
      <c r="D152" s="67" t="s">
        <v>143</v>
      </c>
      <c r="E152" s="130">
        <v>35709.254000000001</v>
      </c>
      <c r="F152" s="130">
        <v>3086.5007609999998</v>
      </c>
      <c r="G152" s="130">
        <v>8.6434198849407498</v>
      </c>
      <c r="H152" s="130">
        <v>1186.0137</v>
      </c>
      <c r="I152" s="130">
        <v>3.3213103846318601</v>
      </c>
      <c r="J152" s="130">
        <v>1900.487061</v>
      </c>
      <c r="K152" s="130">
        <v>5.32211359273985</v>
      </c>
      <c r="L152" s="9" t="s">
        <v>67</v>
      </c>
      <c r="M152" s="10" t="s">
        <v>126</v>
      </c>
      <c r="N152" s="10">
        <v>36203.26</v>
      </c>
      <c r="O152" s="10">
        <v>3882.9</v>
      </c>
      <c r="P152" s="11">
        <f t="shared" si="51"/>
        <v>10.725277226415521</v>
      </c>
      <c r="Q152" s="11">
        <v>554.66</v>
      </c>
      <c r="R152" s="11">
        <v>2.23</v>
      </c>
      <c r="S152" s="11">
        <v>77.790000000000006</v>
      </c>
      <c r="T152" s="11">
        <v>495.1</v>
      </c>
      <c r="U152" s="11">
        <f t="shared" si="59"/>
        <v>1129.78</v>
      </c>
      <c r="V152" s="11">
        <f t="shared" si="52"/>
        <v>3.1206581948697436</v>
      </c>
      <c r="W152" s="11">
        <v>2753.13</v>
      </c>
      <c r="X152" s="11">
        <f t="shared" si="53"/>
        <v>7.6046466533676798</v>
      </c>
      <c r="Y152" s="12" t="s">
        <v>67</v>
      </c>
      <c r="Z152" s="12">
        <v>62</v>
      </c>
      <c r="AA152" s="13" t="s">
        <v>126</v>
      </c>
      <c r="AB152" s="13">
        <v>36195.14</v>
      </c>
      <c r="AC152" s="13">
        <v>4143.1099999999997</v>
      </c>
      <c r="AD152" s="14">
        <f t="shared" si="54"/>
        <v>11.44659200102555</v>
      </c>
      <c r="AE152" s="14">
        <v>603.86</v>
      </c>
      <c r="AF152" s="14">
        <v>5.3</v>
      </c>
      <c r="AG152" s="14">
        <v>83.97</v>
      </c>
      <c r="AH152" s="14">
        <v>605.74</v>
      </c>
      <c r="AI152" s="14">
        <f t="shared" si="60"/>
        <v>1298.8699999999999</v>
      </c>
      <c r="AJ152" s="14">
        <f t="shared" si="55"/>
        <v>3.5885204477728223</v>
      </c>
      <c r="AK152" s="14">
        <v>2844.24</v>
      </c>
      <c r="AL152" s="60">
        <f t="shared" si="56"/>
        <v>7.8580715532527297</v>
      </c>
      <c r="AM152" s="62">
        <f t="shared" si="48"/>
        <v>-0.72131477461002902</v>
      </c>
      <c r="AN152" s="63">
        <f t="shared" si="49"/>
        <v>-2.8031721160848004</v>
      </c>
      <c r="AO152" s="63">
        <f t="shared" si="50"/>
        <v>-2.0818573414747714</v>
      </c>
    </row>
    <row r="153" spans="1:41" ht="15" hidden="1" customHeight="1" outlineLevel="2">
      <c r="A153" s="7">
        <v>62</v>
      </c>
      <c r="B153" s="8" t="s">
        <v>36</v>
      </c>
      <c r="C153" s="65" t="s">
        <v>67</v>
      </c>
      <c r="D153" s="67" t="s">
        <v>144</v>
      </c>
      <c r="E153" s="130">
        <v>15551.227621999973</v>
      </c>
      <c r="F153" s="130">
        <v>1991.3166000000001</v>
      </c>
      <c r="G153" s="130">
        <v>12.8048836297845</v>
      </c>
      <c r="H153" s="130">
        <v>407.25869999999998</v>
      </c>
      <c r="I153" s="130">
        <v>2.6188215458337001</v>
      </c>
      <c r="J153" s="130">
        <v>1584.0579</v>
      </c>
      <c r="K153" s="130">
        <v>10.186063367493</v>
      </c>
      <c r="L153" s="9" t="s">
        <v>67</v>
      </c>
      <c r="M153" s="10" t="s">
        <v>127</v>
      </c>
      <c r="N153" s="10">
        <v>15174.54</v>
      </c>
      <c r="O153" s="10">
        <v>2031.68</v>
      </c>
      <c r="P153" s="11">
        <f t="shared" si="51"/>
        <v>13.388741932210136</v>
      </c>
      <c r="Q153" s="11">
        <v>160.28</v>
      </c>
      <c r="R153" s="11">
        <v>0</v>
      </c>
      <c r="S153" s="11">
        <v>41.8</v>
      </c>
      <c r="T153" s="11">
        <v>153.63999999999999</v>
      </c>
      <c r="U153" s="11">
        <f t="shared" si="59"/>
        <v>355.71999999999997</v>
      </c>
      <c r="V153" s="11">
        <f t="shared" si="52"/>
        <v>2.3441896756013691</v>
      </c>
      <c r="W153" s="11">
        <v>1675.97</v>
      </c>
      <c r="X153" s="11">
        <f t="shared" si="53"/>
        <v>11.044618156464709</v>
      </c>
      <c r="Y153" s="12" t="s">
        <v>67</v>
      </c>
      <c r="Z153" s="12">
        <v>62</v>
      </c>
      <c r="AA153" s="13" t="s">
        <v>127</v>
      </c>
      <c r="AB153" s="13">
        <v>16697.990000000002</v>
      </c>
      <c r="AC153" s="13">
        <v>1841.06</v>
      </c>
      <c r="AD153" s="14">
        <f t="shared" si="54"/>
        <v>11.025638415162543</v>
      </c>
      <c r="AE153" s="14">
        <v>200.05</v>
      </c>
      <c r="AF153" s="14">
        <v>3.5</v>
      </c>
      <c r="AG153" s="14">
        <v>28.53</v>
      </c>
      <c r="AH153" s="14">
        <v>215.89</v>
      </c>
      <c r="AI153" s="14">
        <f t="shared" si="60"/>
        <v>447.97</v>
      </c>
      <c r="AJ153" s="14">
        <f t="shared" si="55"/>
        <v>2.6827779870511357</v>
      </c>
      <c r="AK153" s="14">
        <v>1393.1</v>
      </c>
      <c r="AL153" s="60">
        <f t="shared" si="56"/>
        <v>8.3429203155589384</v>
      </c>
      <c r="AM153" s="62">
        <f t="shared" si="48"/>
        <v>2.3631035170475929</v>
      </c>
      <c r="AN153" s="63">
        <f t="shared" si="49"/>
        <v>1.7792452146219571</v>
      </c>
      <c r="AO153" s="63">
        <f t="shared" si="50"/>
        <v>-0.58385830242563586</v>
      </c>
    </row>
    <row r="154" spans="1:41" ht="15" hidden="1" customHeight="1" outlineLevel="2">
      <c r="A154" s="7">
        <v>62</v>
      </c>
      <c r="B154" s="8" t="s">
        <v>36</v>
      </c>
      <c r="C154" s="65" t="s">
        <v>67</v>
      </c>
      <c r="D154" s="67" t="s">
        <v>128</v>
      </c>
      <c r="E154" s="130">
        <v>203.50000000000085</v>
      </c>
      <c r="F154" s="130">
        <v>23.5</v>
      </c>
      <c r="G154" s="130">
        <v>11.5479115479115</v>
      </c>
      <c r="H154" s="130">
        <v>3</v>
      </c>
      <c r="I154" s="130">
        <v>1.47420147420147</v>
      </c>
      <c r="J154" s="130">
        <v>20.5</v>
      </c>
      <c r="K154" s="130">
        <v>10.0737100737101</v>
      </c>
      <c r="L154" s="9" t="s">
        <v>67</v>
      </c>
      <c r="M154" s="10" t="s">
        <v>128</v>
      </c>
      <c r="N154" s="10">
        <v>321.66000000000003</v>
      </c>
      <c r="O154" s="10">
        <v>0</v>
      </c>
      <c r="P154" s="11">
        <f t="shared" si="51"/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f t="shared" si="59"/>
        <v>0</v>
      </c>
      <c r="V154" s="11">
        <f t="shared" si="52"/>
        <v>0</v>
      </c>
      <c r="W154" s="11">
        <v>0</v>
      </c>
      <c r="X154" s="11">
        <f t="shared" si="53"/>
        <v>0</v>
      </c>
      <c r="Y154" s="12" t="s">
        <v>67</v>
      </c>
      <c r="Z154" s="12">
        <v>62</v>
      </c>
      <c r="AA154" s="13" t="s">
        <v>128</v>
      </c>
      <c r="AB154" s="13">
        <v>611.75</v>
      </c>
      <c r="AC154" s="13">
        <v>5.4</v>
      </c>
      <c r="AD154" s="14">
        <f t="shared" si="54"/>
        <v>0.88271352676747039</v>
      </c>
      <c r="AE154" s="14">
        <v>5</v>
      </c>
      <c r="AF154" s="14">
        <v>0</v>
      </c>
      <c r="AG154" s="14">
        <v>0.4</v>
      </c>
      <c r="AH154" s="14">
        <v>0</v>
      </c>
      <c r="AI154" s="14">
        <f t="shared" si="60"/>
        <v>5.4</v>
      </c>
      <c r="AJ154" s="14">
        <f t="shared" si="55"/>
        <v>0.88271352676747039</v>
      </c>
      <c r="AK154" s="14">
        <v>0</v>
      </c>
      <c r="AL154" s="60">
        <f t="shared" si="56"/>
        <v>0</v>
      </c>
      <c r="AM154" s="62">
        <f t="shared" si="48"/>
        <v>-0.88271352676747039</v>
      </c>
      <c r="AN154" s="63">
        <f t="shared" si="49"/>
        <v>10.665198021144029</v>
      </c>
      <c r="AO154" s="63">
        <f t="shared" si="50"/>
        <v>11.5479115479115</v>
      </c>
    </row>
    <row r="155" spans="1:41" outlineLevel="1" collapsed="1">
      <c r="A155" s="7"/>
      <c r="B155" s="8" t="s">
        <v>90</v>
      </c>
      <c r="C155" s="65" t="s">
        <v>67</v>
      </c>
      <c r="D155" s="66"/>
      <c r="E155" s="129">
        <f>SUM(E148:E154)</f>
        <v>145416.16747100011</v>
      </c>
      <c r="F155" s="129">
        <f>SUM(F148:F154)</f>
        <v>13954.004726999998</v>
      </c>
      <c r="G155" s="129">
        <f>F155*100/E155</f>
        <v>9.5959101176165991</v>
      </c>
      <c r="H155" s="129">
        <f>SUM(H148:H154)</f>
        <v>4620.7930310000002</v>
      </c>
      <c r="I155" s="129">
        <f>H155*100/E155</f>
        <v>3.177633623112444</v>
      </c>
      <c r="J155" s="129">
        <f>SUM(J148:J154)</f>
        <v>9333.2116960000003</v>
      </c>
      <c r="K155" s="129">
        <f>J155*100/E155</f>
        <v>6.4182764945041573</v>
      </c>
      <c r="L155" s="9" t="s">
        <v>67</v>
      </c>
      <c r="M155" s="10"/>
      <c r="N155" s="10">
        <f>SUBTOTAL(9,N148:N154)</f>
        <v>143580.36000000002</v>
      </c>
      <c r="O155" s="10">
        <f>SUBTOTAL(9,O148:O154)</f>
        <v>14772.16</v>
      </c>
      <c r="P155" s="11">
        <f t="shared" si="51"/>
        <v>10.288426634394842</v>
      </c>
      <c r="Q155" s="11"/>
      <c r="R155" s="11"/>
      <c r="S155" s="11"/>
      <c r="T155" s="11"/>
      <c r="U155" s="11">
        <f>SUBTOTAL(9,U148:U154)</f>
        <v>4409.53</v>
      </c>
      <c r="V155" s="11">
        <f t="shared" si="52"/>
        <v>3.0711233764840813</v>
      </c>
      <c r="W155" s="11">
        <f>SUBTOTAL(9,W148:W154)</f>
        <v>10362.64</v>
      </c>
      <c r="X155" s="11">
        <f t="shared" si="53"/>
        <v>7.217310222651621</v>
      </c>
      <c r="Y155" s="12" t="s">
        <v>67</v>
      </c>
      <c r="Z155" s="12"/>
      <c r="AA155" s="13"/>
      <c r="AB155" s="13">
        <f>SUBTOTAL(9,AB148:AB154)</f>
        <v>139216.99</v>
      </c>
      <c r="AC155" s="13">
        <f>SUBTOTAL(9,AC148:AC154)</f>
        <v>15089.379999999997</v>
      </c>
      <c r="AD155" s="14">
        <f t="shared" si="54"/>
        <v>10.838748919941452</v>
      </c>
      <c r="AE155" s="14"/>
      <c r="AF155" s="14"/>
      <c r="AG155" s="14"/>
      <c r="AH155" s="14"/>
      <c r="AI155" s="14">
        <f>SUBTOTAL(9,AI148:AI154)</f>
        <v>4974.57</v>
      </c>
      <c r="AJ155" s="14">
        <f t="shared" si="55"/>
        <v>3.573249213332367</v>
      </c>
      <c r="AK155" s="14">
        <f>SUBTOTAL(9,AK148:AK154)</f>
        <v>10114.82</v>
      </c>
      <c r="AL155" s="60">
        <f t="shared" si="56"/>
        <v>7.2655068896404105</v>
      </c>
      <c r="AM155" s="62">
        <f t="shared" si="48"/>
        <v>-0.55032228554660989</v>
      </c>
      <c r="AN155" s="63">
        <f t="shared" si="49"/>
        <v>-1.2428388023248527</v>
      </c>
      <c r="AO155" s="63">
        <f t="shared" si="50"/>
        <v>-0.69251651677824277</v>
      </c>
    </row>
    <row r="156" spans="1:41" ht="15" hidden="1" customHeight="1" outlineLevel="2">
      <c r="A156" s="7">
        <v>56</v>
      </c>
      <c r="B156" s="8" t="s">
        <v>33</v>
      </c>
      <c r="C156" s="65" t="s">
        <v>68</v>
      </c>
      <c r="D156" s="67" t="s">
        <v>122</v>
      </c>
      <c r="E156" s="130">
        <v>103.00000000000003</v>
      </c>
      <c r="F156" s="130">
        <v>6</v>
      </c>
      <c r="G156" s="130">
        <v>5.8252427184466002</v>
      </c>
      <c r="H156" s="130">
        <v>6</v>
      </c>
      <c r="I156" s="130">
        <v>5.8252427184466002</v>
      </c>
      <c r="J156" s="130">
        <v>0</v>
      </c>
      <c r="K156" s="130">
        <v>0</v>
      </c>
      <c r="L156" s="9" t="s">
        <v>68</v>
      </c>
      <c r="M156" s="10" t="s">
        <v>122</v>
      </c>
      <c r="N156" s="10">
        <v>0</v>
      </c>
      <c r="O156" s="10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f t="shared" ref="U156:U162" si="61">Q156+R156+S156+T156</f>
        <v>0</v>
      </c>
      <c r="V156" s="11">
        <v>0</v>
      </c>
      <c r="W156" s="11">
        <v>0</v>
      </c>
      <c r="X156" s="11">
        <v>0</v>
      </c>
      <c r="Y156" s="12" t="s">
        <v>68</v>
      </c>
      <c r="Z156" s="12">
        <v>56</v>
      </c>
      <c r="AA156" s="13" t="s">
        <v>122</v>
      </c>
      <c r="AB156" s="13">
        <v>0</v>
      </c>
      <c r="AC156" s="13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f t="shared" ref="AI156:AI162" si="62">AE156+AF156+AG156+AH156</f>
        <v>0</v>
      </c>
      <c r="AJ156" s="14">
        <v>0</v>
      </c>
      <c r="AK156" s="14">
        <v>0</v>
      </c>
      <c r="AL156" s="60">
        <v>0</v>
      </c>
      <c r="AM156" s="62">
        <f t="shared" si="48"/>
        <v>0</v>
      </c>
      <c r="AN156" s="63">
        <f t="shared" si="49"/>
        <v>5.8252427184466002</v>
      </c>
      <c r="AO156" s="63">
        <f t="shared" si="50"/>
        <v>5.8252427184466002</v>
      </c>
    </row>
    <row r="157" spans="1:41" ht="15" hidden="1" customHeight="1" outlineLevel="2">
      <c r="A157" s="7">
        <v>56</v>
      </c>
      <c r="B157" s="8" t="s">
        <v>33</v>
      </c>
      <c r="C157" s="65" t="s">
        <v>68</v>
      </c>
      <c r="D157" s="67" t="s">
        <v>123</v>
      </c>
      <c r="E157" s="130">
        <v>4947.399999999996</v>
      </c>
      <c r="F157" s="130">
        <v>242</v>
      </c>
      <c r="G157" s="130">
        <v>4.8914581396288996</v>
      </c>
      <c r="H157" s="130">
        <v>153</v>
      </c>
      <c r="I157" s="130">
        <v>3.0925334519141399</v>
      </c>
      <c r="J157" s="130">
        <v>89</v>
      </c>
      <c r="K157" s="130">
        <v>1.79892468771476</v>
      </c>
      <c r="L157" s="9" t="s">
        <v>68</v>
      </c>
      <c r="M157" s="10" t="s">
        <v>123</v>
      </c>
      <c r="N157" s="10">
        <v>4975.3999999999996</v>
      </c>
      <c r="O157" s="10">
        <v>260.57</v>
      </c>
      <c r="P157" s="11">
        <f t="shared" si="51"/>
        <v>5.2371668609559032</v>
      </c>
      <c r="Q157" s="11">
        <v>99.77</v>
      </c>
      <c r="R157" s="11">
        <v>0</v>
      </c>
      <c r="S157" s="11">
        <v>7.4</v>
      </c>
      <c r="T157" s="11">
        <v>48</v>
      </c>
      <c r="U157" s="11">
        <f t="shared" si="61"/>
        <v>155.17000000000002</v>
      </c>
      <c r="V157" s="11">
        <f t="shared" si="52"/>
        <v>3.1187442215701258</v>
      </c>
      <c r="W157" s="11">
        <v>105.4</v>
      </c>
      <c r="X157" s="11">
        <f t="shared" si="53"/>
        <v>2.1184226393857783</v>
      </c>
      <c r="Y157" s="12" t="s">
        <v>68</v>
      </c>
      <c r="Z157" s="12">
        <v>56</v>
      </c>
      <c r="AA157" s="13" t="s">
        <v>123</v>
      </c>
      <c r="AB157" s="13">
        <v>3983.54</v>
      </c>
      <c r="AC157" s="13">
        <v>225</v>
      </c>
      <c r="AD157" s="14">
        <f t="shared" si="54"/>
        <v>5.6482425179614113</v>
      </c>
      <c r="AE157" s="14">
        <v>100.2</v>
      </c>
      <c r="AF157" s="14">
        <v>0</v>
      </c>
      <c r="AG157" s="14">
        <v>10</v>
      </c>
      <c r="AH157" s="14">
        <v>77</v>
      </c>
      <c r="AI157" s="14">
        <f t="shared" si="62"/>
        <v>187.2</v>
      </c>
      <c r="AJ157" s="14">
        <f t="shared" si="55"/>
        <v>4.6993377749438938</v>
      </c>
      <c r="AK157" s="14">
        <v>37.799999999999997</v>
      </c>
      <c r="AL157" s="60">
        <f t="shared" si="56"/>
        <v>0.94890474301751693</v>
      </c>
      <c r="AM157" s="62">
        <f t="shared" si="48"/>
        <v>-0.41107565700550808</v>
      </c>
      <c r="AN157" s="63">
        <f t="shared" si="49"/>
        <v>-0.75678437833251166</v>
      </c>
      <c r="AO157" s="63">
        <f t="shared" si="50"/>
        <v>-0.34570872132700359</v>
      </c>
    </row>
    <row r="158" spans="1:41" ht="15" hidden="1" customHeight="1" outlineLevel="2">
      <c r="A158" s="7">
        <v>56</v>
      </c>
      <c r="B158" s="8" t="s">
        <v>33</v>
      </c>
      <c r="C158" s="65" t="s">
        <v>68</v>
      </c>
      <c r="D158" s="67" t="s">
        <v>141</v>
      </c>
      <c r="E158" s="130">
        <v>19827.41650000001</v>
      </c>
      <c r="F158" s="130">
        <v>1428.4</v>
      </c>
      <c r="G158" s="130">
        <v>7.2041660092226296</v>
      </c>
      <c r="H158" s="130">
        <v>606.70000000000005</v>
      </c>
      <c r="I158" s="130">
        <v>3.0599054541163002</v>
      </c>
      <c r="J158" s="130">
        <v>821.7</v>
      </c>
      <c r="K158" s="130">
        <v>4.1442615582317499</v>
      </c>
      <c r="L158" s="9" t="s">
        <v>68</v>
      </c>
      <c r="M158" s="10" t="s">
        <v>124</v>
      </c>
      <c r="N158" s="10">
        <v>16144.61</v>
      </c>
      <c r="O158" s="10">
        <v>1156.2</v>
      </c>
      <c r="P158" s="11">
        <f t="shared" si="51"/>
        <v>7.1615232576073371</v>
      </c>
      <c r="Q158" s="11">
        <v>400</v>
      </c>
      <c r="R158" s="11">
        <v>8.4</v>
      </c>
      <c r="S158" s="11">
        <v>21.6</v>
      </c>
      <c r="T158" s="11">
        <v>127</v>
      </c>
      <c r="U158" s="11">
        <f t="shared" si="61"/>
        <v>557</v>
      </c>
      <c r="V158" s="11">
        <f t="shared" si="52"/>
        <v>3.450067855463836</v>
      </c>
      <c r="W158" s="11">
        <v>599.20000000000005</v>
      </c>
      <c r="X158" s="11">
        <f t="shared" si="53"/>
        <v>3.711455402143502</v>
      </c>
      <c r="Y158" s="12" t="s">
        <v>68</v>
      </c>
      <c r="Z158" s="12">
        <v>56</v>
      </c>
      <c r="AA158" s="13" t="s">
        <v>124</v>
      </c>
      <c r="AB158" s="13">
        <v>14865.5</v>
      </c>
      <c r="AC158" s="13">
        <v>1018.52</v>
      </c>
      <c r="AD158" s="14">
        <f t="shared" si="54"/>
        <v>6.8515690693215836</v>
      </c>
      <c r="AE158" s="14">
        <v>277.82</v>
      </c>
      <c r="AF158" s="14">
        <v>7.64</v>
      </c>
      <c r="AG158" s="14">
        <v>40</v>
      </c>
      <c r="AH158" s="14">
        <v>141.72</v>
      </c>
      <c r="AI158" s="14">
        <f t="shared" si="62"/>
        <v>467.17999999999995</v>
      </c>
      <c r="AJ158" s="14">
        <f t="shared" si="55"/>
        <v>3.1427129931721094</v>
      </c>
      <c r="AK158" s="14">
        <v>551.34</v>
      </c>
      <c r="AL158" s="60">
        <f t="shared" si="56"/>
        <v>3.7088560761494738</v>
      </c>
      <c r="AM158" s="62">
        <f t="shared" si="48"/>
        <v>0.3099541882857535</v>
      </c>
      <c r="AN158" s="63">
        <f t="shared" si="49"/>
        <v>0.35259693990104601</v>
      </c>
      <c r="AO158" s="63">
        <f t="shared" si="50"/>
        <v>4.2642751615292518E-2</v>
      </c>
    </row>
    <row r="159" spans="1:41" ht="15" hidden="1" customHeight="1" outlineLevel="2">
      <c r="A159" s="7">
        <v>56</v>
      </c>
      <c r="B159" s="8" t="s">
        <v>33</v>
      </c>
      <c r="C159" s="65" t="s">
        <v>68</v>
      </c>
      <c r="D159" s="67" t="s">
        <v>142</v>
      </c>
      <c r="E159" s="130">
        <v>15494.287499999995</v>
      </c>
      <c r="F159" s="130">
        <v>1681.8485920000001</v>
      </c>
      <c r="G159" s="130">
        <v>10.8546365362073</v>
      </c>
      <c r="H159" s="130">
        <v>542.15</v>
      </c>
      <c r="I159" s="130">
        <v>3.49903093333092</v>
      </c>
      <c r="J159" s="130">
        <v>1139.698592</v>
      </c>
      <c r="K159" s="130">
        <v>7.3556050383084699</v>
      </c>
      <c r="L159" s="9" t="s">
        <v>68</v>
      </c>
      <c r="M159" s="10" t="s">
        <v>125</v>
      </c>
      <c r="N159" s="10">
        <v>16085.96</v>
      </c>
      <c r="O159" s="10">
        <v>1801.43</v>
      </c>
      <c r="P159" s="11">
        <f t="shared" si="51"/>
        <v>11.198772096909355</v>
      </c>
      <c r="Q159" s="11">
        <v>297.73</v>
      </c>
      <c r="R159" s="11">
        <v>10.6</v>
      </c>
      <c r="S159" s="11">
        <v>81</v>
      </c>
      <c r="T159" s="11">
        <v>185.62</v>
      </c>
      <c r="U159" s="11">
        <f t="shared" si="61"/>
        <v>574.95000000000005</v>
      </c>
      <c r="V159" s="11">
        <f t="shared" si="52"/>
        <v>3.5742349228768449</v>
      </c>
      <c r="W159" s="11">
        <v>1226.48</v>
      </c>
      <c r="X159" s="11">
        <f t="shared" si="53"/>
        <v>7.6245371740325112</v>
      </c>
      <c r="Y159" s="12" t="s">
        <v>68</v>
      </c>
      <c r="Z159" s="12">
        <v>56</v>
      </c>
      <c r="AA159" s="13" t="s">
        <v>125</v>
      </c>
      <c r="AB159" s="13">
        <v>15649.4</v>
      </c>
      <c r="AC159" s="13">
        <v>1493.65</v>
      </c>
      <c r="AD159" s="14">
        <f t="shared" si="54"/>
        <v>9.5444553784809649</v>
      </c>
      <c r="AE159" s="14">
        <v>274.8</v>
      </c>
      <c r="AF159" s="14">
        <v>7</v>
      </c>
      <c r="AG159" s="14">
        <v>48.9</v>
      </c>
      <c r="AH159" s="14">
        <v>228.2</v>
      </c>
      <c r="AI159" s="14">
        <f t="shared" si="62"/>
        <v>558.9</v>
      </c>
      <c r="AJ159" s="14">
        <f t="shared" si="55"/>
        <v>3.5713829284189811</v>
      </c>
      <c r="AK159" s="14">
        <v>934.75</v>
      </c>
      <c r="AL159" s="60">
        <f t="shared" si="56"/>
        <v>5.9730724500619834</v>
      </c>
      <c r="AM159" s="62">
        <f t="shared" si="48"/>
        <v>1.6543167184283902</v>
      </c>
      <c r="AN159" s="63">
        <f t="shared" si="49"/>
        <v>1.3101811577263351</v>
      </c>
      <c r="AO159" s="63">
        <f t="shared" si="50"/>
        <v>-0.34413556070205509</v>
      </c>
    </row>
    <row r="160" spans="1:41" ht="15" hidden="1" customHeight="1" outlineLevel="2">
      <c r="A160" s="7">
        <v>56</v>
      </c>
      <c r="B160" s="8" t="s">
        <v>33</v>
      </c>
      <c r="C160" s="65" t="s">
        <v>68</v>
      </c>
      <c r="D160" s="67" t="s">
        <v>143</v>
      </c>
      <c r="E160" s="130">
        <v>22504.400000000005</v>
      </c>
      <c r="F160" s="130">
        <v>2032.2</v>
      </c>
      <c r="G160" s="130">
        <v>9.0302340875562095</v>
      </c>
      <c r="H160" s="130">
        <v>610.6</v>
      </c>
      <c r="I160" s="130">
        <v>2.7132471872167199</v>
      </c>
      <c r="J160" s="130">
        <v>1421.6</v>
      </c>
      <c r="K160" s="130">
        <v>6.3169869003394901</v>
      </c>
      <c r="L160" s="9" t="s">
        <v>68</v>
      </c>
      <c r="M160" s="10" t="s">
        <v>126</v>
      </c>
      <c r="N160" s="10">
        <v>21429.05</v>
      </c>
      <c r="O160" s="10">
        <v>1856.5</v>
      </c>
      <c r="P160" s="11">
        <f t="shared" si="51"/>
        <v>8.6634731824322593</v>
      </c>
      <c r="Q160" s="11">
        <v>328.4</v>
      </c>
      <c r="R160" s="11">
        <v>6</v>
      </c>
      <c r="S160" s="11">
        <v>23.4</v>
      </c>
      <c r="T160" s="11">
        <v>182.6</v>
      </c>
      <c r="U160" s="11">
        <f t="shared" si="61"/>
        <v>540.4</v>
      </c>
      <c r="V160" s="11">
        <f t="shared" si="52"/>
        <v>2.521810346235601</v>
      </c>
      <c r="W160" s="11">
        <v>1316.1</v>
      </c>
      <c r="X160" s="11">
        <f t="shared" si="53"/>
        <v>6.1416628361966588</v>
      </c>
      <c r="Y160" s="12" t="s">
        <v>68</v>
      </c>
      <c r="Z160" s="12">
        <v>56</v>
      </c>
      <c r="AA160" s="13" t="s">
        <v>126</v>
      </c>
      <c r="AB160" s="13">
        <v>21812.080000000002</v>
      </c>
      <c r="AC160" s="13">
        <v>2171.1</v>
      </c>
      <c r="AD160" s="14">
        <f t="shared" si="54"/>
        <v>9.9536587065515985</v>
      </c>
      <c r="AE160" s="14">
        <v>337.65</v>
      </c>
      <c r="AF160" s="14">
        <v>6</v>
      </c>
      <c r="AG160" s="14">
        <v>34</v>
      </c>
      <c r="AH160" s="14">
        <v>214.75</v>
      </c>
      <c r="AI160" s="14">
        <f t="shared" si="62"/>
        <v>592.4</v>
      </c>
      <c r="AJ160" s="14">
        <f t="shared" si="55"/>
        <v>2.7159262206997221</v>
      </c>
      <c r="AK160" s="14">
        <v>1578.7</v>
      </c>
      <c r="AL160" s="60">
        <f t="shared" si="56"/>
        <v>7.2377324858518763</v>
      </c>
      <c r="AM160" s="62">
        <f t="shared" si="48"/>
        <v>-1.2901855241193392</v>
      </c>
      <c r="AN160" s="63">
        <f t="shared" si="49"/>
        <v>-0.92342461899538897</v>
      </c>
      <c r="AO160" s="63">
        <f t="shared" si="50"/>
        <v>0.36676090512395021</v>
      </c>
    </row>
    <row r="161" spans="1:41" ht="15" hidden="1" customHeight="1" outlineLevel="2">
      <c r="A161" s="7">
        <v>56</v>
      </c>
      <c r="B161" s="8" t="s">
        <v>33</v>
      </c>
      <c r="C161" s="65" t="s">
        <v>68</v>
      </c>
      <c r="D161" s="67" t="s">
        <v>144</v>
      </c>
      <c r="E161" s="130">
        <v>9778.7000000000062</v>
      </c>
      <c r="F161" s="130">
        <v>475.3</v>
      </c>
      <c r="G161" s="130">
        <v>4.8605642876864996</v>
      </c>
      <c r="H161" s="130">
        <v>213</v>
      </c>
      <c r="I161" s="130">
        <v>2.1782036467014998</v>
      </c>
      <c r="J161" s="130">
        <v>262.3</v>
      </c>
      <c r="K161" s="130">
        <v>2.6823606409849998</v>
      </c>
      <c r="L161" s="9" t="s">
        <v>68</v>
      </c>
      <c r="M161" s="10" t="s">
        <v>127</v>
      </c>
      <c r="N161" s="10">
        <v>9967.4</v>
      </c>
      <c r="O161" s="10">
        <v>833.55</v>
      </c>
      <c r="P161" s="11">
        <f t="shared" si="51"/>
        <v>8.3627626060958722</v>
      </c>
      <c r="Q161" s="11">
        <v>143.19999999999999</v>
      </c>
      <c r="R161" s="11">
        <v>1</v>
      </c>
      <c r="S161" s="11">
        <v>1</v>
      </c>
      <c r="T161" s="11">
        <v>79.099999999999994</v>
      </c>
      <c r="U161" s="11">
        <f t="shared" si="61"/>
        <v>224.29999999999998</v>
      </c>
      <c r="V161" s="11">
        <f t="shared" si="52"/>
        <v>2.2503360956718903</v>
      </c>
      <c r="W161" s="11">
        <v>609.25</v>
      </c>
      <c r="X161" s="11">
        <f t="shared" si="53"/>
        <v>6.1124265104239823</v>
      </c>
      <c r="Y161" s="12" t="s">
        <v>68</v>
      </c>
      <c r="Z161" s="12">
        <v>56</v>
      </c>
      <c r="AA161" s="13" t="s">
        <v>127</v>
      </c>
      <c r="AB161" s="13">
        <v>13091.2</v>
      </c>
      <c r="AC161" s="13">
        <v>1034.53</v>
      </c>
      <c r="AD161" s="14">
        <f t="shared" si="54"/>
        <v>7.9024841114641893</v>
      </c>
      <c r="AE161" s="14">
        <v>181.73</v>
      </c>
      <c r="AF161" s="14">
        <v>4</v>
      </c>
      <c r="AG161" s="14">
        <v>6.5</v>
      </c>
      <c r="AH161" s="14">
        <v>206.3</v>
      </c>
      <c r="AI161" s="14">
        <f t="shared" si="62"/>
        <v>398.53</v>
      </c>
      <c r="AJ161" s="14">
        <f t="shared" si="55"/>
        <v>3.0442587386946953</v>
      </c>
      <c r="AK161" s="14">
        <v>636</v>
      </c>
      <c r="AL161" s="60">
        <f t="shared" si="56"/>
        <v>4.8582253727694935</v>
      </c>
      <c r="AM161" s="62">
        <f t="shared" si="48"/>
        <v>0.46027849463168291</v>
      </c>
      <c r="AN161" s="63">
        <f t="shared" si="49"/>
        <v>-3.0419198237776897</v>
      </c>
      <c r="AO161" s="63">
        <f t="shared" si="50"/>
        <v>-3.5021983184093726</v>
      </c>
    </row>
    <row r="162" spans="1:41" ht="15" hidden="1" customHeight="1" outlineLevel="2">
      <c r="A162" s="7">
        <v>56</v>
      </c>
      <c r="B162" s="8" t="s">
        <v>33</v>
      </c>
      <c r="C162" s="65" t="s">
        <v>68</v>
      </c>
      <c r="D162" s="67" t="s">
        <v>128</v>
      </c>
      <c r="E162" s="130">
        <v>0</v>
      </c>
      <c r="F162" s="130">
        <v>0</v>
      </c>
      <c r="G162" s="130">
        <v>0</v>
      </c>
      <c r="H162" s="130">
        <v>0</v>
      </c>
      <c r="I162" s="130">
        <v>0</v>
      </c>
      <c r="J162" s="130">
        <v>0</v>
      </c>
      <c r="K162" s="130">
        <v>0</v>
      </c>
      <c r="L162" s="9" t="s">
        <v>68</v>
      </c>
      <c r="M162" s="10" t="s">
        <v>128</v>
      </c>
      <c r="N162" s="10">
        <v>0</v>
      </c>
      <c r="O162" s="10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f t="shared" si="61"/>
        <v>0</v>
      </c>
      <c r="V162" s="11">
        <v>0</v>
      </c>
      <c r="W162" s="11">
        <v>0</v>
      </c>
      <c r="X162" s="11">
        <v>0</v>
      </c>
      <c r="Y162" s="12" t="s">
        <v>68</v>
      </c>
      <c r="Z162" s="12">
        <v>56</v>
      </c>
      <c r="AA162" s="13" t="s">
        <v>128</v>
      </c>
      <c r="AB162" s="13">
        <v>103</v>
      </c>
      <c r="AC162" s="13">
        <v>20</v>
      </c>
      <c r="AD162" s="14">
        <f t="shared" si="54"/>
        <v>19.417475728155338</v>
      </c>
      <c r="AE162" s="14">
        <v>0</v>
      </c>
      <c r="AF162" s="14">
        <v>0</v>
      </c>
      <c r="AG162" s="14">
        <v>0</v>
      </c>
      <c r="AH162" s="14">
        <v>10</v>
      </c>
      <c r="AI162" s="14">
        <f t="shared" si="62"/>
        <v>10</v>
      </c>
      <c r="AJ162" s="14">
        <f t="shared" si="55"/>
        <v>9.7087378640776691</v>
      </c>
      <c r="AK162" s="14">
        <v>10</v>
      </c>
      <c r="AL162" s="60">
        <f t="shared" si="56"/>
        <v>9.7087378640776691</v>
      </c>
      <c r="AM162" s="62">
        <f t="shared" si="48"/>
        <v>-19.417475728155338</v>
      </c>
      <c r="AN162" s="63">
        <f t="shared" si="49"/>
        <v>-19.417475728155338</v>
      </c>
      <c r="AO162" s="63">
        <f t="shared" si="50"/>
        <v>0</v>
      </c>
    </row>
    <row r="163" spans="1:41" outlineLevel="1" collapsed="1">
      <c r="A163" s="7"/>
      <c r="B163" s="8" t="s">
        <v>91</v>
      </c>
      <c r="C163" s="65" t="s">
        <v>68</v>
      </c>
      <c r="D163" s="66"/>
      <c r="E163" s="129">
        <f>SUM(E156:E162)</f>
        <v>72655.204000000027</v>
      </c>
      <c r="F163" s="129">
        <f>SUM(F156:F162)</f>
        <v>5865.7485919999999</v>
      </c>
      <c r="G163" s="129">
        <f>F163*100/E163</f>
        <v>8.0734046139351516</v>
      </c>
      <c r="H163" s="129">
        <f>SUM(H156:H162)</f>
        <v>2131.4499999999998</v>
      </c>
      <c r="I163" s="129">
        <f>H163*100/E163</f>
        <v>2.933650836628301</v>
      </c>
      <c r="J163" s="129">
        <f>SUM(J156:J162)</f>
        <v>3734.2985920000001</v>
      </c>
      <c r="K163" s="129">
        <f>J163*100/E163</f>
        <v>5.1397537773068516</v>
      </c>
      <c r="L163" s="9" t="s">
        <v>68</v>
      </c>
      <c r="M163" s="10"/>
      <c r="N163" s="10">
        <f>SUBTOTAL(9,N156:N162)</f>
        <v>68602.42</v>
      </c>
      <c r="O163" s="10">
        <f>SUBTOTAL(9,O156:O162)</f>
        <v>5908.25</v>
      </c>
      <c r="P163" s="11">
        <f t="shared" si="51"/>
        <v>8.6123055134206634</v>
      </c>
      <c r="Q163" s="11"/>
      <c r="R163" s="11"/>
      <c r="S163" s="11"/>
      <c r="T163" s="11"/>
      <c r="U163" s="11">
        <f>SUBTOTAL(9,U156:U162)</f>
        <v>2051.8200000000002</v>
      </c>
      <c r="V163" s="11">
        <f t="shared" si="52"/>
        <v>2.9908857442638328</v>
      </c>
      <c r="W163" s="11">
        <f>SUBTOTAL(9,W156:W162)</f>
        <v>3856.43</v>
      </c>
      <c r="X163" s="11">
        <f t="shared" si="53"/>
        <v>5.6214197691568319</v>
      </c>
      <c r="Y163" s="12" t="s">
        <v>68</v>
      </c>
      <c r="Z163" s="12"/>
      <c r="AA163" s="13"/>
      <c r="AB163" s="13">
        <f>SUBTOTAL(9,AB156:AB162)</f>
        <v>69504.72</v>
      </c>
      <c r="AC163" s="13">
        <f>SUBTOTAL(9,AC156:AC162)</f>
        <v>5962.8</v>
      </c>
      <c r="AD163" s="14">
        <f t="shared" si="54"/>
        <v>8.5789857149269864</v>
      </c>
      <c r="AE163" s="14"/>
      <c r="AF163" s="14"/>
      <c r="AG163" s="14"/>
      <c r="AH163" s="14"/>
      <c r="AI163" s="14">
        <f>SUBTOTAL(9,AI156:AI162)</f>
        <v>2214.21</v>
      </c>
      <c r="AJ163" s="14">
        <f t="shared" si="55"/>
        <v>3.1856973166714431</v>
      </c>
      <c r="AK163" s="14">
        <f>SUBTOTAL(9,AK156:AK162)</f>
        <v>3748.59</v>
      </c>
      <c r="AL163" s="60">
        <f t="shared" si="56"/>
        <v>5.3932883982555424</v>
      </c>
      <c r="AM163" s="62">
        <f t="shared" si="48"/>
        <v>3.3319798493677055E-2</v>
      </c>
      <c r="AN163" s="63">
        <f t="shared" si="49"/>
        <v>-0.50558110099183473</v>
      </c>
      <c r="AO163" s="63">
        <f t="shared" si="50"/>
        <v>-0.53890089948551179</v>
      </c>
    </row>
    <row r="164" spans="1:41" ht="15" hidden="1" customHeight="1" outlineLevel="2">
      <c r="A164" s="7">
        <v>16</v>
      </c>
      <c r="B164" s="8" t="s">
        <v>11</v>
      </c>
      <c r="C164" s="65" t="s">
        <v>147</v>
      </c>
      <c r="D164" s="67" t="s">
        <v>122</v>
      </c>
      <c r="E164" s="130">
        <v>0</v>
      </c>
      <c r="F164" s="130">
        <v>0</v>
      </c>
      <c r="G164" s="130">
        <v>0</v>
      </c>
      <c r="H164" s="130">
        <v>0</v>
      </c>
      <c r="I164" s="130">
        <v>0</v>
      </c>
      <c r="J164" s="130">
        <v>0</v>
      </c>
      <c r="K164" s="130">
        <v>0</v>
      </c>
      <c r="L164" s="9" t="s">
        <v>69</v>
      </c>
      <c r="M164" s="10" t="s">
        <v>122</v>
      </c>
      <c r="N164" s="10">
        <v>100</v>
      </c>
      <c r="O164" s="10">
        <v>3</v>
      </c>
      <c r="P164" s="11">
        <f t="shared" si="51"/>
        <v>3</v>
      </c>
      <c r="Q164" s="11">
        <v>2</v>
      </c>
      <c r="R164" s="11">
        <v>0</v>
      </c>
      <c r="S164" s="11">
        <v>0</v>
      </c>
      <c r="T164" s="11">
        <v>0</v>
      </c>
      <c r="U164" s="11">
        <f t="shared" ref="U164:U169" si="63">Q164+R164+S164+T164</f>
        <v>2</v>
      </c>
      <c r="V164" s="11">
        <f t="shared" si="52"/>
        <v>2</v>
      </c>
      <c r="W164" s="11">
        <v>1</v>
      </c>
      <c r="X164" s="11">
        <f t="shared" si="53"/>
        <v>1</v>
      </c>
      <c r="Y164" s="12" t="s">
        <v>69</v>
      </c>
      <c r="Z164" s="12">
        <v>16</v>
      </c>
      <c r="AA164" s="13" t="s">
        <v>122</v>
      </c>
      <c r="AB164" s="13">
        <v>0</v>
      </c>
      <c r="AC164" s="13">
        <v>0</v>
      </c>
      <c r="AD164" s="14">
        <v>0</v>
      </c>
      <c r="AE164" s="14">
        <v>0</v>
      </c>
      <c r="AF164" s="14">
        <v>0</v>
      </c>
      <c r="AG164" s="14">
        <v>0</v>
      </c>
      <c r="AH164" s="14">
        <v>0</v>
      </c>
      <c r="AI164" s="14">
        <f t="shared" ref="AI164:AI170" si="64">AE164+AF164+AG164+AH164</f>
        <v>0</v>
      </c>
      <c r="AJ164" s="14">
        <v>0</v>
      </c>
      <c r="AK164" s="14">
        <v>0</v>
      </c>
      <c r="AL164" s="60">
        <v>0</v>
      </c>
      <c r="AM164" s="62">
        <f t="shared" si="48"/>
        <v>3</v>
      </c>
      <c r="AN164" s="63">
        <f t="shared" si="49"/>
        <v>0</v>
      </c>
      <c r="AO164" s="63">
        <f t="shared" si="50"/>
        <v>-3</v>
      </c>
    </row>
    <row r="165" spans="1:41" ht="15" hidden="1" customHeight="1" outlineLevel="2">
      <c r="A165" s="7">
        <v>16</v>
      </c>
      <c r="B165" s="8" t="s">
        <v>11</v>
      </c>
      <c r="C165" s="65" t="s">
        <v>147</v>
      </c>
      <c r="D165" s="67" t="s">
        <v>123</v>
      </c>
      <c r="E165" s="130">
        <v>765.9999999999992</v>
      </c>
      <c r="F165" s="130">
        <v>25</v>
      </c>
      <c r="G165" s="130">
        <v>3.2637075718015698</v>
      </c>
      <c r="H165" s="130">
        <v>25</v>
      </c>
      <c r="I165" s="130">
        <v>3.2637075718015698</v>
      </c>
      <c r="J165" s="130">
        <v>0</v>
      </c>
      <c r="K165" s="130">
        <v>0</v>
      </c>
      <c r="L165" s="9" t="s">
        <v>69</v>
      </c>
      <c r="M165" s="10" t="s">
        <v>123</v>
      </c>
      <c r="N165" s="10">
        <v>1314.6</v>
      </c>
      <c r="O165" s="10">
        <v>31.5</v>
      </c>
      <c r="P165" s="11">
        <f t="shared" si="51"/>
        <v>2.3961661341853038</v>
      </c>
      <c r="Q165" s="11">
        <v>17</v>
      </c>
      <c r="R165" s="11">
        <v>0</v>
      </c>
      <c r="S165" s="11">
        <v>0</v>
      </c>
      <c r="T165" s="11">
        <v>0</v>
      </c>
      <c r="U165" s="11">
        <f t="shared" si="63"/>
        <v>17</v>
      </c>
      <c r="V165" s="11">
        <f t="shared" si="52"/>
        <v>1.2931690247984178</v>
      </c>
      <c r="W165" s="11">
        <v>14.5</v>
      </c>
      <c r="X165" s="11">
        <f t="shared" si="53"/>
        <v>1.1029971093868858</v>
      </c>
      <c r="Y165" s="12" t="s">
        <v>69</v>
      </c>
      <c r="Z165" s="12">
        <v>16</v>
      </c>
      <c r="AA165" s="13" t="s">
        <v>123</v>
      </c>
      <c r="AB165" s="13">
        <v>764</v>
      </c>
      <c r="AC165" s="13">
        <v>25</v>
      </c>
      <c r="AD165" s="14">
        <f t="shared" si="54"/>
        <v>3.2722513089005236</v>
      </c>
      <c r="AE165" s="14">
        <v>6</v>
      </c>
      <c r="AF165" s="14">
        <v>0</v>
      </c>
      <c r="AG165" s="14">
        <v>2</v>
      </c>
      <c r="AH165" s="14">
        <v>12</v>
      </c>
      <c r="AI165" s="14">
        <f t="shared" si="64"/>
        <v>20</v>
      </c>
      <c r="AJ165" s="14">
        <f t="shared" si="55"/>
        <v>2.6178010471204187</v>
      </c>
      <c r="AK165" s="14">
        <v>5</v>
      </c>
      <c r="AL165" s="60">
        <f t="shared" si="56"/>
        <v>0.65445026178010468</v>
      </c>
      <c r="AM165" s="62">
        <f t="shared" si="48"/>
        <v>-0.87608517471521985</v>
      </c>
      <c r="AN165" s="63">
        <f t="shared" si="49"/>
        <v>-8.5437370989538408E-3</v>
      </c>
      <c r="AO165" s="63">
        <f t="shared" si="50"/>
        <v>0.86754143761626601</v>
      </c>
    </row>
    <row r="166" spans="1:41" ht="15" hidden="1" customHeight="1" outlineLevel="2">
      <c r="A166" s="7">
        <v>16</v>
      </c>
      <c r="B166" s="8" t="s">
        <v>11</v>
      </c>
      <c r="C166" s="65" t="s">
        <v>147</v>
      </c>
      <c r="D166" s="67" t="s">
        <v>141</v>
      </c>
      <c r="E166" s="130">
        <v>6562.662667000006</v>
      </c>
      <c r="F166" s="130">
        <v>277</v>
      </c>
      <c r="G166" s="130">
        <v>4.2208477573116703</v>
      </c>
      <c r="H166" s="130">
        <v>106</v>
      </c>
      <c r="I166" s="130">
        <v>1.6151987151551399</v>
      </c>
      <c r="J166" s="130">
        <v>171</v>
      </c>
      <c r="K166" s="130">
        <v>2.6056496985570301</v>
      </c>
      <c r="L166" s="9" t="s">
        <v>69</v>
      </c>
      <c r="M166" s="10" t="s">
        <v>124</v>
      </c>
      <c r="N166" s="10">
        <v>4918.8</v>
      </c>
      <c r="O166" s="10">
        <v>211.2</v>
      </c>
      <c r="P166" s="11">
        <f t="shared" si="51"/>
        <v>4.2937301780922175</v>
      </c>
      <c r="Q166" s="11">
        <v>27.7</v>
      </c>
      <c r="R166" s="11">
        <v>0</v>
      </c>
      <c r="S166" s="11">
        <v>5</v>
      </c>
      <c r="T166" s="11">
        <v>19.2</v>
      </c>
      <c r="U166" s="11">
        <f t="shared" si="63"/>
        <v>51.900000000000006</v>
      </c>
      <c r="V166" s="11">
        <f t="shared" si="52"/>
        <v>1.0551353988777752</v>
      </c>
      <c r="W166" s="11">
        <v>159.30000000000001</v>
      </c>
      <c r="X166" s="11">
        <f t="shared" si="53"/>
        <v>3.2385947792144427</v>
      </c>
      <c r="Y166" s="12" t="s">
        <v>69</v>
      </c>
      <c r="Z166" s="12">
        <v>16</v>
      </c>
      <c r="AA166" s="13" t="s">
        <v>124</v>
      </c>
      <c r="AB166" s="13">
        <v>4957.2</v>
      </c>
      <c r="AC166" s="13">
        <v>59.54</v>
      </c>
      <c r="AD166" s="14">
        <f t="shared" si="54"/>
        <v>1.2010812555474866</v>
      </c>
      <c r="AE166" s="14">
        <v>25.34</v>
      </c>
      <c r="AF166" s="14">
        <v>0</v>
      </c>
      <c r="AG166" s="14">
        <v>5</v>
      </c>
      <c r="AH166" s="14">
        <v>12</v>
      </c>
      <c r="AI166" s="14">
        <f t="shared" si="64"/>
        <v>42.34</v>
      </c>
      <c r="AJ166" s="14">
        <f t="shared" si="55"/>
        <v>0.8541111918018236</v>
      </c>
      <c r="AK166" s="14">
        <v>17.2</v>
      </c>
      <c r="AL166" s="60">
        <f t="shared" si="56"/>
        <v>0.34697006374566286</v>
      </c>
      <c r="AM166" s="62">
        <f t="shared" si="48"/>
        <v>3.0926489225447309</v>
      </c>
      <c r="AN166" s="63">
        <f t="shared" si="49"/>
        <v>3.0197665017641837</v>
      </c>
      <c r="AO166" s="63">
        <f t="shared" si="50"/>
        <v>-7.2882420780547186E-2</v>
      </c>
    </row>
    <row r="167" spans="1:41" ht="15" hidden="1" customHeight="1" outlineLevel="2">
      <c r="A167" s="7">
        <v>16</v>
      </c>
      <c r="B167" s="8" t="s">
        <v>11</v>
      </c>
      <c r="C167" s="65" t="s">
        <v>147</v>
      </c>
      <c r="D167" s="67" t="s">
        <v>142</v>
      </c>
      <c r="E167" s="130">
        <v>10910.55999999999</v>
      </c>
      <c r="F167" s="130">
        <v>523.4</v>
      </c>
      <c r="G167" s="130">
        <v>4.7971873121086404</v>
      </c>
      <c r="H167" s="130">
        <v>252.8</v>
      </c>
      <c r="I167" s="130">
        <v>2.3170213077972202</v>
      </c>
      <c r="J167" s="130">
        <v>270.60000000000002</v>
      </c>
      <c r="K167" s="130">
        <v>2.4801660043114202</v>
      </c>
      <c r="L167" s="9" t="s">
        <v>69</v>
      </c>
      <c r="M167" s="10" t="s">
        <v>125</v>
      </c>
      <c r="N167" s="10">
        <v>10510.62</v>
      </c>
      <c r="O167" s="10">
        <v>402.4</v>
      </c>
      <c r="P167" s="11">
        <f t="shared" si="51"/>
        <v>3.8285086893066249</v>
      </c>
      <c r="Q167" s="11">
        <v>120.4</v>
      </c>
      <c r="R167" s="11">
        <v>10.7</v>
      </c>
      <c r="S167" s="11">
        <v>5</v>
      </c>
      <c r="T167" s="11">
        <v>48.1</v>
      </c>
      <c r="U167" s="11">
        <f t="shared" si="63"/>
        <v>184.2</v>
      </c>
      <c r="V167" s="11">
        <f t="shared" si="52"/>
        <v>1.7525131723913525</v>
      </c>
      <c r="W167" s="11">
        <v>218.2</v>
      </c>
      <c r="X167" s="11">
        <f t="shared" si="53"/>
        <v>2.0759955169152722</v>
      </c>
      <c r="Y167" s="12" t="s">
        <v>69</v>
      </c>
      <c r="Z167" s="12">
        <v>16</v>
      </c>
      <c r="AA167" s="13" t="s">
        <v>125</v>
      </c>
      <c r="AB167" s="13">
        <v>9800.93</v>
      </c>
      <c r="AC167" s="13">
        <v>457.97</v>
      </c>
      <c r="AD167" s="14">
        <f t="shared" si="54"/>
        <v>4.6727198337300644</v>
      </c>
      <c r="AE167" s="14">
        <v>113.07</v>
      </c>
      <c r="AF167" s="14">
        <v>0</v>
      </c>
      <c r="AG167" s="14">
        <v>9.6</v>
      </c>
      <c r="AH167" s="14">
        <v>70.8</v>
      </c>
      <c r="AI167" s="14">
        <f t="shared" si="64"/>
        <v>193.46999999999997</v>
      </c>
      <c r="AJ167" s="14">
        <f t="shared" si="55"/>
        <v>1.9739963452447875</v>
      </c>
      <c r="AK167" s="14">
        <v>264.5</v>
      </c>
      <c r="AL167" s="60">
        <f t="shared" si="56"/>
        <v>2.6987234884852764</v>
      </c>
      <c r="AM167" s="62">
        <f t="shared" si="48"/>
        <v>-0.84421114442343947</v>
      </c>
      <c r="AN167" s="63">
        <f t="shared" si="49"/>
        <v>0.12446747837857597</v>
      </c>
      <c r="AO167" s="63">
        <f t="shared" si="50"/>
        <v>0.96867862280201544</v>
      </c>
    </row>
    <row r="168" spans="1:41" ht="15" hidden="1" customHeight="1" outlineLevel="2">
      <c r="A168" s="7">
        <v>16</v>
      </c>
      <c r="B168" s="8" t="s">
        <v>11</v>
      </c>
      <c r="C168" s="65" t="s">
        <v>147</v>
      </c>
      <c r="D168" s="67" t="s">
        <v>143</v>
      </c>
      <c r="E168" s="130">
        <v>12015.36000000001</v>
      </c>
      <c r="F168" s="130">
        <v>206</v>
      </c>
      <c r="G168" s="130">
        <v>1.71447214232449</v>
      </c>
      <c r="H168" s="130">
        <v>90.6</v>
      </c>
      <c r="I168" s="130">
        <v>0.75403483541067395</v>
      </c>
      <c r="J168" s="130">
        <v>115.4</v>
      </c>
      <c r="K168" s="130">
        <v>0.96043730691381701</v>
      </c>
      <c r="L168" s="9" t="s">
        <v>69</v>
      </c>
      <c r="M168" s="10" t="s">
        <v>126</v>
      </c>
      <c r="N168" s="10">
        <v>11764.32</v>
      </c>
      <c r="O168" s="10">
        <v>428.13</v>
      </c>
      <c r="P168" s="11">
        <f t="shared" si="51"/>
        <v>3.6392243665592234</v>
      </c>
      <c r="Q168" s="11">
        <v>85.83</v>
      </c>
      <c r="R168" s="11">
        <v>0</v>
      </c>
      <c r="S168" s="11">
        <v>1</v>
      </c>
      <c r="T168" s="11">
        <v>77</v>
      </c>
      <c r="U168" s="11">
        <f t="shared" si="63"/>
        <v>163.82999999999998</v>
      </c>
      <c r="V168" s="11">
        <f t="shared" si="52"/>
        <v>1.3926006773022155</v>
      </c>
      <c r="W168" s="11">
        <v>264.3</v>
      </c>
      <c r="X168" s="11">
        <f t="shared" si="53"/>
        <v>2.2466236892570075</v>
      </c>
      <c r="Y168" s="12" t="s">
        <v>69</v>
      </c>
      <c r="Z168" s="12">
        <v>16</v>
      </c>
      <c r="AA168" s="13" t="s">
        <v>126</v>
      </c>
      <c r="AB168" s="13">
        <v>10796.83</v>
      </c>
      <c r="AC168" s="13">
        <v>323.69</v>
      </c>
      <c r="AD168" s="14">
        <f t="shared" si="54"/>
        <v>2.9980096009662094</v>
      </c>
      <c r="AE168" s="14">
        <v>135.09</v>
      </c>
      <c r="AF168" s="14">
        <v>0</v>
      </c>
      <c r="AG168" s="14">
        <v>10</v>
      </c>
      <c r="AH168" s="14">
        <v>49</v>
      </c>
      <c r="AI168" s="14">
        <f t="shared" si="64"/>
        <v>194.09</v>
      </c>
      <c r="AJ168" s="14">
        <f t="shared" si="55"/>
        <v>1.7976572753298885</v>
      </c>
      <c r="AK168" s="14">
        <v>129.6</v>
      </c>
      <c r="AL168" s="60">
        <f t="shared" si="56"/>
        <v>1.2003523256363211</v>
      </c>
      <c r="AM168" s="62">
        <f t="shared" si="48"/>
        <v>0.64121476559301405</v>
      </c>
      <c r="AN168" s="63">
        <f t="shared" si="49"/>
        <v>-1.2835374586417194</v>
      </c>
      <c r="AO168" s="63">
        <f t="shared" si="50"/>
        <v>-1.9247522242347335</v>
      </c>
    </row>
    <row r="169" spans="1:41" ht="15" hidden="1" customHeight="1" outlineLevel="2">
      <c r="A169" s="7">
        <v>16</v>
      </c>
      <c r="B169" s="8" t="s">
        <v>11</v>
      </c>
      <c r="C169" s="65" t="s">
        <v>147</v>
      </c>
      <c r="D169" s="67" t="s">
        <v>144</v>
      </c>
      <c r="E169" s="130">
        <v>6573.070000000007</v>
      </c>
      <c r="F169" s="130">
        <v>373.6</v>
      </c>
      <c r="G169" s="130">
        <v>5.6837976774931596</v>
      </c>
      <c r="H169" s="130">
        <v>175.4</v>
      </c>
      <c r="I169" s="130">
        <v>2.6684638989087301</v>
      </c>
      <c r="J169" s="130">
        <v>198.2</v>
      </c>
      <c r="K169" s="130">
        <v>3.0153337785844401</v>
      </c>
      <c r="L169" s="9" t="s">
        <v>69</v>
      </c>
      <c r="M169" s="10" t="s">
        <v>127</v>
      </c>
      <c r="N169" s="10">
        <v>6728</v>
      </c>
      <c r="O169" s="10">
        <v>319.2</v>
      </c>
      <c r="P169" s="11">
        <f t="shared" si="51"/>
        <v>4.7443519619500591</v>
      </c>
      <c r="Q169" s="11">
        <v>90.2</v>
      </c>
      <c r="R169" s="11">
        <v>0</v>
      </c>
      <c r="S169" s="11">
        <v>13</v>
      </c>
      <c r="T169" s="11">
        <v>53.5</v>
      </c>
      <c r="U169" s="11">
        <f t="shared" si="63"/>
        <v>156.69999999999999</v>
      </c>
      <c r="V169" s="11">
        <f t="shared" si="52"/>
        <v>2.3290725326991675</v>
      </c>
      <c r="W169" s="11">
        <v>162.5</v>
      </c>
      <c r="X169" s="11">
        <f t="shared" si="53"/>
        <v>2.4152794292508917</v>
      </c>
      <c r="Y169" s="12" t="s">
        <v>69</v>
      </c>
      <c r="Z169" s="12">
        <v>16</v>
      </c>
      <c r="AA169" s="13" t="s">
        <v>127</v>
      </c>
      <c r="AB169" s="13">
        <v>7381.2</v>
      </c>
      <c r="AC169" s="13">
        <v>418.9</v>
      </c>
      <c r="AD169" s="14">
        <f t="shared" si="54"/>
        <v>5.6752289600606947</v>
      </c>
      <c r="AE169" s="14">
        <v>106.3</v>
      </c>
      <c r="AF169" s="14">
        <v>0</v>
      </c>
      <c r="AG169" s="14">
        <v>17.399999999999999</v>
      </c>
      <c r="AH169" s="14">
        <v>37.200000000000003</v>
      </c>
      <c r="AI169" s="14">
        <f t="shared" si="64"/>
        <v>160.89999999999998</v>
      </c>
      <c r="AJ169" s="14">
        <f t="shared" si="55"/>
        <v>2.1798623530049315</v>
      </c>
      <c r="AK169" s="14">
        <v>258</v>
      </c>
      <c r="AL169" s="60">
        <f t="shared" si="56"/>
        <v>3.4953666070557632</v>
      </c>
      <c r="AM169" s="62">
        <f t="shared" si="48"/>
        <v>-0.93087699811063551</v>
      </c>
      <c r="AN169" s="63">
        <f t="shared" si="49"/>
        <v>8.5687174324649007E-3</v>
      </c>
      <c r="AO169" s="63">
        <f t="shared" si="50"/>
        <v>0.93944571554310041</v>
      </c>
    </row>
    <row r="170" spans="1:41" ht="15" hidden="1" customHeight="1" outlineLevel="2">
      <c r="A170" s="7">
        <v>16</v>
      </c>
      <c r="B170" s="8" t="s">
        <v>11</v>
      </c>
      <c r="C170" s="65" t="s">
        <v>147</v>
      </c>
      <c r="D170" s="67" t="s">
        <v>128</v>
      </c>
      <c r="E170" s="130">
        <v>0</v>
      </c>
      <c r="F170" s="130">
        <v>0</v>
      </c>
      <c r="G170" s="130">
        <v>0</v>
      </c>
      <c r="H170" s="130">
        <v>0</v>
      </c>
      <c r="I170" s="130">
        <v>0</v>
      </c>
      <c r="J170" s="130">
        <v>0</v>
      </c>
      <c r="K170" s="130">
        <v>0</v>
      </c>
      <c r="L170" s="9" t="s">
        <v>69</v>
      </c>
      <c r="M170" s="10" t="s">
        <v>128</v>
      </c>
      <c r="N170" s="10">
        <v>241</v>
      </c>
      <c r="O170" s="10">
        <v>0</v>
      </c>
      <c r="P170" s="11">
        <f t="shared" si="51"/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f t="shared" si="52"/>
        <v>0</v>
      </c>
      <c r="W170" s="11">
        <v>0</v>
      </c>
      <c r="X170" s="11">
        <f t="shared" si="53"/>
        <v>0</v>
      </c>
      <c r="Y170" s="12" t="s">
        <v>69</v>
      </c>
      <c r="Z170" s="12">
        <v>16</v>
      </c>
      <c r="AA170" s="13" t="s">
        <v>128</v>
      </c>
      <c r="AB170" s="13">
        <v>217</v>
      </c>
      <c r="AC170" s="13">
        <v>3</v>
      </c>
      <c r="AD170" s="14">
        <f t="shared" si="54"/>
        <v>1.3824884792626728</v>
      </c>
      <c r="AE170" s="14">
        <v>3</v>
      </c>
      <c r="AF170" s="14">
        <v>0</v>
      </c>
      <c r="AG170" s="14">
        <v>0</v>
      </c>
      <c r="AH170" s="14">
        <v>0</v>
      </c>
      <c r="AI170" s="14">
        <f t="shared" si="64"/>
        <v>3</v>
      </c>
      <c r="AJ170" s="14">
        <f t="shared" si="55"/>
        <v>1.3824884792626728</v>
      </c>
      <c r="AK170" s="14">
        <v>0</v>
      </c>
      <c r="AL170" s="60">
        <f t="shared" si="56"/>
        <v>0</v>
      </c>
      <c r="AM170" s="62">
        <f t="shared" si="48"/>
        <v>-1.3824884792626728</v>
      </c>
      <c r="AN170" s="63">
        <f t="shared" si="49"/>
        <v>-1.3824884792626728</v>
      </c>
      <c r="AO170" s="63">
        <f t="shared" si="50"/>
        <v>0</v>
      </c>
    </row>
    <row r="171" spans="1:41" outlineLevel="1" collapsed="1">
      <c r="A171" s="7"/>
      <c r="B171" s="8" t="s">
        <v>92</v>
      </c>
      <c r="C171" s="65" t="s">
        <v>147</v>
      </c>
      <c r="D171" s="66"/>
      <c r="E171" s="129">
        <f>SUM(E164:E170)</f>
        <v>36827.652667000009</v>
      </c>
      <c r="F171" s="129">
        <f>SUM(F164:F170)</f>
        <v>1405</v>
      </c>
      <c r="G171" s="129">
        <f>F171*100/E171</f>
        <v>3.8150680215874093</v>
      </c>
      <c r="H171" s="129">
        <f>SUM(H164:H170)</f>
        <v>649.79999999999995</v>
      </c>
      <c r="I171" s="129">
        <f>H171*100/E171</f>
        <v>1.7644350180978634</v>
      </c>
      <c r="J171" s="129">
        <f>SUM(J164:J170)</f>
        <v>755.2</v>
      </c>
      <c r="K171" s="129">
        <f>J171*100/E171</f>
        <v>2.0506330034895455</v>
      </c>
      <c r="L171" s="9" t="s">
        <v>121</v>
      </c>
      <c r="M171" s="10"/>
      <c r="N171" s="10">
        <f>SUBTOTAL(9,N164:N170)</f>
        <v>35577.339999999997</v>
      </c>
      <c r="O171" s="10">
        <f>SUBTOTAL(9,O164:O170)</f>
        <v>1395.43</v>
      </c>
      <c r="P171" s="11">
        <f t="shared" si="51"/>
        <v>3.9222437652730648</v>
      </c>
      <c r="Q171" s="11"/>
      <c r="R171" s="11"/>
      <c r="S171" s="11"/>
      <c r="T171" s="11"/>
      <c r="U171" s="11">
        <f>SUBTOTAL(9,U164:U170)</f>
        <v>575.62999999999988</v>
      </c>
      <c r="V171" s="11">
        <f t="shared" si="52"/>
        <v>1.6179680661904456</v>
      </c>
      <c r="W171" s="11">
        <f>SUBTOTAL(9,W164:W170)</f>
        <v>819.8</v>
      </c>
      <c r="X171" s="11">
        <f t="shared" si="53"/>
        <v>2.3042756990826185</v>
      </c>
      <c r="Y171" s="12" t="s">
        <v>121</v>
      </c>
      <c r="Z171" s="12"/>
      <c r="AA171" s="13"/>
      <c r="AB171" s="13">
        <f>SUBTOTAL(9,AB164:AB170)</f>
        <v>33917.159999999996</v>
      </c>
      <c r="AC171" s="13">
        <f>SUBTOTAL(9,AC164:AC170)</f>
        <v>1288.0999999999999</v>
      </c>
      <c r="AD171" s="14">
        <f t="shared" si="54"/>
        <v>3.7977825973636943</v>
      </c>
      <c r="AE171" s="14"/>
      <c r="AF171" s="14"/>
      <c r="AG171" s="14"/>
      <c r="AH171" s="14"/>
      <c r="AI171" s="14">
        <f>SUBTOTAL(9,AI164:AI170)</f>
        <v>613.79999999999995</v>
      </c>
      <c r="AJ171" s="14">
        <f t="shared" si="55"/>
        <v>1.8097034067710858</v>
      </c>
      <c r="AK171" s="14">
        <f>SUBTOTAL(9,AK164:AK170)</f>
        <v>674.3</v>
      </c>
      <c r="AL171" s="60">
        <f t="shared" si="56"/>
        <v>1.9880791905926087</v>
      </c>
      <c r="AM171" s="62">
        <f t="shared" si="48"/>
        <v>0.12446116790937056</v>
      </c>
      <c r="AN171" s="63">
        <f t="shared" si="49"/>
        <v>1.728542422371504E-2</v>
      </c>
      <c r="AO171" s="63">
        <f t="shared" si="50"/>
        <v>-0.10717574368565552</v>
      </c>
    </row>
    <row r="172" spans="1:41" ht="15" hidden="1" customHeight="1" outlineLevel="2">
      <c r="A172" s="7">
        <v>19</v>
      </c>
      <c r="B172" s="8" t="s">
        <v>14</v>
      </c>
      <c r="C172" s="65" t="s">
        <v>68</v>
      </c>
      <c r="D172" s="67" t="s">
        <v>123</v>
      </c>
      <c r="E172" s="130">
        <v>593.00000000000034</v>
      </c>
      <c r="F172" s="130">
        <v>4</v>
      </c>
      <c r="G172" s="130">
        <v>0.67453625632377701</v>
      </c>
      <c r="H172" s="130">
        <v>4</v>
      </c>
      <c r="I172" s="130">
        <v>0.67453625632377701</v>
      </c>
      <c r="J172" s="130">
        <v>0</v>
      </c>
      <c r="K172" s="130">
        <v>0</v>
      </c>
      <c r="L172" s="9" t="s">
        <v>68</v>
      </c>
      <c r="M172" s="10" t="s">
        <v>123</v>
      </c>
      <c r="N172" s="10">
        <v>721</v>
      </c>
      <c r="O172" s="10">
        <v>44</v>
      </c>
      <c r="P172" s="11">
        <f t="shared" si="51"/>
        <v>6.102635228848821</v>
      </c>
      <c r="Q172" s="11">
        <v>10</v>
      </c>
      <c r="R172" s="11">
        <v>0</v>
      </c>
      <c r="S172" s="11">
        <v>2</v>
      </c>
      <c r="T172" s="11">
        <v>0</v>
      </c>
      <c r="U172" s="11">
        <f t="shared" ref="U172:U177" si="65">Q172+R172+S172+T172</f>
        <v>12</v>
      </c>
      <c r="V172" s="11">
        <f t="shared" si="52"/>
        <v>1.6643550624133148</v>
      </c>
      <c r="W172" s="11">
        <v>32</v>
      </c>
      <c r="X172" s="11">
        <f t="shared" si="53"/>
        <v>4.438280166435506</v>
      </c>
      <c r="Y172" s="12" t="s">
        <v>68</v>
      </c>
      <c r="Z172" s="12">
        <v>19</v>
      </c>
      <c r="AA172" s="13" t="s">
        <v>123</v>
      </c>
      <c r="AB172" s="13">
        <v>757</v>
      </c>
      <c r="AC172" s="13">
        <v>9</v>
      </c>
      <c r="AD172" s="14">
        <f t="shared" si="54"/>
        <v>1.1889035667107002</v>
      </c>
      <c r="AE172" s="14">
        <v>9</v>
      </c>
      <c r="AF172" s="14">
        <v>0</v>
      </c>
      <c r="AG172" s="14">
        <v>0</v>
      </c>
      <c r="AH172" s="14">
        <v>0</v>
      </c>
      <c r="AI172" s="14">
        <f t="shared" ref="AI172:AI177" si="66">AE172+AF172+AG172+AH172</f>
        <v>9</v>
      </c>
      <c r="AJ172" s="14">
        <f t="shared" si="55"/>
        <v>1.1889035667107002</v>
      </c>
      <c r="AK172" s="14">
        <v>0</v>
      </c>
      <c r="AL172" s="60">
        <f t="shared" si="56"/>
        <v>0</v>
      </c>
      <c r="AM172" s="62">
        <f t="shared" si="48"/>
        <v>4.9137316621381206</v>
      </c>
      <c r="AN172" s="63">
        <f t="shared" si="49"/>
        <v>-0.51436731038692318</v>
      </c>
      <c r="AO172" s="63">
        <f t="shared" si="50"/>
        <v>-5.4280989725250439</v>
      </c>
    </row>
    <row r="173" spans="1:41" ht="15" hidden="1" customHeight="1" outlineLevel="2">
      <c r="A173" s="7">
        <v>19</v>
      </c>
      <c r="B173" s="8" t="s">
        <v>14</v>
      </c>
      <c r="C173" s="65" t="s">
        <v>68</v>
      </c>
      <c r="D173" s="67" t="s">
        <v>141</v>
      </c>
      <c r="E173" s="130">
        <v>1703.9300000000048</v>
      </c>
      <c r="F173" s="130">
        <v>28.4</v>
      </c>
      <c r="G173" s="130">
        <v>1.66673513583304</v>
      </c>
      <c r="H173" s="130">
        <v>19</v>
      </c>
      <c r="I173" s="130">
        <v>1.11506928101507</v>
      </c>
      <c r="J173" s="130">
        <v>9.4</v>
      </c>
      <c r="K173" s="130">
        <v>0.55166585481798003</v>
      </c>
      <c r="L173" s="9" t="s">
        <v>68</v>
      </c>
      <c r="M173" s="10" t="s">
        <v>124</v>
      </c>
      <c r="N173" s="10">
        <v>1821.4</v>
      </c>
      <c r="O173" s="10">
        <v>43.76</v>
      </c>
      <c r="P173" s="11">
        <f t="shared" si="51"/>
        <v>2.4025474909410343</v>
      </c>
      <c r="Q173" s="11">
        <v>26.26</v>
      </c>
      <c r="R173" s="11">
        <v>0</v>
      </c>
      <c r="S173" s="11">
        <v>1</v>
      </c>
      <c r="T173" s="11">
        <v>4</v>
      </c>
      <c r="U173" s="11">
        <f t="shared" si="65"/>
        <v>31.26</v>
      </c>
      <c r="V173" s="11">
        <f t="shared" si="52"/>
        <v>1.716262215877896</v>
      </c>
      <c r="W173" s="11">
        <v>12.5</v>
      </c>
      <c r="X173" s="11">
        <f t="shared" si="53"/>
        <v>0.68628527506313819</v>
      </c>
      <c r="Y173" s="12" t="s">
        <v>68</v>
      </c>
      <c r="Z173" s="12">
        <v>19</v>
      </c>
      <c r="AA173" s="13" t="s">
        <v>124</v>
      </c>
      <c r="AB173" s="13">
        <v>1593.81</v>
      </c>
      <c r="AC173" s="13">
        <v>52</v>
      </c>
      <c r="AD173" s="14">
        <f t="shared" si="54"/>
        <v>3.2626222699067018</v>
      </c>
      <c r="AE173" s="14">
        <v>18</v>
      </c>
      <c r="AF173" s="14">
        <v>0</v>
      </c>
      <c r="AG173" s="14">
        <v>3</v>
      </c>
      <c r="AH173" s="14">
        <v>0</v>
      </c>
      <c r="AI173" s="14">
        <f t="shared" si="66"/>
        <v>21</v>
      </c>
      <c r="AJ173" s="14">
        <f t="shared" si="55"/>
        <v>1.3175974551546294</v>
      </c>
      <c r="AK173" s="14">
        <v>31</v>
      </c>
      <c r="AL173" s="60">
        <f t="shared" si="56"/>
        <v>1.9450248147520721</v>
      </c>
      <c r="AM173" s="62">
        <f t="shared" si="48"/>
        <v>-0.86007477896566753</v>
      </c>
      <c r="AN173" s="63">
        <f t="shared" si="49"/>
        <v>-1.5958871340736618</v>
      </c>
      <c r="AO173" s="63">
        <f t="shared" si="50"/>
        <v>-0.73581235510799425</v>
      </c>
    </row>
    <row r="174" spans="1:41" ht="15" hidden="1" customHeight="1" outlineLevel="2">
      <c r="A174" s="7">
        <v>19</v>
      </c>
      <c r="B174" s="8" t="s">
        <v>14</v>
      </c>
      <c r="C174" s="65" t="s">
        <v>68</v>
      </c>
      <c r="D174" s="67" t="s">
        <v>142</v>
      </c>
      <c r="E174" s="130">
        <v>2159.6400000000031</v>
      </c>
      <c r="F174" s="130">
        <v>71</v>
      </c>
      <c r="G174" s="130">
        <v>3.2875849678650102</v>
      </c>
      <c r="H174" s="130">
        <v>63</v>
      </c>
      <c r="I174" s="130">
        <v>2.9171528588097999</v>
      </c>
      <c r="J174" s="130">
        <v>8</v>
      </c>
      <c r="K174" s="130">
        <v>0.37043210905521301</v>
      </c>
      <c r="L174" s="9" t="s">
        <v>68</v>
      </c>
      <c r="M174" s="10" t="s">
        <v>125</v>
      </c>
      <c r="N174" s="10">
        <v>1714.08</v>
      </c>
      <c r="O174" s="10">
        <v>64.8</v>
      </c>
      <c r="P174" s="11">
        <f t="shared" si="51"/>
        <v>3.7804536544385328</v>
      </c>
      <c r="Q174" s="11">
        <v>35</v>
      </c>
      <c r="R174" s="11">
        <v>3</v>
      </c>
      <c r="S174" s="11">
        <v>0</v>
      </c>
      <c r="T174" s="11">
        <v>12.4</v>
      </c>
      <c r="U174" s="11">
        <f t="shared" si="65"/>
        <v>50.4</v>
      </c>
      <c r="V174" s="11">
        <f t="shared" si="52"/>
        <v>2.9403528423410812</v>
      </c>
      <c r="W174" s="11">
        <v>14.4</v>
      </c>
      <c r="X174" s="11">
        <f t="shared" si="53"/>
        <v>0.84010081209745169</v>
      </c>
      <c r="Y174" s="12" t="s">
        <v>68</v>
      </c>
      <c r="Z174" s="12">
        <v>19</v>
      </c>
      <c r="AA174" s="13" t="s">
        <v>125</v>
      </c>
      <c r="AB174" s="13">
        <v>1851.2</v>
      </c>
      <c r="AC174" s="13">
        <v>78.650000000000006</v>
      </c>
      <c r="AD174" s="14">
        <f t="shared" si="54"/>
        <v>4.2485955056179776</v>
      </c>
      <c r="AE174" s="14">
        <v>36.9</v>
      </c>
      <c r="AF174" s="14">
        <v>0</v>
      </c>
      <c r="AG174" s="14">
        <v>2</v>
      </c>
      <c r="AH174" s="14">
        <v>9.4499999999999993</v>
      </c>
      <c r="AI174" s="14">
        <f t="shared" si="66"/>
        <v>48.349999999999994</v>
      </c>
      <c r="AJ174" s="14">
        <f t="shared" si="55"/>
        <v>2.6118193604148656</v>
      </c>
      <c r="AK174" s="14">
        <v>30.3</v>
      </c>
      <c r="AL174" s="60">
        <f t="shared" si="56"/>
        <v>1.6367761452031115</v>
      </c>
      <c r="AM174" s="62">
        <f t="shared" si="48"/>
        <v>-0.46814185117944485</v>
      </c>
      <c r="AN174" s="63">
        <f t="shared" si="49"/>
        <v>-0.96101053775296741</v>
      </c>
      <c r="AO174" s="63">
        <f t="shared" si="50"/>
        <v>-0.49286868657352256</v>
      </c>
    </row>
    <row r="175" spans="1:41" ht="15" hidden="1" customHeight="1" outlineLevel="2">
      <c r="A175" s="7">
        <v>19</v>
      </c>
      <c r="B175" s="8" t="s">
        <v>14</v>
      </c>
      <c r="C175" s="65" t="s">
        <v>68</v>
      </c>
      <c r="D175" s="67" t="s">
        <v>143</v>
      </c>
      <c r="E175" s="130">
        <v>1781.9999999999998</v>
      </c>
      <c r="F175" s="130">
        <v>142.19999999999999</v>
      </c>
      <c r="G175" s="130">
        <v>7.9797979797979801</v>
      </c>
      <c r="H175" s="130">
        <v>24</v>
      </c>
      <c r="I175" s="130">
        <v>1.34680134680135</v>
      </c>
      <c r="J175" s="130">
        <v>118.2</v>
      </c>
      <c r="K175" s="130">
        <v>6.6329966329966297</v>
      </c>
      <c r="L175" s="9" t="s">
        <v>68</v>
      </c>
      <c r="M175" s="10" t="s">
        <v>126</v>
      </c>
      <c r="N175" s="10">
        <v>2181.8000000000002</v>
      </c>
      <c r="O175" s="10">
        <v>251.23</v>
      </c>
      <c r="P175" s="11">
        <f t="shared" si="51"/>
        <v>11.51480429003575</v>
      </c>
      <c r="Q175" s="11">
        <v>24.83</v>
      </c>
      <c r="R175" s="11">
        <v>0</v>
      </c>
      <c r="S175" s="11">
        <v>2</v>
      </c>
      <c r="T175" s="11">
        <v>20</v>
      </c>
      <c r="U175" s="11">
        <f t="shared" si="65"/>
        <v>46.83</v>
      </c>
      <c r="V175" s="11">
        <f t="shared" si="52"/>
        <v>2.146392886607388</v>
      </c>
      <c r="W175" s="11">
        <v>204.4</v>
      </c>
      <c r="X175" s="11">
        <f t="shared" si="53"/>
        <v>9.368411403428361</v>
      </c>
      <c r="Y175" s="12" t="s">
        <v>68</v>
      </c>
      <c r="Z175" s="12">
        <v>19</v>
      </c>
      <c r="AA175" s="13" t="s">
        <v>126</v>
      </c>
      <c r="AB175" s="13">
        <v>2198</v>
      </c>
      <c r="AC175" s="13">
        <v>186.69</v>
      </c>
      <c r="AD175" s="14">
        <f t="shared" si="54"/>
        <v>8.4936305732484083</v>
      </c>
      <c r="AE175" s="14">
        <v>24.79</v>
      </c>
      <c r="AF175" s="14">
        <v>0</v>
      </c>
      <c r="AG175" s="14">
        <v>5</v>
      </c>
      <c r="AH175" s="14">
        <v>9.9</v>
      </c>
      <c r="AI175" s="14">
        <f t="shared" si="66"/>
        <v>39.69</v>
      </c>
      <c r="AJ175" s="14">
        <f t="shared" si="55"/>
        <v>1.8057324840764331</v>
      </c>
      <c r="AK175" s="14">
        <v>147</v>
      </c>
      <c r="AL175" s="60">
        <f t="shared" si="56"/>
        <v>6.6878980891719744</v>
      </c>
      <c r="AM175" s="62">
        <f t="shared" si="48"/>
        <v>3.0211737167873416</v>
      </c>
      <c r="AN175" s="63">
        <f t="shared" si="49"/>
        <v>-0.5138325934504282</v>
      </c>
      <c r="AO175" s="63">
        <f t="shared" si="50"/>
        <v>-3.5350063102377698</v>
      </c>
    </row>
    <row r="176" spans="1:41" ht="15" hidden="1" customHeight="1" outlineLevel="2">
      <c r="A176" s="7">
        <v>19</v>
      </c>
      <c r="B176" s="8" t="s">
        <v>14</v>
      </c>
      <c r="C176" s="65" t="s">
        <v>68</v>
      </c>
      <c r="D176" s="67" t="s">
        <v>144</v>
      </c>
      <c r="E176" s="130">
        <v>1232.5</v>
      </c>
      <c r="F176" s="130">
        <v>12</v>
      </c>
      <c r="G176" s="130">
        <v>0.97363083164300201</v>
      </c>
      <c r="H176" s="130">
        <v>12</v>
      </c>
      <c r="I176" s="130">
        <v>0.97363083164300201</v>
      </c>
      <c r="J176" s="130">
        <v>0</v>
      </c>
      <c r="K176" s="130">
        <v>0</v>
      </c>
      <c r="L176" s="9" t="s">
        <v>68</v>
      </c>
      <c r="M176" s="10" t="s">
        <v>127</v>
      </c>
      <c r="N176" s="10">
        <v>1169.4000000000001</v>
      </c>
      <c r="O176" s="10">
        <v>181.74</v>
      </c>
      <c r="P176" s="11">
        <f t="shared" si="51"/>
        <v>15.541303232426884</v>
      </c>
      <c r="Q176" s="11">
        <v>18.8</v>
      </c>
      <c r="R176" s="11">
        <v>0</v>
      </c>
      <c r="S176" s="11">
        <v>1</v>
      </c>
      <c r="T176" s="11">
        <v>14</v>
      </c>
      <c r="U176" s="11">
        <f t="shared" si="65"/>
        <v>33.799999999999997</v>
      </c>
      <c r="V176" s="11">
        <f t="shared" si="52"/>
        <v>2.8903711304942701</v>
      </c>
      <c r="W176" s="11">
        <v>147.94</v>
      </c>
      <c r="X176" s="11">
        <f t="shared" si="53"/>
        <v>12.650932101932614</v>
      </c>
      <c r="Y176" s="12" t="s">
        <v>68</v>
      </c>
      <c r="Z176" s="12">
        <v>19</v>
      </c>
      <c r="AA176" s="13" t="s">
        <v>127</v>
      </c>
      <c r="AB176" s="13">
        <v>1484.6</v>
      </c>
      <c r="AC176" s="13">
        <v>156.13</v>
      </c>
      <c r="AD176" s="14">
        <f t="shared" si="54"/>
        <v>10.516637478108581</v>
      </c>
      <c r="AE176" s="14">
        <v>24.73</v>
      </c>
      <c r="AF176" s="14">
        <v>0</v>
      </c>
      <c r="AG176" s="14">
        <v>2.4</v>
      </c>
      <c r="AH176" s="14">
        <v>25</v>
      </c>
      <c r="AI176" s="14">
        <f t="shared" si="66"/>
        <v>52.129999999999995</v>
      </c>
      <c r="AJ176" s="14">
        <f t="shared" si="55"/>
        <v>3.5113835376532401</v>
      </c>
      <c r="AK176" s="14">
        <v>104</v>
      </c>
      <c r="AL176" s="60">
        <f t="shared" si="56"/>
        <v>7.0052539404553418</v>
      </c>
      <c r="AM176" s="62">
        <f t="shared" si="48"/>
        <v>5.0246657543183026</v>
      </c>
      <c r="AN176" s="63">
        <f t="shared" si="49"/>
        <v>-9.5430066464655798</v>
      </c>
      <c r="AO176" s="63">
        <f t="shared" si="50"/>
        <v>-14.567672400783882</v>
      </c>
    </row>
    <row r="177" spans="1:41" ht="15" hidden="1" customHeight="1" outlineLevel="2">
      <c r="A177" s="7">
        <v>19</v>
      </c>
      <c r="B177" s="8" t="s">
        <v>14</v>
      </c>
      <c r="C177" s="65" t="s">
        <v>68</v>
      </c>
      <c r="D177" s="67" t="s">
        <v>128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  <c r="J177" s="130">
        <v>0</v>
      </c>
      <c r="K177" s="130">
        <v>0</v>
      </c>
      <c r="L177" s="9" t="s">
        <v>68</v>
      </c>
      <c r="M177" s="10" t="s">
        <v>128</v>
      </c>
      <c r="N177" s="10">
        <v>95</v>
      </c>
      <c r="O177" s="10">
        <v>0</v>
      </c>
      <c r="P177" s="11">
        <f t="shared" si="51"/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f t="shared" si="65"/>
        <v>0</v>
      </c>
      <c r="V177" s="11">
        <f t="shared" si="52"/>
        <v>0</v>
      </c>
      <c r="W177" s="11">
        <v>0</v>
      </c>
      <c r="X177" s="11">
        <f t="shared" si="53"/>
        <v>0</v>
      </c>
      <c r="Y177" s="12" t="s">
        <v>68</v>
      </c>
      <c r="Z177" s="12">
        <v>19</v>
      </c>
      <c r="AA177" s="13" t="s">
        <v>128</v>
      </c>
      <c r="AB177" s="13">
        <v>342</v>
      </c>
      <c r="AC177" s="13">
        <v>4</v>
      </c>
      <c r="AD177" s="14">
        <f t="shared" si="54"/>
        <v>1.1695906432748537</v>
      </c>
      <c r="AE177" s="14">
        <v>4</v>
      </c>
      <c r="AF177" s="14">
        <v>0</v>
      </c>
      <c r="AG177" s="14">
        <v>0</v>
      </c>
      <c r="AH177" s="14">
        <v>0</v>
      </c>
      <c r="AI177" s="14">
        <f t="shared" si="66"/>
        <v>4</v>
      </c>
      <c r="AJ177" s="14">
        <f t="shared" si="55"/>
        <v>1.1695906432748537</v>
      </c>
      <c r="AK177" s="14">
        <v>0</v>
      </c>
      <c r="AL177" s="60">
        <f t="shared" si="56"/>
        <v>0</v>
      </c>
      <c r="AM177" s="62">
        <f t="shared" si="48"/>
        <v>-1.1695906432748537</v>
      </c>
      <c r="AN177" s="63">
        <f t="shared" si="49"/>
        <v>-1.1695906432748537</v>
      </c>
      <c r="AO177" s="63">
        <f t="shared" si="50"/>
        <v>0</v>
      </c>
    </row>
    <row r="178" spans="1:41" ht="15" customHeight="1" outlineLevel="1" collapsed="1">
      <c r="A178" s="7"/>
      <c r="B178" s="8" t="s">
        <v>93</v>
      </c>
      <c r="C178" s="65" t="s">
        <v>68</v>
      </c>
      <c r="D178" s="66"/>
      <c r="E178" s="129">
        <f>SUM(E172:E177)</f>
        <v>7471.0700000000088</v>
      </c>
      <c r="F178" s="129">
        <f>SUM(F172:F177)</f>
        <v>257.60000000000002</v>
      </c>
      <c r="G178" s="129">
        <f>F178*100/E178</f>
        <v>3.4479666232547643</v>
      </c>
      <c r="H178" s="129">
        <f>SUM(H172:H177)</f>
        <v>122</v>
      </c>
      <c r="I178" s="129">
        <f>H178*100/E178</f>
        <v>1.63296555915016</v>
      </c>
      <c r="J178" s="129">
        <f>SUM(J172:J177)</f>
        <v>135.6</v>
      </c>
      <c r="K178" s="129">
        <f>J178*100/E178</f>
        <v>1.8150010641046039</v>
      </c>
      <c r="L178" s="9" t="s">
        <v>68</v>
      </c>
      <c r="M178" s="10"/>
      <c r="N178" s="10">
        <f>SUBTOTAL(9,N172:N177)</f>
        <v>7702.68</v>
      </c>
      <c r="O178" s="10">
        <f>SUBTOTAL(9,O172:O177)</f>
        <v>585.53</v>
      </c>
      <c r="P178" s="11">
        <f t="shared" si="51"/>
        <v>7.6016399486931823</v>
      </c>
      <c r="Q178" s="11"/>
      <c r="R178" s="11"/>
      <c r="S178" s="11"/>
      <c r="T178" s="11"/>
      <c r="U178" s="11">
        <f>SUBTOTAL(9,U172:U177)</f>
        <v>174.29000000000002</v>
      </c>
      <c r="V178" s="11">
        <f t="shared" si="52"/>
        <v>2.262718949768133</v>
      </c>
      <c r="W178" s="11">
        <f>SUBTOTAL(9,W172:W177)</f>
        <v>411.24</v>
      </c>
      <c r="X178" s="11">
        <f t="shared" si="53"/>
        <v>5.3389209989250492</v>
      </c>
      <c r="Y178" s="12" t="s">
        <v>68</v>
      </c>
      <c r="Z178" s="12"/>
      <c r="AA178" s="13"/>
      <c r="AB178" s="13">
        <f>SUBTOTAL(9,AB172:AB177)</f>
        <v>8226.61</v>
      </c>
      <c r="AC178" s="13">
        <f>SUBTOTAL(9,AC172:AC177)</f>
        <v>486.47</v>
      </c>
      <c r="AD178" s="14">
        <f t="shared" si="54"/>
        <v>5.9133713643894623</v>
      </c>
      <c r="AE178" s="14"/>
      <c r="AF178" s="14"/>
      <c r="AG178" s="14"/>
      <c r="AH178" s="14"/>
      <c r="AI178" s="14">
        <f>SUBTOTAL(9,AI172:AI177)</f>
        <v>174.17</v>
      </c>
      <c r="AJ178" s="14">
        <f t="shared" si="55"/>
        <v>2.1171539674300837</v>
      </c>
      <c r="AK178" s="14">
        <f>SUBTOTAL(9,AK172:AK177)</f>
        <v>312.3</v>
      </c>
      <c r="AL178" s="60">
        <f t="shared" si="56"/>
        <v>3.7962173969593791</v>
      </c>
      <c r="AM178" s="62">
        <f t="shared" si="48"/>
        <v>1.68826858430372</v>
      </c>
      <c r="AN178" s="63">
        <f t="shared" si="49"/>
        <v>-2.465404741134698</v>
      </c>
      <c r="AO178" s="63">
        <f t="shared" si="50"/>
        <v>-4.1536733254384179</v>
      </c>
    </row>
    <row r="179" spans="1:41" ht="15" hidden="1" customHeight="1" outlineLevel="2">
      <c r="A179" s="7">
        <v>79</v>
      </c>
      <c r="B179" s="8" t="s">
        <v>64</v>
      </c>
      <c r="C179" s="65" t="s">
        <v>68</v>
      </c>
      <c r="D179" s="67" t="s">
        <v>123</v>
      </c>
      <c r="E179" s="130">
        <v>966.99999999999989</v>
      </c>
      <c r="F179" s="130">
        <v>62</v>
      </c>
      <c r="G179" s="130">
        <v>6.4115822130299902</v>
      </c>
      <c r="H179" s="130">
        <v>15.4</v>
      </c>
      <c r="I179" s="130">
        <v>1.59255429162358</v>
      </c>
      <c r="J179" s="130">
        <v>46.6</v>
      </c>
      <c r="K179" s="130">
        <v>4.81902792140641</v>
      </c>
      <c r="L179" s="9" t="s">
        <v>68</v>
      </c>
      <c r="M179" s="10" t="s">
        <v>123</v>
      </c>
      <c r="N179" s="10">
        <v>1023.04</v>
      </c>
      <c r="O179" s="10">
        <v>91.15</v>
      </c>
      <c r="P179" s="11">
        <f t="shared" si="51"/>
        <v>8.9097200500469196</v>
      </c>
      <c r="Q179" s="11">
        <v>37.200000000000003</v>
      </c>
      <c r="R179" s="11">
        <v>0</v>
      </c>
      <c r="S179" s="11">
        <v>1.6</v>
      </c>
      <c r="T179" s="11">
        <v>7</v>
      </c>
      <c r="U179" s="11">
        <f t="shared" ref="U179:U184" si="67">Q179+R179+S179+T179</f>
        <v>45.800000000000004</v>
      </c>
      <c r="V179" s="11">
        <f t="shared" si="52"/>
        <v>4.4768532999687212</v>
      </c>
      <c r="W179" s="11">
        <v>45.35</v>
      </c>
      <c r="X179" s="11">
        <f t="shared" si="53"/>
        <v>4.4328667500781984</v>
      </c>
      <c r="Y179" s="12" t="s">
        <v>68</v>
      </c>
      <c r="Z179" s="12">
        <v>79</v>
      </c>
      <c r="AA179" s="13" t="s">
        <v>123</v>
      </c>
      <c r="AB179" s="13">
        <v>564</v>
      </c>
      <c r="AC179" s="13">
        <v>54</v>
      </c>
      <c r="AD179" s="14">
        <f t="shared" si="54"/>
        <v>9.5744680851063837</v>
      </c>
      <c r="AE179" s="14">
        <v>7</v>
      </c>
      <c r="AF179" s="14">
        <v>0</v>
      </c>
      <c r="AG179" s="14">
        <v>2</v>
      </c>
      <c r="AH179" s="14">
        <v>7</v>
      </c>
      <c r="AI179" s="14">
        <f t="shared" ref="AI179:AI184" si="68">AE179+AF179+AG179+AH179</f>
        <v>16</v>
      </c>
      <c r="AJ179" s="14">
        <f t="shared" si="55"/>
        <v>2.8368794326241136</v>
      </c>
      <c r="AK179" s="14">
        <v>38</v>
      </c>
      <c r="AL179" s="60">
        <f t="shared" si="56"/>
        <v>6.7375886524822697</v>
      </c>
      <c r="AM179" s="62">
        <f t="shared" si="48"/>
        <v>-0.66474803505946412</v>
      </c>
      <c r="AN179" s="63">
        <f t="shared" si="49"/>
        <v>-3.1628858720763935</v>
      </c>
      <c r="AO179" s="63">
        <f t="shared" si="50"/>
        <v>-2.4981378370169294</v>
      </c>
    </row>
    <row r="180" spans="1:41" ht="15" hidden="1" customHeight="1" outlineLevel="2">
      <c r="A180" s="7">
        <v>79</v>
      </c>
      <c r="B180" s="8" t="s">
        <v>64</v>
      </c>
      <c r="C180" s="65" t="s">
        <v>68</v>
      </c>
      <c r="D180" s="67" t="s">
        <v>141</v>
      </c>
      <c r="E180" s="130">
        <v>3895.7999999999979</v>
      </c>
      <c r="F180" s="130">
        <v>270.8</v>
      </c>
      <c r="G180" s="130">
        <v>6.9510755172236802</v>
      </c>
      <c r="H180" s="130">
        <v>99.8</v>
      </c>
      <c r="I180" s="130">
        <v>2.5617331485189201</v>
      </c>
      <c r="J180" s="130">
        <v>171</v>
      </c>
      <c r="K180" s="130">
        <v>4.3893423687047601</v>
      </c>
      <c r="L180" s="9" t="s">
        <v>68</v>
      </c>
      <c r="M180" s="10" t="s">
        <v>124</v>
      </c>
      <c r="N180" s="10">
        <v>3259.42</v>
      </c>
      <c r="O180" s="10">
        <v>92.86</v>
      </c>
      <c r="P180" s="11">
        <f t="shared" si="51"/>
        <v>2.8489731301888064</v>
      </c>
      <c r="Q180" s="11">
        <v>42.79</v>
      </c>
      <c r="R180" s="11">
        <v>0</v>
      </c>
      <c r="S180" s="11">
        <v>2</v>
      </c>
      <c r="T180" s="11">
        <v>7.57</v>
      </c>
      <c r="U180" s="11">
        <f t="shared" si="67"/>
        <v>52.36</v>
      </c>
      <c r="V180" s="11">
        <f t="shared" si="52"/>
        <v>1.6064207742481791</v>
      </c>
      <c r="W180" s="11">
        <v>40.5</v>
      </c>
      <c r="X180" s="11">
        <f t="shared" si="53"/>
        <v>1.2425523559406275</v>
      </c>
      <c r="Y180" s="12" t="s">
        <v>68</v>
      </c>
      <c r="Z180" s="12">
        <v>79</v>
      </c>
      <c r="AA180" s="13" t="s">
        <v>124</v>
      </c>
      <c r="AB180" s="13">
        <v>3410.78</v>
      </c>
      <c r="AC180" s="13">
        <v>230.8</v>
      </c>
      <c r="AD180" s="14">
        <f t="shared" si="54"/>
        <v>6.7667806190959245</v>
      </c>
      <c r="AE180" s="14">
        <v>51</v>
      </c>
      <c r="AF180" s="14">
        <v>0</v>
      </c>
      <c r="AG180" s="14">
        <v>2</v>
      </c>
      <c r="AH180" s="14">
        <v>17.8</v>
      </c>
      <c r="AI180" s="14">
        <f t="shared" si="68"/>
        <v>70.8</v>
      </c>
      <c r="AJ180" s="14">
        <f t="shared" si="55"/>
        <v>2.0757715244020427</v>
      </c>
      <c r="AK180" s="14">
        <v>160</v>
      </c>
      <c r="AL180" s="60">
        <f t="shared" si="56"/>
        <v>4.6910090946938823</v>
      </c>
      <c r="AM180" s="62">
        <f t="shared" si="48"/>
        <v>-3.9178074889071182</v>
      </c>
      <c r="AN180" s="63">
        <f t="shared" si="49"/>
        <v>0.18429489812775568</v>
      </c>
      <c r="AO180" s="63">
        <f t="shared" si="50"/>
        <v>4.1021023870348738</v>
      </c>
    </row>
    <row r="181" spans="1:41" ht="15" hidden="1" customHeight="1" outlineLevel="2">
      <c r="A181" s="7">
        <v>79</v>
      </c>
      <c r="B181" s="8" t="s">
        <v>64</v>
      </c>
      <c r="C181" s="65" t="s">
        <v>68</v>
      </c>
      <c r="D181" s="67" t="s">
        <v>142</v>
      </c>
      <c r="E181" s="130">
        <v>4488.0526000000009</v>
      </c>
      <c r="F181" s="130">
        <v>380.3</v>
      </c>
      <c r="G181" s="130">
        <v>8.4736083529858792</v>
      </c>
      <c r="H181" s="130">
        <v>127.5</v>
      </c>
      <c r="I181" s="130">
        <v>2.84087744120498</v>
      </c>
      <c r="J181" s="130">
        <v>252.8</v>
      </c>
      <c r="K181" s="130">
        <v>5.6327325575462304</v>
      </c>
      <c r="L181" s="9" t="s">
        <v>68</v>
      </c>
      <c r="M181" s="10" t="s">
        <v>125</v>
      </c>
      <c r="N181" s="10">
        <v>4529.5</v>
      </c>
      <c r="O181" s="10">
        <v>286.39999999999998</v>
      </c>
      <c r="P181" s="11">
        <f t="shared" si="51"/>
        <v>6.3229937079147804</v>
      </c>
      <c r="Q181" s="11">
        <v>89.5</v>
      </c>
      <c r="R181" s="11">
        <v>0</v>
      </c>
      <c r="S181" s="11">
        <v>6</v>
      </c>
      <c r="T181" s="11">
        <v>60.9</v>
      </c>
      <c r="U181" s="11">
        <f t="shared" si="67"/>
        <v>156.4</v>
      </c>
      <c r="V181" s="11">
        <f t="shared" si="52"/>
        <v>3.4529197483165914</v>
      </c>
      <c r="W181" s="11">
        <v>130</v>
      </c>
      <c r="X181" s="11">
        <f t="shared" si="53"/>
        <v>2.8700739595981895</v>
      </c>
      <c r="Y181" s="12" t="s">
        <v>68</v>
      </c>
      <c r="Z181" s="12">
        <v>79</v>
      </c>
      <c r="AA181" s="13" t="s">
        <v>125</v>
      </c>
      <c r="AB181" s="13">
        <v>4226.8</v>
      </c>
      <c r="AC181" s="13">
        <v>273</v>
      </c>
      <c r="AD181" s="14">
        <f t="shared" si="54"/>
        <v>6.4587867890602819</v>
      </c>
      <c r="AE181" s="14">
        <v>56.4</v>
      </c>
      <c r="AF181" s="14">
        <v>0</v>
      </c>
      <c r="AG181" s="14">
        <v>14</v>
      </c>
      <c r="AH181" s="14">
        <v>25</v>
      </c>
      <c r="AI181" s="14">
        <f t="shared" si="68"/>
        <v>95.4</v>
      </c>
      <c r="AJ181" s="14">
        <f t="shared" si="55"/>
        <v>2.2570265922210653</v>
      </c>
      <c r="AK181" s="14">
        <v>177.6</v>
      </c>
      <c r="AL181" s="60">
        <f t="shared" si="56"/>
        <v>4.2017601968392162</v>
      </c>
      <c r="AM181" s="62">
        <f t="shared" si="48"/>
        <v>-0.13579308114550148</v>
      </c>
      <c r="AN181" s="63">
        <f t="shared" si="49"/>
        <v>2.0148215639255973</v>
      </c>
      <c r="AO181" s="63">
        <f t="shared" si="50"/>
        <v>2.1506146450710988</v>
      </c>
    </row>
    <row r="182" spans="1:41" ht="15" hidden="1" customHeight="1" outlineLevel="2">
      <c r="A182" s="7">
        <v>79</v>
      </c>
      <c r="B182" s="8" t="s">
        <v>64</v>
      </c>
      <c r="C182" s="65" t="s">
        <v>68</v>
      </c>
      <c r="D182" s="67" t="s">
        <v>143</v>
      </c>
      <c r="E182" s="130">
        <v>3091.9999999999995</v>
      </c>
      <c r="F182" s="130">
        <v>305.89999999999998</v>
      </c>
      <c r="G182" s="130">
        <v>9.8932729624838291</v>
      </c>
      <c r="H182" s="130">
        <v>66.3</v>
      </c>
      <c r="I182" s="130">
        <v>2.14424320827943</v>
      </c>
      <c r="J182" s="130">
        <v>239.6</v>
      </c>
      <c r="K182" s="130">
        <v>7.7490297542044004</v>
      </c>
      <c r="L182" s="9" t="s">
        <v>68</v>
      </c>
      <c r="M182" s="10" t="s">
        <v>126</v>
      </c>
      <c r="N182" s="10">
        <v>3388.5</v>
      </c>
      <c r="O182" s="10">
        <v>234.5</v>
      </c>
      <c r="P182" s="11">
        <f t="shared" si="51"/>
        <v>6.9204662830160837</v>
      </c>
      <c r="Q182" s="11">
        <v>47.2</v>
      </c>
      <c r="R182" s="11">
        <v>0</v>
      </c>
      <c r="S182" s="11">
        <v>10</v>
      </c>
      <c r="T182" s="11">
        <v>25.75</v>
      </c>
      <c r="U182" s="11">
        <f t="shared" si="67"/>
        <v>82.95</v>
      </c>
      <c r="V182" s="11">
        <f t="shared" si="52"/>
        <v>2.4479858344400176</v>
      </c>
      <c r="W182" s="11">
        <v>151.55000000000001</v>
      </c>
      <c r="X182" s="11">
        <f t="shared" si="53"/>
        <v>4.472480448576067</v>
      </c>
      <c r="Y182" s="12" t="s">
        <v>68</v>
      </c>
      <c r="Z182" s="12">
        <v>79</v>
      </c>
      <c r="AA182" s="13" t="s">
        <v>126</v>
      </c>
      <c r="AB182" s="13">
        <v>3516.4</v>
      </c>
      <c r="AC182" s="13">
        <v>363.65</v>
      </c>
      <c r="AD182" s="14">
        <f t="shared" si="54"/>
        <v>10.341542486634058</v>
      </c>
      <c r="AE182" s="14">
        <v>29.7</v>
      </c>
      <c r="AF182" s="14">
        <v>0</v>
      </c>
      <c r="AG182" s="14">
        <v>7.6</v>
      </c>
      <c r="AH182" s="14">
        <v>58.7</v>
      </c>
      <c r="AI182" s="14">
        <f t="shared" si="68"/>
        <v>96</v>
      </c>
      <c r="AJ182" s="14">
        <f t="shared" si="55"/>
        <v>2.7300648390399269</v>
      </c>
      <c r="AK182" s="14">
        <v>267.64999999999998</v>
      </c>
      <c r="AL182" s="60">
        <f t="shared" si="56"/>
        <v>7.6114776475941293</v>
      </c>
      <c r="AM182" s="62">
        <f t="shared" si="48"/>
        <v>-3.4210762036179743</v>
      </c>
      <c r="AN182" s="63">
        <f t="shared" si="49"/>
        <v>-0.4482695241502288</v>
      </c>
      <c r="AO182" s="63">
        <f t="shared" si="50"/>
        <v>2.9728066794677455</v>
      </c>
    </row>
    <row r="183" spans="1:41" ht="15" hidden="1" customHeight="1" outlineLevel="2">
      <c r="A183" s="7">
        <v>79</v>
      </c>
      <c r="B183" s="8" t="s">
        <v>64</v>
      </c>
      <c r="C183" s="65" t="s">
        <v>68</v>
      </c>
      <c r="D183" s="67" t="s">
        <v>144</v>
      </c>
      <c r="E183" s="130">
        <v>2108.6</v>
      </c>
      <c r="F183" s="130">
        <v>196.1</v>
      </c>
      <c r="G183" s="130">
        <v>9.3000094849663295</v>
      </c>
      <c r="H183" s="130">
        <v>74</v>
      </c>
      <c r="I183" s="130">
        <v>3.5094375414967298</v>
      </c>
      <c r="J183" s="130">
        <v>122.1</v>
      </c>
      <c r="K183" s="130">
        <v>5.7905719434696001</v>
      </c>
      <c r="L183" s="9" t="s">
        <v>68</v>
      </c>
      <c r="M183" s="10" t="s">
        <v>127</v>
      </c>
      <c r="N183" s="10">
        <v>2074</v>
      </c>
      <c r="O183" s="10">
        <v>346.4</v>
      </c>
      <c r="P183" s="11">
        <f t="shared" si="51"/>
        <v>16.702025072324012</v>
      </c>
      <c r="Q183" s="11">
        <v>39.6</v>
      </c>
      <c r="R183" s="11">
        <v>1.2</v>
      </c>
      <c r="S183" s="11">
        <v>0</v>
      </c>
      <c r="T183" s="11">
        <v>18.2</v>
      </c>
      <c r="U183" s="11">
        <f t="shared" si="67"/>
        <v>59</v>
      </c>
      <c r="V183" s="11">
        <f t="shared" si="52"/>
        <v>2.844744455159113</v>
      </c>
      <c r="W183" s="11">
        <v>287.39999999999998</v>
      </c>
      <c r="X183" s="11">
        <f t="shared" si="53"/>
        <v>13.857280617164896</v>
      </c>
      <c r="Y183" s="12" t="s">
        <v>68</v>
      </c>
      <c r="Z183" s="12">
        <v>79</v>
      </c>
      <c r="AA183" s="13" t="s">
        <v>127</v>
      </c>
      <c r="AB183" s="13">
        <v>2185.8000000000002</v>
      </c>
      <c r="AC183" s="13">
        <v>210</v>
      </c>
      <c r="AD183" s="14">
        <f t="shared" si="54"/>
        <v>9.6074663738676911</v>
      </c>
      <c r="AE183" s="14">
        <v>17</v>
      </c>
      <c r="AF183" s="14">
        <v>0</v>
      </c>
      <c r="AG183" s="14">
        <v>3</v>
      </c>
      <c r="AH183" s="14">
        <v>37</v>
      </c>
      <c r="AI183" s="14">
        <f t="shared" si="68"/>
        <v>57</v>
      </c>
      <c r="AJ183" s="14">
        <f t="shared" si="55"/>
        <v>2.6077408729069447</v>
      </c>
      <c r="AK183" s="14">
        <v>153</v>
      </c>
      <c r="AL183" s="60">
        <f t="shared" si="56"/>
        <v>6.9997255009607464</v>
      </c>
      <c r="AM183" s="62">
        <f t="shared" si="48"/>
        <v>7.0945586984563214</v>
      </c>
      <c r="AN183" s="63">
        <f t="shared" si="49"/>
        <v>-0.30745688890136158</v>
      </c>
      <c r="AO183" s="63">
        <f t="shared" si="50"/>
        <v>-7.4020155873576829</v>
      </c>
    </row>
    <row r="184" spans="1:41" ht="15" hidden="1" customHeight="1" outlineLevel="2">
      <c r="A184" s="7">
        <v>79</v>
      </c>
      <c r="B184" s="8" t="s">
        <v>64</v>
      </c>
      <c r="C184" s="65" t="s">
        <v>68</v>
      </c>
      <c r="D184" s="66" t="s">
        <v>128</v>
      </c>
      <c r="E184" s="129">
        <v>0</v>
      </c>
      <c r="F184" s="129">
        <v>0</v>
      </c>
      <c r="G184" s="129">
        <v>0</v>
      </c>
      <c r="H184" s="129">
        <v>0</v>
      </c>
      <c r="I184" s="129">
        <v>0</v>
      </c>
      <c r="J184" s="129">
        <v>0</v>
      </c>
      <c r="K184" s="129">
        <v>0</v>
      </c>
      <c r="L184" s="9" t="s">
        <v>68</v>
      </c>
      <c r="M184" s="10" t="s">
        <v>128</v>
      </c>
      <c r="N184" s="10">
        <v>0</v>
      </c>
      <c r="O184" s="10">
        <v>0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f t="shared" si="67"/>
        <v>0</v>
      </c>
      <c r="V184" s="11">
        <v>0</v>
      </c>
      <c r="W184" s="11">
        <v>0</v>
      </c>
      <c r="X184" s="11">
        <v>0</v>
      </c>
      <c r="Y184" s="12" t="s">
        <v>68</v>
      </c>
      <c r="Z184" s="12">
        <v>79</v>
      </c>
      <c r="AA184" s="13" t="s">
        <v>128</v>
      </c>
      <c r="AB184" s="13">
        <v>281</v>
      </c>
      <c r="AC184" s="13">
        <v>2</v>
      </c>
      <c r="AD184" s="14">
        <f t="shared" si="54"/>
        <v>0.71174377224199292</v>
      </c>
      <c r="AE184" s="14">
        <v>2</v>
      </c>
      <c r="AF184" s="14">
        <v>0</v>
      </c>
      <c r="AG184" s="14">
        <v>0</v>
      </c>
      <c r="AH184" s="14">
        <v>0</v>
      </c>
      <c r="AI184" s="14">
        <f t="shared" si="68"/>
        <v>2</v>
      </c>
      <c r="AJ184" s="14">
        <f t="shared" si="55"/>
        <v>0.71174377224199292</v>
      </c>
      <c r="AK184" s="14">
        <v>0</v>
      </c>
      <c r="AL184" s="60">
        <f t="shared" si="56"/>
        <v>0</v>
      </c>
      <c r="AM184" s="62">
        <f t="shared" si="48"/>
        <v>-0.71174377224199292</v>
      </c>
      <c r="AN184" s="63">
        <f t="shared" si="49"/>
        <v>-0.71174377224199292</v>
      </c>
      <c r="AO184" s="63">
        <f t="shared" si="50"/>
        <v>0</v>
      </c>
    </row>
    <row r="185" spans="1:41" ht="15" customHeight="1" outlineLevel="1" collapsed="1">
      <c r="A185" s="7"/>
      <c r="B185" s="8" t="s">
        <v>94</v>
      </c>
      <c r="C185" s="65" t="s">
        <v>68</v>
      </c>
      <c r="D185" s="66"/>
      <c r="E185" s="129">
        <f>SUM(E179:E184)</f>
        <v>14551.452599999999</v>
      </c>
      <c r="F185" s="129">
        <f>SUM(F179:F184)</f>
        <v>1215.0999999999999</v>
      </c>
      <c r="G185" s="129">
        <f>F185*100/E185</f>
        <v>8.3503690896123999</v>
      </c>
      <c r="H185" s="129">
        <f>SUM(H179:H184)</f>
        <v>383</v>
      </c>
      <c r="I185" s="129">
        <f>H185*100/E185</f>
        <v>2.6320396356855813</v>
      </c>
      <c r="J185" s="129">
        <f>SUM(J179:J184)</f>
        <v>832.1</v>
      </c>
      <c r="K185" s="129">
        <f>J185*100/E185</f>
        <v>5.7183294539268203</v>
      </c>
      <c r="L185" s="9" t="s">
        <v>68</v>
      </c>
      <c r="M185" s="10"/>
      <c r="N185" s="10">
        <f>SUBTOTAL(9,N179:N184)</f>
        <v>14274.46</v>
      </c>
      <c r="O185" s="10">
        <f>SUBTOTAL(9,O179:O184)</f>
        <v>1051.31</v>
      </c>
      <c r="P185" s="11">
        <f t="shared" si="51"/>
        <v>7.364972125040107</v>
      </c>
      <c r="Q185" s="11"/>
      <c r="R185" s="11"/>
      <c r="S185" s="11"/>
      <c r="T185" s="11"/>
      <c r="U185" s="11">
        <f>SUBTOTAL(9,U179:U184)</f>
        <v>396.51</v>
      </c>
      <c r="V185" s="11">
        <f t="shared" si="52"/>
        <v>2.7777583180029231</v>
      </c>
      <c r="W185" s="11">
        <f>SUBTOTAL(9,W179:W184)</f>
        <v>654.79999999999995</v>
      </c>
      <c r="X185" s="11">
        <f t="shared" si="53"/>
        <v>4.587213807037184</v>
      </c>
      <c r="Y185" s="12" t="s">
        <v>68</v>
      </c>
      <c r="Z185" s="12"/>
      <c r="AA185" s="13"/>
      <c r="AB185" s="13">
        <f>SUBTOTAL(9,AB179:AB184)</f>
        <v>14184.779999999999</v>
      </c>
      <c r="AC185" s="13">
        <f>SUBTOTAL(9,AC179:AC184)</f>
        <v>1133.4499999999998</v>
      </c>
      <c r="AD185" s="14">
        <f t="shared" si="54"/>
        <v>7.9906068335215625</v>
      </c>
      <c r="AE185" s="14"/>
      <c r="AF185" s="14"/>
      <c r="AG185" s="14"/>
      <c r="AH185" s="14"/>
      <c r="AI185" s="14">
        <f>SUBTOTAL(9,AI179:AI184)</f>
        <v>337.2</v>
      </c>
      <c r="AJ185" s="14">
        <f t="shared" si="55"/>
        <v>2.3771958394842927</v>
      </c>
      <c r="AK185" s="14">
        <f>SUBTOTAL(9,AK179:AK184)</f>
        <v>796.25</v>
      </c>
      <c r="AL185" s="60">
        <f t="shared" si="56"/>
        <v>5.6134109940372712</v>
      </c>
      <c r="AM185" s="62">
        <f t="shared" si="48"/>
        <v>-0.62563470848145553</v>
      </c>
      <c r="AN185" s="63">
        <f t="shared" si="49"/>
        <v>0.35976225609083734</v>
      </c>
      <c r="AO185" s="63">
        <f t="shared" si="50"/>
        <v>0.98539696457229287</v>
      </c>
    </row>
    <row r="186" spans="1:41" ht="15" hidden="1" customHeight="1" outlineLevel="2">
      <c r="A186" s="7">
        <v>47</v>
      </c>
      <c r="B186" s="8" t="s">
        <v>28</v>
      </c>
      <c r="C186" s="65" t="s">
        <v>68</v>
      </c>
      <c r="D186" s="67" t="s">
        <v>123</v>
      </c>
      <c r="E186" s="130">
        <v>1695.0000000000002</v>
      </c>
      <c r="F186" s="130">
        <v>65</v>
      </c>
      <c r="G186" s="130">
        <v>3.8348082595870201</v>
      </c>
      <c r="H186" s="130">
        <v>64</v>
      </c>
      <c r="I186" s="130">
        <v>3.7758112094395302</v>
      </c>
      <c r="J186" s="130">
        <v>1</v>
      </c>
      <c r="K186" s="130">
        <v>5.8997050147492597E-2</v>
      </c>
      <c r="L186" s="9" t="s">
        <v>68</v>
      </c>
      <c r="M186" s="10" t="s">
        <v>123</v>
      </c>
      <c r="N186" s="10">
        <v>1528</v>
      </c>
      <c r="O186" s="10">
        <v>101</v>
      </c>
      <c r="P186" s="11">
        <f t="shared" si="51"/>
        <v>6.6099476439790577</v>
      </c>
      <c r="Q186" s="11">
        <v>36</v>
      </c>
      <c r="R186" s="11">
        <v>6</v>
      </c>
      <c r="S186" s="11">
        <v>11</v>
      </c>
      <c r="T186" s="11">
        <v>19</v>
      </c>
      <c r="U186" s="11">
        <f t="shared" ref="U186:U191" si="69">Q186+R186+S186+T186</f>
        <v>72</v>
      </c>
      <c r="V186" s="11">
        <f t="shared" si="52"/>
        <v>4.7120418848167542</v>
      </c>
      <c r="W186" s="11">
        <v>29</v>
      </c>
      <c r="X186" s="11">
        <f t="shared" si="53"/>
        <v>1.8979057591623036</v>
      </c>
      <c r="Y186" s="12" t="s">
        <v>68</v>
      </c>
      <c r="Z186" s="12">
        <v>47</v>
      </c>
      <c r="AA186" s="13" t="s">
        <v>123</v>
      </c>
      <c r="AB186" s="13">
        <v>2048.9299999999998</v>
      </c>
      <c r="AC186" s="13">
        <v>95</v>
      </c>
      <c r="AD186" s="14">
        <f t="shared" si="54"/>
        <v>4.636566402951785</v>
      </c>
      <c r="AE186" s="14">
        <v>44</v>
      </c>
      <c r="AF186" s="14">
        <v>0</v>
      </c>
      <c r="AG186" s="14">
        <v>3</v>
      </c>
      <c r="AH186" s="14">
        <v>6</v>
      </c>
      <c r="AI186" s="14">
        <f t="shared" ref="AI186:AI191" si="70">AE186+AF186+AG186+AH186</f>
        <v>53</v>
      </c>
      <c r="AJ186" s="14">
        <f t="shared" si="55"/>
        <v>2.5867159932257326</v>
      </c>
      <c r="AK186" s="14">
        <v>42</v>
      </c>
      <c r="AL186" s="60">
        <f t="shared" si="56"/>
        <v>2.0498504097260524</v>
      </c>
      <c r="AM186" s="62">
        <f t="shared" si="48"/>
        <v>1.9733812410272726</v>
      </c>
      <c r="AN186" s="63">
        <f t="shared" si="49"/>
        <v>-0.80175814336476492</v>
      </c>
      <c r="AO186" s="63">
        <f t="shared" si="50"/>
        <v>-2.7751393843920376</v>
      </c>
    </row>
    <row r="187" spans="1:41" ht="15" hidden="1" customHeight="1" outlineLevel="2">
      <c r="A187" s="7">
        <v>47</v>
      </c>
      <c r="B187" s="8" t="s">
        <v>28</v>
      </c>
      <c r="C187" s="65" t="s">
        <v>68</v>
      </c>
      <c r="D187" s="67" t="s">
        <v>141</v>
      </c>
      <c r="E187" s="130">
        <v>2311.4800000000023</v>
      </c>
      <c r="F187" s="130">
        <v>129.6</v>
      </c>
      <c r="G187" s="130">
        <v>5.6067973765725796</v>
      </c>
      <c r="H187" s="130">
        <v>90</v>
      </c>
      <c r="I187" s="130">
        <v>3.8936092892865202</v>
      </c>
      <c r="J187" s="130">
        <v>39.6</v>
      </c>
      <c r="K187" s="130">
        <v>1.7131880872860701</v>
      </c>
      <c r="L187" s="9" t="s">
        <v>68</v>
      </c>
      <c r="M187" s="10" t="s">
        <v>124</v>
      </c>
      <c r="N187" s="10">
        <v>2056.6</v>
      </c>
      <c r="O187" s="10">
        <v>262.7</v>
      </c>
      <c r="P187" s="11">
        <f t="shared" si="51"/>
        <v>12.773509676164544</v>
      </c>
      <c r="Q187" s="11">
        <v>19.8</v>
      </c>
      <c r="R187" s="11">
        <v>0</v>
      </c>
      <c r="S187" s="11">
        <v>6</v>
      </c>
      <c r="T187" s="11">
        <v>38.450000000000003</v>
      </c>
      <c r="U187" s="11">
        <f t="shared" si="69"/>
        <v>64.25</v>
      </c>
      <c r="V187" s="11">
        <f t="shared" si="52"/>
        <v>3.1240883010794516</v>
      </c>
      <c r="W187" s="11">
        <v>198.45</v>
      </c>
      <c r="X187" s="11">
        <f t="shared" si="53"/>
        <v>9.6494213750850921</v>
      </c>
      <c r="Y187" s="12" t="s">
        <v>68</v>
      </c>
      <c r="Z187" s="12">
        <v>47</v>
      </c>
      <c r="AA187" s="13" t="s">
        <v>124</v>
      </c>
      <c r="AB187" s="13">
        <v>3564.26</v>
      </c>
      <c r="AC187" s="13">
        <v>223.2</v>
      </c>
      <c r="AD187" s="14">
        <f t="shared" si="54"/>
        <v>6.2621694264728163</v>
      </c>
      <c r="AE187" s="14">
        <v>68.3</v>
      </c>
      <c r="AF187" s="14">
        <v>0</v>
      </c>
      <c r="AG187" s="14">
        <v>18</v>
      </c>
      <c r="AH187" s="14">
        <v>33.4</v>
      </c>
      <c r="AI187" s="14">
        <f t="shared" si="70"/>
        <v>119.69999999999999</v>
      </c>
      <c r="AJ187" s="14">
        <f t="shared" si="55"/>
        <v>3.3583408617777595</v>
      </c>
      <c r="AK187" s="14">
        <v>103.5</v>
      </c>
      <c r="AL187" s="60">
        <f t="shared" si="56"/>
        <v>2.9038285646950559</v>
      </c>
      <c r="AM187" s="62">
        <f t="shared" si="48"/>
        <v>6.5113402496917274</v>
      </c>
      <c r="AN187" s="63">
        <f t="shared" si="49"/>
        <v>-0.65537204990023668</v>
      </c>
      <c r="AO187" s="63">
        <f t="shared" si="50"/>
        <v>-7.1667122995919641</v>
      </c>
    </row>
    <row r="188" spans="1:41" ht="15" hidden="1" customHeight="1" outlineLevel="2">
      <c r="A188" s="7">
        <v>47</v>
      </c>
      <c r="B188" s="8" t="s">
        <v>28</v>
      </c>
      <c r="C188" s="65" t="s">
        <v>68</v>
      </c>
      <c r="D188" s="67" t="s">
        <v>142</v>
      </c>
      <c r="E188" s="130">
        <v>3838.0000000000014</v>
      </c>
      <c r="F188" s="130">
        <v>190.9</v>
      </c>
      <c r="G188" s="130">
        <v>4.9739447628973403</v>
      </c>
      <c r="H188" s="130">
        <v>132.4</v>
      </c>
      <c r="I188" s="130">
        <v>3.4497133923918701</v>
      </c>
      <c r="J188" s="130">
        <v>58.5</v>
      </c>
      <c r="K188" s="130">
        <v>1.52423137050547</v>
      </c>
      <c r="L188" s="9" t="s">
        <v>68</v>
      </c>
      <c r="M188" s="10" t="s">
        <v>125</v>
      </c>
      <c r="N188" s="10">
        <v>3714.36</v>
      </c>
      <c r="O188" s="10">
        <v>324.12</v>
      </c>
      <c r="P188" s="11">
        <f t="shared" si="51"/>
        <v>8.7261331696442994</v>
      </c>
      <c r="Q188" s="11">
        <v>49</v>
      </c>
      <c r="R188" s="11">
        <v>3</v>
      </c>
      <c r="S188" s="11">
        <v>8</v>
      </c>
      <c r="T188" s="11">
        <v>26.4</v>
      </c>
      <c r="U188" s="11">
        <f t="shared" si="69"/>
        <v>86.4</v>
      </c>
      <c r="V188" s="11">
        <f t="shared" si="52"/>
        <v>2.3261073240073658</v>
      </c>
      <c r="W188" s="11">
        <v>237.72</v>
      </c>
      <c r="X188" s="11">
        <f t="shared" si="53"/>
        <v>6.4000258456369332</v>
      </c>
      <c r="Y188" s="12" t="s">
        <v>68</v>
      </c>
      <c r="Z188" s="12">
        <v>47</v>
      </c>
      <c r="AA188" s="13" t="s">
        <v>125</v>
      </c>
      <c r="AB188" s="13">
        <v>5814.26</v>
      </c>
      <c r="AC188" s="13">
        <v>372.8</v>
      </c>
      <c r="AD188" s="14">
        <f t="shared" si="54"/>
        <v>6.4118219687458078</v>
      </c>
      <c r="AE188" s="14">
        <v>78</v>
      </c>
      <c r="AF188" s="14">
        <v>0</v>
      </c>
      <c r="AG188" s="14">
        <v>7</v>
      </c>
      <c r="AH188" s="14">
        <v>87</v>
      </c>
      <c r="AI188" s="14">
        <f t="shared" si="70"/>
        <v>172</v>
      </c>
      <c r="AJ188" s="14">
        <f t="shared" si="55"/>
        <v>2.9582440413741384</v>
      </c>
      <c r="AK188" s="14">
        <v>200.8</v>
      </c>
      <c r="AL188" s="60">
        <f t="shared" si="56"/>
        <v>3.4535779273716689</v>
      </c>
      <c r="AM188" s="62">
        <f t="shared" si="48"/>
        <v>2.3143112008984916</v>
      </c>
      <c r="AN188" s="63">
        <f t="shared" si="49"/>
        <v>-1.4378772058484675</v>
      </c>
      <c r="AO188" s="63">
        <f t="shared" si="50"/>
        <v>-3.7521884067469591</v>
      </c>
    </row>
    <row r="189" spans="1:41" ht="15" hidden="1" customHeight="1" outlineLevel="2">
      <c r="A189" s="7">
        <v>47</v>
      </c>
      <c r="B189" s="8" t="s">
        <v>28</v>
      </c>
      <c r="C189" s="65" t="s">
        <v>68</v>
      </c>
      <c r="D189" s="67" t="s">
        <v>143</v>
      </c>
      <c r="E189" s="130">
        <v>5907.5</v>
      </c>
      <c r="F189" s="130">
        <v>495.2</v>
      </c>
      <c r="G189" s="130">
        <v>8.3825645366060098</v>
      </c>
      <c r="H189" s="130">
        <v>143.9</v>
      </c>
      <c r="I189" s="130">
        <v>2.4358865848497699</v>
      </c>
      <c r="J189" s="130">
        <v>351.3</v>
      </c>
      <c r="K189" s="130">
        <v>5.9466779517562403</v>
      </c>
      <c r="L189" s="9" t="s">
        <v>68</v>
      </c>
      <c r="M189" s="10" t="s">
        <v>126</v>
      </c>
      <c r="N189" s="10">
        <v>5306.9</v>
      </c>
      <c r="O189" s="10">
        <v>705</v>
      </c>
      <c r="P189" s="11">
        <f t="shared" si="51"/>
        <v>13.284591757900094</v>
      </c>
      <c r="Q189" s="11">
        <v>88.9</v>
      </c>
      <c r="R189" s="11">
        <v>0</v>
      </c>
      <c r="S189" s="11">
        <v>5.4</v>
      </c>
      <c r="T189" s="11">
        <v>38</v>
      </c>
      <c r="U189" s="11">
        <f t="shared" si="69"/>
        <v>132.30000000000001</v>
      </c>
      <c r="V189" s="11">
        <f t="shared" si="52"/>
        <v>2.4929808362697625</v>
      </c>
      <c r="W189" s="11">
        <v>572.70000000000005</v>
      </c>
      <c r="X189" s="11">
        <f t="shared" si="53"/>
        <v>10.791610921630333</v>
      </c>
      <c r="Y189" s="12" t="s">
        <v>68</v>
      </c>
      <c r="Z189" s="12">
        <v>47</v>
      </c>
      <c r="AA189" s="13" t="s">
        <v>126</v>
      </c>
      <c r="AB189" s="13">
        <v>7254.66</v>
      </c>
      <c r="AC189" s="13">
        <v>560.36</v>
      </c>
      <c r="AD189" s="14">
        <f t="shared" si="54"/>
        <v>7.7241386915444696</v>
      </c>
      <c r="AE189" s="14">
        <v>126</v>
      </c>
      <c r="AF189" s="14">
        <v>0</v>
      </c>
      <c r="AG189" s="14">
        <v>9.5</v>
      </c>
      <c r="AH189" s="14">
        <v>56</v>
      </c>
      <c r="AI189" s="14">
        <f t="shared" si="70"/>
        <v>191.5</v>
      </c>
      <c r="AJ189" s="14">
        <f t="shared" si="55"/>
        <v>2.6396826315774966</v>
      </c>
      <c r="AK189" s="14">
        <v>368.86</v>
      </c>
      <c r="AL189" s="60">
        <f t="shared" si="56"/>
        <v>5.084456059966973</v>
      </c>
      <c r="AM189" s="62">
        <f t="shared" si="48"/>
        <v>5.560453066355624</v>
      </c>
      <c r="AN189" s="63">
        <f t="shared" si="49"/>
        <v>0.65842584506154012</v>
      </c>
      <c r="AO189" s="63">
        <f t="shared" si="50"/>
        <v>-4.9020272212940839</v>
      </c>
    </row>
    <row r="190" spans="1:41" ht="15" hidden="1" customHeight="1" outlineLevel="2">
      <c r="A190" s="7">
        <v>47</v>
      </c>
      <c r="B190" s="8" t="s">
        <v>28</v>
      </c>
      <c r="C190" s="65" t="s">
        <v>68</v>
      </c>
      <c r="D190" s="67" t="s">
        <v>144</v>
      </c>
      <c r="E190" s="130">
        <v>2689.2999999999993</v>
      </c>
      <c r="F190" s="130">
        <v>235</v>
      </c>
      <c r="G190" s="130">
        <v>8.7383333953073308</v>
      </c>
      <c r="H190" s="130">
        <v>101</v>
      </c>
      <c r="I190" s="130">
        <v>3.7556241401108101</v>
      </c>
      <c r="J190" s="130">
        <v>134</v>
      </c>
      <c r="K190" s="130">
        <v>4.9827092551965197</v>
      </c>
      <c r="L190" s="9" t="s">
        <v>68</v>
      </c>
      <c r="M190" s="10" t="s">
        <v>127</v>
      </c>
      <c r="N190" s="10">
        <v>3293</v>
      </c>
      <c r="O190" s="10">
        <v>505.5</v>
      </c>
      <c r="P190" s="11">
        <f t="shared" si="51"/>
        <v>15.350744002429396</v>
      </c>
      <c r="Q190" s="11">
        <v>50</v>
      </c>
      <c r="R190" s="11">
        <v>0</v>
      </c>
      <c r="S190" s="11">
        <v>6</v>
      </c>
      <c r="T190" s="11">
        <v>41</v>
      </c>
      <c r="U190" s="11">
        <f t="shared" si="69"/>
        <v>97</v>
      </c>
      <c r="V190" s="11">
        <f t="shared" si="52"/>
        <v>2.9456422714849682</v>
      </c>
      <c r="W190" s="11">
        <v>408.5</v>
      </c>
      <c r="X190" s="11">
        <f t="shared" si="53"/>
        <v>12.405101730944427</v>
      </c>
      <c r="Y190" s="12" t="s">
        <v>68</v>
      </c>
      <c r="Z190" s="12">
        <v>47</v>
      </c>
      <c r="AA190" s="13" t="s">
        <v>127</v>
      </c>
      <c r="AB190" s="13">
        <v>3963.4</v>
      </c>
      <c r="AC190" s="13">
        <v>412.4</v>
      </c>
      <c r="AD190" s="14">
        <f t="shared" si="54"/>
        <v>10.405207649997477</v>
      </c>
      <c r="AE190" s="14">
        <v>94</v>
      </c>
      <c r="AF190" s="14">
        <v>0</v>
      </c>
      <c r="AG190" s="14">
        <v>8</v>
      </c>
      <c r="AH190" s="14">
        <v>53</v>
      </c>
      <c r="AI190" s="14">
        <f t="shared" si="70"/>
        <v>155</v>
      </c>
      <c r="AJ190" s="14">
        <f t="shared" si="55"/>
        <v>3.9107836705858605</v>
      </c>
      <c r="AK190" s="14">
        <v>257.39999999999998</v>
      </c>
      <c r="AL190" s="60">
        <f t="shared" si="56"/>
        <v>6.4944239794116152</v>
      </c>
      <c r="AM190" s="62">
        <f t="shared" si="48"/>
        <v>4.9455363524319189</v>
      </c>
      <c r="AN190" s="63">
        <f t="shared" si="49"/>
        <v>-1.6668742546901463</v>
      </c>
      <c r="AO190" s="63">
        <f t="shared" si="50"/>
        <v>-6.6124106071220652</v>
      </c>
    </row>
    <row r="191" spans="1:41" ht="15" hidden="1" customHeight="1" outlineLevel="2">
      <c r="A191" s="7">
        <v>47</v>
      </c>
      <c r="B191" s="8" t="s">
        <v>28</v>
      </c>
      <c r="C191" s="65" t="s">
        <v>68</v>
      </c>
      <c r="D191" s="67" t="s">
        <v>128</v>
      </c>
      <c r="E191" s="130">
        <v>0</v>
      </c>
      <c r="F191" s="130">
        <v>0</v>
      </c>
      <c r="G191" s="130">
        <v>0</v>
      </c>
      <c r="H191" s="130">
        <v>0</v>
      </c>
      <c r="I191" s="130">
        <v>0</v>
      </c>
      <c r="J191" s="130">
        <v>0</v>
      </c>
      <c r="K191" s="130">
        <v>0</v>
      </c>
      <c r="L191" s="9" t="s">
        <v>68</v>
      </c>
      <c r="M191" s="10" t="s">
        <v>128</v>
      </c>
      <c r="N191" s="10">
        <v>0</v>
      </c>
      <c r="O191" s="10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f t="shared" si="69"/>
        <v>0</v>
      </c>
      <c r="V191" s="11">
        <v>0</v>
      </c>
      <c r="W191" s="11">
        <v>0</v>
      </c>
      <c r="X191" s="11">
        <v>0</v>
      </c>
      <c r="Y191" s="12" t="s">
        <v>68</v>
      </c>
      <c r="Z191" s="12">
        <v>47</v>
      </c>
      <c r="AA191" s="13" t="s">
        <v>128</v>
      </c>
      <c r="AB191" s="13">
        <v>0</v>
      </c>
      <c r="AC191" s="13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f t="shared" si="70"/>
        <v>0</v>
      </c>
      <c r="AJ191" s="14">
        <v>0</v>
      </c>
      <c r="AK191" s="14">
        <v>0</v>
      </c>
      <c r="AL191" s="60">
        <v>0</v>
      </c>
      <c r="AM191" s="62">
        <f t="shared" si="48"/>
        <v>0</v>
      </c>
      <c r="AN191" s="63">
        <f t="shared" si="49"/>
        <v>0</v>
      </c>
      <c r="AO191" s="63">
        <f t="shared" si="50"/>
        <v>0</v>
      </c>
    </row>
    <row r="192" spans="1:41" ht="15" customHeight="1" outlineLevel="1" collapsed="1">
      <c r="A192" s="7"/>
      <c r="B192" s="8" t="s">
        <v>95</v>
      </c>
      <c r="C192" s="65" t="s">
        <v>68</v>
      </c>
      <c r="D192" s="66"/>
      <c r="E192" s="129">
        <f>SUM(E186:E191)</f>
        <v>16441.280000000002</v>
      </c>
      <c r="F192" s="129">
        <f>SUM(F186:F191)</f>
        <v>1115.7</v>
      </c>
      <c r="G192" s="129">
        <f>F192*100/E192</f>
        <v>6.7859680024912894</v>
      </c>
      <c r="H192" s="129">
        <f>SUM(H186:H191)</f>
        <v>531.29999999999995</v>
      </c>
      <c r="I192" s="129">
        <f>H192*100/E192</f>
        <v>3.2315002238268544</v>
      </c>
      <c r="J192" s="129">
        <f>SUM(J186:J191)</f>
        <v>584.4</v>
      </c>
      <c r="K192" s="129">
        <f>J192*100/E192</f>
        <v>3.5544677786644345</v>
      </c>
      <c r="L192" s="9" t="s">
        <v>68</v>
      </c>
      <c r="M192" s="10"/>
      <c r="N192" s="10">
        <f>SUBTOTAL(9,N186:N191)</f>
        <v>15898.86</v>
      </c>
      <c r="O192" s="10">
        <f>SUBTOTAL(9,O186:O191)</f>
        <v>1898.32</v>
      </c>
      <c r="P192" s="11">
        <f t="shared" si="51"/>
        <v>11.9399755705755</v>
      </c>
      <c r="Q192" s="11"/>
      <c r="R192" s="11"/>
      <c r="S192" s="11"/>
      <c r="T192" s="11"/>
      <c r="U192" s="11">
        <f>SUBTOTAL(9,U186:U191)</f>
        <v>451.95000000000005</v>
      </c>
      <c r="V192" s="11">
        <f t="shared" si="52"/>
        <v>2.8426566433065017</v>
      </c>
      <c r="W192" s="11">
        <f>SUBTOTAL(9,W186:W191)</f>
        <v>1446.37</v>
      </c>
      <c r="X192" s="11">
        <f t="shared" si="53"/>
        <v>9.0973189272689989</v>
      </c>
      <c r="Y192" s="12" t="s">
        <v>68</v>
      </c>
      <c r="Z192" s="12"/>
      <c r="AA192" s="13"/>
      <c r="AB192" s="13">
        <f>SUBTOTAL(9,AB186:AB191)</f>
        <v>22645.510000000002</v>
      </c>
      <c r="AC192" s="13">
        <f>SUBTOTAL(9,AC186:AC191)</f>
        <v>1663.7600000000002</v>
      </c>
      <c r="AD192" s="14">
        <f t="shared" si="54"/>
        <v>7.3469751840431066</v>
      </c>
      <c r="AE192" s="14"/>
      <c r="AF192" s="14"/>
      <c r="AG192" s="14"/>
      <c r="AH192" s="14"/>
      <c r="AI192" s="14">
        <f>SUBTOTAL(9,AI186:AI191)</f>
        <v>691.2</v>
      </c>
      <c r="AJ192" s="14">
        <f t="shared" si="55"/>
        <v>3.0522606909714107</v>
      </c>
      <c r="AK192" s="14">
        <f>SUBTOTAL(9,AK186:AK191)</f>
        <v>972.56000000000006</v>
      </c>
      <c r="AL192" s="60">
        <f t="shared" si="56"/>
        <v>4.2947144930716945</v>
      </c>
      <c r="AM192" s="62">
        <f t="shared" si="48"/>
        <v>4.5930003865323936</v>
      </c>
      <c r="AN192" s="63">
        <f t="shared" si="49"/>
        <v>-0.56100718155181717</v>
      </c>
      <c r="AO192" s="63">
        <f t="shared" si="50"/>
        <v>-5.1540075680842108</v>
      </c>
    </row>
    <row r="193" spans="1:41" ht="15" hidden="1" customHeight="1" outlineLevel="2">
      <c r="A193" s="7">
        <v>23</v>
      </c>
      <c r="B193" s="8" t="s">
        <v>15</v>
      </c>
      <c r="C193" s="65" t="s">
        <v>68</v>
      </c>
      <c r="D193" s="67" t="s">
        <v>122</v>
      </c>
      <c r="E193" s="130">
        <v>0</v>
      </c>
      <c r="F193" s="130">
        <v>0</v>
      </c>
      <c r="G193" s="130">
        <v>0</v>
      </c>
      <c r="H193" s="130">
        <v>0</v>
      </c>
      <c r="I193" s="130">
        <v>0</v>
      </c>
      <c r="J193" s="130">
        <v>0</v>
      </c>
      <c r="K193" s="130">
        <v>0</v>
      </c>
      <c r="L193" s="9" t="s">
        <v>68</v>
      </c>
      <c r="M193" s="10" t="s">
        <v>122</v>
      </c>
      <c r="N193" s="10">
        <v>140</v>
      </c>
      <c r="O193" s="10">
        <v>0</v>
      </c>
      <c r="P193" s="11">
        <f t="shared" si="51"/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f t="shared" ref="U193:U198" si="71">Q193+R193+S193+T193</f>
        <v>0</v>
      </c>
      <c r="V193" s="11">
        <f t="shared" si="52"/>
        <v>0</v>
      </c>
      <c r="W193" s="11">
        <v>0</v>
      </c>
      <c r="X193" s="11">
        <f t="shared" si="53"/>
        <v>0</v>
      </c>
      <c r="Y193" s="12" t="s">
        <v>68</v>
      </c>
      <c r="Z193" s="12">
        <v>23</v>
      </c>
      <c r="AA193" s="13" t="s">
        <v>122</v>
      </c>
      <c r="AB193" s="13">
        <v>50</v>
      </c>
      <c r="AC193" s="13">
        <v>0</v>
      </c>
      <c r="AD193" s="14">
        <f t="shared" si="54"/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f t="shared" ref="AI193:AI198" si="72">AE193+AF193+AG193+AH193</f>
        <v>0</v>
      </c>
      <c r="AJ193" s="14">
        <f t="shared" si="55"/>
        <v>0</v>
      </c>
      <c r="AK193" s="14">
        <v>0</v>
      </c>
      <c r="AL193" s="60">
        <f t="shared" si="56"/>
        <v>0</v>
      </c>
      <c r="AM193" s="62">
        <f t="shared" si="48"/>
        <v>0</v>
      </c>
      <c r="AN193" s="63">
        <f t="shared" si="49"/>
        <v>0</v>
      </c>
      <c r="AO193" s="63">
        <f t="shared" si="50"/>
        <v>0</v>
      </c>
    </row>
    <row r="194" spans="1:41" ht="15" hidden="1" customHeight="1" outlineLevel="2">
      <c r="A194" s="7">
        <v>23</v>
      </c>
      <c r="B194" s="8" t="s">
        <v>15</v>
      </c>
      <c r="C194" s="65" t="s">
        <v>68</v>
      </c>
      <c r="D194" s="67" t="s">
        <v>123</v>
      </c>
      <c r="E194" s="130">
        <v>2071.0000000000036</v>
      </c>
      <c r="F194" s="130">
        <v>49</v>
      </c>
      <c r="G194" s="130">
        <v>2.3660067600193102</v>
      </c>
      <c r="H194" s="130">
        <v>49</v>
      </c>
      <c r="I194" s="130">
        <v>2.3660067600193102</v>
      </c>
      <c r="J194" s="130">
        <v>0</v>
      </c>
      <c r="K194" s="130">
        <v>0</v>
      </c>
      <c r="L194" s="9" t="s">
        <v>68</v>
      </c>
      <c r="M194" s="10" t="s">
        <v>123</v>
      </c>
      <c r="N194" s="10">
        <v>2345.1999999999998</v>
      </c>
      <c r="O194" s="10">
        <v>54</v>
      </c>
      <c r="P194" s="11">
        <f t="shared" si="51"/>
        <v>2.3025754733071806</v>
      </c>
      <c r="Q194" s="11">
        <v>16</v>
      </c>
      <c r="R194" s="11">
        <v>0</v>
      </c>
      <c r="S194" s="11">
        <v>5</v>
      </c>
      <c r="T194" s="11">
        <v>24</v>
      </c>
      <c r="U194" s="11">
        <f t="shared" si="71"/>
        <v>45</v>
      </c>
      <c r="V194" s="11">
        <f t="shared" si="52"/>
        <v>1.9188128944226506</v>
      </c>
      <c r="W194" s="11">
        <v>9</v>
      </c>
      <c r="X194" s="11">
        <f t="shared" si="53"/>
        <v>0.38376257888453014</v>
      </c>
      <c r="Y194" s="12" t="s">
        <v>68</v>
      </c>
      <c r="Z194" s="12">
        <v>23</v>
      </c>
      <c r="AA194" s="13" t="s">
        <v>123</v>
      </c>
      <c r="AB194" s="13">
        <v>1955.5</v>
      </c>
      <c r="AC194" s="13">
        <v>40.5</v>
      </c>
      <c r="AD194" s="14">
        <f t="shared" si="54"/>
        <v>2.0710815648171823</v>
      </c>
      <c r="AE194" s="14">
        <v>7.5</v>
      </c>
      <c r="AF194" s="14">
        <v>0</v>
      </c>
      <c r="AG194" s="14">
        <v>7</v>
      </c>
      <c r="AH194" s="14">
        <v>21</v>
      </c>
      <c r="AI194" s="14">
        <f t="shared" si="72"/>
        <v>35.5</v>
      </c>
      <c r="AJ194" s="14">
        <f t="shared" si="55"/>
        <v>1.8153924827409869</v>
      </c>
      <c r="AK194" s="14">
        <v>5</v>
      </c>
      <c r="AL194" s="60">
        <f t="shared" si="56"/>
        <v>0.25568908207619534</v>
      </c>
      <c r="AM194" s="62">
        <f t="shared" si="48"/>
        <v>0.23149390848999829</v>
      </c>
      <c r="AN194" s="63">
        <f t="shared" si="49"/>
        <v>0.2949251952021279</v>
      </c>
      <c r="AO194" s="63">
        <f t="shared" si="50"/>
        <v>6.3431286712129609E-2</v>
      </c>
    </row>
    <row r="195" spans="1:41" ht="15" hidden="1" customHeight="1" outlineLevel="2">
      <c r="A195" s="7">
        <v>23</v>
      </c>
      <c r="B195" s="8" t="s">
        <v>15</v>
      </c>
      <c r="C195" s="65" t="s">
        <v>68</v>
      </c>
      <c r="D195" s="67" t="s">
        <v>141</v>
      </c>
      <c r="E195" s="130">
        <v>3520.8000029999998</v>
      </c>
      <c r="F195" s="130">
        <v>192.5</v>
      </c>
      <c r="G195" s="130">
        <v>5.4675073800265501</v>
      </c>
      <c r="H195" s="130">
        <v>74.5</v>
      </c>
      <c r="I195" s="130">
        <v>2.1159963644626201</v>
      </c>
      <c r="J195" s="130">
        <v>118</v>
      </c>
      <c r="K195" s="130">
        <v>3.3515110173669198</v>
      </c>
      <c r="L195" s="9" t="s">
        <v>68</v>
      </c>
      <c r="M195" s="10" t="s">
        <v>124</v>
      </c>
      <c r="N195" s="10">
        <v>3232.14</v>
      </c>
      <c r="O195" s="10">
        <v>71</v>
      </c>
      <c r="P195" s="11">
        <f t="shared" si="51"/>
        <v>2.1966870246957124</v>
      </c>
      <c r="Q195" s="11">
        <v>32</v>
      </c>
      <c r="R195" s="11">
        <v>0</v>
      </c>
      <c r="S195" s="11">
        <v>9</v>
      </c>
      <c r="T195" s="11">
        <v>27</v>
      </c>
      <c r="U195" s="11">
        <f t="shared" si="71"/>
        <v>68</v>
      </c>
      <c r="V195" s="11">
        <f t="shared" si="52"/>
        <v>2.1038692630888516</v>
      </c>
      <c r="W195" s="11">
        <v>3</v>
      </c>
      <c r="X195" s="11">
        <f t="shared" si="53"/>
        <v>9.2817761606861088E-2</v>
      </c>
      <c r="Y195" s="12" t="s">
        <v>68</v>
      </c>
      <c r="Z195" s="12">
        <v>23</v>
      </c>
      <c r="AA195" s="13" t="s">
        <v>124</v>
      </c>
      <c r="AB195" s="13">
        <v>3118.06</v>
      </c>
      <c r="AC195" s="13">
        <v>107</v>
      </c>
      <c r="AD195" s="14">
        <f t="shared" si="54"/>
        <v>3.4316209437919731</v>
      </c>
      <c r="AE195" s="14">
        <v>37</v>
      </c>
      <c r="AF195" s="14">
        <v>0</v>
      </c>
      <c r="AG195" s="14">
        <v>5</v>
      </c>
      <c r="AH195" s="14">
        <v>65</v>
      </c>
      <c r="AI195" s="14">
        <f t="shared" si="72"/>
        <v>107</v>
      </c>
      <c r="AJ195" s="14">
        <f t="shared" si="55"/>
        <v>3.4316209437919731</v>
      </c>
      <c r="AK195" s="14">
        <v>0</v>
      </c>
      <c r="AL195" s="60">
        <f t="shared" si="56"/>
        <v>0</v>
      </c>
      <c r="AM195" s="62">
        <f t="shared" si="48"/>
        <v>-1.2349339190962607</v>
      </c>
      <c r="AN195" s="63">
        <f t="shared" si="49"/>
        <v>2.035886436234577</v>
      </c>
      <c r="AO195" s="63">
        <f t="shared" si="50"/>
        <v>3.2708203553308377</v>
      </c>
    </row>
    <row r="196" spans="1:41" ht="15" hidden="1" customHeight="1" outlineLevel="2">
      <c r="A196" s="7">
        <v>23</v>
      </c>
      <c r="B196" s="8" t="s">
        <v>15</v>
      </c>
      <c r="C196" s="65" t="s">
        <v>68</v>
      </c>
      <c r="D196" s="67" t="s">
        <v>142</v>
      </c>
      <c r="E196" s="130">
        <v>3957.9899999999993</v>
      </c>
      <c r="F196" s="130">
        <v>352.77499999999998</v>
      </c>
      <c r="G196" s="130">
        <v>8.9129836103678901</v>
      </c>
      <c r="H196" s="130">
        <v>56.8</v>
      </c>
      <c r="I196" s="130">
        <v>1.4350718420208199</v>
      </c>
      <c r="J196" s="130">
        <v>295.97500000000002</v>
      </c>
      <c r="K196" s="130">
        <v>7.4779117683470702</v>
      </c>
      <c r="L196" s="9" t="s">
        <v>68</v>
      </c>
      <c r="M196" s="10" t="s">
        <v>125</v>
      </c>
      <c r="N196" s="10">
        <v>4717.72</v>
      </c>
      <c r="O196" s="10">
        <v>173.2</v>
      </c>
      <c r="P196" s="11">
        <f t="shared" si="51"/>
        <v>3.6712649330608853</v>
      </c>
      <c r="Q196" s="11">
        <v>47.8</v>
      </c>
      <c r="R196" s="11">
        <v>0</v>
      </c>
      <c r="S196" s="11">
        <v>12</v>
      </c>
      <c r="T196" s="11">
        <v>53.8</v>
      </c>
      <c r="U196" s="11">
        <f t="shared" si="71"/>
        <v>113.6</v>
      </c>
      <c r="V196" s="11">
        <f t="shared" si="52"/>
        <v>2.4079428198367006</v>
      </c>
      <c r="W196" s="11">
        <v>59.6</v>
      </c>
      <c r="X196" s="11">
        <f t="shared" si="53"/>
        <v>1.2633221132241845</v>
      </c>
      <c r="Y196" s="12" t="s">
        <v>68</v>
      </c>
      <c r="Z196" s="12">
        <v>23</v>
      </c>
      <c r="AA196" s="13" t="s">
        <v>125</v>
      </c>
      <c r="AB196" s="13">
        <v>4400.4399999999996</v>
      </c>
      <c r="AC196" s="13">
        <v>159.6</v>
      </c>
      <c r="AD196" s="14">
        <f t="shared" si="54"/>
        <v>3.6269100362691007</v>
      </c>
      <c r="AE196" s="14">
        <v>46.6</v>
      </c>
      <c r="AF196" s="14">
        <v>0</v>
      </c>
      <c r="AG196" s="14">
        <v>3</v>
      </c>
      <c r="AH196" s="14">
        <v>25</v>
      </c>
      <c r="AI196" s="14">
        <f t="shared" si="72"/>
        <v>74.599999999999994</v>
      </c>
      <c r="AJ196" s="14">
        <f t="shared" si="55"/>
        <v>1.6952850169528502</v>
      </c>
      <c r="AK196" s="14">
        <v>85</v>
      </c>
      <c r="AL196" s="60">
        <f t="shared" si="56"/>
        <v>1.9316250193162503</v>
      </c>
      <c r="AM196" s="62">
        <f t="shared" ref="AM196:AM261" si="73">P196-AD196</f>
        <v>4.4354896791784615E-2</v>
      </c>
      <c r="AN196" s="63">
        <f t="shared" ref="AN196:AN259" si="74">G196-AD196</f>
        <v>5.2860735740987899</v>
      </c>
      <c r="AO196" s="63">
        <f t="shared" ref="AO196:AO259" si="75">G196-P196</f>
        <v>5.2417186773070048</v>
      </c>
    </row>
    <row r="197" spans="1:41" ht="15" hidden="1" customHeight="1" outlineLevel="2">
      <c r="A197" s="7">
        <v>23</v>
      </c>
      <c r="B197" s="8" t="s">
        <v>15</v>
      </c>
      <c r="C197" s="65" t="s">
        <v>68</v>
      </c>
      <c r="D197" s="67" t="s">
        <v>143</v>
      </c>
      <c r="E197" s="130">
        <v>5839.4000000000024</v>
      </c>
      <c r="F197" s="130">
        <v>516.20000000000005</v>
      </c>
      <c r="G197" s="130">
        <v>8.8399493098606001</v>
      </c>
      <c r="H197" s="130">
        <v>109.6</v>
      </c>
      <c r="I197" s="130">
        <v>1.8769051614891901</v>
      </c>
      <c r="J197" s="130">
        <v>406.6</v>
      </c>
      <c r="K197" s="130">
        <v>6.9630441483714103</v>
      </c>
      <c r="L197" s="9" t="s">
        <v>68</v>
      </c>
      <c r="M197" s="10" t="s">
        <v>126</v>
      </c>
      <c r="N197" s="10">
        <v>5650</v>
      </c>
      <c r="O197" s="10">
        <v>520.6</v>
      </c>
      <c r="P197" s="11">
        <f t="shared" si="51"/>
        <v>9.214159292035399</v>
      </c>
      <c r="Q197" s="11">
        <v>76</v>
      </c>
      <c r="R197" s="11">
        <v>0</v>
      </c>
      <c r="S197" s="11">
        <v>7</v>
      </c>
      <c r="T197" s="11">
        <v>98.5</v>
      </c>
      <c r="U197" s="11">
        <f t="shared" si="71"/>
        <v>181.5</v>
      </c>
      <c r="V197" s="11">
        <f t="shared" si="52"/>
        <v>3.2123893805309733</v>
      </c>
      <c r="W197" s="11">
        <v>339.1</v>
      </c>
      <c r="X197" s="11">
        <f t="shared" si="53"/>
        <v>6.0017699115044252</v>
      </c>
      <c r="Y197" s="12" t="s">
        <v>68</v>
      </c>
      <c r="Z197" s="12">
        <v>23</v>
      </c>
      <c r="AA197" s="13" t="s">
        <v>126</v>
      </c>
      <c r="AB197" s="13">
        <v>5605.17</v>
      </c>
      <c r="AC197" s="13">
        <v>383</v>
      </c>
      <c r="AD197" s="14">
        <f t="shared" si="54"/>
        <v>6.8329774119250617</v>
      </c>
      <c r="AE197" s="14">
        <v>97.5</v>
      </c>
      <c r="AF197" s="14">
        <v>0</v>
      </c>
      <c r="AG197" s="14">
        <v>16</v>
      </c>
      <c r="AH197" s="14">
        <v>32</v>
      </c>
      <c r="AI197" s="14">
        <f t="shared" si="72"/>
        <v>145.5</v>
      </c>
      <c r="AJ197" s="14">
        <f t="shared" si="55"/>
        <v>2.5958177896477714</v>
      </c>
      <c r="AK197" s="14">
        <v>237.5</v>
      </c>
      <c r="AL197" s="60">
        <f t="shared" si="56"/>
        <v>4.2371596222772903</v>
      </c>
      <c r="AM197" s="62">
        <f t="shared" si="73"/>
        <v>2.3811818801103373</v>
      </c>
      <c r="AN197" s="63">
        <f t="shared" si="74"/>
        <v>2.0069718979355384</v>
      </c>
      <c r="AO197" s="63">
        <f t="shared" si="75"/>
        <v>-0.37420998217479884</v>
      </c>
    </row>
    <row r="198" spans="1:41" ht="15" hidden="1" customHeight="1" outlineLevel="2">
      <c r="A198" s="7">
        <v>23</v>
      </c>
      <c r="B198" s="8" t="s">
        <v>15</v>
      </c>
      <c r="C198" s="65" t="s">
        <v>68</v>
      </c>
      <c r="D198" s="67" t="s">
        <v>144</v>
      </c>
      <c r="E198" s="130">
        <v>3165.0700000000093</v>
      </c>
      <c r="F198" s="130">
        <v>327.91</v>
      </c>
      <c r="G198" s="130">
        <v>10.360276391991301</v>
      </c>
      <c r="H198" s="130">
        <v>88.4</v>
      </c>
      <c r="I198" s="130">
        <v>2.7929872009149901</v>
      </c>
      <c r="J198" s="130">
        <v>239.51</v>
      </c>
      <c r="K198" s="130">
        <v>7.5672891910763402</v>
      </c>
      <c r="L198" s="9" t="s">
        <v>68</v>
      </c>
      <c r="M198" s="10" t="s">
        <v>127</v>
      </c>
      <c r="N198" s="10">
        <v>2992</v>
      </c>
      <c r="O198" s="10">
        <v>287.5</v>
      </c>
      <c r="P198" s="11">
        <f t="shared" si="51"/>
        <v>9.6089572192513373</v>
      </c>
      <c r="Q198" s="11">
        <v>33.1</v>
      </c>
      <c r="R198" s="11">
        <v>0</v>
      </c>
      <c r="S198" s="11">
        <v>5</v>
      </c>
      <c r="T198" s="11">
        <v>25</v>
      </c>
      <c r="U198" s="11">
        <f t="shared" si="71"/>
        <v>63.1</v>
      </c>
      <c r="V198" s="11">
        <f t="shared" si="52"/>
        <v>2.1089572192513368</v>
      </c>
      <c r="W198" s="11">
        <v>224.4</v>
      </c>
      <c r="X198" s="11">
        <f t="shared" si="53"/>
        <v>7.5</v>
      </c>
      <c r="Y198" s="12" t="s">
        <v>68</v>
      </c>
      <c r="Z198" s="12">
        <v>23</v>
      </c>
      <c r="AA198" s="13" t="s">
        <v>127</v>
      </c>
      <c r="AB198" s="13">
        <v>3129.44</v>
      </c>
      <c r="AC198" s="13">
        <v>200.71</v>
      </c>
      <c r="AD198" s="14">
        <f t="shared" si="54"/>
        <v>6.4136075463980777</v>
      </c>
      <c r="AE198" s="14">
        <v>49.71</v>
      </c>
      <c r="AF198" s="14">
        <v>0</v>
      </c>
      <c r="AG198" s="14">
        <v>4</v>
      </c>
      <c r="AH198" s="14">
        <v>50.5</v>
      </c>
      <c r="AI198" s="14">
        <f t="shared" si="72"/>
        <v>104.21000000000001</v>
      </c>
      <c r="AJ198" s="14">
        <f t="shared" si="55"/>
        <v>3.329988751981185</v>
      </c>
      <c r="AK198" s="14">
        <v>96.5</v>
      </c>
      <c r="AL198" s="60">
        <f t="shared" si="56"/>
        <v>3.0836187944168922</v>
      </c>
      <c r="AM198" s="62">
        <f t="shared" si="73"/>
        <v>3.1953496728532595</v>
      </c>
      <c r="AN198" s="63">
        <f t="shared" si="74"/>
        <v>3.9466688455932228</v>
      </c>
      <c r="AO198" s="63">
        <f t="shared" si="75"/>
        <v>0.75131917273996329</v>
      </c>
    </row>
    <row r="199" spans="1:41" ht="15" customHeight="1" outlineLevel="1" collapsed="1">
      <c r="A199" s="7"/>
      <c r="B199" s="8" t="s">
        <v>96</v>
      </c>
      <c r="C199" s="65" t="s">
        <v>68</v>
      </c>
      <c r="D199" s="66"/>
      <c r="E199" s="129">
        <f>SUM(E193:E198)</f>
        <v>18554.260003000018</v>
      </c>
      <c r="F199" s="129">
        <f>SUM(F193:F198)</f>
        <v>1438.385</v>
      </c>
      <c r="G199" s="129">
        <f>F199*100/E199</f>
        <v>7.7523167173868917</v>
      </c>
      <c r="H199" s="129">
        <f>SUM(H193:H198)</f>
        <v>378.29999999999995</v>
      </c>
      <c r="I199" s="129">
        <f>H199*100/E199</f>
        <v>2.0388848703145963</v>
      </c>
      <c r="J199" s="129">
        <f>SUM(J193:J198)</f>
        <v>1060.085</v>
      </c>
      <c r="K199" s="129">
        <f>J199*100/E199</f>
        <v>5.7134318470722949</v>
      </c>
      <c r="L199" s="9" t="s">
        <v>68</v>
      </c>
      <c r="M199" s="10"/>
      <c r="N199" s="10">
        <f>SUBTOTAL(9,N193:N198)</f>
        <v>19077.060000000001</v>
      </c>
      <c r="O199" s="10">
        <f>SUBTOTAL(9,O193:O198)</f>
        <v>1106.3</v>
      </c>
      <c r="P199" s="11">
        <f t="shared" si="51"/>
        <v>5.7991116031505898</v>
      </c>
      <c r="Q199" s="11"/>
      <c r="R199" s="11"/>
      <c r="S199" s="11"/>
      <c r="T199" s="11"/>
      <c r="U199" s="11">
        <f>SUBTOTAL(9,U193:U198)</f>
        <v>471.20000000000005</v>
      </c>
      <c r="V199" s="11">
        <f t="shared" si="52"/>
        <v>2.4699822719014359</v>
      </c>
      <c r="W199" s="11">
        <f>SUBTOTAL(9,W193:W198)</f>
        <v>635.1</v>
      </c>
      <c r="X199" s="11">
        <f t="shared" si="53"/>
        <v>3.3291293312491543</v>
      </c>
      <c r="Y199" s="12" t="s">
        <v>68</v>
      </c>
      <c r="Z199" s="12"/>
      <c r="AA199" s="13"/>
      <c r="AB199" s="13">
        <f>SUBTOTAL(9,AB193:AB198)</f>
        <v>18258.61</v>
      </c>
      <c r="AC199" s="13">
        <f>SUBTOTAL(9,AC193:AC198)</f>
        <v>890.81000000000006</v>
      </c>
      <c r="AD199" s="14">
        <f t="shared" si="54"/>
        <v>4.8788489375697273</v>
      </c>
      <c r="AE199" s="14"/>
      <c r="AF199" s="14"/>
      <c r="AG199" s="14"/>
      <c r="AH199" s="14"/>
      <c r="AI199" s="14">
        <f>SUBTOTAL(9,AI193:AI198)</f>
        <v>466.81000000000006</v>
      </c>
      <c r="AJ199" s="14">
        <f t="shared" si="55"/>
        <v>2.5566568320370502</v>
      </c>
      <c r="AK199" s="14">
        <f>SUBTOTAL(9,AK193:AK198)</f>
        <v>424</v>
      </c>
      <c r="AL199" s="60">
        <f t="shared" si="56"/>
        <v>2.3221921055326775</v>
      </c>
      <c r="AM199" s="62">
        <f t="shared" si="73"/>
        <v>0.92026266558086256</v>
      </c>
      <c r="AN199" s="63">
        <f t="shared" si="74"/>
        <v>2.8734677798171644</v>
      </c>
      <c r="AO199" s="63">
        <f t="shared" si="75"/>
        <v>1.9532051142363018</v>
      </c>
    </row>
    <row r="200" spans="1:41" ht="15" hidden="1" customHeight="1" outlineLevel="2">
      <c r="A200" s="7">
        <v>45</v>
      </c>
      <c r="B200" s="8" t="s">
        <v>62</v>
      </c>
      <c r="C200" s="65" t="s">
        <v>68</v>
      </c>
      <c r="D200" s="67" t="s">
        <v>123</v>
      </c>
      <c r="E200" s="130">
        <v>233.99999999999963</v>
      </c>
      <c r="F200" s="130">
        <v>25</v>
      </c>
      <c r="G200" s="130">
        <v>10.683760683760701</v>
      </c>
      <c r="H200" s="130">
        <v>8</v>
      </c>
      <c r="I200" s="130">
        <v>3.41880341880342</v>
      </c>
      <c r="J200" s="130">
        <v>17</v>
      </c>
      <c r="K200" s="130">
        <v>7.2649572649572702</v>
      </c>
      <c r="L200" s="9" t="s">
        <v>68</v>
      </c>
      <c r="M200" s="10" t="s">
        <v>123</v>
      </c>
      <c r="N200" s="10">
        <v>212</v>
      </c>
      <c r="O200" s="10">
        <v>4</v>
      </c>
      <c r="P200" s="11">
        <f t="shared" si="51"/>
        <v>1.8867924528301887</v>
      </c>
      <c r="Q200" s="11">
        <v>4</v>
      </c>
      <c r="R200" s="11">
        <v>0</v>
      </c>
      <c r="S200" s="11">
        <v>0</v>
      </c>
      <c r="T200" s="11">
        <v>0</v>
      </c>
      <c r="U200" s="11">
        <f>Q200+R200+S200+T200</f>
        <v>4</v>
      </c>
      <c r="V200" s="11">
        <f t="shared" si="52"/>
        <v>1.8867924528301887</v>
      </c>
      <c r="W200" s="11">
        <v>0</v>
      </c>
      <c r="X200" s="11">
        <f t="shared" si="53"/>
        <v>0</v>
      </c>
      <c r="Y200" s="12" t="s">
        <v>68</v>
      </c>
      <c r="Z200" s="12">
        <v>45</v>
      </c>
      <c r="AA200" s="13" t="s">
        <v>123</v>
      </c>
      <c r="AB200" s="13">
        <v>22</v>
      </c>
      <c r="AC200" s="13">
        <v>0</v>
      </c>
      <c r="AD200" s="14">
        <f t="shared" si="54"/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f>AE200+AF200+AG200+AH200</f>
        <v>0</v>
      </c>
      <c r="AJ200" s="14">
        <f t="shared" si="55"/>
        <v>0</v>
      </c>
      <c r="AK200" s="14">
        <v>0</v>
      </c>
      <c r="AL200" s="60">
        <f t="shared" si="56"/>
        <v>0</v>
      </c>
      <c r="AM200" s="62">
        <f t="shared" si="73"/>
        <v>1.8867924528301887</v>
      </c>
      <c r="AN200" s="63">
        <f t="shared" si="74"/>
        <v>10.683760683760701</v>
      </c>
      <c r="AO200" s="63">
        <f t="shared" si="75"/>
        <v>8.7969682309305117</v>
      </c>
    </row>
    <row r="201" spans="1:41" ht="15" hidden="1" customHeight="1" outlineLevel="2">
      <c r="A201" s="7">
        <v>45</v>
      </c>
      <c r="B201" s="8" t="s">
        <v>62</v>
      </c>
      <c r="C201" s="65" t="s">
        <v>68</v>
      </c>
      <c r="D201" s="67" t="s">
        <v>141</v>
      </c>
      <c r="E201" s="130">
        <v>561.00000000000057</v>
      </c>
      <c r="F201" s="130">
        <v>26.6</v>
      </c>
      <c r="G201" s="130">
        <v>4.7415329768270897</v>
      </c>
      <c r="H201" s="130">
        <v>6</v>
      </c>
      <c r="I201" s="130">
        <v>1.0695187165775399</v>
      </c>
      <c r="J201" s="130">
        <v>20.6</v>
      </c>
      <c r="K201" s="130">
        <v>3.6720142602495498</v>
      </c>
      <c r="L201" s="9" t="s">
        <v>68</v>
      </c>
      <c r="M201" s="10" t="s">
        <v>124</v>
      </c>
      <c r="N201" s="10">
        <v>689</v>
      </c>
      <c r="O201" s="10">
        <v>46.4</v>
      </c>
      <c r="P201" s="11">
        <f t="shared" ref="P201:P261" si="76">O201*100/N201</f>
        <v>6.7343976777939041</v>
      </c>
      <c r="Q201" s="11">
        <v>16</v>
      </c>
      <c r="R201" s="11">
        <v>0</v>
      </c>
      <c r="S201" s="11">
        <v>0.4</v>
      </c>
      <c r="T201" s="11">
        <v>14.9</v>
      </c>
      <c r="U201" s="11">
        <f>Q201+R201+S201+T201</f>
        <v>31.299999999999997</v>
      </c>
      <c r="V201" s="11">
        <f t="shared" ref="V201:V261" si="77">U201*100/N201</f>
        <v>4.5428156748911457</v>
      </c>
      <c r="W201" s="11">
        <v>15.1</v>
      </c>
      <c r="X201" s="11">
        <f t="shared" ref="X201:X261" si="78">W201*100/N201</f>
        <v>2.1915820029027575</v>
      </c>
      <c r="Y201" s="12" t="s">
        <v>68</v>
      </c>
      <c r="Z201" s="12">
        <v>45</v>
      </c>
      <c r="AA201" s="13" t="s">
        <v>124</v>
      </c>
      <c r="AB201" s="13">
        <v>815.8</v>
      </c>
      <c r="AC201" s="13">
        <v>79.099999999999994</v>
      </c>
      <c r="AD201" s="14">
        <f t="shared" ref="AD201:AD261" si="79">AC201*100/AB201</f>
        <v>9.6960039225300321</v>
      </c>
      <c r="AE201" s="14">
        <v>17.600000000000001</v>
      </c>
      <c r="AF201" s="14">
        <v>0</v>
      </c>
      <c r="AG201" s="14">
        <v>7</v>
      </c>
      <c r="AH201" s="14">
        <v>15</v>
      </c>
      <c r="AI201" s="14">
        <f>AE201+AF201+AG201+AH201</f>
        <v>39.6</v>
      </c>
      <c r="AJ201" s="14">
        <f t="shared" ref="AJ201:AJ261" si="80">AI201*100/AB201</f>
        <v>4.8541309144398141</v>
      </c>
      <c r="AK201" s="14">
        <v>39.5</v>
      </c>
      <c r="AL201" s="60">
        <f t="shared" ref="AL201:AL261" si="81">AK201*100/AB201</f>
        <v>4.8418730080902188</v>
      </c>
      <c r="AM201" s="62">
        <f t="shared" si="73"/>
        <v>-2.961606244736128</v>
      </c>
      <c r="AN201" s="63">
        <f t="shared" si="74"/>
        <v>-4.9544709457029423</v>
      </c>
      <c r="AO201" s="63">
        <f t="shared" si="75"/>
        <v>-1.9928647009668143</v>
      </c>
    </row>
    <row r="202" spans="1:41" ht="15" hidden="1" customHeight="1" outlineLevel="2">
      <c r="A202" s="7">
        <v>45</v>
      </c>
      <c r="B202" s="8" t="s">
        <v>62</v>
      </c>
      <c r="C202" s="65" t="s">
        <v>68</v>
      </c>
      <c r="D202" s="67" t="s">
        <v>142</v>
      </c>
      <c r="E202" s="130">
        <v>1281.9999999999989</v>
      </c>
      <c r="F202" s="130">
        <v>170.05</v>
      </c>
      <c r="G202" s="130">
        <v>13.2644305772231</v>
      </c>
      <c r="H202" s="130">
        <v>35.5</v>
      </c>
      <c r="I202" s="130">
        <v>2.7691107644305801</v>
      </c>
      <c r="J202" s="130">
        <v>134.55000000000001</v>
      </c>
      <c r="K202" s="130">
        <v>10.4953198127925</v>
      </c>
      <c r="L202" s="9" t="s">
        <v>68</v>
      </c>
      <c r="M202" s="10" t="s">
        <v>125</v>
      </c>
      <c r="N202" s="10">
        <v>1438</v>
      </c>
      <c r="O202" s="10">
        <v>56</v>
      </c>
      <c r="P202" s="11">
        <f t="shared" si="76"/>
        <v>3.8942976356050067</v>
      </c>
      <c r="Q202" s="11">
        <v>31</v>
      </c>
      <c r="R202" s="11">
        <v>0</v>
      </c>
      <c r="S202" s="11">
        <v>3</v>
      </c>
      <c r="T202" s="11">
        <v>9</v>
      </c>
      <c r="U202" s="11">
        <f>Q202+R202+S202+T202</f>
        <v>43</v>
      </c>
      <c r="V202" s="11">
        <f t="shared" si="77"/>
        <v>2.9902642559109873</v>
      </c>
      <c r="W202" s="11">
        <v>13</v>
      </c>
      <c r="X202" s="11">
        <f t="shared" si="78"/>
        <v>0.90403337969401942</v>
      </c>
      <c r="Y202" s="12" t="s">
        <v>68</v>
      </c>
      <c r="Z202" s="12">
        <v>45</v>
      </c>
      <c r="AA202" s="13" t="s">
        <v>125</v>
      </c>
      <c r="AB202" s="13">
        <v>1238</v>
      </c>
      <c r="AC202" s="13">
        <v>99.5</v>
      </c>
      <c r="AD202" s="14">
        <f t="shared" si="79"/>
        <v>8.0371567043618732</v>
      </c>
      <c r="AE202" s="14">
        <v>25</v>
      </c>
      <c r="AF202" s="14">
        <v>0</v>
      </c>
      <c r="AG202" s="14">
        <v>5</v>
      </c>
      <c r="AH202" s="14">
        <v>29</v>
      </c>
      <c r="AI202" s="14">
        <f>AE202+AF202+AG202+AH202</f>
        <v>59</v>
      </c>
      <c r="AJ202" s="14">
        <f t="shared" si="80"/>
        <v>4.765751211631664</v>
      </c>
      <c r="AK202" s="14">
        <v>40.5</v>
      </c>
      <c r="AL202" s="60">
        <f t="shared" si="81"/>
        <v>3.2714054927302101</v>
      </c>
      <c r="AM202" s="62">
        <f t="shared" si="73"/>
        <v>-4.1428590687568665</v>
      </c>
      <c r="AN202" s="63">
        <f t="shared" si="74"/>
        <v>5.2272738728612271</v>
      </c>
      <c r="AO202" s="63">
        <f t="shared" si="75"/>
        <v>9.3701329416180936</v>
      </c>
    </row>
    <row r="203" spans="1:41" ht="15" hidden="1" customHeight="1" outlineLevel="2">
      <c r="A203" s="7">
        <v>45</v>
      </c>
      <c r="B203" s="8" t="s">
        <v>62</v>
      </c>
      <c r="C203" s="65" t="s">
        <v>68</v>
      </c>
      <c r="D203" s="67" t="s">
        <v>143</v>
      </c>
      <c r="E203" s="130">
        <v>701.40000000000225</v>
      </c>
      <c r="F203" s="130">
        <v>87.78</v>
      </c>
      <c r="G203" s="130">
        <v>12.5149700598802</v>
      </c>
      <c r="H203" s="130">
        <v>38.799999999999997</v>
      </c>
      <c r="I203" s="130">
        <v>5.5317935557456499</v>
      </c>
      <c r="J203" s="130">
        <v>48.98</v>
      </c>
      <c r="K203" s="130">
        <v>6.9831765041345903</v>
      </c>
      <c r="L203" s="9" t="s">
        <v>68</v>
      </c>
      <c r="M203" s="10" t="s">
        <v>126</v>
      </c>
      <c r="N203" s="10">
        <v>358</v>
      </c>
      <c r="O203" s="10">
        <v>5</v>
      </c>
      <c r="P203" s="11">
        <f t="shared" si="76"/>
        <v>1.3966480446927374</v>
      </c>
      <c r="Q203" s="11">
        <v>5</v>
      </c>
      <c r="R203" s="11">
        <v>0</v>
      </c>
      <c r="S203" s="11">
        <v>0</v>
      </c>
      <c r="T203" s="11">
        <v>0</v>
      </c>
      <c r="U203" s="11">
        <f>Q203+R203+S203+T203</f>
        <v>5</v>
      </c>
      <c r="V203" s="11">
        <f t="shared" si="77"/>
        <v>1.3966480446927374</v>
      </c>
      <c r="W203" s="11">
        <v>0</v>
      </c>
      <c r="X203" s="11">
        <f t="shared" si="78"/>
        <v>0</v>
      </c>
      <c r="Y203" s="12" t="s">
        <v>68</v>
      </c>
      <c r="Z203" s="12">
        <v>45</v>
      </c>
      <c r="AA203" s="13" t="s">
        <v>126</v>
      </c>
      <c r="AB203" s="13">
        <v>354</v>
      </c>
      <c r="AC203" s="13">
        <v>10</v>
      </c>
      <c r="AD203" s="14">
        <f t="shared" si="79"/>
        <v>2.8248587570621471</v>
      </c>
      <c r="AE203" s="14">
        <v>7</v>
      </c>
      <c r="AF203" s="14">
        <v>0</v>
      </c>
      <c r="AG203" s="14">
        <v>2</v>
      </c>
      <c r="AH203" s="14">
        <v>1</v>
      </c>
      <c r="AI203" s="14">
        <f>AE203+AF203+AG203+AH203</f>
        <v>10</v>
      </c>
      <c r="AJ203" s="14">
        <f t="shared" si="80"/>
        <v>2.8248587570621471</v>
      </c>
      <c r="AK203" s="14">
        <v>0</v>
      </c>
      <c r="AL203" s="60">
        <f t="shared" si="81"/>
        <v>0</v>
      </c>
      <c r="AM203" s="62">
        <f t="shared" si="73"/>
        <v>-1.4282107123694097</v>
      </c>
      <c r="AN203" s="63">
        <f t="shared" si="74"/>
        <v>9.6901113028180532</v>
      </c>
      <c r="AO203" s="63">
        <f t="shared" si="75"/>
        <v>11.118322015187463</v>
      </c>
    </row>
    <row r="204" spans="1:41" ht="15" hidden="1" customHeight="1" outlineLevel="2">
      <c r="A204" s="7"/>
      <c r="B204" s="8" t="s">
        <v>62</v>
      </c>
      <c r="C204" s="65" t="s">
        <v>68</v>
      </c>
      <c r="D204" s="67" t="s">
        <v>144</v>
      </c>
      <c r="E204" s="130">
        <v>115.00000000000014</v>
      </c>
      <c r="F204" s="130">
        <v>3</v>
      </c>
      <c r="G204" s="130">
        <v>2.60869565217391</v>
      </c>
      <c r="H204" s="130">
        <v>3</v>
      </c>
      <c r="I204" s="130">
        <v>2.60869565217391</v>
      </c>
      <c r="J204" s="130">
        <v>0</v>
      </c>
      <c r="K204" s="130">
        <v>0</v>
      </c>
      <c r="L204" s="9"/>
      <c r="M204" s="10"/>
      <c r="N204" s="10"/>
      <c r="O204" s="10"/>
      <c r="P204" s="11"/>
      <c r="Q204" s="11"/>
      <c r="R204" s="11"/>
      <c r="S204" s="11"/>
      <c r="T204" s="11"/>
      <c r="U204" s="11"/>
      <c r="V204" s="11"/>
      <c r="W204" s="11"/>
      <c r="X204" s="11"/>
      <c r="Y204" s="12"/>
      <c r="Z204" s="12"/>
      <c r="AA204" s="13"/>
      <c r="AB204" s="13"/>
      <c r="AC204" s="13"/>
      <c r="AD204" s="14"/>
      <c r="AE204" s="14"/>
      <c r="AF204" s="14"/>
      <c r="AG204" s="14"/>
      <c r="AH204" s="14"/>
      <c r="AI204" s="14"/>
      <c r="AJ204" s="14"/>
      <c r="AK204" s="14"/>
      <c r="AL204" s="60"/>
      <c r="AM204" s="62"/>
      <c r="AN204" s="63">
        <f t="shared" si="74"/>
        <v>2.60869565217391</v>
      </c>
      <c r="AO204" s="63">
        <f t="shared" si="75"/>
        <v>2.60869565217391</v>
      </c>
    </row>
    <row r="205" spans="1:41" ht="15" customHeight="1" outlineLevel="1" collapsed="1">
      <c r="A205" s="7"/>
      <c r="B205" s="8" t="s">
        <v>97</v>
      </c>
      <c r="C205" s="65" t="s">
        <v>68</v>
      </c>
      <c r="D205" s="66"/>
      <c r="E205" s="129">
        <f>SUM(E200:E204)</f>
        <v>2893.4000000000015</v>
      </c>
      <c r="F205" s="129">
        <f>SUM(F200:F204)</f>
        <v>312.43</v>
      </c>
      <c r="G205" s="129">
        <f>F205*100/E205</f>
        <v>10.798023087025639</v>
      </c>
      <c r="H205" s="129">
        <f>SUM(H200:H204)</f>
        <v>91.3</v>
      </c>
      <c r="I205" s="129">
        <f>H205*100/E205</f>
        <v>3.1554572475288571</v>
      </c>
      <c r="J205" s="129">
        <f>SUM(J200:J204)</f>
        <v>221.13</v>
      </c>
      <c r="K205" s="129">
        <f>J205*100/E205</f>
        <v>7.6425658394967817</v>
      </c>
      <c r="L205" s="9" t="s">
        <v>68</v>
      </c>
      <c r="M205" s="10"/>
      <c r="N205" s="10">
        <f>SUBTOTAL(9,N200:N203)</f>
        <v>2697</v>
      </c>
      <c r="O205" s="10">
        <f>SUBTOTAL(9,O200:O203)</f>
        <v>111.4</v>
      </c>
      <c r="P205" s="11">
        <f t="shared" si="76"/>
        <v>4.1305153874675566</v>
      </c>
      <c r="Q205" s="11"/>
      <c r="R205" s="11"/>
      <c r="S205" s="11"/>
      <c r="T205" s="11"/>
      <c r="U205" s="11">
        <f>SUBTOTAL(9,U200:U203)</f>
        <v>83.3</v>
      </c>
      <c r="V205" s="11">
        <f t="shared" si="77"/>
        <v>3.0886169818316649</v>
      </c>
      <c r="W205" s="11">
        <f>SUBTOTAL(9,W200:W203)</f>
        <v>28.1</v>
      </c>
      <c r="X205" s="11">
        <f t="shared" si="78"/>
        <v>1.0418984056358918</v>
      </c>
      <c r="Y205" s="12" t="s">
        <v>68</v>
      </c>
      <c r="Z205" s="12"/>
      <c r="AA205" s="13"/>
      <c r="AB205" s="13">
        <f>SUBTOTAL(9,AB200:AB203)</f>
        <v>2429.8000000000002</v>
      </c>
      <c r="AC205" s="13">
        <f>SUBTOTAL(9,AC200:AC203)</f>
        <v>188.6</v>
      </c>
      <c r="AD205" s="14">
        <f t="shared" si="79"/>
        <v>7.7619557165198776</v>
      </c>
      <c r="AE205" s="14"/>
      <c r="AF205" s="14"/>
      <c r="AG205" s="14"/>
      <c r="AH205" s="14"/>
      <c r="AI205" s="14">
        <f>SUBTOTAL(9,AI200:AI203)</f>
        <v>108.6</v>
      </c>
      <c r="AJ205" s="14">
        <f t="shared" si="80"/>
        <v>4.469503662852909</v>
      </c>
      <c r="AK205" s="14">
        <f>SUBTOTAL(9,AK200:AK203)</f>
        <v>80</v>
      </c>
      <c r="AL205" s="60">
        <f t="shared" si="81"/>
        <v>3.2924520536669681</v>
      </c>
      <c r="AM205" s="62">
        <f t="shared" si="73"/>
        <v>-3.6314403290523209</v>
      </c>
      <c r="AN205" s="63">
        <f t="shared" si="74"/>
        <v>3.0360673705057613</v>
      </c>
      <c r="AO205" s="63">
        <f t="shared" si="75"/>
        <v>6.6675076995580822</v>
      </c>
    </row>
    <row r="206" spans="1:41" ht="15" hidden="1" customHeight="1" outlineLevel="2">
      <c r="A206" s="7">
        <v>44</v>
      </c>
      <c r="B206" s="8" t="s">
        <v>26</v>
      </c>
      <c r="C206" s="65" t="s">
        <v>68</v>
      </c>
      <c r="D206" s="67" t="s">
        <v>123</v>
      </c>
      <c r="E206" s="130">
        <v>14391.343301999999</v>
      </c>
      <c r="F206" s="130">
        <v>566.56036099999994</v>
      </c>
      <c r="G206" s="130">
        <v>3.9368136046151001</v>
      </c>
      <c r="H206" s="130">
        <v>292.416</v>
      </c>
      <c r="I206" s="130">
        <v>2.0318970932398002</v>
      </c>
      <c r="J206" s="130">
        <v>274.144361</v>
      </c>
      <c r="K206" s="130">
        <v>1.9049254489113701</v>
      </c>
      <c r="L206" s="9" t="s">
        <v>68</v>
      </c>
      <c r="M206" s="10" t="s">
        <v>123</v>
      </c>
      <c r="N206" s="10">
        <v>15142.17</v>
      </c>
      <c r="O206" s="10">
        <v>966.49</v>
      </c>
      <c r="P206" s="11">
        <f t="shared" si="76"/>
        <v>6.382770765352654</v>
      </c>
      <c r="Q206" s="11">
        <v>225.49</v>
      </c>
      <c r="R206" s="11">
        <v>1.21</v>
      </c>
      <c r="S206" s="11">
        <v>39.65</v>
      </c>
      <c r="T206" s="11">
        <v>146.21</v>
      </c>
      <c r="U206" s="11">
        <f t="shared" ref="U206:U211" si="82">Q206+R206+S206+T206</f>
        <v>412.56000000000006</v>
      </c>
      <c r="V206" s="11">
        <f t="shared" si="77"/>
        <v>2.7245764642716339</v>
      </c>
      <c r="W206" s="11">
        <v>553.92999999999995</v>
      </c>
      <c r="X206" s="11">
        <f t="shared" si="78"/>
        <v>3.6581943010810201</v>
      </c>
      <c r="Y206" s="12" t="s">
        <v>68</v>
      </c>
      <c r="Z206" s="12">
        <v>44</v>
      </c>
      <c r="AA206" s="13" t="s">
        <v>123</v>
      </c>
      <c r="AB206" s="13">
        <v>10722.35</v>
      </c>
      <c r="AC206" s="13">
        <v>948.26</v>
      </c>
      <c r="AD206" s="14">
        <f t="shared" si="79"/>
        <v>8.8437702555876267</v>
      </c>
      <c r="AE206" s="14">
        <v>114.94</v>
      </c>
      <c r="AF206" s="14">
        <v>2.5</v>
      </c>
      <c r="AG206" s="14">
        <v>18.329999999999998</v>
      </c>
      <c r="AH206" s="14">
        <v>103.3</v>
      </c>
      <c r="AI206" s="14">
        <f t="shared" ref="AI206:AI211" si="83">AE206+AF206+AG206+AH206</f>
        <v>239.07</v>
      </c>
      <c r="AJ206" s="14">
        <f t="shared" si="80"/>
        <v>2.2296418229212813</v>
      </c>
      <c r="AK206" s="14">
        <v>709.19</v>
      </c>
      <c r="AL206" s="60">
        <f t="shared" si="81"/>
        <v>6.6141284326663463</v>
      </c>
      <c r="AM206" s="62">
        <f t="shared" si="73"/>
        <v>-2.4609994902349728</v>
      </c>
      <c r="AN206" s="63">
        <f t="shared" si="74"/>
        <v>-4.9069566509725266</v>
      </c>
      <c r="AO206" s="63">
        <f t="shared" si="75"/>
        <v>-2.4459571607375539</v>
      </c>
    </row>
    <row r="207" spans="1:41" ht="15" hidden="1" customHeight="1" outlineLevel="2">
      <c r="A207" s="7">
        <v>44</v>
      </c>
      <c r="B207" s="8" t="s">
        <v>26</v>
      </c>
      <c r="C207" s="65" t="s">
        <v>68</v>
      </c>
      <c r="D207" s="67" t="s">
        <v>141</v>
      </c>
      <c r="E207" s="130">
        <v>28382.026320000008</v>
      </c>
      <c r="F207" s="130">
        <v>2372.2776480000002</v>
      </c>
      <c r="G207" s="130">
        <v>8.3583801285122608</v>
      </c>
      <c r="H207" s="130">
        <v>875.69349999999997</v>
      </c>
      <c r="I207" s="130">
        <v>3.0853789931942899</v>
      </c>
      <c r="J207" s="130">
        <v>1496.5841479999999</v>
      </c>
      <c r="K207" s="130">
        <v>5.2729996481801598</v>
      </c>
      <c r="L207" s="9" t="s">
        <v>68</v>
      </c>
      <c r="M207" s="10" t="s">
        <v>124</v>
      </c>
      <c r="N207" s="10">
        <v>27619.03</v>
      </c>
      <c r="O207" s="10">
        <v>2048.17</v>
      </c>
      <c r="P207" s="11">
        <f t="shared" si="76"/>
        <v>7.4157926617987675</v>
      </c>
      <c r="Q207" s="11">
        <v>352.55</v>
      </c>
      <c r="R207" s="11">
        <v>4.68</v>
      </c>
      <c r="S207" s="11">
        <v>59.88</v>
      </c>
      <c r="T207" s="11">
        <v>305.98</v>
      </c>
      <c r="U207" s="11">
        <f t="shared" si="82"/>
        <v>723.09</v>
      </c>
      <c r="V207" s="11">
        <f t="shared" si="77"/>
        <v>2.6180861529170287</v>
      </c>
      <c r="W207" s="11">
        <v>1325.08</v>
      </c>
      <c r="X207" s="11">
        <f t="shared" si="78"/>
        <v>4.7977065088817383</v>
      </c>
      <c r="Y207" s="12" t="s">
        <v>68</v>
      </c>
      <c r="Z207" s="12">
        <v>44</v>
      </c>
      <c r="AA207" s="13" t="s">
        <v>124</v>
      </c>
      <c r="AB207" s="13">
        <v>25916.05</v>
      </c>
      <c r="AC207" s="13">
        <v>2213.6</v>
      </c>
      <c r="AD207" s="14">
        <f t="shared" si="79"/>
        <v>8.5414251014332816</v>
      </c>
      <c r="AE207" s="14">
        <v>332.32</v>
      </c>
      <c r="AF207" s="14">
        <v>3.55</v>
      </c>
      <c r="AG207" s="14">
        <v>44.95</v>
      </c>
      <c r="AH207" s="14">
        <v>311.69</v>
      </c>
      <c r="AI207" s="14">
        <f t="shared" si="83"/>
        <v>692.51</v>
      </c>
      <c r="AJ207" s="14">
        <f t="shared" si="80"/>
        <v>2.6721278898597589</v>
      </c>
      <c r="AK207" s="14">
        <v>1521.08</v>
      </c>
      <c r="AL207" s="60">
        <f t="shared" si="81"/>
        <v>5.8692586254463937</v>
      </c>
      <c r="AM207" s="62">
        <f t="shared" si="73"/>
        <v>-1.1256324396345141</v>
      </c>
      <c r="AN207" s="63">
        <f t="shared" si="74"/>
        <v>-0.18304497292102084</v>
      </c>
      <c r="AO207" s="63">
        <f t="shared" si="75"/>
        <v>0.94258746671349325</v>
      </c>
    </row>
    <row r="208" spans="1:41" ht="15" hidden="1" customHeight="1" outlineLevel="2">
      <c r="A208" s="7">
        <v>44</v>
      </c>
      <c r="B208" s="8" t="s">
        <v>26</v>
      </c>
      <c r="C208" s="65" t="s">
        <v>68</v>
      </c>
      <c r="D208" s="67" t="s">
        <v>142</v>
      </c>
      <c r="E208" s="130">
        <v>19789.738499999992</v>
      </c>
      <c r="F208" s="130">
        <v>1544.1201189999999</v>
      </c>
      <c r="G208" s="130">
        <v>7.8026302318244403</v>
      </c>
      <c r="H208" s="130">
        <v>461.125</v>
      </c>
      <c r="I208" s="130">
        <v>2.33011921316883</v>
      </c>
      <c r="J208" s="130">
        <v>1082.9951189999999</v>
      </c>
      <c r="K208" s="130">
        <v>5.4725084871636902</v>
      </c>
      <c r="L208" s="9" t="s">
        <v>68</v>
      </c>
      <c r="M208" s="10" t="s">
        <v>125</v>
      </c>
      <c r="N208" s="10">
        <v>17052.2</v>
      </c>
      <c r="O208" s="10">
        <v>1457.26</v>
      </c>
      <c r="P208" s="11">
        <f t="shared" si="76"/>
        <v>8.5458767783629082</v>
      </c>
      <c r="Q208" s="11">
        <v>277.22000000000003</v>
      </c>
      <c r="R208" s="11">
        <v>0.25</v>
      </c>
      <c r="S208" s="11">
        <v>35.549999999999997</v>
      </c>
      <c r="T208" s="11">
        <v>204.58</v>
      </c>
      <c r="U208" s="11">
        <f t="shared" si="82"/>
        <v>517.6</v>
      </c>
      <c r="V208" s="11">
        <f t="shared" si="77"/>
        <v>3.0353854634592601</v>
      </c>
      <c r="W208" s="11">
        <v>939.66</v>
      </c>
      <c r="X208" s="11">
        <f t="shared" si="78"/>
        <v>5.510491314903649</v>
      </c>
      <c r="Y208" s="12" t="s">
        <v>68</v>
      </c>
      <c r="Z208" s="12">
        <v>44</v>
      </c>
      <c r="AA208" s="13" t="s">
        <v>125</v>
      </c>
      <c r="AB208" s="13">
        <v>15063.64</v>
      </c>
      <c r="AC208" s="13">
        <v>1128.47</v>
      </c>
      <c r="AD208" s="14">
        <f t="shared" si="79"/>
        <v>7.491350032263119</v>
      </c>
      <c r="AE208" s="14">
        <v>269.24</v>
      </c>
      <c r="AF208" s="14">
        <v>3.05</v>
      </c>
      <c r="AG208" s="14">
        <v>11.2</v>
      </c>
      <c r="AH208" s="14">
        <v>188.79</v>
      </c>
      <c r="AI208" s="14">
        <f t="shared" si="83"/>
        <v>472.28</v>
      </c>
      <c r="AJ208" s="14">
        <f t="shared" si="80"/>
        <v>3.1352315907708896</v>
      </c>
      <c r="AK208" s="14">
        <v>656.19</v>
      </c>
      <c r="AL208" s="60">
        <f t="shared" si="81"/>
        <v>4.3561184414922289</v>
      </c>
      <c r="AM208" s="62">
        <f t="shared" si="73"/>
        <v>1.0545267460997891</v>
      </c>
      <c r="AN208" s="63">
        <f t="shared" si="74"/>
        <v>0.31128019956132125</v>
      </c>
      <c r="AO208" s="63">
        <f t="shared" si="75"/>
        <v>-0.74324654653846789</v>
      </c>
    </row>
    <row r="209" spans="1:41" ht="15" hidden="1" customHeight="1" outlineLevel="2">
      <c r="A209" s="7">
        <v>44</v>
      </c>
      <c r="B209" s="8" t="s">
        <v>26</v>
      </c>
      <c r="C209" s="65" t="s">
        <v>68</v>
      </c>
      <c r="D209" s="67" t="s">
        <v>143</v>
      </c>
      <c r="E209" s="130">
        <v>19524.332499999924</v>
      </c>
      <c r="F209" s="130">
        <v>2124.694626</v>
      </c>
      <c r="G209" s="130">
        <v>10.882290731322099</v>
      </c>
      <c r="H209" s="130">
        <v>612.59469999999999</v>
      </c>
      <c r="I209" s="130">
        <v>3.1375933129656</v>
      </c>
      <c r="J209" s="130">
        <v>1512.0999260000001</v>
      </c>
      <c r="K209" s="130">
        <v>7.7446946060768003</v>
      </c>
      <c r="L209" s="9" t="s">
        <v>68</v>
      </c>
      <c r="M209" s="10" t="s">
        <v>126</v>
      </c>
      <c r="N209" s="10">
        <v>18912.07</v>
      </c>
      <c r="O209" s="10">
        <v>2166.42</v>
      </c>
      <c r="P209" s="11">
        <f t="shared" si="76"/>
        <v>11.455224097626543</v>
      </c>
      <c r="Q209" s="11">
        <v>248.51</v>
      </c>
      <c r="R209" s="11">
        <v>4.8</v>
      </c>
      <c r="S209" s="11">
        <v>38.299999999999997</v>
      </c>
      <c r="T209" s="11">
        <v>212.93</v>
      </c>
      <c r="U209" s="11">
        <f t="shared" si="82"/>
        <v>504.54</v>
      </c>
      <c r="V209" s="11">
        <f t="shared" si="77"/>
        <v>2.6678200746930401</v>
      </c>
      <c r="W209" s="11">
        <v>1661.88</v>
      </c>
      <c r="X209" s="11">
        <f t="shared" si="78"/>
        <v>8.7874040229335026</v>
      </c>
      <c r="Y209" s="12" t="s">
        <v>68</v>
      </c>
      <c r="Z209" s="12">
        <v>44</v>
      </c>
      <c r="AA209" s="13" t="s">
        <v>126</v>
      </c>
      <c r="AB209" s="13">
        <v>17783.900000000001</v>
      </c>
      <c r="AC209" s="13">
        <v>1359.24</v>
      </c>
      <c r="AD209" s="14">
        <f t="shared" si="79"/>
        <v>7.6430929098791598</v>
      </c>
      <c r="AE209" s="14">
        <v>270.52</v>
      </c>
      <c r="AF209" s="14">
        <v>5.76</v>
      </c>
      <c r="AG209" s="14">
        <v>27</v>
      </c>
      <c r="AH209" s="14">
        <v>240.26</v>
      </c>
      <c r="AI209" s="14">
        <f t="shared" si="83"/>
        <v>543.54</v>
      </c>
      <c r="AJ209" s="14">
        <f t="shared" si="80"/>
        <v>3.056359966036696</v>
      </c>
      <c r="AK209" s="14">
        <v>815.69</v>
      </c>
      <c r="AL209" s="60">
        <f t="shared" si="81"/>
        <v>4.5866767132068889</v>
      </c>
      <c r="AM209" s="62">
        <f t="shared" si="73"/>
        <v>3.8121311877473829</v>
      </c>
      <c r="AN209" s="63">
        <f t="shared" si="74"/>
        <v>3.2391978214429393</v>
      </c>
      <c r="AO209" s="63">
        <f t="shared" si="75"/>
        <v>-0.57293336630444358</v>
      </c>
    </row>
    <row r="210" spans="1:41" ht="15" hidden="1" customHeight="1" outlineLevel="2">
      <c r="A210" s="7">
        <v>44</v>
      </c>
      <c r="B210" s="8" t="s">
        <v>26</v>
      </c>
      <c r="C210" s="65" t="s">
        <v>68</v>
      </c>
      <c r="D210" s="67" t="s">
        <v>144</v>
      </c>
      <c r="E210" s="130">
        <v>8437.2475000000395</v>
      </c>
      <c r="F210" s="130">
        <v>851.76509999999996</v>
      </c>
      <c r="G210" s="130">
        <v>10.0952958888547</v>
      </c>
      <c r="H210" s="130">
        <v>202.86009999999999</v>
      </c>
      <c r="I210" s="130">
        <v>2.4043333921991401</v>
      </c>
      <c r="J210" s="130">
        <v>648.90499999999997</v>
      </c>
      <c r="K210" s="130">
        <v>7.6909560849080201</v>
      </c>
      <c r="L210" s="9" t="s">
        <v>68</v>
      </c>
      <c r="M210" s="10" t="s">
        <v>127</v>
      </c>
      <c r="N210" s="10">
        <v>7524.48</v>
      </c>
      <c r="O210" s="10">
        <v>556.12</v>
      </c>
      <c r="P210" s="11">
        <f t="shared" si="76"/>
        <v>7.3908097303733946</v>
      </c>
      <c r="Q210" s="11">
        <v>104.27</v>
      </c>
      <c r="R210" s="11">
        <v>1.5</v>
      </c>
      <c r="S210" s="11">
        <v>14.48</v>
      </c>
      <c r="T210" s="11">
        <v>70.61</v>
      </c>
      <c r="U210" s="11">
        <f t="shared" si="82"/>
        <v>190.86</v>
      </c>
      <c r="V210" s="11">
        <f t="shared" si="77"/>
        <v>2.5365207961214598</v>
      </c>
      <c r="W210" s="11">
        <v>365.26</v>
      </c>
      <c r="X210" s="11">
        <f t="shared" si="78"/>
        <v>4.8542889342519349</v>
      </c>
      <c r="Y210" s="12" t="s">
        <v>68</v>
      </c>
      <c r="Z210" s="12">
        <v>44</v>
      </c>
      <c r="AA210" s="13" t="s">
        <v>127</v>
      </c>
      <c r="AB210" s="13">
        <v>9227.2800000000007</v>
      </c>
      <c r="AC210" s="13">
        <v>733.62</v>
      </c>
      <c r="AD210" s="14">
        <f t="shared" si="79"/>
        <v>7.950555309907144</v>
      </c>
      <c r="AE210" s="14">
        <v>130.26</v>
      </c>
      <c r="AF210" s="14">
        <v>0</v>
      </c>
      <c r="AG210" s="14">
        <v>5.75</v>
      </c>
      <c r="AH210" s="14">
        <v>121.73</v>
      </c>
      <c r="AI210" s="14">
        <f t="shared" si="83"/>
        <v>257.74</v>
      </c>
      <c r="AJ210" s="14">
        <f t="shared" si="80"/>
        <v>2.7932391777425196</v>
      </c>
      <c r="AK210" s="14">
        <v>475.88</v>
      </c>
      <c r="AL210" s="60">
        <f t="shared" si="81"/>
        <v>5.1573161321646248</v>
      </c>
      <c r="AM210" s="62">
        <f t="shared" si="73"/>
        <v>-0.55974557953374937</v>
      </c>
      <c r="AN210" s="63">
        <f t="shared" si="74"/>
        <v>2.1447405789475562</v>
      </c>
      <c r="AO210" s="63">
        <f t="shared" si="75"/>
        <v>2.7044861584813056</v>
      </c>
    </row>
    <row r="211" spans="1:41" ht="15" hidden="1" customHeight="1" outlineLevel="2">
      <c r="A211" s="7">
        <v>44</v>
      </c>
      <c r="B211" s="8" t="s">
        <v>26</v>
      </c>
      <c r="C211" s="65" t="s">
        <v>68</v>
      </c>
      <c r="D211" s="67" t="s">
        <v>128</v>
      </c>
      <c r="E211" s="130">
        <v>0</v>
      </c>
      <c r="F211" s="130">
        <v>0</v>
      </c>
      <c r="G211" s="130">
        <v>0</v>
      </c>
      <c r="H211" s="130">
        <v>0</v>
      </c>
      <c r="I211" s="130">
        <v>0</v>
      </c>
      <c r="J211" s="130">
        <v>0</v>
      </c>
      <c r="K211" s="130">
        <v>0</v>
      </c>
      <c r="L211" s="9" t="s">
        <v>68</v>
      </c>
      <c r="M211" s="10" t="s">
        <v>128</v>
      </c>
      <c r="N211" s="10">
        <v>0</v>
      </c>
      <c r="O211" s="10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f t="shared" si="82"/>
        <v>0</v>
      </c>
      <c r="V211" s="11">
        <v>0</v>
      </c>
      <c r="W211" s="11">
        <v>0</v>
      </c>
      <c r="X211" s="11">
        <v>0</v>
      </c>
      <c r="Y211" s="12" t="s">
        <v>68</v>
      </c>
      <c r="Z211" s="12">
        <v>44</v>
      </c>
      <c r="AA211" s="13" t="s">
        <v>128</v>
      </c>
      <c r="AB211" s="13">
        <v>136</v>
      </c>
      <c r="AC211" s="13">
        <v>29.5</v>
      </c>
      <c r="AD211" s="14">
        <f t="shared" si="79"/>
        <v>21.691176470588236</v>
      </c>
      <c r="AE211" s="14">
        <v>12.5</v>
      </c>
      <c r="AF211" s="14">
        <v>0</v>
      </c>
      <c r="AG211" s="14">
        <v>3.5</v>
      </c>
      <c r="AH211" s="14">
        <v>13.5</v>
      </c>
      <c r="AI211" s="14">
        <f t="shared" si="83"/>
        <v>29.5</v>
      </c>
      <c r="AJ211" s="14">
        <f t="shared" si="80"/>
        <v>21.691176470588236</v>
      </c>
      <c r="AK211" s="14">
        <v>0</v>
      </c>
      <c r="AL211" s="60">
        <f t="shared" si="81"/>
        <v>0</v>
      </c>
      <c r="AM211" s="62">
        <f t="shared" si="73"/>
        <v>-21.691176470588236</v>
      </c>
      <c r="AN211" s="63">
        <f t="shared" si="74"/>
        <v>-21.691176470588236</v>
      </c>
      <c r="AO211" s="63">
        <f t="shared" si="75"/>
        <v>0</v>
      </c>
    </row>
    <row r="212" spans="1:41" ht="15" customHeight="1" outlineLevel="1" collapsed="1">
      <c r="A212" s="7"/>
      <c r="B212" s="8" t="s">
        <v>98</v>
      </c>
      <c r="C212" s="65" t="s">
        <v>68</v>
      </c>
      <c r="D212" s="66"/>
      <c r="E212" s="129">
        <f>SUM(E206:E211)</f>
        <v>90524.688121999963</v>
      </c>
      <c r="F212" s="129">
        <f>SUM(F206:F211)</f>
        <v>7459.4178540000003</v>
      </c>
      <c r="G212" s="129">
        <f>F212*100/E212</f>
        <v>8.2402027654013636</v>
      </c>
      <c r="H212" s="129">
        <f>SUM(H206:H211)</f>
        <v>2444.6893</v>
      </c>
      <c r="I212" s="129">
        <f>H212*100/E212</f>
        <v>2.7005774344179971</v>
      </c>
      <c r="J212" s="129">
        <f>SUM(J206:J211)</f>
        <v>5014.7285539999993</v>
      </c>
      <c r="K212" s="129">
        <f>J212*100/E212</f>
        <v>5.5396253309833652</v>
      </c>
      <c r="L212" s="9" t="s">
        <v>68</v>
      </c>
      <c r="M212" s="10"/>
      <c r="N212" s="10">
        <f>SUBTOTAL(9,N206:N211)</f>
        <v>86249.95</v>
      </c>
      <c r="O212" s="10">
        <f>SUBTOTAL(9,O206:O211)</f>
        <v>7194.46</v>
      </c>
      <c r="P212" s="11">
        <f t="shared" si="76"/>
        <v>8.3414077341494117</v>
      </c>
      <c r="Q212" s="11"/>
      <c r="R212" s="11"/>
      <c r="S212" s="11"/>
      <c r="T212" s="11"/>
      <c r="U212" s="11">
        <f>SUBTOTAL(9,U206:U211)</f>
        <v>2348.65</v>
      </c>
      <c r="V212" s="11">
        <f t="shared" si="77"/>
        <v>2.7230740423617639</v>
      </c>
      <c r="W212" s="11">
        <f>SUBTOTAL(9,W206:W211)</f>
        <v>4845.8099999999995</v>
      </c>
      <c r="X212" s="11">
        <f t="shared" si="78"/>
        <v>5.6183336917876465</v>
      </c>
      <c r="Y212" s="12" t="s">
        <v>68</v>
      </c>
      <c r="Z212" s="12"/>
      <c r="AA212" s="13"/>
      <c r="AB212" s="13">
        <f>SUBTOTAL(9,AB206:AB211)</f>
        <v>78849.22</v>
      </c>
      <c r="AC212" s="13">
        <f>SUBTOTAL(9,AC206:AC211)</f>
        <v>6412.69</v>
      </c>
      <c r="AD212" s="14">
        <f t="shared" si="79"/>
        <v>8.1328515361344085</v>
      </c>
      <c r="AE212" s="14"/>
      <c r="AF212" s="14"/>
      <c r="AG212" s="14"/>
      <c r="AH212" s="14"/>
      <c r="AI212" s="14">
        <f>SUBTOTAL(9,AI206:AI211)</f>
        <v>2234.64</v>
      </c>
      <c r="AJ212" s="14">
        <f t="shared" si="80"/>
        <v>2.8340673503174791</v>
      </c>
      <c r="AK212" s="14">
        <f>SUBTOTAL(9,AK206:AK211)</f>
        <v>4178.03</v>
      </c>
      <c r="AL212" s="60">
        <f t="shared" si="81"/>
        <v>5.2987588209496552</v>
      </c>
      <c r="AM212" s="62">
        <f t="shared" si="73"/>
        <v>0.20855619801500325</v>
      </c>
      <c r="AN212" s="63">
        <f t="shared" si="74"/>
        <v>0.10735122926695517</v>
      </c>
      <c r="AO212" s="63">
        <f t="shared" si="75"/>
        <v>-0.10120496874804807</v>
      </c>
    </row>
    <row r="213" spans="1:41" ht="15" hidden="1" customHeight="1" outlineLevel="2">
      <c r="A213" s="7">
        <v>26</v>
      </c>
      <c r="B213" s="8" t="s">
        <v>17</v>
      </c>
      <c r="C213" s="65" t="s">
        <v>68</v>
      </c>
      <c r="D213" s="67" t="s">
        <v>123</v>
      </c>
      <c r="E213" s="130">
        <v>2844.0000000000009</v>
      </c>
      <c r="F213" s="130">
        <v>134</v>
      </c>
      <c r="G213" s="130">
        <v>4.7116736990154697</v>
      </c>
      <c r="H213" s="130">
        <v>87.5</v>
      </c>
      <c r="I213" s="130">
        <v>3.0766526019690601</v>
      </c>
      <c r="J213" s="130">
        <v>46.5</v>
      </c>
      <c r="K213" s="130">
        <v>1.6350210970464101</v>
      </c>
      <c r="L213" s="9" t="s">
        <v>68</v>
      </c>
      <c r="M213" s="10" t="s">
        <v>123</v>
      </c>
      <c r="N213" s="10">
        <v>1939</v>
      </c>
      <c r="O213" s="10">
        <v>90.8</v>
      </c>
      <c r="P213" s="11">
        <f t="shared" si="76"/>
        <v>4.6828261990716866</v>
      </c>
      <c r="Q213" s="11">
        <v>28</v>
      </c>
      <c r="R213" s="11">
        <v>0</v>
      </c>
      <c r="S213" s="11">
        <v>7</v>
      </c>
      <c r="T213" s="11">
        <v>40.5</v>
      </c>
      <c r="U213" s="11">
        <f t="shared" ref="U213:U218" si="84">Q213+R213+S213+T213</f>
        <v>75.5</v>
      </c>
      <c r="V213" s="11">
        <f t="shared" si="77"/>
        <v>3.8937596699329551</v>
      </c>
      <c r="W213" s="11">
        <v>15.3</v>
      </c>
      <c r="X213" s="11">
        <f t="shared" si="78"/>
        <v>0.78906652913873132</v>
      </c>
      <c r="Y213" s="12" t="s">
        <v>68</v>
      </c>
      <c r="Z213" s="12">
        <v>26</v>
      </c>
      <c r="AA213" s="13" t="s">
        <v>123</v>
      </c>
      <c r="AB213" s="13">
        <v>1295</v>
      </c>
      <c r="AC213" s="13">
        <v>127.4</v>
      </c>
      <c r="AD213" s="14">
        <f t="shared" si="79"/>
        <v>9.8378378378378386</v>
      </c>
      <c r="AE213" s="14">
        <v>26</v>
      </c>
      <c r="AF213" s="14">
        <v>0</v>
      </c>
      <c r="AG213" s="14">
        <v>0</v>
      </c>
      <c r="AH213" s="14">
        <v>0</v>
      </c>
      <c r="AI213" s="14">
        <f t="shared" ref="AI213:AI218" si="85">AE213+AF213+AG213+AH213</f>
        <v>26</v>
      </c>
      <c r="AJ213" s="14">
        <f t="shared" si="80"/>
        <v>2.0077220077220077</v>
      </c>
      <c r="AK213" s="14">
        <v>101.4</v>
      </c>
      <c r="AL213" s="60">
        <f t="shared" si="81"/>
        <v>7.8301158301158305</v>
      </c>
      <c r="AM213" s="62">
        <f t="shared" si="73"/>
        <v>-5.155011638766152</v>
      </c>
      <c r="AN213" s="63">
        <f t="shared" si="74"/>
        <v>-5.1261641388223689</v>
      </c>
      <c r="AO213" s="63">
        <f t="shared" si="75"/>
        <v>2.8847499943783106E-2</v>
      </c>
    </row>
    <row r="214" spans="1:41" ht="15" hidden="1" customHeight="1" outlineLevel="2">
      <c r="A214" s="7">
        <v>26</v>
      </c>
      <c r="B214" s="8" t="s">
        <v>17</v>
      </c>
      <c r="C214" s="65" t="s">
        <v>68</v>
      </c>
      <c r="D214" s="67" t="s">
        <v>141</v>
      </c>
      <c r="E214" s="130">
        <v>7811.689999999996</v>
      </c>
      <c r="F214" s="130">
        <v>479.30333300000001</v>
      </c>
      <c r="G214" s="130">
        <v>6.1357188137266103</v>
      </c>
      <c r="H214" s="130">
        <v>208.104444</v>
      </c>
      <c r="I214" s="130">
        <v>2.6640130880769699</v>
      </c>
      <c r="J214" s="130">
        <v>271.19888900000001</v>
      </c>
      <c r="K214" s="130">
        <v>3.47170572564964</v>
      </c>
      <c r="L214" s="9" t="s">
        <v>68</v>
      </c>
      <c r="M214" s="10" t="s">
        <v>124</v>
      </c>
      <c r="N214" s="10">
        <v>7014.41</v>
      </c>
      <c r="O214" s="10">
        <v>330.31</v>
      </c>
      <c r="P214" s="11">
        <f t="shared" si="76"/>
        <v>4.7090204307988843</v>
      </c>
      <c r="Q214" s="11">
        <v>130.47</v>
      </c>
      <c r="R214" s="11">
        <v>0</v>
      </c>
      <c r="S214" s="11">
        <v>12</v>
      </c>
      <c r="T214" s="11">
        <v>45</v>
      </c>
      <c r="U214" s="11">
        <f t="shared" si="84"/>
        <v>187.47</v>
      </c>
      <c r="V214" s="11">
        <f t="shared" si="77"/>
        <v>2.672641034670058</v>
      </c>
      <c r="W214" s="11">
        <v>142.84</v>
      </c>
      <c r="X214" s="11">
        <f t="shared" si="78"/>
        <v>2.0363793961288263</v>
      </c>
      <c r="Y214" s="12" t="s">
        <v>68</v>
      </c>
      <c r="Z214" s="12">
        <v>26</v>
      </c>
      <c r="AA214" s="13" t="s">
        <v>124</v>
      </c>
      <c r="AB214" s="13">
        <v>7392.66</v>
      </c>
      <c r="AC214" s="13">
        <v>647.52</v>
      </c>
      <c r="AD214" s="14">
        <f t="shared" si="79"/>
        <v>8.75895820990009</v>
      </c>
      <c r="AE214" s="14">
        <v>170.4</v>
      </c>
      <c r="AF214" s="14">
        <v>1</v>
      </c>
      <c r="AG214" s="14">
        <v>8.34</v>
      </c>
      <c r="AH214" s="14">
        <v>68.53</v>
      </c>
      <c r="AI214" s="14">
        <f t="shared" si="85"/>
        <v>248.27</v>
      </c>
      <c r="AJ214" s="14">
        <f t="shared" si="80"/>
        <v>3.3583311013897568</v>
      </c>
      <c r="AK214" s="14">
        <v>399.25</v>
      </c>
      <c r="AL214" s="60">
        <f t="shared" si="81"/>
        <v>5.4006271085103332</v>
      </c>
      <c r="AM214" s="62">
        <f t="shared" si="73"/>
        <v>-4.0499377791012057</v>
      </c>
      <c r="AN214" s="63">
        <f t="shared" si="74"/>
        <v>-2.6232393961734797</v>
      </c>
      <c r="AO214" s="63">
        <f t="shared" si="75"/>
        <v>1.426698382927726</v>
      </c>
    </row>
    <row r="215" spans="1:41" ht="15" hidden="1" customHeight="1" outlineLevel="2">
      <c r="A215" s="7">
        <v>26</v>
      </c>
      <c r="B215" s="8" t="s">
        <v>17</v>
      </c>
      <c r="C215" s="65" t="s">
        <v>68</v>
      </c>
      <c r="D215" s="67" t="s">
        <v>142</v>
      </c>
      <c r="E215" s="130">
        <v>9495.8600000000024</v>
      </c>
      <c r="F215" s="130">
        <v>558.40888800000005</v>
      </c>
      <c r="G215" s="130">
        <v>5.8805509769520601</v>
      </c>
      <c r="H215" s="130">
        <v>282.90888799999999</v>
      </c>
      <c r="I215" s="130">
        <v>2.9792866364921098</v>
      </c>
      <c r="J215" s="130">
        <v>275.5</v>
      </c>
      <c r="K215" s="130">
        <v>2.9012643404599499</v>
      </c>
      <c r="L215" s="9" t="s">
        <v>68</v>
      </c>
      <c r="M215" s="10" t="s">
        <v>125</v>
      </c>
      <c r="N215" s="10">
        <v>9385.41</v>
      </c>
      <c r="O215" s="10">
        <v>583.9</v>
      </c>
      <c r="P215" s="11">
        <f t="shared" si="76"/>
        <v>6.2213584702213334</v>
      </c>
      <c r="Q215" s="11">
        <v>196.4</v>
      </c>
      <c r="R215" s="11">
        <v>0</v>
      </c>
      <c r="S215" s="11">
        <v>12</v>
      </c>
      <c r="T215" s="11">
        <v>81.599999999999994</v>
      </c>
      <c r="U215" s="11">
        <f t="shared" si="84"/>
        <v>290</v>
      </c>
      <c r="V215" s="11">
        <f t="shared" si="77"/>
        <v>3.0899023058129589</v>
      </c>
      <c r="W215" s="11">
        <v>293.89999999999998</v>
      </c>
      <c r="X215" s="11">
        <f t="shared" si="78"/>
        <v>3.131456164408374</v>
      </c>
      <c r="Y215" s="12" t="s">
        <v>68</v>
      </c>
      <c r="Z215" s="12">
        <v>26</v>
      </c>
      <c r="AA215" s="13" t="s">
        <v>125</v>
      </c>
      <c r="AB215" s="13">
        <v>9507.2199999999993</v>
      </c>
      <c r="AC215" s="13">
        <v>532.1</v>
      </c>
      <c r="AD215" s="14">
        <f t="shared" si="79"/>
        <v>5.5967990642900869</v>
      </c>
      <c r="AE215" s="14">
        <v>207.4</v>
      </c>
      <c r="AF215" s="14">
        <v>0</v>
      </c>
      <c r="AG215" s="14">
        <v>19.3</v>
      </c>
      <c r="AH215" s="14">
        <v>88.5</v>
      </c>
      <c r="AI215" s="14">
        <f t="shared" si="85"/>
        <v>315.20000000000005</v>
      </c>
      <c r="AJ215" s="14">
        <f t="shared" si="80"/>
        <v>3.3153750518027358</v>
      </c>
      <c r="AK215" s="14">
        <v>216.9</v>
      </c>
      <c r="AL215" s="60">
        <f t="shared" si="81"/>
        <v>2.2814240124873519</v>
      </c>
      <c r="AM215" s="62">
        <f t="shared" si="73"/>
        <v>0.62455940593124648</v>
      </c>
      <c r="AN215" s="63">
        <f t="shared" si="74"/>
        <v>0.28375191266197319</v>
      </c>
      <c r="AO215" s="63">
        <f t="shared" si="75"/>
        <v>-0.34080749326927329</v>
      </c>
    </row>
    <row r="216" spans="1:41" ht="15" hidden="1" customHeight="1" outlineLevel="2">
      <c r="A216" s="7">
        <v>26</v>
      </c>
      <c r="B216" s="8" t="s">
        <v>17</v>
      </c>
      <c r="C216" s="65" t="s">
        <v>68</v>
      </c>
      <c r="D216" s="67" t="s">
        <v>143</v>
      </c>
      <c r="E216" s="130">
        <v>7542.8499999999976</v>
      </c>
      <c r="F216" s="130">
        <v>523.48</v>
      </c>
      <c r="G216" s="130">
        <v>6.9400823296234204</v>
      </c>
      <c r="H216" s="130">
        <v>204.6</v>
      </c>
      <c r="I216" s="130">
        <v>2.71250256865773</v>
      </c>
      <c r="J216" s="130">
        <v>318.88</v>
      </c>
      <c r="K216" s="130">
        <v>4.2275797609656802</v>
      </c>
      <c r="L216" s="9" t="s">
        <v>68</v>
      </c>
      <c r="M216" s="10" t="s">
        <v>126</v>
      </c>
      <c r="N216" s="10">
        <v>7021.7</v>
      </c>
      <c r="O216" s="10">
        <v>574.47</v>
      </c>
      <c r="P216" s="11">
        <f t="shared" si="76"/>
        <v>8.1813520942221967</v>
      </c>
      <c r="Q216" s="11">
        <v>112.5</v>
      </c>
      <c r="R216" s="11">
        <v>0.9</v>
      </c>
      <c r="S216" s="11">
        <v>8.4</v>
      </c>
      <c r="T216" s="11">
        <v>59</v>
      </c>
      <c r="U216" s="11">
        <f t="shared" si="84"/>
        <v>180.8</v>
      </c>
      <c r="V216" s="11">
        <f t="shared" si="77"/>
        <v>2.5748750302633265</v>
      </c>
      <c r="W216" s="11">
        <v>393.67</v>
      </c>
      <c r="X216" s="11">
        <f t="shared" si="78"/>
        <v>5.6064770639588701</v>
      </c>
      <c r="Y216" s="12" t="s">
        <v>68</v>
      </c>
      <c r="Z216" s="12">
        <v>26</v>
      </c>
      <c r="AA216" s="13" t="s">
        <v>126</v>
      </c>
      <c r="AB216" s="13">
        <v>7095.86</v>
      </c>
      <c r="AC216" s="13">
        <v>536.87</v>
      </c>
      <c r="AD216" s="14">
        <f t="shared" si="79"/>
        <v>7.5659609969757016</v>
      </c>
      <c r="AE216" s="14">
        <v>114.3</v>
      </c>
      <c r="AF216" s="14">
        <v>0</v>
      </c>
      <c r="AG216" s="14">
        <v>12</v>
      </c>
      <c r="AH216" s="14">
        <v>83.6</v>
      </c>
      <c r="AI216" s="14">
        <f t="shared" si="85"/>
        <v>209.89999999999998</v>
      </c>
      <c r="AJ216" s="14">
        <f t="shared" si="80"/>
        <v>2.9580628704624945</v>
      </c>
      <c r="AK216" s="14">
        <v>326.97000000000003</v>
      </c>
      <c r="AL216" s="60">
        <f t="shared" si="81"/>
        <v>4.6078981265132066</v>
      </c>
      <c r="AM216" s="62">
        <f t="shared" si="73"/>
        <v>0.6153910972464951</v>
      </c>
      <c r="AN216" s="63">
        <f t="shared" si="74"/>
        <v>-0.62587866735228115</v>
      </c>
      <c r="AO216" s="63">
        <f t="shared" si="75"/>
        <v>-1.2412697645987762</v>
      </c>
    </row>
    <row r="217" spans="1:41" ht="15" hidden="1" customHeight="1" outlineLevel="2">
      <c r="A217" s="7">
        <v>26</v>
      </c>
      <c r="B217" s="8" t="s">
        <v>17</v>
      </c>
      <c r="C217" s="65" t="s">
        <v>68</v>
      </c>
      <c r="D217" s="67" t="s">
        <v>144</v>
      </c>
      <c r="E217" s="130">
        <v>5724.2000000000016</v>
      </c>
      <c r="F217" s="130">
        <v>539.15</v>
      </c>
      <c r="G217" s="130">
        <v>9.4187834107822894</v>
      </c>
      <c r="H217" s="130">
        <v>113.7</v>
      </c>
      <c r="I217" s="130">
        <v>1.9863037629712501</v>
      </c>
      <c r="J217" s="130">
        <v>425.45</v>
      </c>
      <c r="K217" s="130">
        <v>7.43247964781105</v>
      </c>
      <c r="L217" s="9" t="s">
        <v>68</v>
      </c>
      <c r="M217" s="10" t="s">
        <v>127</v>
      </c>
      <c r="N217" s="10">
        <v>5687.7</v>
      </c>
      <c r="O217" s="10">
        <v>395</v>
      </c>
      <c r="P217" s="11">
        <f t="shared" si="76"/>
        <v>6.9448107319303061</v>
      </c>
      <c r="Q217" s="11">
        <v>51</v>
      </c>
      <c r="R217" s="11">
        <v>0</v>
      </c>
      <c r="S217" s="11">
        <v>15</v>
      </c>
      <c r="T217" s="11">
        <v>78.7</v>
      </c>
      <c r="U217" s="11">
        <f t="shared" si="84"/>
        <v>144.69999999999999</v>
      </c>
      <c r="V217" s="11">
        <f t="shared" si="77"/>
        <v>2.5440863617982661</v>
      </c>
      <c r="W217" s="11">
        <v>250.3</v>
      </c>
      <c r="X217" s="11">
        <f t="shared" si="78"/>
        <v>4.4007243701320391</v>
      </c>
      <c r="Y217" s="12" t="s">
        <v>68</v>
      </c>
      <c r="Z217" s="12">
        <v>26</v>
      </c>
      <c r="AA217" s="13" t="s">
        <v>127</v>
      </c>
      <c r="AB217" s="13">
        <v>6259.96</v>
      </c>
      <c r="AC217" s="13">
        <v>296.05</v>
      </c>
      <c r="AD217" s="14">
        <f t="shared" si="79"/>
        <v>4.7292634457728164</v>
      </c>
      <c r="AE217" s="14">
        <v>84.7</v>
      </c>
      <c r="AF217" s="14">
        <v>0.5</v>
      </c>
      <c r="AG217" s="14">
        <v>7</v>
      </c>
      <c r="AH217" s="14">
        <v>71</v>
      </c>
      <c r="AI217" s="14">
        <f t="shared" si="85"/>
        <v>163.19999999999999</v>
      </c>
      <c r="AJ217" s="14">
        <f t="shared" si="80"/>
        <v>2.6070454124307498</v>
      </c>
      <c r="AK217" s="14">
        <v>132.85</v>
      </c>
      <c r="AL217" s="60">
        <f t="shared" si="81"/>
        <v>2.1222180333420662</v>
      </c>
      <c r="AM217" s="62">
        <f t="shared" si="73"/>
        <v>2.2155472861574896</v>
      </c>
      <c r="AN217" s="63">
        <f t="shared" si="74"/>
        <v>4.689519965009473</v>
      </c>
      <c r="AO217" s="63">
        <f t="shared" si="75"/>
        <v>2.4739726788519834</v>
      </c>
    </row>
    <row r="218" spans="1:41" ht="15" hidden="1" customHeight="1" outlineLevel="2">
      <c r="A218" s="7">
        <v>26</v>
      </c>
      <c r="B218" s="8" t="s">
        <v>17</v>
      </c>
      <c r="C218" s="65" t="s">
        <v>68</v>
      </c>
      <c r="D218" s="67" t="s">
        <v>128</v>
      </c>
      <c r="E218" s="130">
        <v>0</v>
      </c>
      <c r="F218" s="130">
        <v>0</v>
      </c>
      <c r="G218" s="130">
        <v>0</v>
      </c>
      <c r="H218" s="130">
        <v>0</v>
      </c>
      <c r="I218" s="130">
        <v>0</v>
      </c>
      <c r="J218" s="130">
        <v>0</v>
      </c>
      <c r="K218" s="130">
        <v>0</v>
      </c>
      <c r="L218" s="9" t="s">
        <v>68</v>
      </c>
      <c r="M218" s="10" t="s">
        <v>128</v>
      </c>
      <c r="N218" s="10">
        <v>0</v>
      </c>
      <c r="O218" s="10">
        <v>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f t="shared" si="84"/>
        <v>0</v>
      </c>
      <c r="V218" s="11">
        <v>0</v>
      </c>
      <c r="W218" s="11">
        <v>0</v>
      </c>
      <c r="X218" s="11">
        <v>0</v>
      </c>
      <c r="Y218" s="12" t="s">
        <v>68</v>
      </c>
      <c r="Z218" s="12">
        <v>26</v>
      </c>
      <c r="AA218" s="13" t="s">
        <v>128</v>
      </c>
      <c r="AB218" s="13">
        <v>135</v>
      </c>
      <c r="AC218" s="13">
        <v>0</v>
      </c>
      <c r="AD218" s="14">
        <f t="shared" si="79"/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f t="shared" si="85"/>
        <v>0</v>
      </c>
      <c r="AJ218" s="14">
        <f t="shared" si="80"/>
        <v>0</v>
      </c>
      <c r="AK218" s="14">
        <v>0</v>
      </c>
      <c r="AL218" s="60">
        <f t="shared" si="81"/>
        <v>0</v>
      </c>
      <c r="AM218" s="62">
        <f t="shared" si="73"/>
        <v>0</v>
      </c>
      <c r="AN218" s="63">
        <f t="shared" si="74"/>
        <v>0</v>
      </c>
      <c r="AO218" s="63">
        <f t="shared" si="75"/>
        <v>0</v>
      </c>
    </row>
    <row r="219" spans="1:41" ht="15" customHeight="1" outlineLevel="1" collapsed="1">
      <c r="A219" s="7"/>
      <c r="B219" s="8" t="s">
        <v>99</v>
      </c>
      <c r="C219" s="65" t="s">
        <v>68</v>
      </c>
      <c r="D219" s="66"/>
      <c r="E219" s="129">
        <f>SUM(E213:E218)</f>
        <v>33418.6</v>
      </c>
      <c r="F219" s="129">
        <f>SUM(F213:F218)</f>
        <v>2234.3422210000003</v>
      </c>
      <c r="G219" s="129">
        <f>F219*100/E219</f>
        <v>6.685924069230909</v>
      </c>
      <c r="H219" s="129">
        <f>SUM(H213:H218)</f>
        <v>896.81333200000006</v>
      </c>
      <c r="I219" s="129">
        <f>H219*100/E219</f>
        <v>2.6835754101009619</v>
      </c>
      <c r="J219" s="129">
        <f>SUM(J213:J218)</f>
        <v>1337.5288889999999</v>
      </c>
      <c r="K219" s="129">
        <f>J219*100/E219</f>
        <v>4.0023486591299458</v>
      </c>
      <c r="L219" s="9" t="s">
        <v>68</v>
      </c>
      <c r="M219" s="10"/>
      <c r="N219" s="10">
        <f>SUBTOTAL(9,N213:N218)</f>
        <v>31048.22</v>
      </c>
      <c r="O219" s="10">
        <f>SUBTOTAL(9,O213:O218)</f>
        <v>1974.48</v>
      </c>
      <c r="P219" s="11">
        <f t="shared" si="76"/>
        <v>6.3593983809699877</v>
      </c>
      <c r="Q219" s="11"/>
      <c r="R219" s="11"/>
      <c r="S219" s="11"/>
      <c r="T219" s="11"/>
      <c r="U219" s="11">
        <f>SUBTOTAL(9,U213:U218)</f>
        <v>878.47</v>
      </c>
      <c r="V219" s="11">
        <f t="shared" si="77"/>
        <v>2.8293731492497796</v>
      </c>
      <c r="W219" s="11">
        <f>SUBTOTAL(9,W213:W218)</f>
        <v>1096.01</v>
      </c>
      <c r="X219" s="11">
        <f t="shared" si="78"/>
        <v>3.5300252317202081</v>
      </c>
      <c r="Y219" s="12" t="s">
        <v>68</v>
      </c>
      <c r="Z219" s="12"/>
      <c r="AA219" s="13"/>
      <c r="AB219" s="13">
        <f>SUBTOTAL(9,AB213:AB218)</f>
        <v>31685.699999999997</v>
      </c>
      <c r="AC219" s="13">
        <f>SUBTOTAL(9,AC213:AC218)</f>
        <v>2139.94</v>
      </c>
      <c r="AD219" s="14">
        <f t="shared" si="79"/>
        <v>6.7536459664769914</v>
      </c>
      <c r="AE219" s="14"/>
      <c r="AF219" s="14"/>
      <c r="AG219" s="14"/>
      <c r="AH219" s="14"/>
      <c r="AI219" s="14">
        <f>SUBTOTAL(9,AI213:AI218)</f>
        <v>962.56999999999994</v>
      </c>
      <c r="AJ219" s="14">
        <f t="shared" si="80"/>
        <v>3.0378688177947786</v>
      </c>
      <c r="AK219" s="14">
        <f>SUBTOTAL(9,AK213:AK218)</f>
        <v>1177.3699999999999</v>
      </c>
      <c r="AL219" s="60">
        <f t="shared" si="81"/>
        <v>3.7157771486822129</v>
      </c>
      <c r="AM219" s="62">
        <f t="shared" si="73"/>
        <v>-0.39424758550700378</v>
      </c>
      <c r="AN219" s="63">
        <f t="shared" si="74"/>
        <v>-6.7721897246082463E-2</v>
      </c>
      <c r="AO219" s="63">
        <f t="shared" si="75"/>
        <v>0.32652568826092132</v>
      </c>
    </row>
    <row r="220" spans="1:41" ht="15" hidden="1" customHeight="1" outlineLevel="2">
      <c r="A220" s="7">
        <v>46</v>
      </c>
      <c r="B220" s="8" t="s">
        <v>27</v>
      </c>
      <c r="C220" s="65" t="s">
        <v>68</v>
      </c>
      <c r="D220" s="67" t="s">
        <v>123</v>
      </c>
      <c r="E220" s="130">
        <v>123.00000000000011</v>
      </c>
      <c r="F220" s="130">
        <v>3</v>
      </c>
      <c r="G220" s="130">
        <v>2.4390243902439002</v>
      </c>
      <c r="H220" s="130">
        <v>3</v>
      </c>
      <c r="I220" s="130">
        <v>2.4390243902439002</v>
      </c>
      <c r="J220" s="130">
        <v>0</v>
      </c>
      <c r="K220" s="130">
        <v>0</v>
      </c>
      <c r="L220" s="9" t="s">
        <v>68</v>
      </c>
      <c r="M220" s="10" t="s">
        <v>123</v>
      </c>
      <c r="N220" s="10">
        <v>123</v>
      </c>
      <c r="O220" s="10">
        <v>9</v>
      </c>
      <c r="P220" s="11">
        <f t="shared" si="76"/>
        <v>7.3170731707317076</v>
      </c>
      <c r="Q220" s="11">
        <v>5</v>
      </c>
      <c r="R220" s="11">
        <v>0</v>
      </c>
      <c r="S220" s="11">
        <v>0</v>
      </c>
      <c r="T220" s="11">
        <v>4</v>
      </c>
      <c r="U220" s="11">
        <f>Q220+R220+S220+T220</f>
        <v>9</v>
      </c>
      <c r="V220" s="11">
        <f t="shared" si="77"/>
        <v>7.3170731707317076</v>
      </c>
      <c r="W220" s="11">
        <v>0</v>
      </c>
      <c r="X220" s="11">
        <f t="shared" si="78"/>
        <v>0</v>
      </c>
      <c r="Y220" s="12" t="s">
        <v>68</v>
      </c>
      <c r="Z220" s="12">
        <v>46</v>
      </c>
      <c r="AA220" s="13" t="s">
        <v>123</v>
      </c>
      <c r="AB220" s="13">
        <v>52</v>
      </c>
      <c r="AC220" s="13">
        <v>0</v>
      </c>
      <c r="AD220" s="14">
        <f t="shared" si="79"/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f>AE220+AF220+AG220+AH220</f>
        <v>0</v>
      </c>
      <c r="AJ220" s="14">
        <f t="shared" si="80"/>
        <v>0</v>
      </c>
      <c r="AK220" s="14">
        <v>0</v>
      </c>
      <c r="AL220" s="60">
        <f t="shared" si="81"/>
        <v>0</v>
      </c>
      <c r="AM220" s="62">
        <f t="shared" si="73"/>
        <v>7.3170731707317076</v>
      </c>
      <c r="AN220" s="63">
        <f t="shared" si="74"/>
        <v>2.4390243902439002</v>
      </c>
      <c r="AO220" s="63">
        <f t="shared" si="75"/>
        <v>-4.8780487804878074</v>
      </c>
    </row>
    <row r="221" spans="1:41" ht="15" hidden="1" customHeight="1" outlineLevel="2">
      <c r="A221" s="7">
        <v>46</v>
      </c>
      <c r="B221" s="8" t="s">
        <v>27</v>
      </c>
      <c r="C221" s="65" t="s">
        <v>68</v>
      </c>
      <c r="D221" s="67" t="s">
        <v>141</v>
      </c>
      <c r="E221" s="130">
        <v>266.99999999999937</v>
      </c>
      <c r="F221" s="130">
        <v>6</v>
      </c>
      <c r="G221" s="130">
        <v>2.2471910112359601</v>
      </c>
      <c r="H221" s="130">
        <v>6</v>
      </c>
      <c r="I221" s="130">
        <v>2.2471910112359601</v>
      </c>
      <c r="J221" s="130">
        <v>0</v>
      </c>
      <c r="K221" s="130">
        <v>0</v>
      </c>
      <c r="L221" s="9" t="s">
        <v>68</v>
      </c>
      <c r="M221" s="10" t="s">
        <v>124</v>
      </c>
      <c r="N221" s="10">
        <v>160</v>
      </c>
      <c r="O221" s="10">
        <v>7</v>
      </c>
      <c r="P221" s="11">
        <f t="shared" si="76"/>
        <v>4.375</v>
      </c>
      <c r="Q221" s="11">
        <v>5</v>
      </c>
      <c r="R221" s="11">
        <v>0</v>
      </c>
      <c r="S221" s="11">
        <v>2</v>
      </c>
      <c r="T221" s="11">
        <v>0</v>
      </c>
      <c r="U221" s="11">
        <f>Q221+R221+S221+T221</f>
        <v>7</v>
      </c>
      <c r="V221" s="11">
        <f t="shared" si="77"/>
        <v>4.375</v>
      </c>
      <c r="W221" s="11">
        <v>0</v>
      </c>
      <c r="X221" s="11">
        <f t="shared" si="78"/>
        <v>0</v>
      </c>
      <c r="Y221" s="12" t="s">
        <v>68</v>
      </c>
      <c r="Z221" s="12">
        <v>46</v>
      </c>
      <c r="AA221" s="13" t="s">
        <v>124</v>
      </c>
      <c r="AB221" s="13">
        <v>113</v>
      </c>
      <c r="AC221" s="13">
        <v>0</v>
      </c>
      <c r="AD221" s="14">
        <f t="shared" si="79"/>
        <v>0</v>
      </c>
      <c r="AE221" s="14">
        <v>0</v>
      </c>
      <c r="AF221" s="14">
        <v>0</v>
      </c>
      <c r="AG221" s="14">
        <v>0</v>
      </c>
      <c r="AH221" s="14">
        <v>0</v>
      </c>
      <c r="AI221" s="14">
        <f>AE221+AF221+AG221+AH221</f>
        <v>0</v>
      </c>
      <c r="AJ221" s="14">
        <f t="shared" si="80"/>
        <v>0</v>
      </c>
      <c r="AK221" s="14">
        <v>0</v>
      </c>
      <c r="AL221" s="60">
        <f t="shared" si="81"/>
        <v>0</v>
      </c>
      <c r="AM221" s="62">
        <f t="shared" si="73"/>
        <v>4.375</v>
      </c>
      <c r="AN221" s="63">
        <f t="shared" si="74"/>
        <v>2.2471910112359601</v>
      </c>
      <c r="AO221" s="63">
        <f t="shared" si="75"/>
        <v>-2.1278089887640399</v>
      </c>
    </row>
    <row r="222" spans="1:41" ht="15" hidden="1" customHeight="1" outlineLevel="2">
      <c r="A222" s="7">
        <v>46</v>
      </c>
      <c r="B222" s="8" t="s">
        <v>27</v>
      </c>
      <c r="C222" s="65" t="s">
        <v>68</v>
      </c>
      <c r="D222" s="67" t="s">
        <v>142</v>
      </c>
      <c r="E222" s="130">
        <v>463.99999999999949</v>
      </c>
      <c r="F222" s="130">
        <v>17</v>
      </c>
      <c r="G222" s="130">
        <v>3.6637931034482798</v>
      </c>
      <c r="H222" s="130">
        <v>12</v>
      </c>
      <c r="I222" s="130">
        <v>2.5862068965517202</v>
      </c>
      <c r="J222" s="130">
        <v>5</v>
      </c>
      <c r="K222" s="130">
        <v>1.07758620689655</v>
      </c>
      <c r="L222" s="9" t="s">
        <v>68</v>
      </c>
      <c r="M222" s="10" t="s">
        <v>125</v>
      </c>
      <c r="N222" s="10">
        <v>123</v>
      </c>
      <c r="O222" s="10">
        <v>4</v>
      </c>
      <c r="P222" s="11">
        <f t="shared" si="76"/>
        <v>3.2520325203252032</v>
      </c>
      <c r="Q222" s="11">
        <v>4</v>
      </c>
      <c r="R222" s="11">
        <v>0</v>
      </c>
      <c r="S222" s="11">
        <v>0</v>
      </c>
      <c r="T222" s="11">
        <v>0</v>
      </c>
      <c r="U222" s="11">
        <f>Q222+R222+S222+T222</f>
        <v>4</v>
      </c>
      <c r="V222" s="11">
        <f t="shared" si="77"/>
        <v>3.2520325203252032</v>
      </c>
      <c r="W222" s="11">
        <v>0</v>
      </c>
      <c r="X222" s="11">
        <f t="shared" si="78"/>
        <v>0</v>
      </c>
      <c r="Y222" s="12" t="s">
        <v>68</v>
      </c>
      <c r="Z222" s="12">
        <v>46</v>
      </c>
      <c r="AA222" s="13" t="s">
        <v>125</v>
      </c>
      <c r="AB222" s="13">
        <v>122</v>
      </c>
      <c r="AC222" s="13">
        <v>5</v>
      </c>
      <c r="AD222" s="14">
        <f t="shared" si="79"/>
        <v>4.0983606557377046</v>
      </c>
      <c r="AE222" s="14">
        <v>5</v>
      </c>
      <c r="AF222" s="14">
        <v>0</v>
      </c>
      <c r="AG222" s="14">
        <v>0</v>
      </c>
      <c r="AH222" s="14">
        <v>0</v>
      </c>
      <c r="AI222" s="14">
        <f>AE222+AF222+AG222+AH222</f>
        <v>5</v>
      </c>
      <c r="AJ222" s="14">
        <f t="shared" si="80"/>
        <v>4.0983606557377046</v>
      </c>
      <c r="AK222" s="14">
        <v>0</v>
      </c>
      <c r="AL222" s="60">
        <f t="shared" si="81"/>
        <v>0</v>
      </c>
      <c r="AM222" s="62">
        <f t="shared" si="73"/>
        <v>-0.8463281354125014</v>
      </c>
      <c r="AN222" s="63">
        <f t="shared" si="74"/>
        <v>-0.43456755228942479</v>
      </c>
      <c r="AO222" s="63">
        <f t="shared" si="75"/>
        <v>0.41176058312307662</v>
      </c>
    </row>
    <row r="223" spans="1:41" ht="15" hidden="1" customHeight="1" outlineLevel="2">
      <c r="A223" s="7"/>
      <c r="B223" s="8" t="s">
        <v>27</v>
      </c>
      <c r="C223" s="65" t="s">
        <v>68</v>
      </c>
      <c r="D223" s="67" t="s">
        <v>143</v>
      </c>
      <c r="E223" s="130">
        <v>123.00000000000013</v>
      </c>
      <c r="F223" s="130">
        <v>19</v>
      </c>
      <c r="G223" s="130">
        <v>15.4471544715447</v>
      </c>
      <c r="H223" s="130">
        <v>1</v>
      </c>
      <c r="I223" s="130">
        <v>0.81300813008130102</v>
      </c>
      <c r="J223" s="130">
        <v>18</v>
      </c>
      <c r="K223" s="130">
        <v>14.634146341463399</v>
      </c>
      <c r="L223" s="9"/>
      <c r="M223" s="10"/>
      <c r="N223" s="10"/>
      <c r="O223" s="10"/>
      <c r="P223" s="11"/>
      <c r="Q223" s="11"/>
      <c r="R223" s="11"/>
      <c r="S223" s="11"/>
      <c r="T223" s="11"/>
      <c r="U223" s="11"/>
      <c r="V223" s="11"/>
      <c r="W223" s="11"/>
      <c r="X223" s="11"/>
      <c r="Y223" s="12"/>
      <c r="Z223" s="12"/>
      <c r="AA223" s="13"/>
      <c r="AB223" s="13"/>
      <c r="AC223" s="13"/>
      <c r="AD223" s="14"/>
      <c r="AE223" s="14"/>
      <c r="AF223" s="14"/>
      <c r="AG223" s="14"/>
      <c r="AH223" s="14"/>
      <c r="AI223" s="14"/>
      <c r="AJ223" s="14"/>
      <c r="AK223" s="14"/>
      <c r="AL223" s="60"/>
      <c r="AM223" s="62"/>
      <c r="AN223" s="63">
        <f t="shared" si="74"/>
        <v>15.4471544715447</v>
      </c>
      <c r="AO223" s="63">
        <f t="shared" si="75"/>
        <v>15.4471544715447</v>
      </c>
    </row>
    <row r="224" spans="1:41" ht="15" hidden="1" customHeight="1" outlineLevel="2">
      <c r="A224" s="7">
        <v>46</v>
      </c>
      <c r="B224" s="8" t="s">
        <v>27</v>
      </c>
      <c r="C224" s="65" t="s">
        <v>68</v>
      </c>
      <c r="D224" s="67" t="s">
        <v>144</v>
      </c>
      <c r="E224" s="130">
        <v>0</v>
      </c>
      <c r="F224" s="130">
        <v>0</v>
      </c>
      <c r="G224" s="130">
        <v>0</v>
      </c>
      <c r="H224" s="130">
        <v>0</v>
      </c>
      <c r="I224" s="130">
        <v>0</v>
      </c>
      <c r="J224" s="130">
        <v>0</v>
      </c>
      <c r="K224" s="130">
        <v>0</v>
      </c>
      <c r="L224" s="9" t="s">
        <v>68</v>
      </c>
      <c r="M224" s="10" t="s">
        <v>127</v>
      </c>
      <c r="N224" s="10">
        <v>344</v>
      </c>
      <c r="O224" s="10">
        <v>0</v>
      </c>
      <c r="P224" s="11">
        <f t="shared" si="76"/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f>Q224+R224+S224+T224</f>
        <v>0</v>
      </c>
      <c r="V224" s="11">
        <f t="shared" si="77"/>
        <v>0</v>
      </c>
      <c r="W224" s="11">
        <v>0</v>
      </c>
      <c r="X224" s="11">
        <f t="shared" si="78"/>
        <v>0</v>
      </c>
      <c r="Y224" s="12" t="s">
        <v>68</v>
      </c>
      <c r="Z224" s="12">
        <v>46</v>
      </c>
      <c r="AA224" s="13" t="s">
        <v>127</v>
      </c>
      <c r="AB224" s="13">
        <v>239</v>
      </c>
      <c r="AC224" s="13">
        <v>44.6</v>
      </c>
      <c r="AD224" s="14">
        <f t="shared" si="79"/>
        <v>18.661087866108787</v>
      </c>
      <c r="AE224" s="14">
        <v>0</v>
      </c>
      <c r="AF224" s="14">
        <v>0</v>
      </c>
      <c r="AG224" s="14">
        <v>0</v>
      </c>
      <c r="AH224" s="14">
        <v>9</v>
      </c>
      <c r="AI224" s="14">
        <f>AE224+AF224+AG224+AH224</f>
        <v>9</v>
      </c>
      <c r="AJ224" s="14">
        <f t="shared" si="80"/>
        <v>3.7656903765690375</v>
      </c>
      <c r="AK224" s="14">
        <v>35.6</v>
      </c>
      <c r="AL224" s="60">
        <f t="shared" si="81"/>
        <v>14.895397489539748</v>
      </c>
      <c r="AM224" s="62">
        <f t="shared" si="73"/>
        <v>-18.661087866108787</v>
      </c>
      <c r="AN224" s="63">
        <f t="shared" si="74"/>
        <v>-18.661087866108787</v>
      </c>
      <c r="AO224" s="63">
        <f t="shared" si="75"/>
        <v>0</v>
      </c>
    </row>
    <row r="225" spans="1:41" ht="15" customHeight="1" outlineLevel="1" collapsed="1">
      <c r="A225" s="7"/>
      <c r="B225" s="8" t="s">
        <v>100</v>
      </c>
      <c r="C225" s="65" t="s">
        <v>68</v>
      </c>
      <c r="D225" s="66"/>
      <c r="E225" s="129">
        <f>SUM(E220:E224)</f>
        <v>976.99999999999909</v>
      </c>
      <c r="F225" s="129">
        <f>SUM(F220:F224)</f>
        <v>45</v>
      </c>
      <c r="G225" s="129">
        <f>F225*100/E225</f>
        <v>4.6059365404298918</v>
      </c>
      <c r="H225" s="129">
        <f>SUM(H220:H224)</f>
        <v>22</v>
      </c>
      <c r="I225" s="129">
        <f>H225*100/E225</f>
        <v>2.2517911975435028</v>
      </c>
      <c r="J225" s="129">
        <f>SUM(J220:J224)</f>
        <v>23</v>
      </c>
      <c r="K225" s="129">
        <f>J225*100/E225</f>
        <v>2.354145342886389</v>
      </c>
      <c r="L225" s="9" t="s">
        <v>68</v>
      </c>
      <c r="M225" s="10"/>
      <c r="N225" s="10">
        <f>SUBTOTAL(9,N220:N224)</f>
        <v>750</v>
      </c>
      <c r="O225" s="10">
        <f>SUBTOTAL(9,O220:O224)</f>
        <v>20</v>
      </c>
      <c r="P225" s="11">
        <f t="shared" si="76"/>
        <v>2.6666666666666665</v>
      </c>
      <c r="Q225" s="11"/>
      <c r="R225" s="11"/>
      <c r="S225" s="11"/>
      <c r="T225" s="11"/>
      <c r="U225" s="11">
        <f>SUBTOTAL(9,U220:U224)</f>
        <v>20</v>
      </c>
      <c r="V225" s="11">
        <f t="shared" si="77"/>
        <v>2.6666666666666665</v>
      </c>
      <c r="W225" s="11">
        <f>SUBTOTAL(9,W220:W224)</f>
        <v>0</v>
      </c>
      <c r="X225" s="11">
        <f t="shared" si="78"/>
        <v>0</v>
      </c>
      <c r="Y225" s="12" t="s">
        <v>68</v>
      </c>
      <c r="Z225" s="12"/>
      <c r="AA225" s="13"/>
      <c r="AB225" s="13">
        <f>SUBTOTAL(9,AB220:AB224)</f>
        <v>526</v>
      </c>
      <c r="AC225" s="13">
        <f>SUBTOTAL(9,AC220:AC224)</f>
        <v>49.6</v>
      </c>
      <c r="AD225" s="14">
        <f t="shared" si="79"/>
        <v>9.4296577946768068</v>
      </c>
      <c r="AE225" s="14"/>
      <c r="AF225" s="14"/>
      <c r="AG225" s="14"/>
      <c r="AH225" s="14"/>
      <c r="AI225" s="14">
        <f>SUBTOTAL(9,AI220:AI224)</f>
        <v>14</v>
      </c>
      <c r="AJ225" s="14">
        <f t="shared" si="80"/>
        <v>2.661596958174905</v>
      </c>
      <c r="AK225" s="14">
        <f>SUBTOTAL(9,AK220:AK224)</f>
        <v>35.6</v>
      </c>
      <c r="AL225" s="60">
        <f t="shared" si="81"/>
        <v>6.7680608365019008</v>
      </c>
      <c r="AM225" s="62">
        <f t="shared" si="73"/>
        <v>-6.7629911280101407</v>
      </c>
      <c r="AN225" s="63">
        <f t="shared" si="74"/>
        <v>-4.823721254246915</v>
      </c>
      <c r="AO225" s="63">
        <f t="shared" si="75"/>
        <v>1.9392698737632252</v>
      </c>
    </row>
    <row r="226" spans="1:41" ht="15" hidden="1" customHeight="1" outlineLevel="2">
      <c r="A226" s="7">
        <v>25</v>
      </c>
      <c r="B226" s="8" t="s">
        <v>16</v>
      </c>
      <c r="C226" s="65" t="s">
        <v>68</v>
      </c>
      <c r="D226" s="67" t="s">
        <v>123</v>
      </c>
      <c r="E226" s="130">
        <v>138.00000000000006</v>
      </c>
      <c r="F226" s="130">
        <v>2</v>
      </c>
      <c r="G226" s="130">
        <v>1.4492753623188399</v>
      </c>
      <c r="H226" s="130">
        <v>2</v>
      </c>
      <c r="I226" s="130">
        <v>1.4492753623188399</v>
      </c>
      <c r="J226" s="130">
        <v>0</v>
      </c>
      <c r="K226" s="130">
        <v>0</v>
      </c>
      <c r="L226" s="9" t="s">
        <v>68</v>
      </c>
      <c r="M226" s="10" t="s">
        <v>123</v>
      </c>
      <c r="N226" s="10">
        <v>183</v>
      </c>
      <c r="O226" s="10">
        <v>3</v>
      </c>
      <c r="P226" s="11">
        <f t="shared" si="76"/>
        <v>1.639344262295082</v>
      </c>
      <c r="Q226" s="11">
        <v>3</v>
      </c>
      <c r="R226" s="11">
        <v>0</v>
      </c>
      <c r="S226" s="11">
        <v>0</v>
      </c>
      <c r="T226" s="11">
        <v>0</v>
      </c>
      <c r="U226" s="11">
        <f>Q226+R226+S226+T226</f>
        <v>3</v>
      </c>
      <c r="V226" s="11">
        <f t="shared" si="77"/>
        <v>1.639344262295082</v>
      </c>
      <c r="W226" s="11">
        <v>0</v>
      </c>
      <c r="X226" s="11">
        <f t="shared" si="78"/>
        <v>0</v>
      </c>
      <c r="Y226" s="12" t="s">
        <v>68</v>
      </c>
      <c r="Z226" s="12">
        <v>25</v>
      </c>
      <c r="AA226" s="13" t="s">
        <v>123</v>
      </c>
      <c r="AB226" s="13">
        <v>132</v>
      </c>
      <c r="AC226" s="13">
        <v>0</v>
      </c>
      <c r="AD226" s="14">
        <f t="shared" si="79"/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f>AE226+AF226+AG226+AH226</f>
        <v>0</v>
      </c>
      <c r="AJ226" s="14">
        <f t="shared" si="80"/>
        <v>0</v>
      </c>
      <c r="AK226" s="14">
        <v>0</v>
      </c>
      <c r="AL226" s="60">
        <f t="shared" si="81"/>
        <v>0</v>
      </c>
      <c r="AM226" s="62">
        <f t="shared" si="73"/>
        <v>1.639344262295082</v>
      </c>
      <c r="AN226" s="63">
        <f t="shared" si="74"/>
        <v>1.4492753623188399</v>
      </c>
      <c r="AO226" s="63">
        <f t="shared" si="75"/>
        <v>-0.1900688999762421</v>
      </c>
    </row>
    <row r="227" spans="1:41" ht="15" hidden="1" customHeight="1" outlineLevel="2">
      <c r="A227" s="7">
        <v>25</v>
      </c>
      <c r="B227" s="8" t="s">
        <v>16</v>
      </c>
      <c r="C227" s="65" t="s">
        <v>68</v>
      </c>
      <c r="D227" s="67" t="s">
        <v>141</v>
      </c>
      <c r="E227" s="130">
        <v>1383.4000000000028</v>
      </c>
      <c r="F227" s="130">
        <v>17</v>
      </c>
      <c r="G227" s="130">
        <v>1.2288564406534599</v>
      </c>
      <c r="H227" s="130">
        <v>17</v>
      </c>
      <c r="I227" s="130">
        <v>1.2288564406534599</v>
      </c>
      <c r="J227" s="130">
        <v>0</v>
      </c>
      <c r="K227" s="130">
        <v>0</v>
      </c>
      <c r="L227" s="9" t="s">
        <v>68</v>
      </c>
      <c r="M227" s="10" t="s">
        <v>124</v>
      </c>
      <c r="N227" s="10">
        <v>1427</v>
      </c>
      <c r="O227" s="10">
        <v>80.5</v>
      </c>
      <c r="P227" s="11">
        <f t="shared" si="76"/>
        <v>5.6412053258584445</v>
      </c>
      <c r="Q227" s="11">
        <v>15.5</v>
      </c>
      <c r="R227" s="11">
        <v>0</v>
      </c>
      <c r="S227" s="11">
        <v>4</v>
      </c>
      <c r="T227" s="11">
        <v>17</v>
      </c>
      <c r="U227" s="11">
        <f>Q227+R227+S227+T227</f>
        <v>36.5</v>
      </c>
      <c r="V227" s="11">
        <f t="shared" si="77"/>
        <v>2.55781359495445</v>
      </c>
      <c r="W227" s="11">
        <v>44</v>
      </c>
      <c r="X227" s="11">
        <f t="shared" si="78"/>
        <v>3.0833917309039944</v>
      </c>
      <c r="Y227" s="12" t="s">
        <v>68</v>
      </c>
      <c r="Z227" s="12">
        <v>25</v>
      </c>
      <c r="AA227" s="13" t="s">
        <v>124</v>
      </c>
      <c r="AB227" s="13">
        <v>1125.9000000000001</v>
      </c>
      <c r="AC227" s="13">
        <v>141.9</v>
      </c>
      <c r="AD227" s="14">
        <f t="shared" si="79"/>
        <v>12.603250732747135</v>
      </c>
      <c r="AE227" s="14">
        <v>15.5</v>
      </c>
      <c r="AF227" s="14">
        <v>0</v>
      </c>
      <c r="AG227" s="14">
        <v>2</v>
      </c>
      <c r="AH227" s="14">
        <v>4.8</v>
      </c>
      <c r="AI227" s="14">
        <f>AE227+AF227+AG227+AH227</f>
        <v>22.3</v>
      </c>
      <c r="AJ227" s="14">
        <f t="shared" si="80"/>
        <v>1.98063771205258</v>
      </c>
      <c r="AK227" s="14">
        <v>119.6</v>
      </c>
      <c r="AL227" s="60">
        <f t="shared" si="81"/>
        <v>10.622613020694555</v>
      </c>
      <c r="AM227" s="62">
        <f t="shared" si="73"/>
        <v>-6.9620454068886906</v>
      </c>
      <c r="AN227" s="63">
        <f t="shared" si="74"/>
        <v>-11.374394292093676</v>
      </c>
      <c r="AO227" s="63">
        <f t="shared" si="75"/>
        <v>-4.4123488852049846</v>
      </c>
    </row>
    <row r="228" spans="1:41" ht="15" hidden="1" customHeight="1" outlineLevel="2">
      <c r="A228" s="7">
        <v>25</v>
      </c>
      <c r="B228" s="8" t="s">
        <v>16</v>
      </c>
      <c r="C228" s="65" t="s">
        <v>68</v>
      </c>
      <c r="D228" s="67" t="s">
        <v>142</v>
      </c>
      <c r="E228" s="130">
        <v>1751.7599999999989</v>
      </c>
      <c r="F228" s="130">
        <v>110.3</v>
      </c>
      <c r="G228" s="130">
        <v>6.2965246380782798</v>
      </c>
      <c r="H228" s="130">
        <v>64</v>
      </c>
      <c r="I228" s="130">
        <v>3.6534685116682599</v>
      </c>
      <c r="J228" s="130">
        <v>46.3</v>
      </c>
      <c r="K228" s="130">
        <v>2.6430561264100101</v>
      </c>
      <c r="L228" s="9" t="s">
        <v>68</v>
      </c>
      <c r="M228" s="10" t="s">
        <v>125</v>
      </c>
      <c r="N228" s="10">
        <v>1354.4</v>
      </c>
      <c r="O228" s="10">
        <v>177</v>
      </c>
      <c r="P228" s="11">
        <f t="shared" si="76"/>
        <v>13.068517424689899</v>
      </c>
      <c r="Q228" s="11">
        <v>38</v>
      </c>
      <c r="R228" s="11">
        <v>0</v>
      </c>
      <c r="S228" s="11">
        <v>4</v>
      </c>
      <c r="T228" s="11">
        <v>12</v>
      </c>
      <c r="U228" s="11">
        <f>Q228+R228+S228+T228</f>
        <v>54</v>
      </c>
      <c r="V228" s="11">
        <f t="shared" si="77"/>
        <v>3.987005316007088</v>
      </c>
      <c r="W228" s="11">
        <v>123</v>
      </c>
      <c r="X228" s="11">
        <f t="shared" si="78"/>
        <v>9.0815121086828103</v>
      </c>
      <c r="Y228" s="12" t="s">
        <v>68</v>
      </c>
      <c r="Z228" s="12">
        <v>25</v>
      </c>
      <c r="AA228" s="13" t="s">
        <v>125</v>
      </c>
      <c r="AB228" s="13">
        <v>1151.8</v>
      </c>
      <c r="AC228" s="13">
        <v>45.76</v>
      </c>
      <c r="AD228" s="14">
        <f t="shared" si="79"/>
        <v>3.9729119638826185</v>
      </c>
      <c r="AE228" s="14">
        <v>23.96</v>
      </c>
      <c r="AF228" s="14">
        <v>0</v>
      </c>
      <c r="AG228" s="14">
        <v>5</v>
      </c>
      <c r="AH228" s="14">
        <v>12</v>
      </c>
      <c r="AI228" s="14">
        <f>AE228+AF228+AG228+AH228</f>
        <v>40.96</v>
      </c>
      <c r="AJ228" s="14">
        <f t="shared" si="80"/>
        <v>3.5561729466921341</v>
      </c>
      <c r="AK228" s="14">
        <v>4.8</v>
      </c>
      <c r="AL228" s="60">
        <f t="shared" si="81"/>
        <v>0.41673901719048445</v>
      </c>
      <c r="AM228" s="62">
        <f t="shared" si="73"/>
        <v>9.0956054608072812</v>
      </c>
      <c r="AN228" s="63">
        <f t="shared" si="74"/>
        <v>2.3236126741956613</v>
      </c>
      <c r="AO228" s="63">
        <f t="shared" si="75"/>
        <v>-6.7719927866116194</v>
      </c>
    </row>
    <row r="229" spans="1:41" ht="15" hidden="1" customHeight="1" outlineLevel="2">
      <c r="A229" s="7">
        <v>25</v>
      </c>
      <c r="B229" s="8" t="s">
        <v>16</v>
      </c>
      <c r="C229" s="65" t="s">
        <v>68</v>
      </c>
      <c r="D229" s="67" t="s">
        <v>143</v>
      </c>
      <c r="E229" s="130">
        <v>0</v>
      </c>
      <c r="F229" s="130">
        <v>0</v>
      </c>
      <c r="G229" s="130">
        <v>0</v>
      </c>
      <c r="H229" s="130">
        <v>0</v>
      </c>
      <c r="I229" s="130">
        <v>0</v>
      </c>
      <c r="J229" s="130">
        <v>0</v>
      </c>
      <c r="K229" s="130">
        <v>0</v>
      </c>
      <c r="L229" s="9" t="s">
        <v>68</v>
      </c>
      <c r="M229" s="10" t="s">
        <v>126</v>
      </c>
      <c r="N229" s="10">
        <v>368</v>
      </c>
      <c r="O229" s="10">
        <v>18</v>
      </c>
      <c r="P229" s="11">
        <f t="shared" si="76"/>
        <v>4.8913043478260869</v>
      </c>
      <c r="Q229" s="11">
        <v>5</v>
      </c>
      <c r="R229" s="11">
        <v>0</v>
      </c>
      <c r="S229" s="11">
        <v>0</v>
      </c>
      <c r="T229" s="11">
        <v>0</v>
      </c>
      <c r="U229" s="11">
        <f>Q229+R229+S229+T229</f>
        <v>5</v>
      </c>
      <c r="V229" s="11">
        <f t="shared" si="77"/>
        <v>1.3586956521739131</v>
      </c>
      <c r="W229" s="11">
        <v>13</v>
      </c>
      <c r="X229" s="11">
        <f t="shared" si="78"/>
        <v>3.5326086956521738</v>
      </c>
      <c r="Y229" s="12" t="s">
        <v>68</v>
      </c>
      <c r="Z229" s="12">
        <v>25</v>
      </c>
      <c r="AA229" s="13" t="s">
        <v>126</v>
      </c>
      <c r="AB229" s="13">
        <v>356</v>
      </c>
      <c r="AC229" s="13">
        <v>2</v>
      </c>
      <c r="AD229" s="14">
        <f t="shared" si="79"/>
        <v>0.5617977528089888</v>
      </c>
      <c r="AE229" s="14">
        <v>2</v>
      </c>
      <c r="AF229" s="14">
        <v>0</v>
      </c>
      <c r="AG229" s="14">
        <v>0</v>
      </c>
      <c r="AH229" s="14">
        <v>0</v>
      </c>
      <c r="AI229" s="14">
        <f>AE229+AF229+AG229+AH229</f>
        <v>2</v>
      </c>
      <c r="AJ229" s="14">
        <f t="shared" si="80"/>
        <v>0.5617977528089888</v>
      </c>
      <c r="AK229" s="14">
        <v>0</v>
      </c>
      <c r="AL229" s="60">
        <f t="shared" si="81"/>
        <v>0</v>
      </c>
      <c r="AM229" s="62">
        <f t="shared" si="73"/>
        <v>4.3295065950170981</v>
      </c>
      <c r="AN229" s="63">
        <f t="shared" si="74"/>
        <v>-0.5617977528089888</v>
      </c>
      <c r="AO229" s="63">
        <f t="shared" si="75"/>
        <v>-4.8913043478260869</v>
      </c>
    </row>
    <row r="230" spans="1:41" ht="15" hidden="1" customHeight="1" outlineLevel="2">
      <c r="A230" s="7">
        <v>25</v>
      </c>
      <c r="B230" s="8" t="s">
        <v>16</v>
      </c>
      <c r="C230" s="65" t="s">
        <v>68</v>
      </c>
      <c r="D230" s="67" t="s">
        <v>144</v>
      </c>
      <c r="E230" s="130">
        <v>0</v>
      </c>
      <c r="F230" s="130">
        <v>0</v>
      </c>
      <c r="G230" s="130">
        <v>0</v>
      </c>
      <c r="H230" s="130">
        <v>0</v>
      </c>
      <c r="I230" s="130">
        <v>0</v>
      </c>
      <c r="J230" s="130">
        <v>0</v>
      </c>
      <c r="K230" s="130">
        <v>0</v>
      </c>
      <c r="L230" s="9" t="s">
        <v>68</v>
      </c>
      <c r="M230" s="10" t="s">
        <v>127</v>
      </c>
      <c r="N230" s="10">
        <v>293</v>
      </c>
      <c r="O230" s="10">
        <v>71</v>
      </c>
      <c r="P230" s="11">
        <f t="shared" si="76"/>
        <v>24.232081911262799</v>
      </c>
      <c r="Q230" s="11">
        <v>2</v>
      </c>
      <c r="R230" s="11">
        <v>0</v>
      </c>
      <c r="S230" s="11">
        <v>0</v>
      </c>
      <c r="T230" s="11">
        <v>0</v>
      </c>
      <c r="U230" s="11">
        <f>Q230+R230+S230+T230</f>
        <v>2</v>
      </c>
      <c r="V230" s="11">
        <f t="shared" si="77"/>
        <v>0.68259385665529015</v>
      </c>
      <c r="W230" s="11">
        <v>69</v>
      </c>
      <c r="X230" s="11">
        <f t="shared" si="78"/>
        <v>23.549488054607508</v>
      </c>
      <c r="Y230" s="12" t="s">
        <v>68</v>
      </c>
      <c r="Z230" s="12">
        <v>25</v>
      </c>
      <c r="AA230" s="13" t="s">
        <v>127</v>
      </c>
      <c r="AB230" s="13">
        <v>356</v>
      </c>
      <c r="AC230" s="13">
        <v>55</v>
      </c>
      <c r="AD230" s="14">
        <f t="shared" si="79"/>
        <v>15.44943820224719</v>
      </c>
      <c r="AE230" s="14">
        <v>9</v>
      </c>
      <c r="AF230" s="14">
        <v>0</v>
      </c>
      <c r="AG230" s="14">
        <v>0</v>
      </c>
      <c r="AH230" s="14">
        <v>6</v>
      </c>
      <c r="AI230" s="14">
        <f>AE230+AF230+AG230+AH230</f>
        <v>15</v>
      </c>
      <c r="AJ230" s="14">
        <f t="shared" si="80"/>
        <v>4.213483146067416</v>
      </c>
      <c r="AK230" s="14">
        <v>40</v>
      </c>
      <c r="AL230" s="60">
        <f t="shared" si="81"/>
        <v>11.235955056179776</v>
      </c>
      <c r="AM230" s="62">
        <f t="shared" si="73"/>
        <v>8.7826437090156091</v>
      </c>
      <c r="AN230" s="63">
        <f t="shared" si="74"/>
        <v>-15.44943820224719</v>
      </c>
      <c r="AO230" s="63">
        <f t="shared" si="75"/>
        <v>-24.232081911262799</v>
      </c>
    </row>
    <row r="231" spans="1:41" ht="15" customHeight="1" outlineLevel="1" collapsed="1">
      <c r="A231" s="7"/>
      <c r="B231" s="8" t="s">
        <v>101</v>
      </c>
      <c r="C231" s="65" t="s">
        <v>68</v>
      </c>
      <c r="D231" s="66"/>
      <c r="E231" s="129">
        <f>SUM(E226:E230)</f>
        <v>3273.1600000000017</v>
      </c>
      <c r="F231" s="129">
        <f>SUM(F226:F230)</f>
        <v>129.30000000000001</v>
      </c>
      <c r="G231" s="129">
        <f>F231*100/E231</f>
        <v>3.9503110144325349</v>
      </c>
      <c r="H231" s="129">
        <f>SUM(H226:H230)</f>
        <v>83</v>
      </c>
      <c r="I231" s="129">
        <f>H231*100/E231</f>
        <v>2.5357758251964451</v>
      </c>
      <c r="J231" s="129">
        <f>SUM(J226:J230)</f>
        <v>46.3</v>
      </c>
      <c r="K231" s="129">
        <f>J231*100/E231</f>
        <v>1.4145351892360891</v>
      </c>
      <c r="L231" s="9" t="s">
        <v>68</v>
      </c>
      <c r="M231" s="10"/>
      <c r="N231" s="10">
        <f>SUBTOTAL(9,N226:N230)</f>
        <v>3625.4</v>
      </c>
      <c r="O231" s="10">
        <f>SUBTOTAL(9,O226:O230)</f>
        <v>349.5</v>
      </c>
      <c r="P231" s="11">
        <f t="shared" si="76"/>
        <v>9.6403155513874328</v>
      </c>
      <c r="Q231" s="11"/>
      <c r="R231" s="11"/>
      <c r="S231" s="11"/>
      <c r="T231" s="11"/>
      <c r="U231" s="11">
        <f>SUBTOTAL(9,U226:U230)</f>
        <v>100.5</v>
      </c>
      <c r="V231" s="11">
        <f t="shared" si="77"/>
        <v>2.7721079053345838</v>
      </c>
      <c r="W231" s="11">
        <f>SUBTOTAL(9,W226:W230)</f>
        <v>249</v>
      </c>
      <c r="X231" s="11">
        <f t="shared" si="78"/>
        <v>6.8682076460528494</v>
      </c>
      <c r="Y231" s="12" t="s">
        <v>68</v>
      </c>
      <c r="Z231" s="12"/>
      <c r="AA231" s="13"/>
      <c r="AB231" s="13">
        <f>SUBTOTAL(9,AB226:AB230)</f>
        <v>3121.7</v>
      </c>
      <c r="AC231" s="13">
        <f>SUBTOTAL(9,AC226:AC230)</f>
        <v>244.66</v>
      </c>
      <c r="AD231" s="14">
        <f t="shared" si="79"/>
        <v>7.8373962904827499</v>
      </c>
      <c r="AE231" s="14"/>
      <c r="AF231" s="14"/>
      <c r="AG231" s="14"/>
      <c r="AH231" s="14"/>
      <c r="AI231" s="14">
        <f>SUBTOTAL(9,AI226:AI230)</f>
        <v>80.260000000000005</v>
      </c>
      <c r="AJ231" s="14">
        <f t="shared" si="80"/>
        <v>2.5710350129737005</v>
      </c>
      <c r="AK231" s="14">
        <f>SUBTOTAL(9,AK226:AK230)</f>
        <v>164.39999999999998</v>
      </c>
      <c r="AL231" s="60">
        <f t="shared" si="81"/>
        <v>5.2663612775090485</v>
      </c>
      <c r="AM231" s="62">
        <f t="shared" si="73"/>
        <v>1.8029192609046829</v>
      </c>
      <c r="AN231" s="63">
        <f t="shared" si="74"/>
        <v>-3.887085276050215</v>
      </c>
      <c r="AO231" s="63">
        <f t="shared" si="75"/>
        <v>-5.6900045369548984</v>
      </c>
    </row>
    <row r="232" spans="1:41" ht="15" hidden="1" customHeight="1" outlineLevel="2">
      <c r="A232" s="7">
        <v>27</v>
      </c>
      <c r="B232" s="8" t="s">
        <v>18</v>
      </c>
      <c r="C232" s="65" t="s">
        <v>68</v>
      </c>
      <c r="D232" s="66" t="s">
        <v>140</v>
      </c>
      <c r="E232" s="129">
        <v>0</v>
      </c>
      <c r="F232" s="129">
        <v>0</v>
      </c>
      <c r="G232" s="129">
        <v>0</v>
      </c>
      <c r="H232" s="129">
        <v>0</v>
      </c>
      <c r="I232" s="129">
        <v>0</v>
      </c>
      <c r="J232" s="129">
        <v>0</v>
      </c>
      <c r="K232" s="129">
        <v>0</v>
      </c>
      <c r="L232" s="9" t="s">
        <v>68</v>
      </c>
      <c r="M232" s="10" t="s">
        <v>123</v>
      </c>
      <c r="N232" s="10">
        <v>0</v>
      </c>
      <c r="O232" s="10">
        <v>0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f t="shared" ref="U232:U237" si="86">Q232+R232+S232+T232</f>
        <v>0</v>
      </c>
      <c r="V232" s="11">
        <v>0</v>
      </c>
      <c r="W232" s="11">
        <v>0</v>
      </c>
      <c r="X232" s="11">
        <v>0</v>
      </c>
      <c r="Y232" s="12" t="s">
        <v>68</v>
      </c>
      <c r="Z232" s="12">
        <v>27</v>
      </c>
      <c r="AA232" s="13" t="s">
        <v>123</v>
      </c>
      <c r="AB232" s="13">
        <v>0</v>
      </c>
      <c r="AC232" s="13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f t="shared" ref="AI232:AI237" si="87">AE232+AF232+AG232+AH232</f>
        <v>0</v>
      </c>
      <c r="AJ232" s="14">
        <v>0</v>
      </c>
      <c r="AK232" s="14">
        <v>0</v>
      </c>
      <c r="AL232" s="60">
        <v>0</v>
      </c>
      <c r="AM232" s="62">
        <f t="shared" si="73"/>
        <v>0</v>
      </c>
      <c r="AN232" s="63">
        <f t="shared" si="74"/>
        <v>0</v>
      </c>
      <c r="AO232" s="63">
        <f t="shared" si="75"/>
        <v>0</v>
      </c>
    </row>
    <row r="233" spans="1:41" ht="15" hidden="1" customHeight="1" outlineLevel="2">
      <c r="A233" s="7">
        <v>27</v>
      </c>
      <c r="B233" s="8" t="s">
        <v>18</v>
      </c>
      <c r="C233" s="65" t="s">
        <v>68</v>
      </c>
      <c r="D233" s="67" t="s">
        <v>141</v>
      </c>
      <c r="E233" s="130">
        <v>1262.2399999999966</v>
      </c>
      <c r="F233" s="130">
        <v>21.6</v>
      </c>
      <c r="G233" s="130">
        <v>1.7112435036126299</v>
      </c>
      <c r="H233" s="130">
        <v>18.600000000000001</v>
      </c>
      <c r="I233" s="130">
        <v>1.47357079477754</v>
      </c>
      <c r="J233" s="130">
        <v>3</v>
      </c>
      <c r="K233" s="130">
        <v>0.23767270883508701</v>
      </c>
      <c r="L233" s="9" t="s">
        <v>68</v>
      </c>
      <c r="M233" s="10" t="s">
        <v>124</v>
      </c>
      <c r="N233" s="10">
        <v>1392.84</v>
      </c>
      <c r="O233" s="10">
        <v>43.6</v>
      </c>
      <c r="P233" s="11">
        <f t="shared" si="76"/>
        <v>3.1302949369633271</v>
      </c>
      <c r="Q233" s="11">
        <v>17</v>
      </c>
      <c r="R233" s="11">
        <v>0</v>
      </c>
      <c r="S233" s="11">
        <v>0</v>
      </c>
      <c r="T233" s="11">
        <v>0</v>
      </c>
      <c r="U233" s="11">
        <f t="shared" si="86"/>
        <v>17</v>
      </c>
      <c r="V233" s="11">
        <f t="shared" si="77"/>
        <v>1.2205278423939578</v>
      </c>
      <c r="W233" s="11">
        <v>26.6</v>
      </c>
      <c r="X233" s="11">
        <f t="shared" si="78"/>
        <v>1.9097670945693692</v>
      </c>
      <c r="Y233" s="12" t="s">
        <v>68</v>
      </c>
      <c r="Z233" s="12">
        <v>27</v>
      </c>
      <c r="AA233" s="13" t="s">
        <v>124</v>
      </c>
      <c r="AB233" s="13">
        <v>1325.8</v>
      </c>
      <c r="AC233" s="13">
        <v>64</v>
      </c>
      <c r="AD233" s="14">
        <f t="shared" si="79"/>
        <v>4.8272740986574147</v>
      </c>
      <c r="AE233" s="14">
        <v>7</v>
      </c>
      <c r="AF233" s="14">
        <v>0</v>
      </c>
      <c r="AG233" s="14">
        <v>0</v>
      </c>
      <c r="AH233" s="14">
        <v>0</v>
      </c>
      <c r="AI233" s="14">
        <f t="shared" si="87"/>
        <v>7</v>
      </c>
      <c r="AJ233" s="14">
        <f t="shared" si="80"/>
        <v>0.52798310454065467</v>
      </c>
      <c r="AK233" s="14">
        <v>57</v>
      </c>
      <c r="AL233" s="60">
        <f t="shared" si="81"/>
        <v>4.2992909941167596</v>
      </c>
      <c r="AM233" s="62">
        <f t="shared" si="73"/>
        <v>-1.6969791616940877</v>
      </c>
      <c r="AN233" s="63">
        <f t="shared" si="74"/>
        <v>-3.1160305950447849</v>
      </c>
      <c r="AO233" s="63">
        <f t="shared" si="75"/>
        <v>-1.4190514333506972</v>
      </c>
    </row>
    <row r="234" spans="1:41" ht="15" hidden="1" customHeight="1" outlineLevel="2">
      <c r="A234" s="7">
        <v>27</v>
      </c>
      <c r="B234" s="8" t="s">
        <v>18</v>
      </c>
      <c r="C234" s="65" t="s">
        <v>68</v>
      </c>
      <c r="D234" s="67" t="s">
        <v>142</v>
      </c>
      <c r="E234" s="130">
        <v>1330.0000000000027</v>
      </c>
      <c r="F234" s="130">
        <v>16</v>
      </c>
      <c r="G234" s="130">
        <v>1.20300751879699</v>
      </c>
      <c r="H234" s="130">
        <v>13</v>
      </c>
      <c r="I234" s="130">
        <v>0.977443609022556</v>
      </c>
      <c r="J234" s="130">
        <v>3</v>
      </c>
      <c r="K234" s="130">
        <v>0.22556390977443599</v>
      </c>
      <c r="L234" s="9" t="s">
        <v>68</v>
      </c>
      <c r="M234" s="10" t="s">
        <v>125</v>
      </c>
      <c r="N234" s="10">
        <v>1253.76</v>
      </c>
      <c r="O234" s="10">
        <v>19.399999999999999</v>
      </c>
      <c r="P234" s="11">
        <f t="shared" si="76"/>
        <v>1.5473455844818784</v>
      </c>
      <c r="Q234" s="11">
        <v>15.8</v>
      </c>
      <c r="R234" s="11">
        <v>0.6</v>
      </c>
      <c r="S234" s="11">
        <v>0</v>
      </c>
      <c r="T234" s="11">
        <v>0</v>
      </c>
      <c r="U234" s="11">
        <f t="shared" si="86"/>
        <v>16.400000000000002</v>
      </c>
      <c r="V234" s="11">
        <f t="shared" si="77"/>
        <v>1.3080653394589079</v>
      </c>
      <c r="W234" s="11">
        <v>3</v>
      </c>
      <c r="X234" s="11">
        <f t="shared" si="78"/>
        <v>0.23928024502297091</v>
      </c>
      <c r="Y234" s="12" t="s">
        <v>68</v>
      </c>
      <c r="Z234" s="12">
        <v>27</v>
      </c>
      <c r="AA234" s="13" t="s">
        <v>125</v>
      </c>
      <c r="AB234" s="13">
        <v>1453.08</v>
      </c>
      <c r="AC234" s="13">
        <v>83.6</v>
      </c>
      <c r="AD234" s="14">
        <f t="shared" si="79"/>
        <v>5.7532964461695162</v>
      </c>
      <c r="AE234" s="14">
        <v>28</v>
      </c>
      <c r="AF234" s="14">
        <v>4.8</v>
      </c>
      <c r="AG234" s="14">
        <v>0</v>
      </c>
      <c r="AH234" s="14">
        <v>10.8</v>
      </c>
      <c r="AI234" s="14">
        <f t="shared" si="87"/>
        <v>43.599999999999994</v>
      </c>
      <c r="AJ234" s="14">
        <f t="shared" si="80"/>
        <v>3.0005230269496512</v>
      </c>
      <c r="AK234" s="14">
        <v>40</v>
      </c>
      <c r="AL234" s="60">
        <f t="shared" si="81"/>
        <v>2.7527734192198641</v>
      </c>
      <c r="AM234" s="62">
        <f t="shared" si="73"/>
        <v>-4.2059508616876382</v>
      </c>
      <c r="AN234" s="63">
        <f t="shared" si="74"/>
        <v>-4.5502889273725264</v>
      </c>
      <c r="AO234" s="63">
        <f t="shared" si="75"/>
        <v>-0.34433806568488845</v>
      </c>
    </row>
    <row r="235" spans="1:41" ht="15" hidden="1" customHeight="1" outlineLevel="2">
      <c r="A235" s="7">
        <v>27</v>
      </c>
      <c r="B235" s="8" t="s">
        <v>18</v>
      </c>
      <c r="C235" s="65" t="s">
        <v>68</v>
      </c>
      <c r="D235" s="67" t="s">
        <v>143</v>
      </c>
      <c r="E235" s="130">
        <v>2230.1199999999985</v>
      </c>
      <c r="F235" s="130">
        <v>33</v>
      </c>
      <c r="G235" s="130">
        <v>1.4797410004842799</v>
      </c>
      <c r="H235" s="130">
        <v>30</v>
      </c>
      <c r="I235" s="130">
        <v>1.34521909134934</v>
      </c>
      <c r="J235" s="130">
        <v>3</v>
      </c>
      <c r="K235" s="130">
        <v>0.134521909134934</v>
      </c>
      <c r="L235" s="9" t="s">
        <v>68</v>
      </c>
      <c r="M235" s="10" t="s">
        <v>126</v>
      </c>
      <c r="N235" s="10">
        <v>2182</v>
      </c>
      <c r="O235" s="10">
        <v>108.5</v>
      </c>
      <c r="P235" s="11">
        <f t="shared" si="76"/>
        <v>4.9725022914757107</v>
      </c>
      <c r="Q235" s="11">
        <v>29</v>
      </c>
      <c r="R235" s="11">
        <v>0</v>
      </c>
      <c r="S235" s="11">
        <v>3</v>
      </c>
      <c r="T235" s="11">
        <v>0</v>
      </c>
      <c r="U235" s="11">
        <f t="shared" si="86"/>
        <v>32</v>
      </c>
      <c r="V235" s="11">
        <f t="shared" si="77"/>
        <v>1.4665444546287809</v>
      </c>
      <c r="W235" s="11">
        <v>76.5</v>
      </c>
      <c r="X235" s="11">
        <f t="shared" si="78"/>
        <v>3.5059578368469295</v>
      </c>
      <c r="Y235" s="12" t="s">
        <v>68</v>
      </c>
      <c r="Z235" s="12">
        <v>27</v>
      </c>
      <c r="AA235" s="13" t="s">
        <v>126</v>
      </c>
      <c r="AB235" s="13">
        <v>2168</v>
      </c>
      <c r="AC235" s="13">
        <v>169.3</v>
      </c>
      <c r="AD235" s="14">
        <f t="shared" si="79"/>
        <v>7.8090405904059041</v>
      </c>
      <c r="AE235" s="14">
        <v>35</v>
      </c>
      <c r="AF235" s="14">
        <v>0</v>
      </c>
      <c r="AG235" s="14">
        <v>0</v>
      </c>
      <c r="AH235" s="14">
        <v>13</v>
      </c>
      <c r="AI235" s="14">
        <f t="shared" si="87"/>
        <v>48</v>
      </c>
      <c r="AJ235" s="14">
        <f t="shared" si="80"/>
        <v>2.2140221402214024</v>
      </c>
      <c r="AK235" s="14">
        <v>121.3</v>
      </c>
      <c r="AL235" s="60">
        <f t="shared" si="81"/>
        <v>5.5950184501845017</v>
      </c>
      <c r="AM235" s="62">
        <f t="shared" si="73"/>
        <v>-2.8365382989301935</v>
      </c>
      <c r="AN235" s="63">
        <f t="shared" si="74"/>
        <v>-6.3292995899216242</v>
      </c>
      <c r="AO235" s="63">
        <f t="shared" si="75"/>
        <v>-3.4927612909914307</v>
      </c>
    </row>
    <row r="236" spans="1:41" ht="15" hidden="1" customHeight="1" outlineLevel="2">
      <c r="A236" s="7">
        <v>27</v>
      </c>
      <c r="B236" s="8" t="s">
        <v>18</v>
      </c>
      <c r="C236" s="65" t="s">
        <v>68</v>
      </c>
      <c r="D236" s="67" t="s">
        <v>144</v>
      </c>
      <c r="E236" s="130">
        <v>790.20000000000107</v>
      </c>
      <c r="F236" s="130">
        <v>15</v>
      </c>
      <c r="G236" s="130">
        <v>1.8982536066818501</v>
      </c>
      <c r="H236" s="130">
        <v>10.8</v>
      </c>
      <c r="I236" s="130">
        <v>1.3667425968109299</v>
      </c>
      <c r="J236" s="130">
        <v>4.2</v>
      </c>
      <c r="K236" s="130">
        <v>0.53151100987091904</v>
      </c>
      <c r="L236" s="9" t="s">
        <v>68</v>
      </c>
      <c r="M236" s="10" t="s">
        <v>127</v>
      </c>
      <c r="N236" s="10">
        <v>874</v>
      </c>
      <c r="O236" s="10">
        <v>12.2</v>
      </c>
      <c r="P236" s="11">
        <f t="shared" si="76"/>
        <v>1.3958810068649885</v>
      </c>
      <c r="Q236" s="11">
        <v>8</v>
      </c>
      <c r="R236" s="11">
        <v>0</v>
      </c>
      <c r="S236" s="11">
        <v>0</v>
      </c>
      <c r="T236" s="11">
        <v>4.2</v>
      </c>
      <c r="U236" s="11">
        <f t="shared" si="86"/>
        <v>12.2</v>
      </c>
      <c r="V236" s="11">
        <f t="shared" si="77"/>
        <v>1.3958810068649885</v>
      </c>
      <c r="W236" s="11">
        <v>0</v>
      </c>
      <c r="X236" s="11">
        <f t="shared" si="78"/>
        <v>0</v>
      </c>
      <c r="Y236" s="12" t="s">
        <v>68</v>
      </c>
      <c r="Z236" s="12">
        <v>27</v>
      </c>
      <c r="AA236" s="13" t="s">
        <v>127</v>
      </c>
      <c r="AB236" s="13">
        <v>924.6</v>
      </c>
      <c r="AC236" s="13">
        <v>12.8</v>
      </c>
      <c r="AD236" s="14">
        <f t="shared" si="79"/>
        <v>1.3843824356478476</v>
      </c>
      <c r="AE236" s="14">
        <v>4.8</v>
      </c>
      <c r="AF236" s="14">
        <v>0</v>
      </c>
      <c r="AG236" s="14">
        <v>2</v>
      </c>
      <c r="AH236" s="14">
        <v>6</v>
      </c>
      <c r="AI236" s="14">
        <f t="shared" si="87"/>
        <v>12.8</v>
      </c>
      <c r="AJ236" s="14">
        <f t="shared" si="80"/>
        <v>1.3843824356478476</v>
      </c>
      <c r="AK236" s="14">
        <v>0</v>
      </c>
      <c r="AL236" s="60">
        <f t="shared" si="81"/>
        <v>0</v>
      </c>
      <c r="AM236" s="62">
        <f t="shared" si="73"/>
        <v>1.1498571217140929E-2</v>
      </c>
      <c r="AN236" s="63">
        <f t="shared" si="74"/>
        <v>0.51387117103400248</v>
      </c>
      <c r="AO236" s="63">
        <f t="shared" si="75"/>
        <v>0.50237259981686155</v>
      </c>
    </row>
    <row r="237" spans="1:41" ht="15" hidden="1" customHeight="1" outlineLevel="2">
      <c r="A237" s="7">
        <v>27</v>
      </c>
      <c r="B237" s="8" t="s">
        <v>18</v>
      </c>
      <c r="C237" s="65" t="s">
        <v>68</v>
      </c>
      <c r="D237" s="67" t="s">
        <v>128</v>
      </c>
      <c r="E237" s="130">
        <v>0</v>
      </c>
      <c r="F237" s="130">
        <v>0</v>
      </c>
      <c r="G237" s="130">
        <v>0</v>
      </c>
      <c r="H237" s="130">
        <v>0</v>
      </c>
      <c r="I237" s="130">
        <v>0</v>
      </c>
      <c r="J237" s="130">
        <v>0</v>
      </c>
      <c r="K237" s="130">
        <v>0</v>
      </c>
      <c r="L237" s="9" t="s">
        <v>68</v>
      </c>
      <c r="M237" s="10" t="s">
        <v>128</v>
      </c>
      <c r="N237" s="10">
        <v>0</v>
      </c>
      <c r="O237" s="10">
        <v>0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f t="shared" si="86"/>
        <v>0</v>
      </c>
      <c r="V237" s="11">
        <v>0</v>
      </c>
      <c r="W237" s="11">
        <v>0</v>
      </c>
      <c r="X237" s="11">
        <v>0</v>
      </c>
      <c r="Y237" s="12" t="s">
        <v>68</v>
      </c>
      <c r="Z237" s="12">
        <v>27</v>
      </c>
      <c r="AA237" s="13" t="s">
        <v>128</v>
      </c>
      <c r="AB237" s="13">
        <v>121</v>
      </c>
      <c r="AC237" s="13">
        <v>0</v>
      </c>
      <c r="AD237" s="14">
        <f t="shared" si="79"/>
        <v>0</v>
      </c>
      <c r="AE237" s="14">
        <v>0</v>
      </c>
      <c r="AF237" s="14">
        <v>0</v>
      </c>
      <c r="AG237" s="14">
        <v>0</v>
      </c>
      <c r="AH237" s="14">
        <v>0</v>
      </c>
      <c r="AI237" s="14">
        <f t="shared" si="87"/>
        <v>0</v>
      </c>
      <c r="AJ237" s="14">
        <f t="shared" si="80"/>
        <v>0</v>
      </c>
      <c r="AK237" s="14">
        <v>0</v>
      </c>
      <c r="AL237" s="60">
        <f t="shared" si="81"/>
        <v>0</v>
      </c>
      <c r="AM237" s="62">
        <f t="shared" si="73"/>
        <v>0</v>
      </c>
      <c r="AN237" s="63">
        <f t="shared" si="74"/>
        <v>0</v>
      </c>
      <c r="AO237" s="63">
        <f t="shared" si="75"/>
        <v>0</v>
      </c>
    </row>
    <row r="238" spans="1:41" ht="15" customHeight="1" outlineLevel="1" collapsed="1">
      <c r="A238" s="7"/>
      <c r="B238" s="8" t="s">
        <v>102</v>
      </c>
      <c r="C238" s="65" t="s">
        <v>68</v>
      </c>
      <c r="D238" s="66"/>
      <c r="E238" s="129">
        <f>SUM(E232:E237)</f>
        <v>5612.5599999999986</v>
      </c>
      <c r="F238" s="129">
        <f>SUM(F232:F237)</f>
        <v>85.6</v>
      </c>
      <c r="G238" s="129">
        <f>F238*100/E238</f>
        <v>1.5251507333551895</v>
      </c>
      <c r="H238" s="129">
        <f>SUM(H232:H237)</f>
        <v>72.400000000000006</v>
      </c>
      <c r="I238" s="129">
        <f>H238*100/E238</f>
        <v>1.2899639380247165</v>
      </c>
      <c r="J238" s="129">
        <f>SUM(J232:J237)</f>
        <v>13.2</v>
      </c>
      <c r="K238" s="129">
        <f>J238*100/E238</f>
        <v>0.23518679533047315</v>
      </c>
      <c r="L238" s="9" t="s">
        <v>68</v>
      </c>
      <c r="M238" s="10"/>
      <c r="N238" s="10">
        <f>SUBTOTAL(9,N232:N237)</f>
        <v>5702.6</v>
      </c>
      <c r="O238" s="10">
        <f>SUBTOTAL(9,O232:O237)</f>
        <v>183.7</v>
      </c>
      <c r="P238" s="11">
        <f t="shared" si="76"/>
        <v>3.2213376354645247</v>
      </c>
      <c r="Q238" s="11"/>
      <c r="R238" s="11"/>
      <c r="S238" s="11"/>
      <c r="T238" s="11"/>
      <c r="U238" s="11">
        <f>SUBTOTAL(9,U232:U237)</f>
        <v>77.600000000000009</v>
      </c>
      <c r="V238" s="11">
        <f t="shared" si="77"/>
        <v>1.3607828008276928</v>
      </c>
      <c r="W238" s="11">
        <f>SUBTOTAL(9,W232:W237)</f>
        <v>106.1</v>
      </c>
      <c r="X238" s="11">
        <f t="shared" si="78"/>
        <v>1.8605548346368321</v>
      </c>
      <c r="Y238" s="12" t="s">
        <v>68</v>
      </c>
      <c r="Z238" s="12"/>
      <c r="AA238" s="13"/>
      <c r="AB238" s="13">
        <f>SUBTOTAL(9,AB232:AB237)</f>
        <v>5992.4800000000005</v>
      </c>
      <c r="AC238" s="13">
        <f>SUBTOTAL(9,AC232:AC237)</f>
        <v>329.7</v>
      </c>
      <c r="AD238" s="14">
        <f t="shared" si="79"/>
        <v>5.5018957092889753</v>
      </c>
      <c r="AE238" s="14"/>
      <c r="AF238" s="14"/>
      <c r="AG238" s="14"/>
      <c r="AH238" s="14"/>
      <c r="AI238" s="14">
        <f>SUBTOTAL(9,AI232:AI237)</f>
        <v>111.39999999999999</v>
      </c>
      <c r="AJ238" s="14">
        <f t="shared" si="80"/>
        <v>1.8589966090833843</v>
      </c>
      <c r="AK238" s="14">
        <f>SUBTOTAL(9,AK232:AK237)</f>
        <v>218.3</v>
      </c>
      <c r="AL238" s="60">
        <f t="shared" si="81"/>
        <v>3.6428991002055908</v>
      </c>
      <c r="AM238" s="62">
        <f t="shared" si="73"/>
        <v>-2.2805580738244506</v>
      </c>
      <c r="AN238" s="63">
        <f t="shared" si="74"/>
        <v>-3.9767449759337858</v>
      </c>
      <c r="AO238" s="63">
        <f t="shared" si="75"/>
        <v>-1.6961869021093352</v>
      </c>
    </row>
    <row r="239" spans="1:41" ht="15" hidden="1" customHeight="1" outlineLevel="2">
      <c r="A239" s="7">
        <v>90</v>
      </c>
      <c r="B239" s="8" t="s">
        <v>47</v>
      </c>
      <c r="C239" s="65"/>
      <c r="D239" s="66"/>
      <c r="E239" s="129"/>
      <c r="F239" s="129"/>
      <c r="G239" s="129"/>
      <c r="H239" s="129"/>
      <c r="I239" s="129"/>
      <c r="J239" s="129"/>
      <c r="K239" s="129"/>
      <c r="L239" s="9" t="s">
        <v>68</v>
      </c>
      <c r="M239" s="10" t="s">
        <v>123</v>
      </c>
      <c r="N239" s="10"/>
      <c r="O239" s="10"/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2" t="s">
        <v>68</v>
      </c>
      <c r="Z239" s="12">
        <v>90</v>
      </c>
      <c r="AA239" s="13" t="s">
        <v>123</v>
      </c>
      <c r="AB239" s="13">
        <v>244</v>
      </c>
      <c r="AC239" s="13">
        <v>2</v>
      </c>
      <c r="AD239" s="14">
        <f t="shared" si="79"/>
        <v>0.81967213114754101</v>
      </c>
      <c r="AE239" s="14">
        <v>2</v>
      </c>
      <c r="AF239" s="14">
        <v>0</v>
      </c>
      <c r="AG239" s="14">
        <v>0</v>
      </c>
      <c r="AH239" s="14">
        <v>0</v>
      </c>
      <c r="AI239" s="14">
        <f>AE239+AF239+AG239+AH239</f>
        <v>2</v>
      </c>
      <c r="AJ239" s="14">
        <f t="shared" si="80"/>
        <v>0.81967213114754101</v>
      </c>
      <c r="AK239" s="14">
        <v>0</v>
      </c>
      <c r="AL239" s="60">
        <f t="shared" si="81"/>
        <v>0</v>
      </c>
      <c r="AM239" s="62">
        <f t="shared" si="73"/>
        <v>-0.81967213114754101</v>
      </c>
      <c r="AN239" s="63">
        <f t="shared" si="74"/>
        <v>-0.81967213114754101</v>
      </c>
      <c r="AO239" s="63">
        <f t="shared" si="75"/>
        <v>0</v>
      </c>
    </row>
    <row r="240" spans="1:41" ht="15" hidden="1" customHeight="1" outlineLevel="2">
      <c r="A240" s="7">
        <v>90</v>
      </c>
      <c r="B240" s="8" t="s">
        <v>47</v>
      </c>
      <c r="C240" s="65"/>
      <c r="D240" s="66"/>
      <c r="E240" s="129"/>
      <c r="F240" s="129"/>
      <c r="G240" s="129"/>
      <c r="H240" s="129"/>
      <c r="I240" s="129"/>
      <c r="J240" s="129"/>
      <c r="K240" s="129"/>
      <c r="L240" s="9" t="s">
        <v>68</v>
      </c>
      <c r="M240" s="10" t="s">
        <v>124</v>
      </c>
      <c r="N240" s="10"/>
      <c r="O240" s="10"/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2" t="s">
        <v>68</v>
      </c>
      <c r="Z240" s="12">
        <v>90</v>
      </c>
      <c r="AA240" s="13" t="s">
        <v>124</v>
      </c>
      <c r="AB240" s="13">
        <v>599.20000000000005</v>
      </c>
      <c r="AC240" s="13">
        <v>8.6199999999999992</v>
      </c>
      <c r="AD240" s="14">
        <f t="shared" si="79"/>
        <v>1.4385847797062747</v>
      </c>
      <c r="AE240" s="14">
        <v>8.6199999999999992</v>
      </c>
      <c r="AF240" s="14">
        <v>0</v>
      </c>
      <c r="AG240" s="14">
        <v>0</v>
      </c>
      <c r="AH240" s="14">
        <v>0</v>
      </c>
      <c r="AI240" s="14">
        <f>AE240+AF240+AG240+AH240</f>
        <v>8.6199999999999992</v>
      </c>
      <c r="AJ240" s="14">
        <f t="shared" si="80"/>
        <v>1.4385847797062747</v>
      </c>
      <c r="AK240" s="14">
        <v>0</v>
      </c>
      <c r="AL240" s="60">
        <f t="shared" si="81"/>
        <v>0</v>
      </c>
      <c r="AM240" s="62">
        <f t="shared" si="73"/>
        <v>-1.4385847797062747</v>
      </c>
      <c r="AN240" s="63">
        <f t="shared" si="74"/>
        <v>-1.4385847797062747</v>
      </c>
      <c r="AO240" s="63">
        <f t="shared" si="75"/>
        <v>0</v>
      </c>
    </row>
    <row r="241" spans="1:41" ht="15" hidden="1" customHeight="1" outlineLevel="2">
      <c r="A241" s="7">
        <v>90</v>
      </c>
      <c r="B241" s="8" t="s">
        <v>47</v>
      </c>
      <c r="C241" s="65"/>
      <c r="D241" s="66"/>
      <c r="E241" s="129"/>
      <c r="F241" s="129"/>
      <c r="G241" s="129"/>
      <c r="H241" s="129"/>
      <c r="I241" s="129"/>
      <c r="J241" s="129"/>
      <c r="K241" s="129"/>
      <c r="L241" s="9" t="s">
        <v>68</v>
      </c>
      <c r="M241" s="10" t="s">
        <v>125</v>
      </c>
      <c r="N241" s="10"/>
      <c r="O241" s="10"/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2" t="s">
        <v>68</v>
      </c>
      <c r="Z241" s="12">
        <v>90</v>
      </c>
      <c r="AA241" s="13" t="s">
        <v>125</v>
      </c>
      <c r="AB241" s="13">
        <v>196</v>
      </c>
      <c r="AC241" s="13">
        <v>0</v>
      </c>
      <c r="AD241" s="14">
        <f t="shared" si="79"/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f>AE241+AF241+AG241+AH241</f>
        <v>0</v>
      </c>
      <c r="AJ241" s="14">
        <f t="shared" si="80"/>
        <v>0</v>
      </c>
      <c r="AK241" s="14">
        <v>0</v>
      </c>
      <c r="AL241" s="60">
        <f t="shared" si="81"/>
        <v>0</v>
      </c>
      <c r="AM241" s="62">
        <f t="shared" si="73"/>
        <v>0</v>
      </c>
      <c r="AN241" s="63">
        <f t="shared" si="74"/>
        <v>0</v>
      </c>
      <c r="AO241" s="63">
        <f t="shared" si="75"/>
        <v>0</v>
      </c>
    </row>
    <row r="242" spans="1:41" ht="15" hidden="1" customHeight="1" outlineLevel="2">
      <c r="A242" s="7">
        <v>90</v>
      </c>
      <c r="B242" s="8" t="s">
        <v>47</v>
      </c>
      <c r="C242" s="65"/>
      <c r="D242" s="66"/>
      <c r="E242" s="129"/>
      <c r="F242" s="129"/>
      <c r="G242" s="129"/>
      <c r="H242" s="129"/>
      <c r="I242" s="129"/>
      <c r="J242" s="129"/>
      <c r="K242" s="129"/>
      <c r="L242" s="9" t="s">
        <v>68</v>
      </c>
      <c r="M242" s="10" t="s">
        <v>126</v>
      </c>
      <c r="N242" s="10"/>
      <c r="O242" s="10"/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2" t="s">
        <v>68</v>
      </c>
      <c r="Z242" s="12">
        <v>90</v>
      </c>
      <c r="AA242" s="13" t="s">
        <v>126</v>
      </c>
      <c r="AB242" s="13">
        <v>588</v>
      </c>
      <c r="AC242" s="13">
        <v>7</v>
      </c>
      <c r="AD242" s="14">
        <f t="shared" si="79"/>
        <v>1.1904761904761905</v>
      </c>
      <c r="AE242" s="14">
        <v>7</v>
      </c>
      <c r="AF242" s="14">
        <v>0</v>
      </c>
      <c r="AG242" s="14">
        <v>0</v>
      </c>
      <c r="AH242" s="14">
        <v>0</v>
      </c>
      <c r="AI242" s="14">
        <f>AE242+AF242+AG242+AH242</f>
        <v>7</v>
      </c>
      <c r="AJ242" s="14">
        <f t="shared" si="80"/>
        <v>1.1904761904761905</v>
      </c>
      <c r="AK242" s="14">
        <v>0</v>
      </c>
      <c r="AL242" s="60">
        <f t="shared" si="81"/>
        <v>0</v>
      </c>
      <c r="AM242" s="62">
        <f t="shared" si="73"/>
        <v>-1.1904761904761905</v>
      </c>
      <c r="AN242" s="63">
        <f t="shared" si="74"/>
        <v>-1.1904761904761905</v>
      </c>
      <c r="AO242" s="63">
        <f t="shared" si="75"/>
        <v>0</v>
      </c>
    </row>
    <row r="243" spans="1:41" ht="15" hidden="1" customHeight="1" outlineLevel="2">
      <c r="A243" s="7">
        <v>90</v>
      </c>
      <c r="B243" s="8" t="s">
        <v>47</v>
      </c>
      <c r="C243" s="65"/>
      <c r="D243" s="66"/>
      <c r="E243" s="129"/>
      <c r="F243" s="129"/>
      <c r="G243" s="129"/>
      <c r="H243" s="129"/>
      <c r="I243" s="129"/>
      <c r="J243" s="129"/>
      <c r="K243" s="129"/>
      <c r="L243" s="9" t="s">
        <v>68</v>
      </c>
      <c r="M243" s="10" t="s">
        <v>127</v>
      </c>
      <c r="N243" s="10"/>
      <c r="O243" s="10"/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2" t="s">
        <v>68</v>
      </c>
      <c r="Z243" s="12">
        <v>90</v>
      </c>
      <c r="AA243" s="13" t="s">
        <v>127</v>
      </c>
      <c r="AB243" s="13">
        <v>122</v>
      </c>
      <c r="AC243" s="13">
        <v>0</v>
      </c>
      <c r="AD243" s="14">
        <f t="shared" si="79"/>
        <v>0</v>
      </c>
      <c r="AE243" s="14">
        <v>0</v>
      </c>
      <c r="AF243" s="14">
        <v>0</v>
      </c>
      <c r="AG243" s="14">
        <v>0</v>
      </c>
      <c r="AH243" s="14">
        <v>0</v>
      </c>
      <c r="AI243" s="14">
        <f>AE243+AF243+AG243+AH243</f>
        <v>0</v>
      </c>
      <c r="AJ243" s="14">
        <f t="shared" si="80"/>
        <v>0</v>
      </c>
      <c r="AK243" s="14">
        <v>0</v>
      </c>
      <c r="AL243" s="60">
        <f t="shared" si="81"/>
        <v>0</v>
      </c>
      <c r="AM243" s="62">
        <f t="shared" si="73"/>
        <v>0</v>
      </c>
      <c r="AN243" s="63">
        <f t="shared" si="74"/>
        <v>0</v>
      </c>
      <c r="AO243" s="63">
        <f t="shared" si="75"/>
        <v>0</v>
      </c>
    </row>
    <row r="244" spans="1:41" ht="15" customHeight="1" outlineLevel="1" collapsed="1">
      <c r="A244" s="7"/>
      <c r="B244" s="8" t="s">
        <v>103</v>
      </c>
      <c r="C244" s="65"/>
      <c r="D244" s="66"/>
      <c r="E244" s="129"/>
      <c r="F244" s="129"/>
      <c r="G244" s="129"/>
      <c r="H244" s="129"/>
      <c r="I244" s="129"/>
      <c r="J244" s="129"/>
      <c r="K244" s="129"/>
      <c r="L244" s="9" t="s">
        <v>68</v>
      </c>
      <c r="M244" s="10"/>
      <c r="N244" s="10">
        <f>SUBTOTAL(9,N239:N243)</f>
        <v>0</v>
      </c>
      <c r="O244" s="10">
        <f>SUBTOTAL(9,O239:O243)</f>
        <v>0</v>
      </c>
      <c r="P244" s="11">
        <v>0</v>
      </c>
      <c r="Q244" s="11"/>
      <c r="R244" s="11"/>
      <c r="S244" s="11"/>
      <c r="T244" s="11"/>
      <c r="U244" s="11">
        <f>SUBTOTAL(9,U239:U243)</f>
        <v>0</v>
      </c>
      <c r="V244" s="11">
        <v>0</v>
      </c>
      <c r="W244" s="11">
        <f>SUBTOTAL(9,W239:W243)</f>
        <v>0</v>
      </c>
      <c r="X244" s="11">
        <v>0</v>
      </c>
      <c r="Y244" s="12" t="s">
        <v>68</v>
      </c>
      <c r="Z244" s="12"/>
      <c r="AA244" s="13"/>
      <c r="AB244" s="13">
        <f>SUBTOTAL(9,AB239:AB243)</f>
        <v>1749.2</v>
      </c>
      <c r="AC244" s="13">
        <f>SUBTOTAL(9,AC239:AC243)</f>
        <v>17.619999999999997</v>
      </c>
      <c r="AD244" s="14">
        <f t="shared" si="79"/>
        <v>1.0073176309169904</v>
      </c>
      <c r="AE244" s="14"/>
      <c r="AF244" s="14"/>
      <c r="AG244" s="14"/>
      <c r="AH244" s="14"/>
      <c r="AI244" s="14">
        <f>SUBTOTAL(9,AI239:AI243)</f>
        <v>17.619999999999997</v>
      </c>
      <c r="AJ244" s="14">
        <f t="shared" si="80"/>
        <v>1.0073176309169904</v>
      </c>
      <c r="AK244" s="14">
        <f>SUBTOTAL(9,AK239:AK243)</f>
        <v>0</v>
      </c>
      <c r="AL244" s="60">
        <f t="shared" si="81"/>
        <v>0</v>
      </c>
      <c r="AM244" s="62">
        <f t="shared" si="73"/>
        <v>-1.0073176309169904</v>
      </c>
      <c r="AN244" s="63">
        <f t="shared" si="74"/>
        <v>-1.0073176309169904</v>
      </c>
      <c r="AO244" s="63">
        <f t="shared" si="75"/>
        <v>0</v>
      </c>
    </row>
    <row r="245" spans="1:41" ht="15" hidden="1" customHeight="1" outlineLevel="2">
      <c r="A245" s="7" t="s">
        <v>7</v>
      </c>
      <c r="B245" s="8" t="s">
        <v>65</v>
      </c>
      <c r="C245" s="65" t="s">
        <v>70</v>
      </c>
      <c r="D245" s="67" t="s">
        <v>123</v>
      </c>
      <c r="E245" s="130">
        <v>483.00000000000023</v>
      </c>
      <c r="F245" s="130">
        <v>3</v>
      </c>
      <c r="G245" s="130">
        <v>0.62111801242235998</v>
      </c>
      <c r="H245" s="130">
        <v>3</v>
      </c>
      <c r="I245" s="130">
        <v>0.62111801242235998</v>
      </c>
      <c r="J245" s="130">
        <v>0</v>
      </c>
      <c r="K245" s="130">
        <v>0</v>
      </c>
      <c r="L245" s="9" t="s">
        <v>70</v>
      </c>
      <c r="M245" s="10" t="s">
        <v>123</v>
      </c>
      <c r="N245" s="10">
        <v>287</v>
      </c>
      <c r="O245" s="10">
        <v>3</v>
      </c>
      <c r="P245" s="11">
        <f t="shared" si="76"/>
        <v>1.0452961672473868</v>
      </c>
      <c r="Q245" s="11">
        <v>1</v>
      </c>
      <c r="R245" s="11">
        <v>0</v>
      </c>
      <c r="S245" s="11">
        <v>2</v>
      </c>
      <c r="T245" s="11">
        <v>0</v>
      </c>
      <c r="U245" s="11">
        <f>Q245+R245+S245+T245</f>
        <v>3</v>
      </c>
      <c r="V245" s="11">
        <f t="shared" si="77"/>
        <v>1.0452961672473868</v>
      </c>
      <c r="W245" s="11">
        <v>0</v>
      </c>
      <c r="X245" s="11">
        <f t="shared" si="78"/>
        <v>0</v>
      </c>
      <c r="Y245" s="12"/>
      <c r="Z245" s="12"/>
      <c r="AA245" s="13"/>
      <c r="AB245" s="13"/>
      <c r="AC245" s="13"/>
      <c r="AD245" s="14">
        <v>0</v>
      </c>
      <c r="AE245" s="14"/>
      <c r="AF245" s="14"/>
      <c r="AG245" s="14"/>
      <c r="AH245" s="14"/>
      <c r="AI245" s="14"/>
      <c r="AJ245" s="14">
        <v>0</v>
      </c>
      <c r="AK245" s="14"/>
      <c r="AL245" s="60">
        <v>0</v>
      </c>
      <c r="AM245" s="62">
        <f t="shared" si="73"/>
        <v>1.0452961672473868</v>
      </c>
      <c r="AN245" s="63">
        <f t="shared" si="74"/>
        <v>0.62111801242235998</v>
      </c>
      <c r="AO245" s="63">
        <f t="shared" si="75"/>
        <v>-0.42417815482502685</v>
      </c>
    </row>
    <row r="246" spans="1:41" ht="15" hidden="1" customHeight="1" outlineLevel="2">
      <c r="A246" s="7" t="s">
        <v>7</v>
      </c>
      <c r="B246" s="8" t="s">
        <v>65</v>
      </c>
      <c r="C246" s="65" t="s">
        <v>70</v>
      </c>
      <c r="D246" s="67" t="s">
        <v>141</v>
      </c>
      <c r="E246" s="130">
        <v>1429.0000000000002</v>
      </c>
      <c r="F246" s="130">
        <v>114.5</v>
      </c>
      <c r="G246" s="130">
        <v>8.0125962211336592</v>
      </c>
      <c r="H246" s="130">
        <v>40.6</v>
      </c>
      <c r="I246" s="130">
        <v>2.8411476557032902</v>
      </c>
      <c r="J246" s="130">
        <v>73.900000000000006</v>
      </c>
      <c r="K246" s="130">
        <v>5.1714485654303699</v>
      </c>
      <c r="L246" s="9" t="s">
        <v>70</v>
      </c>
      <c r="M246" s="10" t="s">
        <v>124</v>
      </c>
      <c r="N246" s="10">
        <v>1051.81</v>
      </c>
      <c r="O246" s="10">
        <v>8</v>
      </c>
      <c r="P246" s="11">
        <f t="shared" si="76"/>
        <v>0.76059364333862589</v>
      </c>
      <c r="Q246" s="11">
        <v>8</v>
      </c>
      <c r="R246" s="11">
        <v>0</v>
      </c>
      <c r="S246" s="11">
        <v>0</v>
      </c>
      <c r="T246" s="11">
        <v>0</v>
      </c>
      <c r="U246" s="11">
        <f>Q246+R246+S246+T246</f>
        <v>8</v>
      </c>
      <c r="V246" s="11">
        <f t="shared" si="77"/>
        <v>0.76059364333862589</v>
      </c>
      <c r="W246" s="11">
        <v>0</v>
      </c>
      <c r="X246" s="11">
        <f t="shared" si="78"/>
        <v>0</v>
      </c>
      <c r="Y246" s="12"/>
      <c r="Z246" s="12"/>
      <c r="AA246" s="13"/>
      <c r="AB246" s="13"/>
      <c r="AC246" s="13"/>
      <c r="AD246" s="14">
        <v>0</v>
      </c>
      <c r="AE246" s="14"/>
      <c r="AF246" s="14"/>
      <c r="AG246" s="14"/>
      <c r="AH246" s="14"/>
      <c r="AI246" s="14"/>
      <c r="AJ246" s="14">
        <v>0</v>
      </c>
      <c r="AK246" s="14"/>
      <c r="AL246" s="60">
        <v>0</v>
      </c>
      <c r="AM246" s="62">
        <f t="shared" si="73"/>
        <v>0.76059364333862589</v>
      </c>
      <c r="AN246" s="63">
        <f t="shared" si="74"/>
        <v>8.0125962211336592</v>
      </c>
      <c r="AO246" s="63">
        <f t="shared" si="75"/>
        <v>7.2520025777950332</v>
      </c>
    </row>
    <row r="247" spans="1:41" ht="15" hidden="1" customHeight="1" outlineLevel="2">
      <c r="A247" s="7" t="s">
        <v>7</v>
      </c>
      <c r="B247" s="8" t="s">
        <v>65</v>
      </c>
      <c r="C247" s="65" t="s">
        <v>70</v>
      </c>
      <c r="D247" s="67" t="s">
        <v>142</v>
      </c>
      <c r="E247" s="130">
        <v>2467.9999999999973</v>
      </c>
      <c r="F247" s="130">
        <v>62.14</v>
      </c>
      <c r="G247" s="130">
        <v>2.51782820097245</v>
      </c>
      <c r="H247" s="130">
        <v>48.14</v>
      </c>
      <c r="I247" s="130">
        <v>1.95056726094003</v>
      </c>
      <c r="J247" s="130">
        <v>14</v>
      </c>
      <c r="K247" s="130">
        <v>0.56726094003241501</v>
      </c>
      <c r="L247" s="9" t="s">
        <v>70</v>
      </c>
      <c r="M247" s="10" t="s">
        <v>125</v>
      </c>
      <c r="N247" s="10">
        <v>2130</v>
      </c>
      <c r="O247" s="10">
        <v>46.18</v>
      </c>
      <c r="P247" s="11">
        <f t="shared" si="76"/>
        <v>2.1680751173708921</v>
      </c>
      <c r="Q247" s="11">
        <v>18.38</v>
      </c>
      <c r="R247" s="11">
        <v>0</v>
      </c>
      <c r="S247" s="11">
        <v>2</v>
      </c>
      <c r="T247" s="11">
        <v>0</v>
      </c>
      <c r="U247" s="11">
        <f>Q247+R247+S247+T247</f>
        <v>20.38</v>
      </c>
      <c r="V247" s="11">
        <f t="shared" si="77"/>
        <v>0.95680751173708922</v>
      </c>
      <c r="W247" s="11">
        <v>25.8</v>
      </c>
      <c r="X247" s="11">
        <f t="shared" si="78"/>
        <v>1.2112676056338028</v>
      </c>
      <c r="Y247" s="12"/>
      <c r="Z247" s="12"/>
      <c r="AA247" s="13"/>
      <c r="AB247" s="13"/>
      <c r="AC247" s="13"/>
      <c r="AD247" s="14">
        <v>0</v>
      </c>
      <c r="AE247" s="14"/>
      <c r="AF247" s="14"/>
      <c r="AG247" s="14"/>
      <c r="AH247" s="14"/>
      <c r="AI247" s="14"/>
      <c r="AJ247" s="14">
        <v>0</v>
      </c>
      <c r="AK247" s="14"/>
      <c r="AL247" s="60">
        <v>0</v>
      </c>
      <c r="AM247" s="62">
        <f t="shared" si="73"/>
        <v>2.1680751173708921</v>
      </c>
      <c r="AN247" s="63">
        <f t="shared" si="74"/>
        <v>2.51782820097245</v>
      </c>
      <c r="AO247" s="63">
        <f t="shared" si="75"/>
        <v>0.34975308360155788</v>
      </c>
    </row>
    <row r="248" spans="1:41" ht="15" hidden="1" customHeight="1" outlineLevel="2">
      <c r="A248" s="7" t="s">
        <v>7</v>
      </c>
      <c r="B248" s="8" t="s">
        <v>65</v>
      </c>
      <c r="C248" s="65" t="s">
        <v>70</v>
      </c>
      <c r="D248" s="67" t="s">
        <v>143</v>
      </c>
      <c r="E248" s="130">
        <v>1637.9999999999982</v>
      </c>
      <c r="F248" s="130">
        <v>36</v>
      </c>
      <c r="G248" s="130">
        <v>2.1978021978022002</v>
      </c>
      <c r="H248" s="130">
        <v>30</v>
      </c>
      <c r="I248" s="130">
        <v>1.8315018315018301</v>
      </c>
      <c r="J248" s="130">
        <v>6</v>
      </c>
      <c r="K248" s="130">
        <v>0.366300366300366</v>
      </c>
      <c r="L248" s="9" t="s">
        <v>70</v>
      </c>
      <c r="M248" s="10" t="s">
        <v>126</v>
      </c>
      <c r="N248" s="10">
        <v>1620.8</v>
      </c>
      <c r="O248" s="10">
        <v>88.54</v>
      </c>
      <c r="P248" s="11">
        <f t="shared" si="76"/>
        <v>5.462734452122409</v>
      </c>
      <c r="Q248" s="11">
        <v>11.54</v>
      </c>
      <c r="R248" s="11">
        <v>0</v>
      </c>
      <c r="S248" s="11">
        <v>3</v>
      </c>
      <c r="T248" s="11">
        <v>12</v>
      </c>
      <c r="U248" s="11">
        <f>Q248+R248+S248+T248</f>
        <v>26.54</v>
      </c>
      <c r="V248" s="11">
        <f t="shared" si="77"/>
        <v>1.6374629812438302</v>
      </c>
      <c r="W248" s="11">
        <v>62</v>
      </c>
      <c r="X248" s="11">
        <f t="shared" si="78"/>
        <v>3.8252714708785787</v>
      </c>
      <c r="Y248" s="12"/>
      <c r="Z248" s="12"/>
      <c r="AA248" s="13"/>
      <c r="AB248" s="13"/>
      <c r="AC248" s="13"/>
      <c r="AD248" s="14">
        <v>0</v>
      </c>
      <c r="AE248" s="14"/>
      <c r="AF248" s="14"/>
      <c r="AG248" s="14"/>
      <c r="AH248" s="14"/>
      <c r="AI248" s="14"/>
      <c r="AJ248" s="14">
        <v>0</v>
      </c>
      <c r="AK248" s="14"/>
      <c r="AL248" s="60">
        <v>0</v>
      </c>
      <c r="AM248" s="62">
        <f t="shared" si="73"/>
        <v>5.462734452122409</v>
      </c>
      <c r="AN248" s="63">
        <f t="shared" si="74"/>
        <v>2.1978021978022002</v>
      </c>
      <c r="AO248" s="63">
        <f t="shared" si="75"/>
        <v>-3.2649322543202088</v>
      </c>
    </row>
    <row r="249" spans="1:41" ht="15" hidden="1" customHeight="1" outlineLevel="2">
      <c r="A249" s="7" t="s">
        <v>7</v>
      </c>
      <c r="B249" s="8" t="s">
        <v>65</v>
      </c>
      <c r="C249" s="65" t="s">
        <v>70</v>
      </c>
      <c r="D249" s="67" t="s">
        <v>144</v>
      </c>
      <c r="E249" s="130">
        <v>590.13333400000022</v>
      </c>
      <c r="F249" s="130">
        <v>26.306667000000001</v>
      </c>
      <c r="G249" s="130">
        <v>4.4577497125420802</v>
      </c>
      <c r="H249" s="130">
        <v>26.306667000000001</v>
      </c>
      <c r="I249" s="130">
        <v>4.4576993594740202</v>
      </c>
      <c r="J249" s="130">
        <v>0</v>
      </c>
      <c r="K249" s="130">
        <v>0</v>
      </c>
      <c r="L249" s="9" t="s">
        <v>70</v>
      </c>
      <c r="M249" s="10" t="s">
        <v>127</v>
      </c>
      <c r="N249" s="10">
        <v>690</v>
      </c>
      <c r="O249" s="10">
        <v>29</v>
      </c>
      <c r="P249" s="11">
        <f t="shared" si="76"/>
        <v>4.2028985507246377</v>
      </c>
      <c r="Q249" s="11">
        <v>1</v>
      </c>
      <c r="R249" s="11">
        <v>0</v>
      </c>
      <c r="S249" s="11">
        <v>0</v>
      </c>
      <c r="T249" s="11">
        <v>17</v>
      </c>
      <c r="U249" s="11">
        <f>Q249+R249+S249+T249</f>
        <v>18</v>
      </c>
      <c r="V249" s="11">
        <f t="shared" si="77"/>
        <v>2.6086956521739131</v>
      </c>
      <c r="W249" s="11">
        <v>11</v>
      </c>
      <c r="X249" s="11">
        <f t="shared" si="78"/>
        <v>1.5942028985507246</v>
      </c>
      <c r="Y249" s="12"/>
      <c r="Z249" s="12"/>
      <c r="AA249" s="13"/>
      <c r="AB249" s="13"/>
      <c r="AC249" s="13"/>
      <c r="AD249" s="14">
        <v>0</v>
      </c>
      <c r="AE249" s="14"/>
      <c r="AF249" s="14"/>
      <c r="AG249" s="14"/>
      <c r="AH249" s="14"/>
      <c r="AI249" s="14"/>
      <c r="AJ249" s="14">
        <v>0</v>
      </c>
      <c r="AK249" s="14"/>
      <c r="AL249" s="60">
        <v>0</v>
      </c>
      <c r="AM249" s="62">
        <f t="shared" si="73"/>
        <v>4.2028985507246377</v>
      </c>
      <c r="AN249" s="63">
        <f t="shared" si="74"/>
        <v>4.4577497125420802</v>
      </c>
      <c r="AO249" s="63">
        <f t="shared" si="75"/>
        <v>0.2548511618174425</v>
      </c>
    </row>
    <row r="250" spans="1:41" ht="15" customHeight="1" outlineLevel="1" collapsed="1">
      <c r="A250" s="7"/>
      <c r="B250" s="8" t="s">
        <v>104</v>
      </c>
      <c r="C250" s="65" t="s">
        <v>70</v>
      </c>
      <c r="D250" s="66"/>
      <c r="E250" s="129">
        <f>SUM(E245:E249)</f>
        <v>6608.1333339999965</v>
      </c>
      <c r="F250" s="129">
        <f>SUM(F245:F249)</f>
        <v>241.94666699999999</v>
      </c>
      <c r="G250" s="129">
        <f>F250*100/E250</f>
        <v>3.6613466280279523</v>
      </c>
      <c r="H250" s="129">
        <f>SUM(H245:H249)</f>
        <v>148.04666700000001</v>
      </c>
      <c r="I250" s="129">
        <f>H250*100/E250</f>
        <v>2.2403704573918648</v>
      </c>
      <c r="J250" s="129">
        <f>SUM(J245:J249)</f>
        <v>93.9</v>
      </c>
      <c r="K250" s="129">
        <f>J250*100/E250</f>
        <v>1.4209761706360879</v>
      </c>
      <c r="L250" s="9" t="s">
        <v>70</v>
      </c>
      <c r="M250" s="10"/>
      <c r="N250" s="10">
        <f>SUBTOTAL(9,N245:N249)</f>
        <v>5779.61</v>
      </c>
      <c r="O250" s="10">
        <f>SUBTOTAL(9,O245:O249)</f>
        <v>174.72</v>
      </c>
      <c r="P250" s="11">
        <f t="shared" si="76"/>
        <v>3.0230413470805124</v>
      </c>
      <c r="Q250" s="11"/>
      <c r="R250" s="11"/>
      <c r="S250" s="11"/>
      <c r="T250" s="11"/>
      <c r="U250" s="11">
        <f>SUBTOTAL(9,U245:U249)</f>
        <v>75.92</v>
      </c>
      <c r="V250" s="11">
        <f t="shared" si="77"/>
        <v>1.3135834424814132</v>
      </c>
      <c r="W250" s="11">
        <f>SUBTOTAL(9,W245:W249)</f>
        <v>98.8</v>
      </c>
      <c r="X250" s="11">
        <f t="shared" si="78"/>
        <v>1.7094579045990994</v>
      </c>
      <c r="Y250" s="12" t="s">
        <v>70</v>
      </c>
      <c r="Z250" s="12"/>
      <c r="AA250" s="13"/>
      <c r="AB250" s="13">
        <f>SUBTOTAL(9,AB245:AB249)</f>
        <v>0</v>
      </c>
      <c r="AC250" s="13">
        <f>SUBTOTAL(9,AC245:AC249)</f>
        <v>0</v>
      </c>
      <c r="AD250" s="14">
        <v>0</v>
      </c>
      <c r="AE250" s="14"/>
      <c r="AF250" s="14"/>
      <c r="AG250" s="14"/>
      <c r="AH250" s="14"/>
      <c r="AI250" s="14">
        <f>SUBTOTAL(9,AI245:AI249)</f>
        <v>0</v>
      </c>
      <c r="AJ250" s="14">
        <v>0</v>
      </c>
      <c r="AK250" s="14">
        <f>SUBTOTAL(9,AK245:AK249)</f>
        <v>0</v>
      </c>
      <c r="AL250" s="60">
        <v>0</v>
      </c>
      <c r="AM250" s="62">
        <f t="shared" si="73"/>
        <v>3.0230413470805124</v>
      </c>
      <c r="AN250" s="63">
        <f t="shared" si="74"/>
        <v>3.6613466280279523</v>
      </c>
      <c r="AO250" s="63">
        <f t="shared" si="75"/>
        <v>0.63830528094743988</v>
      </c>
    </row>
    <row r="251" spans="1:41" ht="15" hidden="1" customHeight="1" outlineLevel="2">
      <c r="A251" s="7">
        <v>28</v>
      </c>
      <c r="B251" s="8" t="s">
        <v>19</v>
      </c>
      <c r="C251" s="65" t="s">
        <v>68</v>
      </c>
      <c r="D251" s="67" t="s">
        <v>122</v>
      </c>
      <c r="E251" s="130">
        <v>0</v>
      </c>
      <c r="F251" s="130">
        <v>0</v>
      </c>
      <c r="G251" s="130">
        <v>0</v>
      </c>
      <c r="H251" s="130">
        <v>0</v>
      </c>
      <c r="I251" s="130">
        <v>0</v>
      </c>
      <c r="J251" s="130">
        <v>0</v>
      </c>
      <c r="K251" s="130">
        <v>0</v>
      </c>
      <c r="L251" s="9" t="s">
        <v>68</v>
      </c>
      <c r="M251" s="10" t="s">
        <v>122</v>
      </c>
      <c r="N251" s="10">
        <v>0</v>
      </c>
      <c r="O251" s="10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f t="shared" ref="U251:U257" si="88">Q251+R251+S251+T251</f>
        <v>0</v>
      </c>
      <c r="V251" s="11">
        <v>0</v>
      </c>
      <c r="W251" s="11">
        <v>0</v>
      </c>
      <c r="X251" s="11">
        <v>0</v>
      </c>
      <c r="Y251" s="12" t="s">
        <v>68</v>
      </c>
      <c r="Z251" s="12">
        <v>28</v>
      </c>
      <c r="AA251" s="13" t="s">
        <v>122</v>
      </c>
      <c r="AB251" s="13">
        <v>0</v>
      </c>
      <c r="AC251" s="13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0</v>
      </c>
      <c r="AI251" s="14">
        <f t="shared" ref="AI251:AI257" si="89">AE251+AF251+AG251+AH251</f>
        <v>0</v>
      </c>
      <c r="AJ251" s="14">
        <v>0</v>
      </c>
      <c r="AK251" s="14">
        <v>0</v>
      </c>
      <c r="AL251" s="60">
        <v>0</v>
      </c>
      <c r="AM251" s="62">
        <f t="shared" si="73"/>
        <v>0</v>
      </c>
      <c r="AN251" s="63">
        <f t="shared" si="74"/>
        <v>0</v>
      </c>
      <c r="AO251" s="63">
        <f t="shared" si="75"/>
        <v>0</v>
      </c>
    </row>
    <row r="252" spans="1:41" ht="15" hidden="1" customHeight="1" outlineLevel="2">
      <c r="A252" s="7">
        <v>28</v>
      </c>
      <c r="B252" s="8" t="s">
        <v>19</v>
      </c>
      <c r="C252" s="65" t="s">
        <v>68</v>
      </c>
      <c r="D252" s="67" t="s">
        <v>123</v>
      </c>
      <c r="E252" s="130">
        <v>3202.2849999999999</v>
      </c>
      <c r="F252" s="130">
        <v>130.99100000000001</v>
      </c>
      <c r="G252" s="130">
        <v>4.0905478431807296</v>
      </c>
      <c r="H252" s="130">
        <v>85.533000000000001</v>
      </c>
      <c r="I252" s="130">
        <v>2.67092809388047</v>
      </c>
      <c r="J252" s="130">
        <v>45.457999999999998</v>
      </c>
      <c r="K252" s="130">
        <v>1.4195488533968701</v>
      </c>
      <c r="L252" s="9" t="s">
        <v>68</v>
      </c>
      <c r="M252" s="10" t="s">
        <v>123</v>
      </c>
      <c r="N252" s="10">
        <v>2148.02</v>
      </c>
      <c r="O252" s="10">
        <v>44.44</v>
      </c>
      <c r="P252" s="11">
        <f t="shared" si="76"/>
        <v>2.0688820402044672</v>
      </c>
      <c r="Q252" s="11">
        <v>32.200000000000003</v>
      </c>
      <c r="R252" s="11">
        <v>0</v>
      </c>
      <c r="S252" s="11">
        <v>3.32</v>
      </c>
      <c r="T252" s="11">
        <v>2</v>
      </c>
      <c r="U252" s="11">
        <f t="shared" si="88"/>
        <v>37.520000000000003</v>
      </c>
      <c r="V252" s="11">
        <f t="shared" si="77"/>
        <v>1.7467248908296946</v>
      </c>
      <c r="W252" s="11">
        <v>6.92</v>
      </c>
      <c r="X252" s="11">
        <f t="shared" si="78"/>
        <v>0.32215714937477302</v>
      </c>
      <c r="Y252" s="12" t="s">
        <v>68</v>
      </c>
      <c r="Z252" s="12">
        <v>28</v>
      </c>
      <c r="AA252" s="13" t="s">
        <v>123</v>
      </c>
      <c r="AB252" s="13">
        <v>1425.3</v>
      </c>
      <c r="AC252" s="13">
        <v>33.72</v>
      </c>
      <c r="AD252" s="14">
        <f t="shared" si="79"/>
        <v>2.365817722584719</v>
      </c>
      <c r="AE252" s="14">
        <v>30.12</v>
      </c>
      <c r="AF252" s="14">
        <v>0</v>
      </c>
      <c r="AG252" s="14">
        <v>0</v>
      </c>
      <c r="AH252" s="14">
        <v>0</v>
      </c>
      <c r="AI252" s="14">
        <f t="shared" si="89"/>
        <v>30.12</v>
      </c>
      <c r="AJ252" s="14">
        <f t="shared" si="80"/>
        <v>2.1132393180383078</v>
      </c>
      <c r="AK252" s="14">
        <v>3.6</v>
      </c>
      <c r="AL252" s="60">
        <f t="shared" si="81"/>
        <v>0.25257840454641128</v>
      </c>
      <c r="AM252" s="62">
        <f t="shared" si="73"/>
        <v>-0.29693568238025181</v>
      </c>
      <c r="AN252" s="63">
        <f t="shared" si="74"/>
        <v>1.7247301205960106</v>
      </c>
      <c r="AO252" s="63">
        <f t="shared" si="75"/>
        <v>2.0216658029762624</v>
      </c>
    </row>
    <row r="253" spans="1:41" ht="15" hidden="1" customHeight="1" outlineLevel="2">
      <c r="A253" s="7">
        <v>28</v>
      </c>
      <c r="B253" s="8" t="s">
        <v>19</v>
      </c>
      <c r="C253" s="65" t="s">
        <v>68</v>
      </c>
      <c r="D253" s="67" t="s">
        <v>141</v>
      </c>
      <c r="E253" s="130">
        <v>15106.581324999994</v>
      </c>
      <c r="F253" s="130">
        <v>624.69000000000005</v>
      </c>
      <c r="G253" s="130">
        <v>4.1352175357252801</v>
      </c>
      <c r="H253" s="130">
        <v>431.005</v>
      </c>
      <c r="I253" s="130">
        <v>2.85309447935933</v>
      </c>
      <c r="J253" s="130">
        <v>193.685</v>
      </c>
      <c r="K253" s="130">
        <v>1.2821233066112001</v>
      </c>
      <c r="L253" s="9" t="s">
        <v>68</v>
      </c>
      <c r="M253" s="10" t="s">
        <v>124</v>
      </c>
      <c r="N253" s="10">
        <v>12319.42</v>
      </c>
      <c r="O253" s="10">
        <v>846.53</v>
      </c>
      <c r="P253" s="11">
        <f t="shared" si="76"/>
        <v>6.8715085612796702</v>
      </c>
      <c r="Q253" s="11">
        <v>243.8</v>
      </c>
      <c r="R253" s="11">
        <v>0</v>
      </c>
      <c r="S253" s="11">
        <v>23.7</v>
      </c>
      <c r="T253" s="11">
        <v>78.3</v>
      </c>
      <c r="U253" s="11">
        <f t="shared" si="88"/>
        <v>345.8</v>
      </c>
      <c r="V253" s="11">
        <f t="shared" si="77"/>
        <v>2.8069503272069625</v>
      </c>
      <c r="W253" s="11">
        <v>500.73</v>
      </c>
      <c r="X253" s="11">
        <f t="shared" si="78"/>
        <v>4.0645582340727078</v>
      </c>
      <c r="Y253" s="12" t="s">
        <v>68</v>
      </c>
      <c r="Z253" s="12">
        <v>28</v>
      </c>
      <c r="AA253" s="13" t="s">
        <v>124</v>
      </c>
      <c r="AB253" s="13">
        <v>11027.32</v>
      </c>
      <c r="AC253" s="13">
        <v>623.76</v>
      </c>
      <c r="AD253" s="14">
        <f t="shared" si="79"/>
        <v>5.6564967734680778</v>
      </c>
      <c r="AE253" s="14">
        <v>158.62</v>
      </c>
      <c r="AF253" s="14">
        <v>1</v>
      </c>
      <c r="AG253" s="14">
        <v>2.8</v>
      </c>
      <c r="AH253" s="14">
        <v>87.3</v>
      </c>
      <c r="AI253" s="14">
        <f t="shared" si="89"/>
        <v>249.72000000000003</v>
      </c>
      <c r="AJ253" s="14">
        <f t="shared" si="80"/>
        <v>2.2645574808747733</v>
      </c>
      <c r="AK253" s="14">
        <v>374.04</v>
      </c>
      <c r="AL253" s="60">
        <f t="shared" si="81"/>
        <v>3.3919392925933045</v>
      </c>
      <c r="AM253" s="62">
        <f t="shared" si="73"/>
        <v>1.2150117878115925</v>
      </c>
      <c r="AN253" s="63">
        <f t="shared" si="74"/>
        <v>-1.5212792377427977</v>
      </c>
      <c r="AO253" s="63">
        <f t="shared" si="75"/>
        <v>-2.7362910255543902</v>
      </c>
    </row>
    <row r="254" spans="1:41" ht="15" hidden="1" customHeight="1" outlineLevel="2">
      <c r="A254" s="7">
        <v>28</v>
      </c>
      <c r="B254" s="8" t="s">
        <v>19</v>
      </c>
      <c r="C254" s="65" t="s">
        <v>68</v>
      </c>
      <c r="D254" s="67" t="s">
        <v>142</v>
      </c>
      <c r="E254" s="130">
        <v>12401.905400000001</v>
      </c>
      <c r="F254" s="130">
        <v>478.06422199999997</v>
      </c>
      <c r="G254" s="130">
        <v>3.8547643009758801</v>
      </c>
      <c r="H254" s="130">
        <v>275.26</v>
      </c>
      <c r="I254" s="130">
        <v>2.2194807289146898</v>
      </c>
      <c r="J254" s="130">
        <v>202.80422200000001</v>
      </c>
      <c r="K254" s="130">
        <v>1.6352666421725801</v>
      </c>
      <c r="L254" s="9" t="s">
        <v>68</v>
      </c>
      <c r="M254" s="10" t="s">
        <v>125</v>
      </c>
      <c r="N254" s="10">
        <v>8372.41</v>
      </c>
      <c r="O254" s="10">
        <v>568.67999999999995</v>
      </c>
      <c r="P254" s="11">
        <f t="shared" si="76"/>
        <v>6.7923095022818991</v>
      </c>
      <c r="Q254" s="11">
        <v>152.80000000000001</v>
      </c>
      <c r="R254" s="11">
        <v>0</v>
      </c>
      <c r="S254" s="11">
        <v>24.75</v>
      </c>
      <c r="T254" s="11">
        <v>87.03</v>
      </c>
      <c r="U254" s="11">
        <f t="shared" si="88"/>
        <v>264.58000000000004</v>
      </c>
      <c r="V254" s="11">
        <f t="shared" si="77"/>
        <v>3.160141464643992</v>
      </c>
      <c r="W254" s="11">
        <v>304.10000000000002</v>
      </c>
      <c r="X254" s="11">
        <f t="shared" si="78"/>
        <v>3.6321680376379089</v>
      </c>
      <c r="Y254" s="12" t="s">
        <v>68</v>
      </c>
      <c r="Z254" s="12">
        <v>28</v>
      </c>
      <c r="AA254" s="13" t="s">
        <v>125</v>
      </c>
      <c r="AB254" s="13">
        <v>7207.77</v>
      </c>
      <c r="AC254" s="13">
        <v>374</v>
      </c>
      <c r="AD254" s="14">
        <f t="shared" si="79"/>
        <v>5.1888448160804241</v>
      </c>
      <c r="AE254" s="14">
        <v>124.1</v>
      </c>
      <c r="AF254" s="14">
        <v>0</v>
      </c>
      <c r="AG254" s="14">
        <v>7</v>
      </c>
      <c r="AH254" s="14">
        <v>34.5</v>
      </c>
      <c r="AI254" s="14">
        <f t="shared" si="89"/>
        <v>165.6</v>
      </c>
      <c r="AJ254" s="14">
        <f t="shared" si="80"/>
        <v>2.297520592360744</v>
      </c>
      <c r="AK254" s="14">
        <v>208.4</v>
      </c>
      <c r="AL254" s="60">
        <f t="shared" si="81"/>
        <v>2.8913242237196801</v>
      </c>
      <c r="AM254" s="62">
        <f t="shared" si="73"/>
        <v>1.603464686201475</v>
      </c>
      <c r="AN254" s="63">
        <f t="shared" si="74"/>
        <v>-1.3340805151045441</v>
      </c>
      <c r="AO254" s="63">
        <f t="shared" si="75"/>
        <v>-2.937545201306019</v>
      </c>
    </row>
    <row r="255" spans="1:41" ht="15" hidden="1" customHeight="1" outlineLevel="2">
      <c r="A255" s="7">
        <v>28</v>
      </c>
      <c r="B255" s="8" t="s">
        <v>19</v>
      </c>
      <c r="C255" s="65" t="s">
        <v>68</v>
      </c>
      <c r="D255" s="67" t="s">
        <v>143</v>
      </c>
      <c r="E255" s="130">
        <v>14243.364681999989</v>
      </c>
      <c r="F255" s="130">
        <v>1237.3525999999999</v>
      </c>
      <c r="G255" s="130">
        <v>8.6872212263419808</v>
      </c>
      <c r="H255" s="130">
        <v>414.22359999999998</v>
      </c>
      <c r="I255" s="130">
        <v>2.90818126864461</v>
      </c>
      <c r="J255" s="130">
        <v>823.12900000000002</v>
      </c>
      <c r="K255" s="130">
        <v>5.7790347883195503</v>
      </c>
      <c r="L255" s="9" t="s">
        <v>68</v>
      </c>
      <c r="M255" s="10" t="s">
        <v>126</v>
      </c>
      <c r="N255" s="10">
        <v>10515.05</v>
      </c>
      <c r="O255" s="10">
        <v>846.41</v>
      </c>
      <c r="P255" s="11">
        <f t="shared" si="76"/>
        <v>8.0495099880647274</v>
      </c>
      <c r="Q255" s="11">
        <v>239.77</v>
      </c>
      <c r="R255" s="11">
        <v>3</v>
      </c>
      <c r="S255" s="11">
        <v>23.44</v>
      </c>
      <c r="T255" s="11">
        <v>117.38</v>
      </c>
      <c r="U255" s="11">
        <f t="shared" si="88"/>
        <v>383.59000000000003</v>
      </c>
      <c r="V255" s="11">
        <f t="shared" si="77"/>
        <v>3.64800928193399</v>
      </c>
      <c r="W255" s="11">
        <v>462.82</v>
      </c>
      <c r="X255" s="11">
        <f t="shared" si="78"/>
        <v>4.4015007061307365</v>
      </c>
      <c r="Y255" s="12" t="s">
        <v>68</v>
      </c>
      <c r="Z255" s="12">
        <v>28</v>
      </c>
      <c r="AA255" s="13" t="s">
        <v>126</v>
      </c>
      <c r="AB255" s="13">
        <v>10183.82</v>
      </c>
      <c r="AC255" s="13">
        <v>713.62</v>
      </c>
      <c r="AD255" s="14">
        <f t="shared" si="79"/>
        <v>7.0073901541857575</v>
      </c>
      <c r="AE255" s="14">
        <v>215.89</v>
      </c>
      <c r="AF255" s="14">
        <v>0</v>
      </c>
      <c r="AG255" s="14">
        <v>20</v>
      </c>
      <c r="AH255" s="14">
        <v>126.58</v>
      </c>
      <c r="AI255" s="14">
        <f t="shared" si="89"/>
        <v>362.46999999999997</v>
      </c>
      <c r="AJ255" s="14">
        <f t="shared" si="80"/>
        <v>3.5592734357048732</v>
      </c>
      <c r="AK255" s="14">
        <v>351.15</v>
      </c>
      <c r="AL255" s="60">
        <f t="shared" si="81"/>
        <v>3.4481167184808843</v>
      </c>
      <c r="AM255" s="62">
        <f t="shared" si="73"/>
        <v>1.0421198338789699</v>
      </c>
      <c r="AN255" s="63">
        <f t="shared" si="74"/>
        <v>1.6798310721562233</v>
      </c>
      <c r="AO255" s="63">
        <f t="shared" si="75"/>
        <v>0.6377112382772534</v>
      </c>
    </row>
    <row r="256" spans="1:41" ht="15" hidden="1" customHeight="1" outlineLevel="2">
      <c r="A256" s="7">
        <v>28</v>
      </c>
      <c r="B256" s="8" t="s">
        <v>19</v>
      </c>
      <c r="C256" s="65" t="s">
        <v>68</v>
      </c>
      <c r="D256" s="67" t="s">
        <v>144</v>
      </c>
      <c r="E256" s="130">
        <v>8249.319899999995</v>
      </c>
      <c r="F256" s="130">
        <v>673.05200000000002</v>
      </c>
      <c r="G256" s="130">
        <v>8.1588786488932303</v>
      </c>
      <c r="H256" s="130">
        <v>272.952</v>
      </c>
      <c r="I256" s="130">
        <v>3.30877379281252</v>
      </c>
      <c r="J256" s="130">
        <v>400.1</v>
      </c>
      <c r="K256" s="130">
        <v>4.8500967940399597</v>
      </c>
      <c r="L256" s="9" t="s">
        <v>68</v>
      </c>
      <c r="M256" s="10" t="s">
        <v>127</v>
      </c>
      <c r="N256" s="10">
        <v>6473.6</v>
      </c>
      <c r="O256" s="10">
        <v>513.97</v>
      </c>
      <c r="P256" s="11">
        <f t="shared" si="76"/>
        <v>7.9394772614928319</v>
      </c>
      <c r="Q256" s="11">
        <v>92.45</v>
      </c>
      <c r="R256" s="11">
        <v>0</v>
      </c>
      <c r="S256" s="11">
        <v>14.5</v>
      </c>
      <c r="T256" s="11">
        <v>77.400000000000006</v>
      </c>
      <c r="U256" s="11">
        <f t="shared" si="88"/>
        <v>184.35000000000002</v>
      </c>
      <c r="V256" s="11">
        <f t="shared" si="77"/>
        <v>2.8477199703410778</v>
      </c>
      <c r="W256" s="11">
        <v>329.62</v>
      </c>
      <c r="X256" s="11">
        <f t="shared" si="78"/>
        <v>5.0917572911517546</v>
      </c>
      <c r="Y256" s="12" t="s">
        <v>68</v>
      </c>
      <c r="Z256" s="12">
        <v>28</v>
      </c>
      <c r="AA256" s="13" t="s">
        <v>127</v>
      </c>
      <c r="AB256" s="13">
        <v>7164.91</v>
      </c>
      <c r="AC256" s="13">
        <v>712.06</v>
      </c>
      <c r="AD256" s="14">
        <f t="shared" si="79"/>
        <v>9.9381569342811016</v>
      </c>
      <c r="AE256" s="14">
        <v>72.56</v>
      </c>
      <c r="AF256" s="14">
        <v>0</v>
      </c>
      <c r="AG256" s="14">
        <v>46.4</v>
      </c>
      <c r="AH256" s="14">
        <v>115.4</v>
      </c>
      <c r="AI256" s="14">
        <f t="shared" si="89"/>
        <v>234.36</v>
      </c>
      <c r="AJ256" s="14">
        <f t="shared" si="80"/>
        <v>3.2709412958432136</v>
      </c>
      <c r="AK256" s="14">
        <v>477.7</v>
      </c>
      <c r="AL256" s="60">
        <f t="shared" si="81"/>
        <v>6.6672156384378871</v>
      </c>
      <c r="AM256" s="62">
        <f t="shared" si="73"/>
        <v>-1.9986796727882696</v>
      </c>
      <c r="AN256" s="63">
        <f t="shared" si="74"/>
        <v>-1.7792782853878713</v>
      </c>
      <c r="AO256" s="63">
        <f t="shared" si="75"/>
        <v>0.21940138740039838</v>
      </c>
    </row>
    <row r="257" spans="1:41" ht="15" hidden="1" customHeight="1" outlineLevel="2">
      <c r="A257" s="7">
        <v>28</v>
      </c>
      <c r="B257" s="8" t="s">
        <v>19</v>
      </c>
      <c r="C257" s="65" t="s">
        <v>68</v>
      </c>
      <c r="D257" s="67" t="s">
        <v>128</v>
      </c>
      <c r="E257" s="130">
        <v>0</v>
      </c>
      <c r="F257" s="130">
        <v>0</v>
      </c>
      <c r="G257" s="130">
        <v>0</v>
      </c>
      <c r="H257" s="130">
        <v>0</v>
      </c>
      <c r="I257" s="130">
        <v>0</v>
      </c>
      <c r="J257" s="130">
        <v>0</v>
      </c>
      <c r="K257" s="130">
        <v>0</v>
      </c>
      <c r="L257" s="9" t="s">
        <v>68</v>
      </c>
      <c r="M257" s="10" t="s">
        <v>128</v>
      </c>
      <c r="N257" s="10">
        <v>114</v>
      </c>
      <c r="O257" s="10">
        <v>0</v>
      </c>
      <c r="P257" s="11">
        <f t="shared" si="76"/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f t="shared" si="88"/>
        <v>0</v>
      </c>
      <c r="V257" s="11">
        <f t="shared" si="77"/>
        <v>0</v>
      </c>
      <c r="W257" s="11">
        <v>0</v>
      </c>
      <c r="X257" s="11">
        <f t="shared" si="78"/>
        <v>0</v>
      </c>
      <c r="Y257" s="12" t="s">
        <v>68</v>
      </c>
      <c r="Z257" s="12">
        <v>28</v>
      </c>
      <c r="AA257" s="13" t="s">
        <v>128</v>
      </c>
      <c r="AB257" s="13">
        <v>216</v>
      </c>
      <c r="AC257" s="13">
        <v>1</v>
      </c>
      <c r="AD257" s="14">
        <f t="shared" si="79"/>
        <v>0.46296296296296297</v>
      </c>
      <c r="AE257" s="14">
        <v>1</v>
      </c>
      <c r="AF257" s="14">
        <v>0</v>
      </c>
      <c r="AG257" s="14">
        <v>0</v>
      </c>
      <c r="AH257" s="14">
        <v>0</v>
      </c>
      <c r="AI257" s="14">
        <f t="shared" si="89"/>
        <v>1</v>
      </c>
      <c r="AJ257" s="14">
        <f t="shared" si="80"/>
        <v>0.46296296296296297</v>
      </c>
      <c r="AK257" s="14">
        <v>0</v>
      </c>
      <c r="AL257" s="60">
        <f t="shared" si="81"/>
        <v>0</v>
      </c>
      <c r="AM257" s="62">
        <f t="shared" si="73"/>
        <v>-0.46296296296296297</v>
      </c>
      <c r="AN257" s="63">
        <f t="shared" si="74"/>
        <v>-0.46296296296296297</v>
      </c>
      <c r="AO257" s="63">
        <f t="shared" si="75"/>
        <v>0</v>
      </c>
    </row>
    <row r="258" spans="1:41" ht="15" customHeight="1" outlineLevel="1" collapsed="1">
      <c r="A258" s="7"/>
      <c r="B258" s="8" t="s">
        <v>105</v>
      </c>
      <c r="C258" s="65" t="s">
        <v>68</v>
      </c>
      <c r="D258" s="66"/>
      <c r="E258" s="129">
        <f>SUM(E251:E257)</f>
        <v>53203.456306999979</v>
      </c>
      <c r="F258" s="129">
        <f>SUM(F251:F257)</f>
        <v>3144.1498219999999</v>
      </c>
      <c r="G258" s="129">
        <f>F258*100/E258</f>
        <v>5.9096721157687719</v>
      </c>
      <c r="H258" s="129">
        <f>SUM(H251:H257)</f>
        <v>1478.9736</v>
      </c>
      <c r="I258" s="129">
        <f>H258*100/E258</f>
        <v>2.7798449624510799</v>
      </c>
      <c r="J258" s="129">
        <f>SUM(J251:J257)</f>
        <v>1665.1762220000001</v>
      </c>
      <c r="K258" s="129">
        <f>J258*100/E258</f>
        <v>3.1298271533176933</v>
      </c>
      <c r="L258" s="9" t="s">
        <v>68</v>
      </c>
      <c r="M258" s="10"/>
      <c r="N258" s="10">
        <f>SUBTOTAL(9,N251:N257)</f>
        <v>39942.499999999993</v>
      </c>
      <c r="O258" s="10">
        <f>SUBTOTAL(9,O251:O257)</f>
        <v>2820.0299999999997</v>
      </c>
      <c r="P258" s="11">
        <f t="shared" si="76"/>
        <v>7.06022407210365</v>
      </c>
      <c r="Q258" s="11"/>
      <c r="R258" s="11"/>
      <c r="S258" s="11"/>
      <c r="T258" s="11"/>
      <c r="U258" s="11">
        <f>SUBTOTAL(9,U251:U257)</f>
        <v>1215.8400000000001</v>
      </c>
      <c r="V258" s="11">
        <f t="shared" si="77"/>
        <v>3.0439757150904434</v>
      </c>
      <c r="W258" s="11">
        <f>SUBTOTAL(9,W251:W257)</f>
        <v>1604.19</v>
      </c>
      <c r="X258" s="11">
        <f t="shared" si="78"/>
        <v>4.0162483570132075</v>
      </c>
      <c r="Y258" s="12" t="s">
        <v>68</v>
      </c>
      <c r="Z258" s="12"/>
      <c r="AA258" s="13"/>
      <c r="AB258" s="13">
        <f>SUBTOTAL(9,AB251:AB257)</f>
        <v>37225.119999999995</v>
      </c>
      <c r="AC258" s="13">
        <f>SUBTOTAL(9,AC251:AC257)</f>
        <v>2458.16</v>
      </c>
      <c r="AD258" s="14">
        <f t="shared" si="79"/>
        <v>6.603497853062664</v>
      </c>
      <c r="AE258" s="14"/>
      <c r="AF258" s="14"/>
      <c r="AG258" s="14"/>
      <c r="AH258" s="14"/>
      <c r="AI258" s="14">
        <f>SUBTOTAL(9,AI251:AI257)</f>
        <v>1043.27</v>
      </c>
      <c r="AJ258" s="14">
        <f t="shared" si="80"/>
        <v>2.8025967411253481</v>
      </c>
      <c r="AK258" s="14">
        <f>SUBTOTAL(9,AK251:AK257)</f>
        <v>1414.89</v>
      </c>
      <c r="AL258" s="60">
        <f t="shared" si="81"/>
        <v>3.8009011119373159</v>
      </c>
      <c r="AM258" s="62">
        <f t="shared" si="73"/>
        <v>0.45672621904098598</v>
      </c>
      <c r="AN258" s="63">
        <f t="shared" si="74"/>
        <v>-0.69382573729389208</v>
      </c>
      <c r="AO258" s="63">
        <f t="shared" si="75"/>
        <v>-1.1505519563348781</v>
      </c>
    </row>
    <row r="259" spans="1:41" ht="15" hidden="1" customHeight="1" outlineLevel="2">
      <c r="A259" s="7">
        <v>30</v>
      </c>
      <c r="B259" s="8" t="s">
        <v>20</v>
      </c>
      <c r="C259" s="65" t="s">
        <v>68</v>
      </c>
      <c r="D259" s="67" t="s">
        <v>123</v>
      </c>
      <c r="E259" s="130">
        <v>571.63999999999942</v>
      </c>
      <c r="F259" s="130">
        <v>12</v>
      </c>
      <c r="G259" s="130">
        <v>2.09922328738367</v>
      </c>
      <c r="H259" s="130">
        <v>8</v>
      </c>
      <c r="I259" s="130">
        <v>1.39948219158911</v>
      </c>
      <c r="J259" s="130">
        <v>4</v>
      </c>
      <c r="K259" s="130">
        <v>0.69974109579455601</v>
      </c>
      <c r="L259" s="9" t="s">
        <v>68</v>
      </c>
      <c r="M259" s="10" t="s">
        <v>123</v>
      </c>
      <c r="N259" s="10">
        <v>374.81</v>
      </c>
      <c r="O259" s="10">
        <v>34.75</v>
      </c>
      <c r="P259" s="11">
        <f t="shared" si="76"/>
        <v>9.2713641578399724</v>
      </c>
      <c r="Q259" s="11">
        <v>1.35</v>
      </c>
      <c r="R259" s="11">
        <v>0</v>
      </c>
      <c r="S259" s="11">
        <v>0.5</v>
      </c>
      <c r="T259" s="11">
        <v>0</v>
      </c>
      <c r="U259" s="11">
        <f t="shared" ref="U259:U264" si="90">Q259+R259+S259+T259</f>
        <v>1.85</v>
      </c>
      <c r="V259" s="11">
        <f t="shared" si="77"/>
        <v>0.49358341559723595</v>
      </c>
      <c r="W259" s="11">
        <v>32.9</v>
      </c>
      <c r="X259" s="11">
        <f t="shared" si="78"/>
        <v>8.7777807422427365</v>
      </c>
      <c r="Y259" s="12" t="s">
        <v>68</v>
      </c>
      <c r="Z259" s="12">
        <v>30</v>
      </c>
      <c r="AA259" s="13" t="s">
        <v>123</v>
      </c>
      <c r="AB259" s="13">
        <v>381.72</v>
      </c>
      <c r="AC259" s="13">
        <v>24.2</v>
      </c>
      <c r="AD259" s="14">
        <f t="shared" si="79"/>
        <v>6.3397254532117779</v>
      </c>
      <c r="AE259" s="14">
        <v>9</v>
      </c>
      <c r="AF259" s="14">
        <v>0</v>
      </c>
      <c r="AG259" s="14">
        <v>0</v>
      </c>
      <c r="AH259" s="14">
        <v>15</v>
      </c>
      <c r="AI259" s="14">
        <f t="shared" ref="AI259:AI264" si="91">AE259+AF259+AG259+AH259</f>
        <v>24</v>
      </c>
      <c r="AJ259" s="14">
        <f t="shared" si="80"/>
        <v>6.287331027978623</v>
      </c>
      <c r="AK259" s="14">
        <v>0.2</v>
      </c>
      <c r="AL259" s="60">
        <f t="shared" si="81"/>
        <v>5.2394425233155191E-2</v>
      </c>
      <c r="AM259" s="62">
        <f t="shared" si="73"/>
        <v>2.9316387046281944</v>
      </c>
      <c r="AN259" s="63">
        <f t="shared" si="74"/>
        <v>-4.2405021658281079</v>
      </c>
      <c r="AO259" s="63">
        <f t="shared" si="75"/>
        <v>-7.1721408704563023</v>
      </c>
    </row>
    <row r="260" spans="1:41" ht="15" hidden="1" customHeight="1" outlineLevel="2">
      <c r="A260" s="7">
        <v>30</v>
      </c>
      <c r="B260" s="8" t="s">
        <v>20</v>
      </c>
      <c r="C260" s="65" t="s">
        <v>68</v>
      </c>
      <c r="D260" s="67" t="s">
        <v>141</v>
      </c>
      <c r="E260" s="130">
        <v>1801.349999999999</v>
      </c>
      <c r="F260" s="130">
        <v>29.666667</v>
      </c>
      <c r="G260" s="130">
        <v>1.64691298193022</v>
      </c>
      <c r="H260" s="130">
        <v>28.72</v>
      </c>
      <c r="I260" s="130">
        <v>1.5943597857162699</v>
      </c>
      <c r="J260" s="130">
        <v>0.94666700000000004</v>
      </c>
      <c r="K260" s="130">
        <v>5.2553196213950701E-2</v>
      </c>
      <c r="L260" s="9" t="s">
        <v>68</v>
      </c>
      <c r="M260" s="10" t="s">
        <v>124</v>
      </c>
      <c r="N260" s="10">
        <v>1559.37</v>
      </c>
      <c r="O260" s="10">
        <v>63</v>
      </c>
      <c r="P260" s="11">
        <f t="shared" si="76"/>
        <v>4.0400931145270205</v>
      </c>
      <c r="Q260" s="11">
        <v>35.700000000000003</v>
      </c>
      <c r="R260" s="11">
        <v>0</v>
      </c>
      <c r="S260" s="11">
        <v>5.2</v>
      </c>
      <c r="T260" s="11">
        <v>20.5</v>
      </c>
      <c r="U260" s="11">
        <f t="shared" si="90"/>
        <v>61.400000000000006</v>
      </c>
      <c r="V260" s="11">
        <f t="shared" si="77"/>
        <v>3.9374875751104623</v>
      </c>
      <c r="W260" s="11">
        <v>1.6</v>
      </c>
      <c r="X260" s="11">
        <f t="shared" si="78"/>
        <v>0.10260553941655925</v>
      </c>
      <c r="Y260" s="12" t="s">
        <v>68</v>
      </c>
      <c r="Z260" s="12">
        <v>30</v>
      </c>
      <c r="AA260" s="13" t="s">
        <v>124</v>
      </c>
      <c r="AB260" s="13">
        <v>1352.46</v>
      </c>
      <c r="AC260" s="13">
        <v>38.9</v>
      </c>
      <c r="AD260" s="14">
        <f t="shared" si="79"/>
        <v>2.8762403324312733</v>
      </c>
      <c r="AE260" s="14">
        <v>29</v>
      </c>
      <c r="AF260" s="14">
        <v>1.6</v>
      </c>
      <c r="AG260" s="14">
        <v>0</v>
      </c>
      <c r="AH260" s="14">
        <v>4</v>
      </c>
      <c r="AI260" s="14">
        <f t="shared" si="91"/>
        <v>34.6</v>
      </c>
      <c r="AJ260" s="14">
        <f t="shared" si="80"/>
        <v>2.5583011697203615</v>
      </c>
      <c r="AK260" s="14">
        <v>4.3</v>
      </c>
      <c r="AL260" s="60">
        <f t="shared" si="81"/>
        <v>0.31793916271091194</v>
      </c>
      <c r="AM260" s="62">
        <f t="shared" si="73"/>
        <v>1.1638527820957472</v>
      </c>
      <c r="AN260" s="63">
        <f t="shared" ref="AN260:AN323" si="92">G260-AD260</f>
        <v>-1.2293273505010534</v>
      </c>
      <c r="AO260" s="63">
        <f t="shared" ref="AO260:AO323" si="93">G260-P260</f>
        <v>-2.3931801325968003</v>
      </c>
    </row>
    <row r="261" spans="1:41" ht="15" hidden="1" customHeight="1" outlineLevel="2">
      <c r="A261" s="7">
        <v>30</v>
      </c>
      <c r="B261" s="8" t="s">
        <v>20</v>
      </c>
      <c r="C261" s="65" t="s">
        <v>68</v>
      </c>
      <c r="D261" s="67" t="s">
        <v>142</v>
      </c>
      <c r="E261" s="130">
        <v>3079.7500000000045</v>
      </c>
      <c r="F261" s="130">
        <v>87.6</v>
      </c>
      <c r="G261" s="130">
        <v>2.8443867197012702</v>
      </c>
      <c r="H261" s="130">
        <v>55.1</v>
      </c>
      <c r="I261" s="130">
        <v>1.78910625862489</v>
      </c>
      <c r="J261" s="130">
        <v>32.5</v>
      </c>
      <c r="K261" s="130">
        <v>1.05528046107639</v>
      </c>
      <c r="L261" s="9" t="s">
        <v>68</v>
      </c>
      <c r="M261" s="10" t="s">
        <v>125</v>
      </c>
      <c r="N261" s="10">
        <v>3148.79</v>
      </c>
      <c r="O261" s="10">
        <v>70.7</v>
      </c>
      <c r="P261" s="11">
        <f t="shared" si="76"/>
        <v>2.2453069274229147</v>
      </c>
      <c r="Q261" s="11">
        <v>46.9</v>
      </c>
      <c r="R261" s="11">
        <v>0</v>
      </c>
      <c r="S261" s="11">
        <v>3</v>
      </c>
      <c r="T261" s="11">
        <v>7</v>
      </c>
      <c r="U261" s="11">
        <f t="shared" si="90"/>
        <v>56.9</v>
      </c>
      <c r="V261" s="11">
        <f t="shared" si="77"/>
        <v>1.8070433404577633</v>
      </c>
      <c r="W261" s="11">
        <v>13.8</v>
      </c>
      <c r="X261" s="11">
        <f t="shared" si="78"/>
        <v>0.43826358696515172</v>
      </c>
      <c r="Y261" s="12" t="s">
        <v>68</v>
      </c>
      <c r="Z261" s="12">
        <v>30</v>
      </c>
      <c r="AA261" s="13" t="s">
        <v>125</v>
      </c>
      <c r="AB261" s="13">
        <v>2429.4</v>
      </c>
      <c r="AC261" s="13">
        <v>194.83</v>
      </c>
      <c r="AD261" s="14">
        <f t="shared" si="79"/>
        <v>8.0196756400757394</v>
      </c>
      <c r="AE261" s="14">
        <v>46.9</v>
      </c>
      <c r="AF261" s="14">
        <v>1.6</v>
      </c>
      <c r="AG261" s="14">
        <v>9</v>
      </c>
      <c r="AH261" s="14">
        <v>0</v>
      </c>
      <c r="AI261" s="14">
        <f t="shared" si="91"/>
        <v>57.5</v>
      </c>
      <c r="AJ261" s="14">
        <f t="shared" si="80"/>
        <v>2.3668395488598009</v>
      </c>
      <c r="AK261" s="14">
        <v>137.33000000000001</v>
      </c>
      <c r="AL261" s="60">
        <f t="shared" si="81"/>
        <v>5.6528360912159386</v>
      </c>
      <c r="AM261" s="62">
        <f t="shared" si="73"/>
        <v>-5.7743687126528247</v>
      </c>
      <c r="AN261" s="63">
        <f t="shared" si="92"/>
        <v>-5.1752889203744692</v>
      </c>
      <c r="AO261" s="63">
        <f t="shared" si="93"/>
        <v>0.59907979227835551</v>
      </c>
    </row>
    <row r="262" spans="1:41" ht="15" hidden="1" customHeight="1" outlineLevel="2">
      <c r="A262" s="7">
        <v>30</v>
      </c>
      <c r="B262" s="8" t="s">
        <v>20</v>
      </c>
      <c r="C262" s="65" t="s">
        <v>68</v>
      </c>
      <c r="D262" s="67" t="s">
        <v>143</v>
      </c>
      <c r="E262" s="130">
        <v>2115.1078999999991</v>
      </c>
      <c r="F262" s="130">
        <v>111.37260000000001</v>
      </c>
      <c r="G262" s="130">
        <v>5.2655753401516803</v>
      </c>
      <c r="H262" s="130">
        <v>44.572600000000001</v>
      </c>
      <c r="I262" s="130">
        <v>2.1073220085763</v>
      </c>
      <c r="J262" s="130">
        <v>66.8</v>
      </c>
      <c r="K262" s="130">
        <v>3.15823131292735</v>
      </c>
      <c r="L262" s="9" t="s">
        <v>68</v>
      </c>
      <c r="M262" s="10" t="s">
        <v>126</v>
      </c>
      <c r="N262" s="10">
        <v>2062.65</v>
      </c>
      <c r="O262" s="10">
        <v>231.12</v>
      </c>
      <c r="P262" s="11">
        <f t="shared" ref="P262:P325" si="94">O262*100/N262</f>
        <v>11.205003272489273</v>
      </c>
      <c r="Q262" s="11">
        <v>34.909999999999997</v>
      </c>
      <c r="R262" s="11">
        <v>0</v>
      </c>
      <c r="S262" s="11">
        <v>0</v>
      </c>
      <c r="T262" s="11">
        <v>10.11</v>
      </c>
      <c r="U262" s="11">
        <f t="shared" si="90"/>
        <v>45.019999999999996</v>
      </c>
      <c r="V262" s="11">
        <f t="shared" ref="V262:V325" si="95">U262*100/N262</f>
        <v>2.1826291421229969</v>
      </c>
      <c r="W262" s="11">
        <v>186.1</v>
      </c>
      <c r="X262" s="11">
        <f t="shared" ref="X262:X325" si="96">W262*100/N262</f>
        <v>9.0223741303662752</v>
      </c>
      <c r="Y262" s="12" t="s">
        <v>68</v>
      </c>
      <c r="Z262" s="12">
        <v>30</v>
      </c>
      <c r="AA262" s="13" t="s">
        <v>126</v>
      </c>
      <c r="AB262" s="13">
        <v>1947.12</v>
      </c>
      <c r="AC262" s="13">
        <v>138.66</v>
      </c>
      <c r="AD262" s="14">
        <f t="shared" ref="AD262:AD325" si="97">AC262*100/AB262</f>
        <v>7.1212868236164182</v>
      </c>
      <c r="AE262" s="14">
        <v>22.55</v>
      </c>
      <c r="AF262" s="14">
        <v>1</v>
      </c>
      <c r="AG262" s="14">
        <v>5</v>
      </c>
      <c r="AH262" s="14">
        <v>27.8</v>
      </c>
      <c r="AI262" s="14">
        <f t="shared" si="91"/>
        <v>56.35</v>
      </c>
      <c r="AJ262" s="14">
        <f t="shared" ref="AJ262:AJ325" si="98">AI262*100/AB262</f>
        <v>2.894017831463906</v>
      </c>
      <c r="AK262" s="14">
        <v>82.31</v>
      </c>
      <c r="AL262" s="60">
        <f t="shared" ref="AL262:AL325" si="99">AK262*100/AB262</f>
        <v>4.2272689921525126</v>
      </c>
      <c r="AM262" s="62">
        <f t="shared" ref="AM262:AM325" si="100">P262-AD262</f>
        <v>4.0837164488728552</v>
      </c>
      <c r="AN262" s="63">
        <f t="shared" si="92"/>
        <v>-1.8557114834647379</v>
      </c>
      <c r="AO262" s="63">
        <f t="shared" si="93"/>
        <v>-5.9394279323375931</v>
      </c>
    </row>
    <row r="263" spans="1:41" ht="15" hidden="1" customHeight="1" outlineLevel="2">
      <c r="A263" s="7">
        <v>30</v>
      </c>
      <c r="B263" s="8" t="s">
        <v>20</v>
      </c>
      <c r="C263" s="65" t="s">
        <v>68</v>
      </c>
      <c r="D263" s="67" t="s">
        <v>144</v>
      </c>
      <c r="E263" s="130">
        <v>1075.0509999999999</v>
      </c>
      <c r="F263" s="130">
        <v>50.4</v>
      </c>
      <c r="G263" s="130">
        <v>4.6881496784803698</v>
      </c>
      <c r="H263" s="130">
        <v>13.78</v>
      </c>
      <c r="I263" s="130">
        <v>1.2818008464722599</v>
      </c>
      <c r="J263" s="130">
        <v>36.619999999999997</v>
      </c>
      <c r="K263" s="130">
        <v>3.4063500243244298</v>
      </c>
      <c r="L263" s="9" t="s">
        <v>68</v>
      </c>
      <c r="M263" s="10" t="s">
        <v>127</v>
      </c>
      <c r="N263" s="10">
        <v>1258.29</v>
      </c>
      <c r="O263" s="10">
        <v>292.52</v>
      </c>
      <c r="P263" s="11">
        <f t="shared" si="94"/>
        <v>23.247423090066679</v>
      </c>
      <c r="Q263" s="11">
        <v>19.8</v>
      </c>
      <c r="R263" s="11">
        <v>0</v>
      </c>
      <c r="S263" s="11">
        <v>2.04</v>
      </c>
      <c r="T263" s="11">
        <v>0</v>
      </c>
      <c r="U263" s="11">
        <f t="shared" si="90"/>
        <v>21.84</v>
      </c>
      <c r="V263" s="11">
        <f t="shared" si="95"/>
        <v>1.735688911141311</v>
      </c>
      <c r="W263" s="11">
        <v>270.68</v>
      </c>
      <c r="X263" s="11">
        <f t="shared" si="96"/>
        <v>21.511734178925369</v>
      </c>
      <c r="Y263" s="12" t="s">
        <v>68</v>
      </c>
      <c r="Z263" s="12">
        <v>30</v>
      </c>
      <c r="AA263" s="13" t="s">
        <v>127</v>
      </c>
      <c r="AB263" s="13">
        <v>1444.57</v>
      </c>
      <c r="AC263" s="13">
        <v>121.57</v>
      </c>
      <c r="AD263" s="14">
        <f t="shared" si="97"/>
        <v>8.415653100922766</v>
      </c>
      <c r="AE263" s="14">
        <v>19.510000000000002</v>
      </c>
      <c r="AF263" s="14">
        <v>0</v>
      </c>
      <c r="AG263" s="14">
        <v>0</v>
      </c>
      <c r="AH263" s="14">
        <v>33.299999999999997</v>
      </c>
      <c r="AI263" s="14">
        <f t="shared" si="91"/>
        <v>52.81</v>
      </c>
      <c r="AJ263" s="14">
        <f t="shared" si="98"/>
        <v>3.6557591532428337</v>
      </c>
      <c r="AK263" s="14">
        <v>68.77</v>
      </c>
      <c r="AL263" s="60">
        <f t="shared" si="99"/>
        <v>4.7605861951999557</v>
      </c>
      <c r="AM263" s="62">
        <f t="shared" si="100"/>
        <v>14.831769989143913</v>
      </c>
      <c r="AN263" s="63">
        <f t="shared" si="92"/>
        <v>-3.7275034224423962</v>
      </c>
      <c r="AO263" s="63">
        <f t="shared" si="93"/>
        <v>-18.559273411586311</v>
      </c>
    </row>
    <row r="264" spans="1:41" ht="15" hidden="1" customHeight="1" outlineLevel="2">
      <c r="A264" s="7">
        <v>30</v>
      </c>
      <c r="B264" s="8" t="s">
        <v>20</v>
      </c>
      <c r="C264" s="65" t="s">
        <v>68</v>
      </c>
      <c r="D264" s="67" t="s">
        <v>128</v>
      </c>
      <c r="E264" s="130">
        <v>0</v>
      </c>
      <c r="F264" s="130">
        <v>0</v>
      </c>
      <c r="G264" s="130">
        <v>0</v>
      </c>
      <c r="H264" s="130">
        <v>0</v>
      </c>
      <c r="I264" s="130">
        <v>0</v>
      </c>
      <c r="J264" s="130">
        <v>0</v>
      </c>
      <c r="K264" s="130">
        <v>0</v>
      </c>
      <c r="L264" s="9" t="s">
        <v>68</v>
      </c>
      <c r="M264" s="10" t="s">
        <v>128</v>
      </c>
      <c r="N264" s="10">
        <v>0</v>
      </c>
      <c r="O264" s="10">
        <v>0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f t="shared" si="90"/>
        <v>0</v>
      </c>
      <c r="V264" s="11">
        <v>0</v>
      </c>
      <c r="W264" s="11">
        <v>0</v>
      </c>
      <c r="X264" s="11">
        <v>0</v>
      </c>
      <c r="Y264" s="12" t="s">
        <v>68</v>
      </c>
      <c r="Z264" s="12">
        <v>30</v>
      </c>
      <c r="AA264" s="13" t="s">
        <v>128</v>
      </c>
      <c r="AB264" s="13">
        <v>0</v>
      </c>
      <c r="AC264" s="13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f t="shared" si="91"/>
        <v>0</v>
      </c>
      <c r="AJ264" s="14">
        <v>0</v>
      </c>
      <c r="AK264" s="14">
        <v>0</v>
      </c>
      <c r="AL264" s="60">
        <v>0</v>
      </c>
      <c r="AM264" s="62">
        <f t="shared" si="100"/>
        <v>0</v>
      </c>
      <c r="AN264" s="63">
        <f t="shared" si="92"/>
        <v>0</v>
      </c>
      <c r="AO264" s="63">
        <f t="shared" si="93"/>
        <v>0</v>
      </c>
    </row>
    <row r="265" spans="1:41" ht="15" customHeight="1" outlineLevel="1" collapsed="1">
      <c r="A265" s="7"/>
      <c r="B265" s="8" t="s">
        <v>106</v>
      </c>
      <c r="C265" s="65" t="s">
        <v>68</v>
      </c>
      <c r="D265" s="66"/>
      <c r="E265" s="129">
        <f>SUM(E259:E264)</f>
        <v>8642.898900000002</v>
      </c>
      <c r="F265" s="129">
        <f>SUM(F259:F264)</f>
        <v>291.039267</v>
      </c>
      <c r="G265" s="129">
        <f>F265*100/E265</f>
        <v>3.3673802085085125</v>
      </c>
      <c r="H265" s="129">
        <f>SUM(H259:H264)</f>
        <v>150.17259999999999</v>
      </c>
      <c r="I265" s="129">
        <f>H265*100/E265</f>
        <v>1.7375258201851691</v>
      </c>
      <c r="J265" s="129">
        <f>SUM(J259:J264)</f>
        <v>140.86666700000001</v>
      </c>
      <c r="K265" s="129">
        <f>J265*100/E265</f>
        <v>1.6298543883233434</v>
      </c>
      <c r="L265" s="9" t="s">
        <v>68</v>
      </c>
      <c r="M265" s="10"/>
      <c r="N265" s="10">
        <f>SUBTOTAL(9,N259:N264)</f>
        <v>8403.91</v>
      </c>
      <c r="O265" s="10">
        <f>SUBTOTAL(9,O259:O264)</f>
        <v>692.08999999999992</v>
      </c>
      <c r="P265" s="11">
        <f t="shared" si="94"/>
        <v>8.2353333150878569</v>
      </c>
      <c r="Q265" s="11"/>
      <c r="R265" s="11"/>
      <c r="S265" s="11"/>
      <c r="T265" s="11"/>
      <c r="U265" s="11">
        <f>SUBTOTAL(9,U259:U264)</f>
        <v>187.01000000000002</v>
      </c>
      <c r="V265" s="11">
        <f t="shared" si="95"/>
        <v>2.225273711879352</v>
      </c>
      <c r="W265" s="11">
        <f>SUBTOTAL(9,W259:W264)</f>
        <v>505.08</v>
      </c>
      <c r="X265" s="11">
        <f t="shared" si="96"/>
        <v>6.0100596032085063</v>
      </c>
      <c r="Y265" s="12" t="s">
        <v>68</v>
      </c>
      <c r="Z265" s="12"/>
      <c r="AA265" s="13"/>
      <c r="AB265" s="13">
        <f>SUBTOTAL(9,AB259:AB264)</f>
        <v>7555.2699999999995</v>
      </c>
      <c r="AC265" s="13">
        <f>SUBTOTAL(9,AC259:AC264)</f>
        <v>518.16000000000008</v>
      </c>
      <c r="AD265" s="14">
        <f t="shared" si="97"/>
        <v>6.8582592018551303</v>
      </c>
      <c r="AE265" s="14"/>
      <c r="AF265" s="14"/>
      <c r="AG265" s="14"/>
      <c r="AH265" s="14"/>
      <c r="AI265" s="14">
        <f>SUBTOTAL(9,AI259:AI264)</f>
        <v>225.26</v>
      </c>
      <c r="AJ265" s="14">
        <f t="shared" si="98"/>
        <v>2.9814950359153283</v>
      </c>
      <c r="AK265" s="14">
        <f>SUBTOTAL(9,AK259:AK264)</f>
        <v>292.91000000000003</v>
      </c>
      <c r="AL265" s="60">
        <f t="shared" si="99"/>
        <v>3.8768965238833299</v>
      </c>
      <c r="AM265" s="62">
        <f t="shared" si="100"/>
        <v>1.3770741132327267</v>
      </c>
      <c r="AN265" s="63">
        <f t="shared" si="92"/>
        <v>-3.4908789933466178</v>
      </c>
      <c r="AO265" s="63">
        <f t="shared" si="93"/>
        <v>-4.8679531065793444</v>
      </c>
    </row>
    <row r="266" spans="1:41" ht="15" hidden="1" customHeight="1" outlineLevel="2">
      <c r="A266" s="7">
        <v>43</v>
      </c>
      <c r="B266" s="8" t="s">
        <v>25</v>
      </c>
      <c r="C266" s="65" t="s">
        <v>68</v>
      </c>
      <c r="D266" s="67" t="s">
        <v>123</v>
      </c>
      <c r="E266" s="130">
        <v>1008.0000000000009</v>
      </c>
      <c r="F266" s="130">
        <v>44.6</v>
      </c>
      <c r="G266" s="130">
        <v>4.4246031746031704</v>
      </c>
      <c r="H266" s="130">
        <v>31.2</v>
      </c>
      <c r="I266" s="130">
        <v>3.0952380952380998</v>
      </c>
      <c r="J266" s="130">
        <v>13.4</v>
      </c>
      <c r="K266" s="130">
        <v>1.32936507936508</v>
      </c>
      <c r="L266" s="9" t="s">
        <v>68</v>
      </c>
      <c r="M266" s="10" t="s">
        <v>123</v>
      </c>
      <c r="N266" s="10">
        <v>654</v>
      </c>
      <c r="O266" s="10">
        <v>25.5</v>
      </c>
      <c r="P266" s="11">
        <f t="shared" si="94"/>
        <v>3.8990825688073394</v>
      </c>
      <c r="Q266" s="11">
        <v>11</v>
      </c>
      <c r="R266" s="11">
        <v>0</v>
      </c>
      <c r="S266" s="11">
        <v>0</v>
      </c>
      <c r="T266" s="11">
        <v>0</v>
      </c>
      <c r="U266" s="11">
        <f>Q266+R266+S266+T266</f>
        <v>11</v>
      </c>
      <c r="V266" s="11">
        <f t="shared" si="95"/>
        <v>1.6819571865443426</v>
      </c>
      <c r="W266" s="11">
        <v>14.5</v>
      </c>
      <c r="X266" s="11">
        <f t="shared" si="96"/>
        <v>2.217125382262997</v>
      </c>
      <c r="Y266" s="12" t="s">
        <v>68</v>
      </c>
      <c r="Z266" s="12">
        <v>43</v>
      </c>
      <c r="AA266" s="13" t="s">
        <v>123</v>
      </c>
      <c r="AB266" s="13">
        <v>816</v>
      </c>
      <c r="AC266" s="13">
        <v>22.5</v>
      </c>
      <c r="AD266" s="14">
        <f t="shared" si="97"/>
        <v>2.7573529411764706</v>
      </c>
      <c r="AE266" s="14">
        <v>3</v>
      </c>
      <c r="AF266" s="14">
        <v>0</v>
      </c>
      <c r="AG266" s="14">
        <v>0</v>
      </c>
      <c r="AH266" s="14">
        <v>12</v>
      </c>
      <c r="AI266" s="14">
        <f>AE266+AF266+AG266+AH266</f>
        <v>15</v>
      </c>
      <c r="AJ266" s="14">
        <f t="shared" si="98"/>
        <v>1.838235294117647</v>
      </c>
      <c r="AK266" s="14">
        <v>7.5</v>
      </c>
      <c r="AL266" s="60">
        <f t="shared" si="99"/>
        <v>0.91911764705882348</v>
      </c>
      <c r="AM266" s="62">
        <f t="shared" si="100"/>
        <v>1.1417296276308688</v>
      </c>
      <c r="AN266" s="63">
        <f t="shared" si="92"/>
        <v>1.6672502334266999</v>
      </c>
      <c r="AO266" s="63">
        <f t="shared" si="93"/>
        <v>0.52552060579583104</v>
      </c>
    </row>
    <row r="267" spans="1:41" ht="15" hidden="1" customHeight="1" outlineLevel="2">
      <c r="A267" s="7">
        <v>43</v>
      </c>
      <c r="B267" s="8" t="s">
        <v>25</v>
      </c>
      <c r="C267" s="65" t="s">
        <v>68</v>
      </c>
      <c r="D267" s="67" t="s">
        <v>141</v>
      </c>
      <c r="E267" s="130">
        <v>2087.62</v>
      </c>
      <c r="F267" s="130">
        <v>29.8</v>
      </c>
      <c r="G267" s="130">
        <v>1.4274628524348301</v>
      </c>
      <c r="H267" s="130">
        <v>29.8</v>
      </c>
      <c r="I267" s="130">
        <v>1.4274628524348301</v>
      </c>
      <c r="J267" s="130">
        <v>0</v>
      </c>
      <c r="K267" s="130">
        <v>0</v>
      </c>
      <c r="L267" s="9" t="s">
        <v>68</v>
      </c>
      <c r="M267" s="10" t="s">
        <v>124</v>
      </c>
      <c r="N267" s="10">
        <v>1994</v>
      </c>
      <c r="O267" s="10">
        <v>82.8</v>
      </c>
      <c r="P267" s="11">
        <f t="shared" si="94"/>
        <v>4.1524573721163494</v>
      </c>
      <c r="Q267" s="11">
        <v>36</v>
      </c>
      <c r="R267" s="11">
        <v>0</v>
      </c>
      <c r="S267" s="11">
        <v>0</v>
      </c>
      <c r="T267" s="11">
        <v>0</v>
      </c>
      <c r="U267" s="11">
        <f>Q267+R267+S267+T267</f>
        <v>36</v>
      </c>
      <c r="V267" s="11">
        <f t="shared" si="95"/>
        <v>1.8054162487462386</v>
      </c>
      <c r="W267" s="11">
        <v>46.8</v>
      </c>
      <c r="X267" s="11">
        <f t="shared" si="96"/>
        <v>2.3470411233701105</v>
      </c>
      <c r="Y267" s="12" t="s">
        <v>68</v>
      </c>
      <c r="Z267" s="12">
        <v>43</v>
      </c>
      <c r="AA267" s="13" t="s">
        <v>124</v>
      </c>
      <c r="AB267" s="13">
        <v>2052</v>
      </c>
      <c r="AC267" s="13">
        <v>131.19999999999999</v>
      </c>
      <c r="AD267" s="14">
        <f t="shared" si="97"/>
        <v>6.3937621832358662</v>
      </c>
      <c r="AE267" s="14">
        <v>33</v>
      </c>
      <c r="AF267" s="14">
        <v>0</v>
      </c>
      <c r="AG267" s="14">
        <v>0</v>
      </c>
      <c r="AH267" s="14">
        <v>20.2</v>
      </c>
      <c r="AI267" s="14">
        <f>AE267+AF267+AG267+AH267</f>
        <v>53.2</v>
      </c>
      <c r="AJ267" s="14">
        <f t="shared" si="98"/>
        <v>2.5925925925925926</v>
      </c>
      <c r="AK267" s="14">
        <v>78</v>
      </c>
      <c r="AL267" s="60">
        <f t="shared" si="99"/>
        <v>3.801169590643275</v>
      </c>
      <c r="AM267" s="62">
        <f t="shared" si="100"/>
        <v>-2.2413048111195168</v>
      </c>
      <c r="AN267" s="63">
        <f t="shared" si="92"/>
        <v>-4.9662993308010357</v>
      </c>
      <c r="AO267" s="63">
        <f t="shared" si="93"/>
        <v>-2.7249945196815193</v>
      </c>
    </row>
    <row r="268" spans="1:41" ht="15" hidden="1" customHeight="1" outlineLevel="2">
      <c r="A268" s="7">
        <v>43</v>
      </c>
      <c r="B268" s="8" t="s">
        <v>25</v>
      </c>
      <c r="C268" s="65" t="s">
        <v>68</v>
      </c>
      <c r="D268" s="67" t="s">
        <v>142</v>
      </c>
      <c r="E268" s="130">
        <v>883.37599999999952</v>
      </c>
      <c r="F268" s="130">
        <v>7.6559999999999997</v>
      </c>
      <c r="G268" s="130">
        <v>0.86667511908858796</v>
      </c>
      <c r="H268" s="130">
        <v>7.6559999999999997</v>
      </c>
      <c r="I268" s="130">
        <v>0.86667119472933496</v>
      </c>
      <c r="J268" s="130">
        <v>0</v>
      </c>
      <c r="K268" s="130">
        <v>0</v>
      </c>
      <c r="L268" s="9" t="s">
        <v>68</v>
      </c>
      <c r="M268" s="10" t="s">
        <v>125</v>
      </c>
      <c r="N268" s="10">
        <v>969.29</v>
      </c>
      <c r="O268" s="10">
        <v>42.86</v>
      </c>
      <c r="P268" s="11">
        <f t="shared" si="94"/>
        <v>4.4217932713635753</v>
      </c>
      <c r="Q268" s="11">
        <v>9.66</v>
      </c>
      <c r="R268" s="11">
        <v>7</v>
      </c>
      <c r="S268" s="11">
        <v>1</v>
      </c>
      <c r="T268" s="11">
        <v>4</v>
      </c>
      <c r="U268" s="11">
        <f>Q268+R268+S268+T268</f>
        <v>21.66</v>
      </c>
      <c r="V268" s="11">
        <f t="shared" si="95"/>
        <v>2.2346253443241961</v>
      </c>
      <c r="W268" s="11">
        <v>21.2</v>
      </c>
      <c r="X268" s="11">
        <f t="shared" si="96"/>
        <v>2.1871679270393796</v>
      </c>
      <c r="Y268" s="12" t="s">
        <v>68</v>
      </c>
      <c r="Z268" s="12">
        <v>43</v>
      </c>
      <c r="AA268" s="13" t="s">
        <v>125</v>
      </c>
      <c r="AB268" s="13">
        <v>1059.96</v>
      </c>
      <c r="AC268" s="13">
        <v>43.04</v>
      </c>
      <c r="AD268" s="14">
        <f t="shared" si="97"/>
        <v>4.0605305860598513</v>
      </c>
      <c r="AE268" s="14">
        <v>12.34</v>
      </c>
      <c r="AF268" s="14">
        <v>0</v>
      </c>
      <c r="AG268" s="14">
        <v>2</v>
      </c>
      <c r="AH268" s="14">
        <v>13.25</v>
      </c>
      <c r="AI268" s="14">
        <f>AE268+AF268+AG268+AH268</f>
        <v>27.59</v>
      </c>
      <c r="AJ268" s="14">
        <f t="shared" si="98"/>
        <v>2.6029284123929206</v>
      </c>
      <c r="AK268" s="14">
        <v>15.45</v>
      </c>
      <c r="AL268" s="60">
        <f t="shared" si="99"/>
        <v>1.4576021736669307</v>
      </c>
      <c r="AM268" s="62">
        <f t="shared" si="100"/>
        <v>0.36126268530372396</v>
      </c>
      <c r="AN268" s="63">
        <f t="shared" si="92"/>
        <v>-3.1938554669712635</v>
      </c>
      <c r="AO268" s="63">
        <f t="shared" si="93"/>
        <v>-3.5551181522749875</v>
      </c>
    </row>
    <row r="269" spans="1:41" ht="15" hidden="1" customHeight="1" outlineLevel="2">
      <c r="A269" s="7">
        <v>43</v>
      </c>
      <c r="B269" s="8" t="s">
        <v>25</v>
      </c>
      <c r="C269" s="65" t="s">
        <v>68</v>
      </c>
      <c r="D269" s="67" t="s">
        <v>143</v>
      </c>
      <c r="E269" s="130">
        <v>1027.9999999999995</v>
      </c>
      <c r="F269" s="130">
        <v>108.7</v>
      </c>
      <c r="G269" s="130">
        <v>10.573929961089499</v>
      </c>
      <c r="H269" s="130">
        <v>33</v>
      </c>
      <c r="I269" s="130">
        <v>3.2101167315175099</v>
      </c>
      <c r="J269" s="130">
        <v>75.7</v>
      </c>
      <c r="K269" s="130">
        <v>7.3638132295719796</v>
      </c>
      <c r="L269" s="9" t="s">
        <v>68</v>
      </c>
      <c r="M269" s="10" t="s">
        <v>126</v>
      </c>
      <c r="N269" s="10">
        <v>1057</v>
      </c>
      <c r="O269" s="10">
        <v>58</v>
      </c>
      <c r="P269" s="11">
        <f t="shared" si="94"/>
        <v>5.4872280037842955</v>
      </c>
      <c r="Q269" s="11">
        <v>16</v>
      </c>
      <c r="R269" s="11">
        <v>0</v>
      </c>
      <c r="S269" s="11">
        <v>0</v>
      </c>
      <c r="T269" s="11">
        <v>6</v>
      </c>
      <c r="U269" s="11">
        <f>Q269+R269+S269+T269</f>
        <v>22</v>
      </c>
      <c r="V269" s="11">
        <f t="shared" si="95"/>
        <v>2.0813623462630084</v>
      </c>
      <c r="W269" s="11">
        <v>36</v>
      </c>
      <c r="X269" s="11">
        <f t="shared" si="96"/>
        <v>3.4058656575212867</v>
      </c>
      <c r="Y269" s="12" t="s">
        <v>68</v>
      </c>
      <c r="Z269" s="12">
        <v>43</v>
      </c>
      <c r="AA269" s="13" t="s">
        <v>126</v>
      </c>
      <c r="AB269" s="13">
        <v>1001</v>
      </c>
      <c r="AC269" s="13">
        <v>74.3</v>
      </c>
      <c r="AD269" s="14">
        <f t="shared" si="97"/>
        <v>7.4225774225774224</v>
      </c>
      <c r="AE269" s="14">
        <v>14</v>
      </c>
      <c r="AF269" s="14">
        <v>0</v>
      </c>
      <c r="AG269" s="14">
        <v>11</v>
      </c>
      <c r="AH269" s="14">
        <v>8</v>
      </c>
      <c r="AI269" s="14">
        <f>AE269+AF269+AG269+AH269</f>
        <v>33</v>
      </c>
      <c r="AJ269" s="14">
        <f t="shared" si="98"/>
        <v>3.2967032967032965</v>
      </c>
      <c r="AK269" s="14">
        <v>41.3</v>
      </c>
      <c r="AL269" s="60">
        <f t="shared" si="99"/>
        <v>4.1258741258741258</v>
      </c>
      <c r="AM269" s="62">
        <f t="shared" si="100"/>
        <v>-1.9353494187931268</v>
      </c>
      <c r="AN269" s="63">
        <f t="shared" si="92"/>
        <v>3.1513525385120769</v>
      </c>
      <c r="AO269" s="63">
        <f t="shared" si="93"/>
        <v>5.0867019573052037</v>
      </c>
    </row>
    <row r="270" spans="1:41" ht="15" hidden="1" customHeight="1" outlineLevel="2">
      <c r="A270" s="7">
        <v>43</v>
      </c>
      <c r="B270" s="8" t="s">
        <v>25</v>
      </c>
      <c r="C270" s="65" t="s">
        <v>68</v>
      </c>
      <c r="D270" s="67" t="s">
        <v>144</v>
      </c>
      <c r="E270" s="130">
        <v>154.89999999999995</v>
      </c>
      <c r="F270" s="130">
        <v>5.0999999999999996</v>
      </c>
      <c r="G270" s="130">
        <v>3.2924467398321502</v>
      </c>
      <c r="H270" s="130">
        <v>5.0999999999999996</v>
      </c>
      <c r="I270" s="130">
        <v>3.2924467398321502</v>
      </c>
      <c r="J270" s="130">
        <v>0</v>
      </c>
      <c r="K270" s="130">
        <v>0</v>
      </c>
      <c r="L270" s="9" t="s">
        <v>68</v>
      </c>
      <c r="M270" s="10" t="s">
        <v>127</v>
      </c>
      <c r="N270" s="10">
        <v>157.9</v>
      </c>
      <c r="O270" s="10">
        <v>11</v>
      </c>
      <c r="P270" s="11">
        <f t="shared" si="94"/>
        <v>6.9664344521849273</v>
      </c>
      <c r="Q270" s="11">
        <v>7.4</v>
      </c>
      <c r="R270" s="11">
        <v>0</v>
      </c>
      <c r="S270" s="11">
        <v>0</v>
      </c>
      <c r="T270" s="11">
        <v>2.4</v>
      </c>
      <c r="U270" s="11">
        <f>Q270+R270+S270+T270</f>
        <v>9.8000000000000007</v>
      </c>
      <c r="V270" s="11">
        <f t="shared" si="95"/>
        <v>6.2064597846738447</v>
      </c>
      <c r="W270" s="11">
        <v>1.2</v>
      </c>
      <c r="X270" s="11">
        <f t="shared" si="96"/>
        <v>0.75997466751108289</v>
      </c>
      <c r="Y270" s="12" t="s">
        <v>68</v>
      </c>
      <c r="Z270" s="12">
        <v>43</v>
      </c>
      <c r="AA270" s="13" t="s">
        <v>127</v>
      </c>
      <c r="AB270" s="13">
        <v>152.6</v>
      </c>
      <c r="AC270" s="13">
        <v>23.4</v>
      </c>
      <c r="AD270" s="14">
        <f t="shared" si="97"/>
        <v>15.334207077326344</v>
      </c>
      <c r="AE270" s="14">
        <v>0.9</v>
      </c>
      <c r="AF270" s="14">
        <v>0</v>
      </c>
      <c r="AG270" s="14">
        <v>0</v>
      </c>
      <c r="AH270" s="14">
        <v>4.8</v>
      </c>
      <c r="AI270" s="14">
        <f>AE270+AF270+AG270+AH270</f>
        <v>5.7</v>
      </c>
      <c r="AJ270" s="14">
        <f t="shared" si="98"/>
        <v>3.7352555701179555</v>
      </c>
      <c r="AK270" s="14">
        <v>17.7</v>
      </c>
      <c r="AL270" s="60">
        <f t="shared" si="99"/>
        <v>11.598951507208389</v>
      </c>
      <c r="AM270" s="62">
        <f t="shared" si="100"/>
        <v>-8.3677726251414164</v>
      </c>
      <c r="AN270" s="63">
        <f t="shared" si="92"/>
        <v>-12.041760337494193</v>
      </c>
      <c r="AO270" s="63">
        <f t="shared" si="93"/>
        <v>-3.6739877123527771</v>
      </c>
    </row>
    <row r="271" spans="1:41" outlineLevel="1" collapsed="1">
      <c r="A271" s="7"/>
      <c r="B271" s="8" t="s">
        <v>107</v>
      </c>
      <c r="C271" s="65" t="s">
        <v>68</v>
      </c>
      <c r="D271" s="66"/>
      <c r="E271" s="129">
        <f>SUM(E266:E270)</f>
        <v>5161.8959999999988</v>
      </c>
      <c r="F271" s="129">
        <f>SUM(F266:F270)</f>
        <v>195.85600000000002</v>
      </c>
      <c r="G271" s="129">
        <f>F271*100/E271</f>
        <v>3.7942647430324064</v>
      </c>
      <c r="H271" s="129">
        <f>SUM(H266:H270)</f>
        <v>106.756</v>
      </c>
      <c r="I271" s="129">
        <f>H271*100/E271</f>
        <v>2.0681548020339817</v>
      </c>
      <c r="J271" s="129">
        <f>SUM(J266:J270)</f>
        <v>89.100000000000009</v>
      </c>
      <c r="K271" s="129">
        <f>J271*100/E271</f>
        <v>1.7261099409984242</v>
      </c>
      <c r="L271" s="9" t="s">
        <v>68</v>
      </c>
      <c r="M271" s="10"/>
      <c r="N271" s="10">
        <f>SUBTOTAL(9,N266:N270)</f>
        <v>4832.1899999999996</v>
      </c>
      <c r="O271" s="10">
        <f>SUBTOTAL(9,O266:O270)</f>
        <v>220.16</v>
      </c>
      <c r="P271" s="11">
        <f t="shared" si="94"/>
        <v>4.556112238964114</v>
      </c>
      <c r="Q271" s="11"/>
      <c r="R271" s="11"/>
      <c r="S271" s="11"/>
      <c r="T271" s="11"/>
      <c r="U271" s="11">
        <f>SUBTOTAL(9,U266:U270)</f>
        <v>100.46</v>
      </c>
      <c r="V271" s="11">
        <f t="shared" si="95"/>
        <v>2.078974543633425</v>
      </c>
      <c r="W271" s="11">
        <f>SUBTOTAL(9,W266:W270)</f>
        <v>119.7</v>
      </c>
      <c r="X271" s="11">
        <f t="shared" si="96"/>
        <v>2.4771376953306889</v>
      </c>
      <c r="Y271" s="12" t="s">
        <v>68</v>
      </c>
      <c r="Z271" s="12"/>
      <c r="AA271" s="13"/>
      <c r="AB271" s="13">
        <f>SUBTOTAL(9,AB266:AB270)</f>
        <v>5081.5600000000004</v>
      </c>
      <c r="AC271" s="13">
        <f>SUBTOTAL(9,AC266:AC270)</f>
        <v>294.43999999999994</v>
      </c>
      <c r="AD271" s="14">
        <f t="shared" si="97"/>
        <v>5.7942836451798252</v>
      </c>
      <c r="AE271" s="14"/>
      <c r="AF271" s="14"/>
      <c r="AG271" s="14"/>
      <c r="AH271" s="14"/>
      <c r="AI271" s="14">
        <f>SUBTOTAL(9,AI266:AI270)</f>
        <v>134.49</v>
      </c>
      <c r="AJ271" s="14">
        <f t="shared" si="98"/>
        <v>2.6466282007887338</v>
      </c>
      <c r="AK271" s="14">
        <f>SUBTOTAL(9,AK266:AK270)</f>
        <v>159.94999999999999</v>
      </c>
      <c r="AL271" s="60">
        <f t="shared" si="99"/>
        <v>3.1476554443910918</v>
      </c>
      <c r="AM271" s="62">
        <f t="shared" si="100"/>
        <v>-1.2381714062157112</v>
      </c>
      <c r="AN271" s="63">
        <f t="shared" si="92"/>
        <v>-2.0000189021474188</v>
      </c>
      <c r="AO271" s="63">
        <f t="shared" si="93"/>
        <v>-0.76184749593170764</v>
      </c>
    </row>
    <row r="272" spans="1:41" ht="15" hidden="1" customHeight="1" outlineLevel="2">
      <c r="A272" s="7" t="s">
        <v>5</v>
      </c>
      <c r="B272" s="8" t="s">
        <v>50</v>
      </c>
      <c r="C272" s="65" t="s">
        <v>70</v>
      </c>
      <c r="D272" s="67" t="s">
        <v>123</v>
      </c>
      <c r="E272" s="130">
        <v>764.400000000001</v>
      </c>
      <c r="F272" s="130">
        <v>9</v>
      </c>
      <c r="G272" s="130">
        <v>1.1773940345368901</v>
      </c>
      <c r="H272" s="130">
        <v>4</v>
      </c>
      <c r="I272" s="130">
        <v>0.52328623757195203</v>
      </c>
      <c r="J272" s="130">
        <v>5</v>
      </c>
      <c r="K272" s="130">
        <v>0.65410779696494004</v>
      </c>
      <c r="L272" s="9" t="s">
        <v>70</v>
      </c>
      <c r="M272" s="10" t="s">
        <v>123</v>
      </c>
      <c r="N272" s="10">
        <v>828</v>
      </c>
      <c r="O272" s="10">
        <v>44.9</v>
      </c>
      <c r="P272" s="11">
        <f t="shared" si="94"/>
        <v>5.4227053140096615</v>
      </c>
      <c r="Q272" s="11">
        <v>15</v>
      </c>
      <c r="R272" s="11">
        <v>0</v>
      </c>
      <c r="S272" s="11">
        <v>0</v>
      </c>
      <c r="T272" s="11">
        <v>4.8</v>
      </c>
      <c r="U272" s="11">
        <f>Q272+R272+S272+T272</f>
        <v>19.8</v>
      </c>
      <c r="V272" s="11">
        <f t="shared" si="95"/>
        <v>2.3913043478260869</v>
      </c>
      <c r="W272" s="11">
        <v>25.1</v>
      </c>
      <c r="X272" s="11">
        <f t="shared" si="96"/>
        <v>3.031400966183575</v>
      </c>
      <c r="Y272" s="12" t="s">
        <v>70</v>
      </c>
      <c r="Z272" s="12" t="s">
        <v>5</v>
      </c>
      <c r="AA272" s="13" t="s">
        <v>123</v>
      </c>
      <c r="AB272" s="13">
        <v>947</v>
      </c>
      <c r="AC272" s="13">
        <v>4</v>
      </c>
      <c r="AD272" s="14">
        <f t="shared" si="97"/>
        <v>0.42238648363252373</v>
      </c>
      <c r="AE272" s="14">
        <v>4</v>
      </c>
      <c r="AF272" s="14">
        <v>0</v>
      </c>
      <c r="AG272" s="14">
        <v>0</v>
      </c>
      <c r="AH272" s="14">
        <v>0</v>
      </c>
      <c r="AI272" s="14">
        <f>AE272+AF272+AG272+AH272</f>
        <v>4</v>
      </c>
      <c r="AJ272" s="14">
        <f t="shared" si="98"/>
        <v>0.42238648363252373</v>
      </c>
      <c r="AK272" s="14">
        <v>0</v>
      </c>
      <c r="AL272" s="60">
        <f t="shared" si="99"/>
        <v>0</v>
      </c>
      <c r="AM272" s="62">
        <f t="shared" si="100"/>
        <v>5.0003188303771378</v>
      </c>
      <c r="AN272" s="63">
        <f t="shared" si="92"/>
        <v>0.75500755090436633</v>
      </c>
      <c r="AO272" s="63">
        <f t="shared" si="93"/>
        <v>-4.2453112794727712</v>
      </c>
    </row>
    <row r="273" spans="1:41" ht="15" hidden="1" customHeight="1" outlineLevel="2">
      <c r="A273" s="7" t="s">
        <v>5</v>
      </c>
      <c r="B273" s="8" t="s">
        <v>50</v>
      </c>
      <c r="C273" s="65" t="s">
        <v>70</v>
      </c>
      <c r="D273" s="67" t="s">
        <v>141</v>
      </c>
      <c r="E273" s="130">
        <v>4042.7200000000021</v>
      </c>
      <c r="F273" s="130">
        <v>186.4</v>
      </c>
      <c r="G273" s="130">
        <v>4.6107571140222401</v>
      </c>
      <c r="H273" s="130">
        <v>112.5</v>
      </c>
      <c r="I273" s="130">
        <v>2.78277991055527</v>
      </c>
      <c r="J273" s="130">
        <v>73.900000000000006</v>
      </c>
      <c r="K273" s="130">
        <v>1.8279772034669699</v>
      </c>
      <c r="L273" s="9" t="s">
        <v>70</v>
      </c>
      <c r="M273" s="10" t="s">
        <v>124</v>
      </c>
      <c r="N273" s="10">
        <v>3219</v>
      </c>
      <c r="O273" s="10">
        <v>285</v>
      </c>
      <c r="P273" s="11">
        <f t="shared" si="94"/>
        <v>8.8536812674743715</v>
      </c>
      <c r="Q273" s="11">
        <v>68</v>
      </c>
      <c r="R273" s="11">
        <v>1</v>
      </c>
      <c r="S273" s="11">
        <v>2</v>
      </c>
      <c r="T273" s="11">
        <v>25</v>
      </c>
      <c r="U273" s="11">
        <f>Q273+R273+S273+T273</f>
        <v>96</v>
      </c>
      <c r="V273" s="11">
        <f t="shared" si="95"/>
        <v>2.9822926374650511</v>
      </c>
      <c r="W273" s="11">
        <v>189</v>
      </c>
      <c r="X273" s="11">
        <f t="shared" si="96"/>
        <v>5.8713886300093199</v>
      </c>
      <c r="Y273" s="12" t="s">
        <v>70</v>
      </c>
      <c r="Z273" s="12" t="s">
        <v>5</v>
      </c>
      <c r="AA273" s="13" t="s">
        <v>124</v>
      </c>
      <c r="AB273" s="13">
        <v>2481.1999999999998</v>
      </c>
      <c r="AC273" s="13">
        <v>233.55</v>
      </c>
      <c r="AD273" s="14">
        <f t="shared" si="97"/>
        <v>9.412784136708046</v>
      </c>
      <c r="AE273" s="14">
        <v>58</v>
      </c>
      <c r="AF273" s="14">
        <v>0</v>
      </c>
      <c r="AG273" s="14">
        <v>9.8000000000000007</v>
      </c>
      <c r="AH273" s="14">
        <v>19</v>
      </c>
      <c r="AI273" s="14">
        <f>AE273+AF273+AG273+AH273</f>
        <v>86.8</v>
      </c>
      <c r="AJ273" s="14">
        <f t="shared" si="98"/>
        <v>3.4983072706754799</v>
      </c>
      <c r="AK273" s="14">
        <v>146.75</v>
      </c>
      <c r="AL273" s="60">
        <f t="shared" si="99"/>
        <v>5.9144768660325653</v>
      </c>
      <c r="AM273" s="62">
        <f t="shared" si="100"/>
        <v>-0.55910286923367458</v>
      </c>
      <c r="AN273" s="63">
        <f t="shared" si="92"/>
        <v>-4.8020270226858059</v>
      </c>
      <c r="AO273" s="63">
        <f t="shared" si="93"/>
        <v>-4.2429241534521314</v>
      </c>
    </row>
    <row r="274" spans="1:41" ht="15" hidden="1" customHeight="1" outlineLevel="2">
      <c r="A274" s="7" t="s">
        <v>5</v>
      </c>
      <c r="B274" s="8" t="s">
        <v>50</v>
      </c>
      <c r="C274" s="65" t="s">
        <v>70</v>
      </c>
      <c r="D274" s="67" t="s">
        <v>142</v>
      </c>
      <c r="E274" s="130">
        <v>5309.1400000000012</v>
      </c>
      <c r="F274" s="130">
        <v>331.6</v>
      </c>
      <c r="G274" s="130">
        <v>6.2458326583966501</v>
      </c>
      <c r="H274" s="130">
        <v>177</v>
      </c>
      <c r="I274" s="130">
        <v>3.33387328267855</v>
      </c>
      <c r="J274" s="130">
        <v>154.6</v>
      </c>
      <c r="K274" s="130">
        <v>2.9119593757181002</v>
      </c>
      <c r="L274" s="9" t="s">
        <v>70</v>
      </c>
      <c r="M274" s="10" t="s">
        <v>125</v>
      </c>
      <c r="N274" s="10">
        <v>5829.4</v>
      </c>
      <c r="O274" s="10">
        <v>437.85</v>
      </c>
      <c r="P274" s="11">
        <f t="shared" si="94"/>
        <v>7.5110646035612589</v>
      </c>
      <c r="Q274" s="11">
        <v>97</v>
      </c>
      <c r="R274" s="11">
        <v>0</v>
      </c>
      <c r="S274" s="11">
        <v>12</v>
      </c>
      <c r="T274" s="11">
        <v>101</v>
      </c>
      <c r="U274" s="11">
        <f>Q274+R274+S274+T274</f>
        <v>210</v>
      </c>
      <c r="V274" s="11">
        <f t="shared" si="95"/>
        <v>3.6024290664562395</v>
      </c>
      <c r="W274" s="11">
        <v>227.85</v>
      </c>
      <c r="X274" s="11">
        <f t="shared" si="96"/>
        <v>3.9086355371050194</v>
      </c>
      <c r="Y274" s="12" t="s">
        <v>70</v>
      </c>
      <c r="Z274" s="12" t="s">
        <v>5</v>
      </c>
      <c r="AA274" s="13" t="s">
        <v>125</v>
      </c>
      <c r="AB274" s="13">
        <v>5587.48</v>
      </c>
      <c r="AC274" s="13">
        <v>334.4</v>
      </c>
      <c r="AD274" s="14">
        <f t="shared" si="97"/>
        <v>5.9848088941705386</v>
      </c>
      <c r="AE274" s="14">
        <v>94</v>
      </c>
      <c r="AF274" s="14">
        <v>0</v>
      </c>
      <c r="AG274" s="14">
        <v>6.5</v>
      </c>
      <c r="AH274" s="14">
        <v>60.9</v>
      </c>
      <c r="AI274" s="14">
        <f>AE274+AF274+AG274+AH274</f>
        <v>161.4</v>
      </c>
      <c r="AJ274" s="14">
        <f t="shared" si="98"/>
        <v>2.8886009435380533</v>
      </c>
      <c r="AK274" s="14">
        <v>173</v>
      </c>
      <c r="AL274" s="60">
        <f t="shared" si="99"/>
        <v>3.0962079506324858</v>
      </c>
      <c r="AM274" s="62">
        <f t="shared" si="100"/>
        <v>1.5262557093907203</v>
      </c>
      <c r="AN274" s="63">
        <f t="shared" si="92"/>
        <v>0.26102376422611151</v>
      </c>
      <c r="AO274" s="63">
        <f t="shared" si="93"/>
        <v>-1.2652319451646088</v>
      </c>
    </row>
    <row r="275" spans="1:41" ht="15" hidden="1" customHeight="1" outlineLevel="2">
      <c r="A275" s="7" t="s">
        <v>5</v>
      </c>
      <c r="B275" s="8" t="s">
        <v>50</v>
      </c>
      <c r="C275" s="65" t="s">
        <v>70</v>
      </c>
      <c r="D275" s="67" t="s">
        <v>143</v>
      </c>
      <c r="E275" s="130">
        <v>7357.6000000000049</v>
      </c>
      <c r="F275" s="130">
        <v>417.9</v>
      </c>
      <c r="G275" s="130">
        <v>5.6798412525823601</v>
      </c>
      <c r="H275" s="130">
        <v>166.7</v>
      </c>
      <c r="I275" s="130">
        <v>2.2656844623246699</v>
      </c>
      <c r="J275" s="130">
        <v>251.2</v>
      </c>
      <c r="K275" s="130">
        <v>3.4141567902576901</v>
      </c>
      <c r="L275" s="9" t="s">
        <v>70</v>
      </c>
      <c r="M275" s="10" t="s">
        <v>126</v>
      </c>
      <c r="N275" s="10">
        <v>5953.5</v>
      </c>
      <c r="O275" s="10">
        <v>225.7</v>
      </c>
      <c r="P275" s="11">
        <f t="shared" si="94"/>
        <v>3.7910472831107751</v>
      </c>
      <c r="Q275" s="11">
        <v>84</v>
      </c>
      <c r="R275" s="11">
        <v>0</v>
      </c>
      <c r="S275" s="11">
        <v>0</v>
      </c>
      <c r="T275" s="11">
        <v>37</v>
      </c>
      <c r="U275" s="11">
        <f>Q275+R275+S275+T275</f>
        <v>121</v>
      </c>
      <c r="V275" s="11">
        <f t="shared" si="95"/>
        <v>2.0324179054337783</v>
      </c>
      <c r="W275" s="11">
        <v>104.7</v>
      </c>
      <c r="X275" s="11">
        <f t="shared" si="96"/>
        <v>1.7586293776769968</v>
      </c>
      <c r="Y275" s="12" t="s">
        <v>70</v>
      </c>
      <c r="Z275" s="12" t="s">
        <v>5</v>
      </c>
      <c r="AA275" s="13" t="s">
        <v>126</v>
      </c>
      <c r="AB275" s="13">
        <v>5405.4</v>
      </c>
      <c r="AC275" s="13">
        <v>167.8</v>
      </c>
      <c r="AD275" s="14">
        <f t="shared" si="97"/>
        <v>3.1043031043031046</v>
      </c>
      <c r="AE275" s="14">
        <v>51</v>
      </c>
      <c r="AF275" s="14">
        <v>0</v>
      </c>
      <c r="AG275" s="14">
        <v>4</v>
      </c>
      <c r="AH275" s="14">
        <v>26.5</v>
      </c>
      <c r="AI275" s="14">
        <f>AE275+AF275+AG275+AH275</f>
        <v>81.5</v>
      </c>
      <c r="AJ275" s="14">
        <f t="shared" si="98"/>
        <v>1.5077515077515078</v>
      </c>
      <c r="AK275" s="14">
        <v>86.3</v>
      </c>
      <c r="AL275" s="60">
        <f t="shared" si="99"/>
        <v>1.5965515965515966</v>
      </c>
      <c r="AM275" s="62">
        <f t="shared" si="100"/>
        <v>0.68674417880767047</v>
      </c>
      <c r="AN275" s="63">
        <f t="shared" si="92"/>
        <v>2.5755381482792554</v>
      </c>
      <c r="AO275" s="63">
        <f t="shared" si="93"/>
        <v>1.888793969471585</v>
      </c>
    </row>
    <row r="276" spans="1:41" ht="15" hidden="1" customHeight="1" outlineLevel="2">
      <c r="A276" s="7" t="s">
        <v>5</v>
      </c>
      <c r="B276" s="8" t="s">
        <v>50</v>
      </c>
      <c r="C276" s="65" t="s">
        <v>70</v>
      </c>
      <c r="D276" s="67" t="s">
        <v>144</v>
      </c>
      <c r="E276" s="130">
        <v>3280.199999999998</v>
      </c>
      <c r="F276" s="130">
        <v>242.9</v>
      </c>
      <c r="G276" s="130">
        <v>7.4050362782757198</v>
      </c>
      <c r="H276" s="130">
        <v>136.80000000000001</v>
      </c>
      <c r="I276" s="130">
        <v>4.1704774099140298</v>
      </c>
      <c r="J276" s="130">
        <v>106.1</v>
      </c>
      <c r="K276" s="130">
        <v>3.2345588683616899</v>
      </c>
      <c r="L276" s="9" t="s">
        <v>70</v>
      </c>
      <c r="M276" s="10" t="s">
        <v>127</v>
      </c>
      <c r="N276" s="10">
        <v>3208.5</v>
      </c>
      <c r="O276" s="10">
        <v>203.3</v>
      </c>
      <c r="P276" s="11">
        <f t="shared" si="94"/>
        <v>6.3362942184821565</v>
      </c>
      <c r="Q276" s="11">
        <v>54.8</v>
      </c>
      <c r="R276" s="11">
        <v>0</v>
      </c>
      <c r="S276" s="11">
        <v>3</v>
      </c>
      <c r="T276" s="11">
        <v>23</v>
      </c>
      <c r="U276" s="11">
        <f>Q276+R276+S276+T276</f>
        <v>80.8</v>
      </c>
      <c r="V276" s="11">
        <f t="shared" si="95"/>
        <v>2.5183107371045659</v>
      </c>
      <c r="W276" s="11">
        <v>122.5</v>
      </c>
      <c r="X276" s="11">
        <f t="shared" si="96"/>
        <v>3.8179834813775906</v>
      </c>
      <c r="Y276" s="12" t="s">
        <v>70</v>
      </c>
      <c r="Z276" s="12" t="s">
        <v>5</v>
      </c>
      <c r="AA276" s="13" t="s">
        <v>127</v>
      </c>
      <c r="AB276" s="13">
        <v>3530</v>
      </c>
      <c r="AC276" s="13">
        <v>465.8</v>
      </c>
      <c r="AD276" s="14">
        <f t="shared" si="97"/>
        <v>13.195467422096318</v>
      </c>
      <c r="AE276" s="14">
        <v>29</v>
      </c>
      <c r="AF276" s="14">
        <v>0</v>
      </c>
      <c r="AG276" s="14">
        <v>4</v>
      </c>
      <c r="AH276" s="14">
        <v>77.2</v>
      </c>
      <c r="AI276" s="14">
        <f>AE276+AF276+AG276+AH276</f>
        <v>110.2</v>
      </c>
      <c r="AJ276" s="14">
        <f t="shared" si="98"/>
        <v>3.1218130311614729</v>
      </c>
      <c r="AK276" s="14">
        <v>355.6</v>
      </c>
      <c r="AL276" s="60">
        <f t="shared" si="99"/>
        <v>10.073654390934845</v>
      </c>
      <c r="AM276" s="62">
        <f t="shared" si="100"/>
        <v>-6.8591732036141613</v>
      </c>
      <c r="AN276" s="63">
        <f t="shared" si="92"/>
        <v>-5.790431143820598</v>
      </c>
      <c r="AO276" s="63">
        <f t="shared" si="93"/>
        <v>1.0687420597935633</v>
      </c>
    </row>
    <row r="277" spans="1:41" ht="15" customHeight="1" outlineLevel="1" collapsed="1">
      <c r="A277" s="7"/>
      <c r="B277" s="8" t="s">
        <v>108</v>
      </c>
      <c r="C277" s="65" t="s">
        <v>70</v>
      </c>
      <c r="D277" s="66"/>
      <c r="E277" s="129">
        <f>SUM(E272:E276)</f>
        <v>20754.060000000005</v>
      </c>
      <c r="F277" s="129">
        <f>SUM(F272:F276)</f>
        <v>1187.8</v>
      </c>
      <c r="G277" s="129">
        <f>F277*100/E277</f>
        <v>5.7232175294857957</v>
      </c>
      <c r="H277" s="129">
        <f>SUM(H272:H276)</f>
        <v>597</v>
      </c>
      <c r="I277" s="129">
        <f>H277*100/E277</f>
        <v>2.8765456011980302</v>
      </c>
      <c r="J277" s="129">
        <f>SUM(J272:J276)</f>
        <v>590.79999999999995</v>
      </c>
      <c r="K277" s="129">
        <f>J277*100/E277</f>
        <v>2.8466719282877655</v>
      </c>
      <c r="L277" s="9" t="s">
        <v>70</v>
      </c>
      <c r="M277" s="10"/>
      <c r="N277" s="10">
        <f>SUBTOTAL(9,N272:N276)</f>
        <v>19038.400000000001</v>
      </c>
      <c r="O277" s="10">
        <f>SUBTOTAL(9,O272:O276)</f>
        <v>1196.75</v>
      </c>
      <c r="P277" s="11">
        <f t="shared" si="94"/>
        <v>6.28597991427851</v>
      </c>
      <c r="Q277" s="11"/>
      <c r="R277" s="11"/>
      <c r="S277" s="11"/>
      <c r="T277" s="11"/>
      <c r="U277" s="11">
        <f>SUBTOTAL(9,U272:U276)</f>
        <v>527.6</v>
      </c>
      <c r="V277" s="11">
        <f t="shared" si="95"/>
        <v>2.7712412807798974</v>
      </c>
      <c r="W277" s="11">
        <f>SUBTOTAL(9,W272:W276)</f>
        <v>669.15</v>
      </c>
      <c r="X277" s="11">
        <f t="shared" si="96"/>
        <v>3.514738633498613</v>
      </c>
      <c r="Y277" s="12" t="s">
        <v>70</v>
      </c>
      <c r="Z277" s="12"/>
      <c r="AA277" s="13"/>
      <c r="AB277" s="13">
        <f>SUBTOTAL(9,AB272:AB276)</f>
        <v>17951.080000000002</v>
      </c>
      <c r="AC277" s="13">
        <f>SUBTOTAL(9,AC272:AC276)</f>
        <v>1205.55</v>
      </c>
      <c r="AD277" s="14">
        <f t="shared" si="97"/>
        <v>6.715751921332866</v>
      </c>
      <c r="AE277" s="14"/>
      <c r="AF277" s="14"/>
      <c r="AG277" s="14"/>
      <c r="AH277" s="14"/>
      <c r="AI277" s="14">
        <f>SUBTOTAL(9,AI272:AI276)</f>
        <v>443.9</v>
      </c>
      <c r="AJ277" s="14">
        <f t="shared" si="98"/>
        <v>2.4728317182030271</v>
      </c>
      <c r="AK277" s="14">
        <f>SUBTOTAL(9,AK272:AK276)</f>
        <v>761.65000000000009</v>
      </c>
      <c r="AL277" s="60">
        <f t="shared" si="99"/>
        <v>4.2429202031298399</v>
      </c>
      <c r="AM277" s="62">
        <f t="shared" si="100"/>
        <v>-0.42977200705435603</v>
      </c>
      <c r="AN277" s="63">
        <f t="shared" si="92"/>
        <v>-0.99253439184707037</v>
      </c>
      <c r="AO277" s="63">
        <f t="shared" si="93"/>
        <v>-0.56276238479271434</v>
      </c>
    </row>
    <row r="278" spans="1:41" ht="15" hidden="1" customHeight="1" outlineLevel="2">
      <c r="A278" s="7" t="s">
        <v>6</v>
      </c>
      <c r="B278" s="8" t="s">
        <v>51</v>
      </c>
      <c r="C278" s="65" t="s">
        <v>70</v>
      </c>
      <c r="D278" s="66" t="s">
        <v>122</v>
      </c>
      <c r="E278" s="129">
        <v>0</v>
      </c>
      <c r="F278" s="129">
        <v>0</v>
      </c>
      <c r="G278" s="129">
        <v>0</v>
      </c>
      <c r="H278" s="129">
        <v>0</v>
      </c>
      <c r="I278" s="129">
        <v>0</v>
      </c>
      <c r="J278" s="129">
        <v>0</v>
      </c>
      <c r="K278" s="129">
        <v>0</v>
      </c>
      <c r="L278" s="9" t="s">
        <v>70</v>
      </c>
      <c r="M278" s="10" t="s">
        <v>122</v>
      </c>
      <c r="N278" s="10">
        <v>14</v>
      </c>
      <c r="O278" s="10">
        <v>0</v>
      </c>
      <c r="P278" s="11">
        <f t="shared" si="94"/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f t="shared" ref="U278:U284" si="101">Q278+R278+S278+T278</f>
        <v>0</v>
      </c>
      <c r="V278" s="11">
        <f t="shared" si="95"/>
        <v>0</v>
      </c>
      <c r="W278" s="11">
        <v>0</v>
      </c>
      <c r="X278" s="11">
        <f t="shared" si="96"/>
        <v>0</v>
      </c>
      <c r="Y278" s="12" t="s">
        <v>70</v>
      </c>
      <c r="Z278" s="12" t="s">
        <v>6</v>
      </c>
      <c r="AA278" s="13" t="s">
        <v>122</v>
      </c>
      <c r="AB278" s="13">
        <v>0</v>
      </c>
      <c r="AC278" s="13">
        <v>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f t="shared" ref="AI278:AI284" si="102">AE278+AF278+AG278+AH278</f>
        <v>0</v>
      </c>
      <c r="AJ278" s="14">
        <v>0</v>
      </c>
      <c r="AK278" s="14">
        <v>0</v>
      </c>
      <c r="AL278" s="60">
        <v>0</v>
      </c>
      <c r="AM278" s="62">
        <f t="shared" si="100"/>
        <v>0</v>
      </c>
      <c r="AN278" s="63">
        <f t="shared" si="92"/>
        <v>0</v>
      </c>
      <c r="AO278" s="63">
        <f t="shared" si="93"/>
        <v>0</v>
      </c>
    </row>
    <row r="279" spans="1:41" ht="15" hidden="1" customHeight="1" outlineLevel="2">
      <c r="A279" s="7" t="s">
        <v>6</v>
      </c>
      <c r="B279" s="8" t="s">
        <v>51</v>
      </c>
      <c r="C279" s="65" t="s">
        <v>70</v>
      </c>
      <c r="D279" s="67" t="s">
        <v>123</v>
      </c>
      <c r="E279" s="130">
        <v>338.99999999999977</v>
      </c>
      <c r="F279" s="130">
        <v>18</v>
      </c>
      <c r="G279" s="130">
        <v>5.3097345132743401</v>
      </c>
      <c r="H279" s="130">
        <v>18</v>
      </c>
      <c r="I279" s="130">
        <v>5.3097345132743401</v>
      </c>
      <c r="J279" s="130">
        <v>0</v>
      </c>
      <c r="K279" s="130">
        <v>0</v>
      </c>
      <c r="L279" s="9" t="s">
        <v>70</v>
      </c>
      <c r="M279" s="10" t="s">
        <v>123</v>
      </c>
      <c r="N279" s="10">
        <v>383</v>
      </c>
      <c r="O279" s="10">
        <v>15</v>
      </c>
      <c r="P279" s="11">
        <f t="shared" si="94"/>
        <v>3.9164490861618799</v>
      </c>
      <c r="Q279" s="11">
        <v>7</v>
      </c>
      <c r="R279" s="11">
        <v>0</v>
      </c>
      <c r="S279" s="11">
        <v>3</v>
      </c>
      <c r="T279" s="11">
        <v>5</v>
      </c>
      <c r="U279" s="11">
        <f t="shared" si="101"/>
        <v>15</v>
      </c>
      <c r="V279" s="11">
        <f t="shared" si="95"/>
        <v>3.9164490861618799</v>
      </c>
      <c r="W279" s="11">
        <v>0</v>
      </c>
      <c r="X279" s="11">
        <f t="shared" si="96"/>
        <v>0</v>
      </c>
      <c r="Y279" s="12" t="s">
        <v>70</v>
      </c>
      <c r="Z279" s="12" t="s">
        <v>6</v>
      </c>
      <c r="AA279" s="13" t="s">
        <v>123</v>
      </c>
      <c r="AB279" s="13">
        <v>490</v>
      </c>
      <c r="AC279" s="13">
        <v>15</v>
      </c>
      <c r="AD279" s="14">
        <f t="shared" si="97"/>
        <v>3.0612244897959182</v>
      </c>
      <c r="AE279" s="14">
        <v>2</v>
      </c>
      <c r="AF279" s="14">
        <v>0</v>
      </c>
      <c r="AG279" s="14">
        <v>0</v>
      </c>
      <c r="AH279" s="14">
        <v>13</v>
      </c>
      <c r="AI279" s="14">
        <f t="shared" si="102"/>
        <v>15</v>
      </c>
      <c r="AJ279" s="14">
        <f t="shared" si="98"/>
        <v>3.0612244897959182</v>
      </c>
      <c r="AK279" s="14">
        <v>0</v>
      </c>
      <c r="AL279" s="60">
        <f t="shared" si="99"/>
        <v>0</v>
      </c>
      <c r="AM279" s="62">
        <f t="shared" si="100"/>
        <v>0.85522459636596171</v>
      </c>
      <c r="AN279" s="63">
        <f t="shared" si="92"/>
        <v>2.2485100234784219</v>
      </c>
      <c r="AO279" s="63">
        <f t="shared" si="93"/>
        <v>1.3932854271124602</v>
      </c>
    </row>
    <row r="280" spans="1:41" ht="15" hidden="1" customHeight="1" outlineLevel="2">
      <c r="A280" s="7" t="s">
        <v>6</v>
      </c>
      <c r="B280" s="8" t="s">
        <v>51</v>
      </c>
      <c r="C280" s="65" t="s">
        <v>70</v>
      </c>
      <c r="D280" s="67" t="s">
        <v>141</v>
      </c>
      <c r="E280" s="130">
        <v>1231.7999999999997</v>
      </c>
      <c r="F280" s="130">
        <v>27</v>
      </c>
      <c r="G280" s="130">
        <v>2.1919142717973701</v>
      </c>
      <c r="H280" s="130">
        <v>17</v>
      </c>
      <c r="I280" s="130">
        <v>1.3800941711316801</v>
      </c>
      <c r="J280" s="130">
        <v>10</v>
      </c>
      <c r="K280" s="130">
        <v>0.81182010066569299</v>
      </c>
      <c r="L280" s="9" t="s">
        <v>70</v>
      </c>
      <c r="M280" s="10" t="s">
        <v>124</v>
      </c>
      <c r="N280" s="10">
        <v>1105.44</v>
      </c>
      <c r="O280" s="10">
        <v>17</v>
      </c>
      <c r="P280" s="11">
        <f t="shared" si="94"/>
        <v>1.5378491822260818</v>
      </c>
      <c r="Q280" s="11">
        <v>15</v>
      </c>
      <c r="R280" s="11">
        <v>0</v>
      </c>
      <c r="S280" s="11">
        <v>2</v>
      </c>
      <c r="T280" s="11">
        <v>0</v>
      </c>
      <c r="U280" s="11">
        <f t="shared" si="101"/>
        <v>17</v>
      </c>
      <c r="V280" s="11">
        <f t="shared" si="95"/>
        <v>1.5378491822260818</v>
      </c>
      <c r="W280" s="11">
        <v>0</v>
      </c>
      <c r="X280" s="11">
        <f t="shared" si="96"/>
        <v>0</v>
      </c>
      <c r="Y280" s="12" t="s">
        <v>70</v>
      </c>
      <c r="Z280" s="12" t="s">
        <v>6</v>
      </c>
      <c r="AA280" s="13" t="s">
        <v>124</v>
      </c>
      <c r="AB280" s="13">
        <v>1669.92</v>
      </c>
      <c r="AC280" s="13">
        <v>47.5</v>
      </c>
      <c r="AD280" s="14">
        <f t="shared" si="97"/>
        <v>2.8444476382102137</v>
      </c>
      <c r="AE280" s="14">
        <v>25</v>
      </c>
      <c r="AF280" s="14">
        <v>0</v>
      </c>
      <c r="AG280" s="14">
        <v>3</v>
      </c>
      <c r="AH280" s="14">
        <v>8</v>
      </c>
      <c r="AI280" s="14">
        <f t="shared" si="102"/>
        <v>36</v>
      </c>
      <c r="AJ280" s="14">
        <f t="shared" si="98"/>
        <v>2.1557918942224776</v>
      </c>
      <c r="AK280" s="14">
        <v>11.5</v>
      </c>
      <c r="AL280" s="60">
        <f t="shared" si="99"/>
        <v>0.68865574398773588</v>
      </c>
      <c r="AM280" s="62">
        <f t="shared" si="100"/>
        <v>-1.3065984559841319</v>
      </c>
      <c r="AN280" s="63">
        <f t="shared" si="92"/>
        <v>-0.65253336641284365</v>
      </c>
      <c r="AO280" s="63">
        <f t="shared" si="93"/>
        <v>0.65406508957128828</v>
      </c>
    </row>
    <row r="281" spans="1:41" ht="15" hidden="1" customHeight="1" outlineLevel="2">
      <c r="A281" s="7" t="s">
        <v>6</v>
      </c>
      <c r="B281" s="8" t="s">
        <v>51</v>
      </c>
      <c r="C281" s="65" t="s">
        <v>70</v>
      </c>
      <c r="D281" s="67" t="s">
        <v>142</v>
      </c>
      <c r="E281" s="130">
        <v>2368.0000000000005</v>
      </c>
      <c r="F281" s="130">
        <v>141</v>
      </c>
      <c r="G281" s="130">
        <v>5.9543918918918903</v>
      </c>
      <c r="H281" s="130">
        <v>44</v>
      </c>
      <c r="I281" s="130">
        <v>1.8581081081081099</v>
      </c>
      <c r="J281" s="130">
        <v>97</v>
      </c>
      <c r="K281" s="130">
        <v>4.0962837837837798</v>
      </c>
      <c r="L281" s="9" t="s">
        <v>70</v>
      </c>
      <c r="M281" s="10" t="s">
        <v>125</v>
      </c>
      <c r="N281" s="10">
        <v>2428.5</v>
      </c>
      <c r="O281" s="10">
        <v>110.8</v>
      </c>
      <c r="P281" s="11">
        <f t="shared" si="94"/>
        <v>4.5624871319744695</v>
      </c>
      <c r="Q281" s="11">
        <v>47</v>
      </c>
      <c r="R281" s="11">
        <v>0</v>
      </c>
      <c r="S281" s="11">
        <v>1</v>
      </c>
      <c r="T281" s="11">
        <v>23.6</v>
      </c>
      <c r="U281" s="11">
        <f t="shared" si="101"/>
        <v>71.599999999999994</v>
      </c>
      <c r="V281" s="11">
        <f t="shared" si="95"/>
        <v>2.9483220094708664</v>
      </c>
      <c r="W281" s="11">
        <v>39.200000000000003</v>
      </c>
      <c r="X281" s="11">
        <f t="shared" si="96"/>
        <v>1.6141651225036033</v>
      </c>
      <c r="Y281" s="12" t="s">
        <v>70</v>
      </c>
      <c r="Z281" s="12" t="s">
        <v>6</v>
      </c>
      <c r="AA281" s="13" t="s">
        <v>125</v>
      </c>
      <c r="AB281" s="13">
        <v>3019</v>
      </c>
      <c r="AC281" s="13">
        <v>181.9</v>
      </c>
      <c r="AD281" s="14">
        <f t="shared" si="97"/>
        <v>6.0251738986419348</v>
      </c>
      <c r="AE281" s="14">
        <v>72</v>
      </c>
      <c r="AF281" s="14">
        <v>0</v>
      </c>
      <c r="AG281" s="14">
        <v>1</v>
      </c>
      <c r="AH281" s="14">
        <v>21.5</v>
      </c>
      <c r="AI281" s="14">
        <f t="shared" si="102"/>
        <v>94.5</v>
      </c>
      <c r="AJ281" s="14">
        <f t="shared" si="98"/>
        <v>3.1301755548194765</v>
      </c>
      <c r="AK281" s="14">
        <v>87.4</v>
      </c>
      <c r="AL281" s="60">
        <f t="shared" si="99"/>
        <v>2.8949983438224578</v>
      </c>
      <c r="AM281" s="62">
        <f t="shared" si="100"/>
        <v>-1.4626867666674652</v>
      </c>
      <c r="AN281" s="63">
        <f t="shared" si="92"/>
        <v>-7.0782006750044424E-2</v>
      </c>
      <c r="AO281" s="63">
        <f t="shared" si="93"/>
        <v>1.3919047599174208</v>
      </c>
    </row>
    <row r="282" spans="1:41" ht="15" hidden="1" customHeight="1" outlineLevel="2">
      <c r="A282" s="7" t="s">
        <v>6</v>
      </c>
      <c r="B282" s="8" t="s">
        <v>51</v>
      </c>
      <c r="C282" s="65" t="s">
        <v>70</v>
      </c>
      <c r="D282" s="67" t="s">
        <v>143</v>
      </c>
      <c r="E282" s="130">
        <v>4781.5000000000055</v>
      </c>
      <c r="F282" s="130">
        <v>500.6</v>
      </c>
      <c r="G282" s="130">
        <v>10.4695179337028</v>
      </c>
      <c r="H282" s="130">
        <v>174</v>
      </c>
      <c r="I282" s="130">
        <v>3.63902541043606</v>
      </c>
      <c r="J282" s="130">
        <v>326.60000000000002</v>
      </c>
      <c r="K282" s="130">
        <v>6.8304925232667602</v>
      </c>
      <c r="L282" s="9" t="s">
        <v>70</v>
      </c>
      <c r="M282" s="10" t="s">
        <v>126</v>
      </c>
      <c r="N282" s="10">
        <v>6001.4</v>
      </c>
      <c r="O282" s="10">
        <v>626.1</v>
      </c>
      <c r="P282" s="11">
        <f t="shared" si="94"/>
        <v>10.432565734661912</v>
      </c>
      <c r="Q282" s="11">
        <v>119.6</v>
      </c>
      <c r="R282" s="11">
        <v>0</v>
      </c>
      <c r="S282" s="11">
        <v>11.5</v>
      </c>
      <c r="T282" s="11">
        <v>33.5</v>
      </c>
      <c r="U282" s="11">
        <f t="shared" si="101"/>
        <v>164.6</v>
      </c>
      <c r="V282" s="11">
        <f t="shared" si="95"/>
        <v>2.7426933715466393</v>
      </c>
      <c r="W282" s="11">
        <v>461.5</v>
      </c>
      <c r="X282" s="11">
        <f t="shared" si="96"/>
        <v>7.6898723631152732</v>
      </c>
      <c r="Y282" s="12" t="s">
        <v>70</v>
      </c>
      <c r="Z282" s="12" t="s">
        <v>6</v>
      </c>
      <c r="AA282" s="13" t="s">
        <v>126</v>
      </c>
      <c r="AB282" s="13">
        <v>6114.2</v>
      </c>
      <c r="AC282" s="13">
        <v>410.5</v>
      </c>
      <c r="AD282" s="14">
        <f t="shared" si="97"/>
        <v>6.7138791665303721</v>
      </c>
      <c r="AE282" s="14">
        <v>117.5</v>
      </c>
      <c r="AF282" s="14">
        <v>0</v>
      </c>
      <c r="AG282" s="14">
        <v>19.5</v>
      </c>
      <c r="AH282" s="14">
        <v>77.900000000000006</v>
      </c>
      <c r="AI282" s="14">
        <f t="shared" si="102"/>
        <v>214.9</v>
      </c>
      <c r="AJ282" s="14">
        <f t="shared" si="98"/>
        <v>3.5147688986294203</v>
      </c>
      <c r="AK282" s="14">
        <v>195.6</v>
      </c>
      <c r="AL282" s="60">
        <f t="shared" si="99"/>
        <v>3.1991102679009518</v>
      </c>
      <c r="AM282" s="62">
        <f t="shared" si="100"/>
        <v>3.71868656813154</v>
      </c>
      <c r="AN282" s="63">
        <f t="shared" si="92"/>
        <v>3.7556387671724281</v>
      </c>
      <c r="AO282" s="63">
        <f t="shared" si="93"/>
        <v>3.695219904088809E-2</v>
      </c>
    </row>
    <row r="283" spans="1:41" ht="15" hidden="1" customHeight="1" outlineLevel="2">
      <c r="A283" s="7" t="s">
        <v>6</v>
      </c>
      <c r="B283" s="8" t="s">
        <v>51</v>
      </c>
      <c r="C283" s="65" t="s">
        <v>70</v>
      </c>
      <c r="D283" s="67" t="s">
        <v>144</v>
      </c>
      <c r="E283" s="130">
        <v>2072.9999999999995</v>
      </c>
      <c r="F283" s="130">
        <v>157.5</v>
      </c>
      <c r="G283" s="130">
        <v>7.59768451519537</v>
      </c>
      <c r="H283" s="130">
        <v>78</v>
      </c>
      <c r="I283" s="130">
        <v>3.7626628075253299</v>
      </c>
      <c r="J283" s="130">
        <v>79.5</v>
      </c>
      <c r="K283" s="130">
        <v>3.8350217076700401</v>
      </c>
      <c r="L283" s="9" t="s">
        <v>70</v>
      </c>
      <c r="M283" s="10" t="s">
        <v>127</v>
      </c>
      <c r="N283" s="10">
        <v>2394</v>
      </c>
      <c r="O283" s="10">
        <v>83</v>
      </c>
      <c r="P283" s="11">
        <f t="shared" si="94"/>
        <v>3.4670008354218882</v>
      </c>
      <c r="Q283" s="11">
        <v>31</v>
      </c>
      <c r="R283" s="11">
        <v>0</v>
      </c>
      <c r="S283" s="11">
        <v>2</v>
      </c>
      <c r="T283" s="11">
        <v>17</v>
      </c>
      <c r="U283" s="11">
        <f t="shared" si="101"/>
        <v>50</v>
      </c>
      <c r="V283" s="11">
        <f t="shared" si="95"/>
        <v>2.0885547201336676</v>
      </c>
      <c r="W283" s="11">
        <v>33</v>
      </c>
      <c r="X283" s="11">
        <f t="shared" si="96"/>
        <v>1.3784461152882206</v>
      </c>
      <c r="Y283" s="12" t="s">
        <v>70</v>
      </c>
      <c r="Z283" s="12" t="s">
        <v>6</v>
      </c>
      <c r="AA283" s="13" t="s">
        <v>127</v>
      </c>
      <c r="AB283" s="13">
        <v>3329</v>
      </c>
      <c r="AC283" s="13">
        <v>158</v>
      </c>
      <c r="AD283" s="14">
        <f t="shared" si="97"/>
        <v>4.7461700210273357</v>
      </c>
      <c r="AE283" s="14">
        <v>23</v>
      </c>
      <c r="AF283" s="14">
        <v>0</v>
      </c>
      <c r="AG283" s="14">
        <v>1</v>
      </c>
      <c r="AH283" s="14">
        <v>24</v>
      </c>
      <c r="AI283" s="14">
        <f t="shared" si="102"/>
        <v>48</v>
      </c>
      <c r="AJ283" s="14">
        <f t="shared" si="98"/>
        <v>1.441874436767798</v>
      </c>
      <c r="AK283" s="14">
        <v>110</v>
      </c>
      <c r="AL283" s="60">
        <f t="shared" si="99"/>
        <v>3.3042955842595374</v>
      </c>
      <c r="AM283" s="62">
        <f t="shared" si="100"/>
        <v>-1.2791691856054475</v>
      </c>
      <c r="AN283" s="63">
        <f t="shared" si="92"/>
        <v>2.8515144941680344</v>
      </c>
      <c r="AO283" s="63">
        <f t="shared" si="93"/>
        <v>4.1306836797734814</v>
      </c>
    </row>
    <row r="284" spans="1:41" ht="15" hidden="1" customHeight="1" outlineLevel="2">
      <c r="A284" s="7" t="s">
        <v>6</v>
      </c>
      <c r="B284" s="8" t="s">
        <v>51</v>
      </c>
      <c r="C284" s="65" t="s">
        <v>70</v>
      </c>
      <c r="D284" s="67" t="s">
        <v>128</v>
      </c>
      <c r="E284" s="130">
        <v>0</v>
      </c>
      <c r="F284" s="130">
        <v>0</v>
      </c>
      <c r="G284" s="130">
        <v>0</v>
      </c>
      <c r="H284" s="130">
        <v>0</v>
      </c>
      <c r="I284" s="130">
        <v>0</v>
      </c>
      <c r="J284" s="130">
        <v>0</v>
      </c>
      <c r="K284" s="130">
        <v>0</v>
      </c>
      <c r="L284" s="9" t="s">
        <v>70</v>
      </c>
      <c r="M284" s="10" t="s">
        <v>128</v>
      </c>
      <c r="N284" s="10">
        <v>0</v>
      </c>
      <c r="O284" s="10">
        <v>0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f t="shared" si="101"/>
        <v>0</v>
      </c>
      <c r="V284" s="11">
        <v>0</v>
      </c>
      <c r="W284" s="11">
        <v>0</v>
      </c>
      <c r="X284" s="11">
        <v>0</v>
      </c>
      <c r="Y284" s="12" t="s">
        <v>70</v>
      </c>
      <c r="Z284" s="12" t="s">
        <v>6</v>
      </c>
      <c r="AA284" s="13" t="s">
        <v>128</v>
      </c>
      <c r="AB284" s="13">
        <v>216</v>
      </c>
      <c r="AC284" s="13">
        <v>43.5</v>
      </c>
      <c r="AD284" s="14">
        <f t="shared" si="97"/>
        <v>20.138888888888889</v>
      </c>
      <c r="AE284" s="14">
        <v>8</v>
      </c>
      <c r="AF284" s="14">
        <v>0</v>
      </c>
      <c r="AG284" s="14">
        <v>0</v>
      </c>
      <c r="AH284" s="14">
        <v>4</v>
      </c>
      <c r="AI284" s="14">
        <f t="shared" si="102"/>
        <v>12</v>
      </c>
      <c r="AJ284" s="14">
        <f t="shared" si="98"/>
        <v>5.5555555555555554</v>
      </c>
      <c r="AK284" s="14">
        <v>31.5</v>
      </c>
      <c r="AL284" s="60">
        <f t="shared" si="99"/>
        <v>14.583333333333334</v>
      </c>
      <c r="AM284" s="62">
        <f t="shared" si="100"/>
        <v>-20.138888888888889</v>
      </c>
      <c r="AN284" s="63">
        <f t="shared" si="92"/>
        <v>-20.138888888888889</v>
      </c>
      <c r="AO284" s="63">
        <f t="shared" si="93"/>
        <v>0</v>
      </c>
    </row>
    <row r="285" spans="1:41" ht="15" customHeight="1" outlineLevel="1" collapsed="1">
      <c r="A285" s="7"/>
      <c r="B285" s="8" t="s">
        <v>109</v>
      </c>
      <c r="C285" s="65" t="s">
        <v>70</v>
      </c>
      <c r="D285" s="66"/>
      <c r="E285" s="129">
        <f>SUM(E278:E284)</f>
        <v>10793.300000000007</v>
      </c>
      <c r="F285" s="129">
        <f>SUM(F278:F284)</f>
        <v>844.1</v>
      </c>
      <c r="G285" s="129">
        <f>F285*100/E285</f>
        <v>7.820592404547261</v>
      </c>
      <c r="H285" s="129">
        <f>SUM(H278:H284)</f>
        <v>331</v>
      </c>
      <c r="I285" s="129">
        <f>H285*100/E285</f>
        <v>3.0667173153715712</v>
      </c>
      <c r="J285" s="129">
        <f>SUM(J278:J284)</f>
        <v>513.1</v>
      </c>
      <c r="K285" s="129">
        <f>J285*100/E285</f>
        <v>4.7538750891756898</v>
      </c>
      <c r="L285" s="9" t="s">
        <v>70</v>
      </c>
      <c r="M285" s="10"/>
      <c r="N285" s="10">
        <f>SUBTOTAL(9,N278:N284)</f>
        <v>12326.34</v>
      </c>
      <c r="O285" s="10">
        <f>SUBTOTAL(9,O278:O284)</f>
        <v>851.90000000000009</v>
      </c>
      <c r="P285" s="11">
        <f t="shared" si="94"/>
        <v>6.9112161436403676</v>
      </c>
      <c r="Q285" s="11"/>
      <c r="R285" s="11"/>
      <c r="S285" s="11"/>
      <c r="T285" s="11"/>
      <c r="U285" s="11">
        <f>SUBTOTAL(9,U278:U284)</f>
        <v>318.2</v>
      </c>
      <c r="V285" s="11">
        <f t="shared" si="95"/>
        <v>2.5814637597210526</v>
      </c>
      <c r="W285" s="11">
        <f>SUBTOTAL(9,W278:W284)</f>
        <v>533.70000000000005</v>
      </c>
      <c r="X285" s="11">
        <f t="shared" si="96"/>
        <v>4.3297523839193151</v>
      </c>
      <c r="Y285" s="12" t="s">
        <v>70</v>
      </c>
      <c r="Z285" s="12"/>
      <c r="AA285" s="13"/>
      <c r="AB285" s="13">
        <f>SUBTOTAL(9,AB278:AB284)</f>
        <v>14838.119999999999</v>
      </c>
      <c r="AC285" s="13">
        <f>SUBTOTAL(9,AC278:AC284)</f>
        <v>856.4</v>
      </c>
      <c r="AD285" s="14">
        <f t="shared" si="97"/>
        <v>5.7716206635341951</v>
      </c>
      <c r="AE285" s="14"/>
      <c r="AF285" s="14"/>
      <c r="AG285" s="14"/>
      <c r="AH285" s="14"/>
      <c r="AI285" s="14">
        <f>SUBTOTAL(9,AI278:AI284)</f>
        <v>420.4</v>
      </c>
      <c r="AJ285" s="14">
        <f t="shared" si="98"/>
        <v>2.8332430253967487</v>
      </c>
      <c r="AK285" s="14">
        <f>SUBTOTAL(9,AK278:AK284)</f>
        <v>436</v>
      </c>
      <c r="AL285" s="60">
        <f t="shared" si="99"/>
        <v>2.938377638137446</v>
      </c>
      <c r="AM285" s="62">
        <f t="shared" si="100"/>
        <v>1.1395954801061725</v>
      </c>
      <c r="AN285" s="63">
        <f t="shared" si="92"/>
        <v>2.0489717410130659</v>
      </c>
      <c r="AO285" s="63">
        <f t="shared" si="93"/>
        <v>0.90937626090689339</v>
      </c>
    </row>
    <row r="286" spans="1:41" ht="15" hidden="1" customHeight="1" outlineLevel="2">
      <c r="A286" s="7">
        <v>33</v>
      </c>
      <c r="B286" s="8" t="s">
        <v>21</v>
      </c>
      <c r="C286" s="65" t="s">
        <v>68</v>
      </c>
      <c r="D286" s="66" t="s">
        <v>122</v>
      </c>
      <c r="E286" s="129">
        <v>0</v>
      </c>
      <c r="F286" s="129">
        <v>0</v>
      </c>
      <c r="G286" s="129">
        <v>0</v>
      </c>
      <c r="H286" s="129">
        <v>0</v>
      </c>
      <c r="I286" s="129">
        <v>0</v>
      </c>
      <c r="J286" s="129">
        <v>0</v>
      </c>
      <c r="K286" s="129">
        <v>0</v>
      </c>
      <c r="L286" s="9" t="s">
        <v>68</v>
      </c>
      <c r="M286" s="10" t="s">
        <v>122</v>
      </c>
      <c r="N286" s="10">
        <v>119</v>
      </c>
      <c r="O286" s="10">
        <v>10</v>
      </c>
      <c r="P286" s="11">
        <f t="shared" si="94"/>
        <v>8.4033613445378155</v>
      </c>
      <c r="Q286" s="11">
        <v>6</v>
      </c>
      <c r="R286" s="11">
        <v>0</v>
      </c>
      <c r="S286" s="11">
        <v>0</v>
      </c>
      <c r="T286" s="11">
        <v>4</v>
      </c>
      <c r="U286" s="11">
        <f t="shared" ref="U286:U292" si="103">Q286+R286+S286+T286</f>
        <v>10</v>
      </c>
      <c r="V286" s="11">
        <f t="shared" si="95"/>
        <v>8.4033613445378155</v>
      </c>
      <c r="W286" s="11">
        <v>0</v>
      </c>
      <c r="X286" s="11">
        <f t="shared" si="96"/>
        <v>0</v>
      </c>
      <c r="Y286" s="12" t="s">
        <v>68</v>
      </c>
      <c r="Z286" s="12">
        <v>33</v>
      </c>
      <c r="AA286" s="13" t="s">
        <v>122</v>
      </c>
      <c r="AB286" s="13">
        <v>122</v>
      </c>
      <c r="AC286" s="13">
        <v>2.63</v>
      </c>
      <c r="AD286" s="14">
        <f t="shared" si="97"/>
        <v>2.1557377049180326</v>
      </c>
      <c r="AE286" s="14">
        <v>2.63</v>
      </c>
      <c r="AF286" s="14">
        <v>0</v>
      </c>
      <c r="AG286" s="14">
        <v>0</v>
      </c>
      <c r="AH286" s="14">
        <v>0</v>
      </c>
      <c r="AI286" s="14">
        <f t="shared" ref="AI286:AI292" si="104">AE286+AF286+AG286+AH286</f>
        <v>2.63</v>
      </c>
      <c r="AJ286" s="14">
        <f t="shared" si="98"/>
        <v>2.1557377049180326</v>
      </c>
      <c r="AK286" s="14">
        <v>0</v>
      </c>
      <c r="AL286" s="60">
        <f t="shared" si="99"/>
        <v>0</v>
      </c>
      <c r="AM286" s="62">
        <f t="shared" si="100"/>
        <v>6.2476236396197828</v>
      </c>
      <c r="AN286" s="63">
        <f t="shared" si="92"/>
        <v>-2.1557377049180326</v>
      </c>
      <c r="AO286" s="63">
        <f t="shared" si="93"/>
        <v>-8.4033613445378155</v>
      </c>
    </row>
    <row r="287" spans="1:41" ht="15" hidden="1" customHeight="1" outlineLevel="2">
      <c r="A287" s="7">
        <v>33</v>
      </c>
      <c r="B287" s="8" t="s">
        <v>21</v>
      </c>
      <c r="C287" s="65" t="s">
        <v>68</v>
      </c>
      <c r="D287" s="67" t="s">
        <v>123</v>
      </c>
      <c r="E287" s="130">
        <v>4754.4000000000042</v>
      </c>
      <c r="F287" s="130">
        <v>151.1</v>
      </c>
      <c r="G287" s="130">
        <v>3.1781086993101102</v>
      </c>
      <c r="H287" s="130">
        <v>118.4</v>
      </c>
      <c r="I287" s="130">
        <v>2.49032475180885</v>
      </c>
      <c r="J287" s="130">
        <v>32.700000000000003</v>
      </c>
      <c r="K287" s="130">
        <v>0.68778394750126204</v>
      </c>
      <c r="L287" s="9" t="s">
        <v>68</v>
      </c>
      <c r="M287" s="10" t="s">
        <v>123</v>
      </c>
      <c r="N287" s="10">
        <v>5372</v>
      </c>
      <c r="O287" s="10">
        <v>318.02999999999997</v>
      </c>
      <c r="P287" s="11">
        <f t="shared" si="94"/>
        <v>5.9201414743112428</v>
      </c>
      <c r="Q287" s="11">
        <v>96.33</v>
      </c>
      <c r="R287" s="11">
        <v>0</v>
      </c>
      <c r="S287" s="11">
        <v>4.5999999999999996</v>
      </c>
      <c r="T287" s="11">
        <v>35</v>
      </c>
      <c r="U287" s="11">
        <f t="shared" si="103"/>
        <v>135.93</v>
      </c>
      <c r="V287" s="11">
        <f t="shared" si="95"/>
        <v>2.5303425167535369</v>
      </c>
      <c r="W287" s="11">
        <v>182.1</v>
      </c>
      <c r="X287" s="11">
        <f t="shared" si="96"/>
        <v>3.3897989575577068</v>
      </c>
      <c r="Y287" s="12" t="s">
        <v>68</v>
      </c>
      <c r="Z287" s="12">
        <v>33</v>
      </c>
      <c r="AA287" s="13" t="s">
        <v>123</v>
      </c>
      <c r="AB287" s="13">
        <v>4017.4</v>
      </c>
      <c r="AC287" s="13">
        <v>139.4</v>
      </c>
      <c r="AD287" s="14">
        <f t="shared" si="97"/>
        <v>3.4699059092945688</v>
      </c>
      <c r="AE287" s="14">
        <v>70</v>
      </c>
      <c r="AF287" s="14">
        <v>0</v>
      </c>
      <c r="AG287" s="14">
        <v>2</v>
      </c>
      <c r="AH287" s="14">
        <v>12</v>
      </c>
      <c r="AI287" s="14">
        <f t="shared" si="104"/>
        <v>84</v>
      </c>
      <c r="AJ287" s="14">
        <f t="shared" si="98"/>
        <v>2.090904565141634</v>
      </c>
      <c r="AK287" s="14">
        <v>55.4</v>
      </c>
      <c r="AL287" s="60">
        <f t="shared" si="99"/>
        <v>1.3790013441529347</v>
      </c>
      <c r="AM287" s="62">
        <f t="shared" si="100"/>
        <v>2.4502355650166741</v>
      </c>
      <c r="AN287" s="63">
        <f t="shared" si="92"/>
        <v>-0.29179720998445857</v>
      </c>
      <c r="AO287" s="63">
        <f t="shared" si="93"/>
        <v>-2.7420327750011326</v>
      </c>
    </row>
    <row r="288" spans="1:41" ht="15" hidden="1" customHeight="1" outlineLevel="2">
      <c r="A288" s="7">
        <v>33</v>
      </c>
      <c r="B288" s="8" t="s">
        <v>21</v>
      </c>
      <c r="C288" s="65" t="s">
        <v>68</v>
      </c>
      <c r="D288" s="67" t="s">
        <v>141</v>
      </c>
      <c r="E288" s="130">
        <v>18750.797777</v>
      </c>
      <c r="F288" s="130">
        <v>1416.2</v>
      </c>
      <c r="G288" s="130">
        <v>7.5527453116535197</v>
      </c>
      <c r="H288" s="130">
        <v>615.20000000000005</v>
      </c>
      <c r="I288" s="130">
        <v>3.2809284302154702</v>
      </c>
      <c r="J288" s="130">
        <v>801</v>
      </c>
      <c r="K288" s="130">
        <v>4.2718182422217703</v>
      </c>
      <c r="L288" s="9" t="s">
        <v>68</v>
      </c>
      <c r="M288" s="10" t="s">
        <v>124</v>
      </c>
      <c r="N288" s="10">
        <v>18825.7</v>
      </c>
      <c r="O288" s="10">
        <v>1629.26</v>
      </c>
      <c r="P288" s="11">
        <f t="shared" si="94"/>
        <v>8.6544457842205063</v>
      </c>
      <c r="Q288" s="11">
        <v>428.2</v>
      </c>
      <c r="R288" s="11">
        <v>4.7</v>
      </c>
      <c r="S288" s="11">
        <v>47.96</v>
      </c>
      <c r="T288" s="11">
        <v>191.8</v>
      </c>
      <c r="U288" s="11">
        <f t="shared" si="103"/>
        <v>672.66</v>
      </c>
      <c r="V288" s="11">
        <f t="shared" si="95"/>
        <v>3.5730942275718829</v>
      </c>
      <c r="W288" s="11">
        <v>956.6</v>
      </c>
      <c r="X288" s="11">
        <f t="shared" si="96"/>
        <v>5.0813515566486238</v>
      </c>
      <c r="Y288" s="12" t="s">
        <v>68</v>
      </c>
      <c r="Z288" s="12">
        <v>33</v>
      </c>
      <c r="AA288" s="13" t="s">
        <v>124</v>
      </c>
      <c r="AB288" s="13">
        <v>18094.150000000001</v>
      </c>
      <c r="AC288" s="13">
        <v>906.81</v>
      </c>
      <c r="AD288" s="14">
        <f t="shared" si="97"/>
        <v>5.0116197776629461</v>
      </c>
      <c r="AE288" s="14">
        <v>456.61</v>
      </c>
      <c r="AF288" s="14">
        <v>0.8</v>
      </c>
      <c r="AG288" s="14">
        <v>46.75</v>
      </c>
      <c r="AH288" s="14">
        <v>102.5</v>
      </c>
      <c r="AI288" s="14">
        <f t="shared" si="104"/>
        <v>606.66000000000008</v>
      </c>
      <c r="AJ288" s="14">
        <f t="shared" si="98"/>
        <v>3.3527963457802663</v>
      </c>
      <c r="AK288" s="14">
        <v>300.14999999999998</v>
      </c>
      <c r="AL288" s="60">
        <f t="shared" si="99"/>
        <v>1.65882343188268</v>
      </c>
      <c r="AM288" s="62">
        <f t="shared" si="100"/>
        <v>3.6428260065575602</v>
      </c>
      <c r="AN288" s="63">
        <f t="shared" si="92"/>
        <v>2.5411255339905736</v>
      </c>
      <c r="AO288" s="63">
        <f t="shared" si="93"/>
        <v>-1.1017004725669866</v>
      </c>
    </row>
    <row r="289" spans="1:41" ht="15" hidden="1" customHeight="1" outlineLevel="2">
      <c r="A289" s="7">
        <v>33</v>
      </c>
      <c r="B289" s="8" t="s">
        <v>21</v>
      </c>
      <c r="C289" s="65" t="s">
        <v>68</v>
      </c>
      <c r="D289" s="67" t="s">
        <v>142</v>
      </c>
      <c r="E289" s="130">
        <v>12305.690000000004</v>
      </c>
      <c r="F289" s="130">
        <v>939.68444399999998</v>
      </c>
      <c r="G289" s="130">
        <v>7.6361784182764199</v>
      </c>
      <c r="H289" s="130">
        <v>369.4</v>
      </c>
      <c r="I289" s="130">
        <v>3.0018633656463001</v>
      </c>
      <c r="J289" s="130">
        <v>570.28444400000001</v>
      </c>
      <c r="K289" s="130">
        <v>4.6343150526301198</v>
      </c>
      <c r="L289" s="9" t="s">
        <v>68</v>
      </c>
      <c r="M289" s="10" t="s">
        <v>125</v>
      </c>
      <c r="N289" s="10">
        <v>11979.62</v>
      </c>
      <c r="O289" s="10">
        <v>702.02</v>
      </c>
      <c r="P289" s="11">
        <f t="shared" si="94"/>
        <v>5.8601191022753643</v>
      </c>
      <c r="Q289" s="11">
        <v>235.1</v>
      </c>
      <c r="R289" s="11">
        <v>0</v>
      </c>
      <c r="S289" s="11">
        <v>43.3</v>
      </c>
      <c r="T289" s="11">
        <v>87.36</v>
      </c>
      <c r="U289" s="11">
        <f t="shared" si="103"/>
        <v>365.76</v>
      </c>
      <c r="V289" s="11">
        <f t="shared" si="95"/>
        <v>3.0531853264126907</v>
      </c>
      <c r="W289" s="11">
        <v>336.26</v>
      </c>
      <c r="X289" s="11">
        <f t="shared" si="96"/>
        <v>2.8069337758626731</v>
      </c>
      <c r="Y289" s="12" t="s">
        <v>68</v>
      </c>
      <c r="Z289" s="12">
        <v>33</v>
      </c>
      <c r="AA289" s="13" t="s">
        <v>125</v>
      </c>
      <c r="AB289" s="13">
        <v>11876.2</v>
      </c>
      <c r="AC289" s="13">
        <v>935.62</v>
      </c>
      <c r="AD289" s="14">
        <f t="shared" si="97"/>
        <v>7.8781091594954606</v>
      </c>
      <c r="AE289" s="14">
        <v>251.5</v>
      </c>
      <c r="AF289" s="14">
        <v>0.9</v>
      </c>
      <c r="AG289" s="14">
        <v>37.5</v>
      </c>
      <c r="AH289" s="14">
        <v>106.5</v>
      </c>
      <c r="AI289" s="14">
        <f t="shared" si="104"/>
        <v>396.4</v>
      </c>
      <c r="AJ289" s="14">
        <f t="shared" si="98"/>
        <v>3.3377679729206311</v>
      </c>
      <c r="AK289" s="14">
        <v>539.22</v>
      </c>
      <c r="AL289" s="60">
        <f t="shared" si="99"/>
        <v>4.54034118657483</v>
      </c>
      <c r="AM289" s="62">
        <f t="shared" si="100"/>
        <v>-2.0179900572200964</v>
      </c>
      <c r="AN289" s="63">
        <f t="shared" si="92"/>
        <v>-0.24193074121904079</v>
      </c>
      <c r="AO289" s="63">
        <f t="shared" si="93"/>
        <v>1.7760593160010556</v>
      </c>
    </row>
    <row r="290" spans="1:41" ht="15" hidden="1" customHeight="1" outlineLevel="2">
      <c r="A290" s="7">
        <v>33</v>
      </c>
      <c r="B290" s="8" t="s">
        <v>21</v>
      </c>
      <c r="C290" s="65" t="s">
        <v>68</v>
      </c>
      <c r="D290" s="67" t="s">
        <v>143</v>
      </c>
      <c r="E290" s="130">
        <v>11906.870000000004</v>
      </c>
      <c r="F290" s="130">
        <v>894.1</v>
      </c>
      <c r="G290" s="130">
        <v>7.5091102867504196</v>
      </c>
      <c r="H290" s="130">
        <v>404.6</v>
      </c>
      <c r="I290" s="130">
        <v>3.3980382753821901</v>
      </c>
      <c r="J290" s="130">
        <v>489.5</v>
      </c>
      <c r="K290" s="130">
        <v>4.11107201136823</v>
      </c>
      <c r="L290" s="9" t="s">
        <v>68</v>
      </c>
      <c r="M290" s="10" t="s">
        <v>126</v>
      </c>
      <c r="N290" s="10">
        <v>10787.36</v>
      </c>
      <c r="O290" s="10">
        <v>967.25</v>
      </c>
      <c r="P290" s="11">
        <f t="shared" si="94"/>
        <v>8.9665126592604665</v>
      </c>
      <c r="Q290" s="11">
        <v>225.75</v>
      </c>
      <c r="R290" s="11">
        <v>0</v>
      </c>
      <c r="S290" s="11">
        <v>24</v>
      </c>
      <c r="T290" s="11">
        <v>99.7</v>
      </c>
      <c r="U290" s="11">
        <f t="shared" si="103"/>
        <v>349.45</v>
      </c>
      <c r="V290" s="11">
        <f t="shared" si="95"/>
        <v>3.2394394921463636</v>
      </c>
      <c r="W290" s="11">
        <v>617.79999999999995</v>
      </c>
      <c r="X290" s="11">
        <f t="shared" si="96"/>
        <v>5.7270731671141029</v>
      </c>
      <c r="Y290" s="12" t="s">
        <v>68</v>
      </c>
      <c r="Z290" s="12">
        <v>33</v>
      </c>
      <c r="AA290" s="13" t="s">
        <v>126</v>
      </c>
      <c r="AB290" s="13">
        <v>10963.45</v>
      </c>
      <c r="AC290" s="13">
        <v>606.41</v>
      </c>
      <c r="AD290" s="14">
        <f t="shared" si="97"/>
        <v>5.5311968404106366</v>
      </c>
      <c r="AE290" s="14">
        <v>201.73</v>
      </c>
      <c r="AF290" s="14">
        <v>0</v>
      </c>
      <c r="AG290" s="14">
        <v>22</v>
      </c>
      <c r="AH290" s="14">
        <v>142.85</v>
      </c>
      <c r="AI290" s="14">
        <f t="shared" si="104"/>
        <v>366.58</v>
      </c>
      <c r="AJ290" s="14">
        <f t="shared" si="98"/>
        <v>3.3436555098987997</v>
      </c>
      <c r="AK290" s="14">
        <v>239.83</v>
      </c>
      <c r="AL290" s="60">
        <f t="shared" si="99"/>
        <v>2.187541330511837</v>
      </c>
      <c r="AM290" s="62">
        <f t="shared" si="100"/>
        <v>3.4353158188498298</v>
      </c>
      <c r="AN290" s="63">
        <f t="shared" si="92"/>
        <v>1.9779134463397829</v>
      </c>
      <c r="AO290" s="63">
        <f t="shared" si="93"/>
        <v>-1.4574023725100469</v>
      </c>
    </row>
    <row r="291" spans="1:41" ht="15" hidden="1" customHeight="1" outlineLevel="2">
      <c r="A291" s="7">
        <v>33</v>
      </c>
      <c r="B291" s="8" t="s">
        <v>21</v>
      </c>
      <c r="C291" s="65" t="s">
        <v>68</v>
      </c>
      <c r="D291" s="67" t="s">
        <v>144</v>
      </c>
      <c r="E291" s="130">
        <v>6817.2288890000027</v>
      </c>
      <c r="F291" s="130">
        <v>513.6</v>
      </c>
      <c r="G291" s="130">
        <v>7.5338529534885303</v>
      </c>
      <c r="H291" s="130">
        <v>154.30000000000001</v>
      </c>
      <c r="I291" s="130">
        <v>2.2633826348824999</v>
      </c>
      <c r="J291" s="130">
        <v>359.3</v>
      </c>
      <c r="K291" s="130">
        <v>5.2704699497438297</v>
      </c>
      <c r="L291" s="9" t="s">
        <v>68</v>
      </c>
      <c r="M291" s="10" t="s">
        <v>127</v>
      </c>
      <c r="N291" s="10">
        <v>6730.35</v>
      </c>
      <c r="O291" s="10">
        <v>368.75</v>
      </c>
      <c r="P291" s="11">
        <f t="shared" si="94"/>
        <v>5.4789126865616202</v>
      </c>
      <c r="Q291" s="11">
        <v>89</v>
      </c>
      <c r="R291" s="11">
        <v>0</v>
      </c>
      <c r="S291" s="11">
        <v>21.2</v>
      </c>
      <c r="T291" s="11">
        <v>51.6</v>
      </c>
      <c r="U291" s="11">
        <f t="shared" si="103"/>
        <v>161.80000000000001</v>
      </c>
      <c r="V291" s="11">
        <f t="shared" si="95"/>
        <v>2.4040354513509699</v>
      </c>
      <c r="W291" s="11">
        <v>206.95</v>
      </c>
      <c r="X291" s="11">
        <f t="shared" si="96"/>
        <v>3.0748772352106499</v>
      </c>
      <c r="Y291" s="12" t="s">
        <v>68</v>
      </c>
      <c r="Z291" s="12">
        <v>33</v>
      </c>
      <c r="AA291" s="13" t="s">
        <v>127</v>
      </c>
      <c r="AB291" s="13">
        <v>7662.65</v>
      </c>
      <c r="AC291" s="13">
        <v>593.4</v>
      </c>
      <c r="AD291" s="14">
        <f t="shared" si="97"/>
        <v>7.7440572125831144</v>
      </c>
      <c r="AE291" s="14">
        <v>168</v>
      </c>
      <c r="AF291" s="14">
        <v>0</v>
      </c>
      <c r="AG291" s="14">
        <v>6</v>
      </c>
      <c r="AH291" s="14">
        <v>69.900000000000006</v>
      </c>
      <c r="AI291" s="14">
        <f t="shared" si="104"/>
        <v>243.9</v>
      </c>
      <c r="AJ291" s="14">
        <f t="shared" si="98"/>
        <v>3.1829719483468515</v>
      </c>
      <c r="AK291" s="14">
        <v>349.5</v>
      </c>
      <c r="AL291" s="60">
        <f t="shared" si="99"/>
        <v>4.5610852642362634</v>
      </c>
      <c r="AM291" s="62">
        <f t="shared" si="100"/>
        <v>-2.2651445260214942</v>
      </c>
      <c r="AN291" s="63">
        <f t="shared" si="92"/>
        <v>-0.21020425909458407</v>
      </c>
      <c r="AO291" s="63">
        <f t="shared" si="93"/>
        <v>2.0549402669269101</v>
      </c>
    </row>
    <row r="292" spans="1:41" ht="15" hidden="1" customHeight="1" outlineLevel="2">
      <c r="A292" s="7">
        <v>33</v>
      </c>
      <c r="B292" s="8" t="s">
        <v>21</v>
      </c>
      <c r="C292" s="65" t="s">
        <v>68</v>
      </c>
      <c r="D292" s="67" t="s">
        <v>128</v>
      </c>
      <c r="E292" s="130">
        <v>152.80000000000004</v>
      </c>
      <c r="F292" s="130">
        <v>6.6</v>
      </c>
      <c r="G292" s="130">
        <v>4.31937172774869</v>
      </c>
      <c r="H292" s="130">
        <v>6.6</v>
      </c>
      <c r="I292" s="130">
        <v>4.31937172774869</v>
      </c>
      <c r="J292" s="130">
        <v>0</v>
      </c>
      <c r="K292" s="130">
        <v>0</v>
      </c>
      <c r="L292" s="9" t="s">
        <v>68</v>
      </c>
      <c r="M292" s="10" t="s">
        <v>128</v>
      </c>
      <c r="N292" s="10">
        <v>0</v>
      </c>
      <c r="O292" s="10">
        <v>0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f t="shared" si="103"/>
        <v>0</v>
      </c>
      <c r="V292" s="11">
        <v>0</v>
      </c>
      <c r="W292" s="11">
        <v>0</v>
      </c>
      <c r="X292" s="11">
        <v>0</v>
      </c>
      <c r="Y292" s="12" t="s">
        <v>68</v>
      </c>
      <c r="Z292" s="12">
        <v>33</v>
      </c>
      <c r="AA292" s="13" t="s">
        <v>128</v>
      </c>
      <c r="AB292" s="13">
        <v>151</v>
      </c>
      <c r="AC292" s="13">
        <v>10</v>
      </c>
      <c r="AD292" s="14">
        <f t="shared" si="97"/>
        <v>6.6225165562913908</v>
      </c>
      <c r="AE292" s="14">
        <v>10</v>
      </c>
      <c r="AF292" s="14">
        <v>0</v>
      </c>
      <c r="AG292" s="14">
        <v>0</v>
      </c>
      <c r="AH292" s="14">
        <v>0</v>
      </c>
      <c r="AI292" s="14">
        <f t="shared" si="104"/>
        <v>10</v>
      </c>
      <c r="AJ292" s="14">
        <f t="shared" si="98"/>
        <v>6.6225165562913908</v>
      </c>
      <c r="AK292" s="14">
        <v>0</v>
      </c>
      <c r="AL292" s="60">
        <f t="shared" si="99"/>
        <v>0</v>
      </c>
      <c r="AM292" s="62">
        <f t="shared" si="100"/>
        <v>-6.6225165562913908</v>
      </c>
      <c r="AN292" s="63">
        <f t="shared" si="92"/>
        <v>-2.3031448285427008</v>
      </c>
      <c r="AO292" s="63">
        <f t="shared" si="93"/>
        <v>4.31937172774869</v>
      </c>
    </row>
    <row r="293" spans="1:41" ht="15" customHeight="1" outlineLevel="1" collapsed="1">
      <c r="A293" s="7"/>
      <c r="B293" s="8" t="s">
        <v>110</v>
      </c>
      <c r="C293" s="65" t="s">
        <v>68</v>
      </c>
      <c r="D293" s="66"/>
      <c r="E293" s="129">
        <f>SUM(E286:E292)</f>
        <v>54687.786666000022</v>
      </c>
      <c r="F293" s="129">
        <f>SUM(F286:F292)</f>
        <v>3921.2844439999994</v>
      </c>
      <c r="G293" s="129">
        <f>F293*100/E293</f>
        <v>7.1703111115994451</v>
      </c>
      <c r="H293" s="129">
        <f>SUM(H286:H292)</f>
        <v>1668.4999999999998</v>
      </c>
      <c r="I293" s="129">
        <f>H293*100/E293</f>
        <v>3.050955435790792</v>
      </c>
      <c r="J293" s="129">
        <f>SUM(J286:J292)</f>
        <v>2252.7844440000003</v>
      </c>
      <c r="K293" s="129">
        <f>J293*100/E293</f>
        <v>4.119355675808654</v>
      </c>
      <c r="L293" s="9" t="s">
        <v>68</v>
      </c>
      <c r="M293" s="10"/>
      <c r="N293" s="10">
        <f>SUBTOTAL(9,N286:N292)</f>
        <v>53814.03</v>
      </c>
      <c r="O293" s="10">
        <f>SUBTOTAL(9,O286:O292)</f>
        <v>3995.31</v>
      </c>
      <c r="P293" s="11">
        <f t="shared" si="94"/>
        <v>7.4242906543144978</v>
      </c>
      <c r="Q293" s="11"/>
      <c r="R293" s="11"/>
      <c r="S293" s="11"/>
      <c r="T293" s="11"/>
      <c r="U293" s="11">
        <f>SUBTOTAL(9,U286:U292)</f>
        <v>1695.6</v>
      </c>
      <c r="V293" s="11">
        <f t="shared" si="95"/>
        <v>3.1508511813740765</v>
      </c>
      <c r="W293" s="11">
        <f>SUBTOTAL(9,W286:W292)</f>
        <v>2299.71</v>
      </c>
      <c r="X293" s="11">
        <f t="shared" si="96"/>
        <v>4.2734394729404208</v>
      </c>
      <c r="Y293" s="12" t="s">
        <v>68</v>
      </c>
      <c r="Z293" s="12"/>
      <c r="AA293" s="13"/>
      <c r="AB293" s="13">
        <f>SUBTOTAL(9,AB286:AB292)</f>
        <v>52886.85</v>
      </c>
      <c r="AC293" s="13">
        <f>SUBTOTAL(9,AC286:AC292)</f>
        <v>3194.27</v>
      </c>
      <c r="AD293" s="14">
        <f t="shared" si="97"/>
        <v>6.0398189720128919</v>
      </c>
      <c r="AE293" s="14"/>
      <c r="AF293" s="14"/>
      <c r="AG293" s="14"/>
      <c r="AH293" s="14"/>
      <c r="AI293" s="14">
        <f>SUBTOTAL(9,AI286:AI292)</f>
        <v>1710.17</v>
      </c>
      <c r="AJ293" s="14">
        <f t="shared" si="98"/>
        <v>3.2336393640385088</v>
      </c>
      <c r="AK293" s="14">
        <f>SUBTOTAL(9,AK286:AK292)</f>
        <v>1484.1</v>
      </c>
      <c r="AL293" s="60">
        <f t="shared" si="99"/>
        <v>2.806179607974383</v>
      </c>
      <c r="AM293" s="62">
        <f t="shared" si="100"/>
        <v>1.3844716823016059</v>
      </c>
      <c r="AN293" s="63">
        <f t="shared" si="92"/>
        <v>1.1304921395865533</v>
      </c>
      <c r="AO293" s="63">
        <f t="shared" si="93"/>
        <v>-0.25397954271505263</v>
      </c>
    </row>
    <row r="294" spans="1:41" ht="15" hidden="1" customHeight="1" outlineLevel="2">
      <c r="A294" s="7">
        <v>77</v>
      </c>
      <c r="B294" s="8" t="s">
        <v>44</v>
      </c>
      <c r="C294" s="65" t="s">
        <v>68</v>
      </c>
      <c r="D294" s="67" t="s">
        <v>122</v>
      </c>
      <c r="E294" s="130">
        <v>243.99999999999994</v>
      </c>
      <c r="F294" s="130">
        <v>18</v>
      </c>
      <c r="G294" s="130">
        <v>7.3770491803278704</v>
      </c>
      <c r="H294" s="130">
        <v>14</v>
      </c>
      <c r="I294" s="130">
        <v>5.7377049180327901</v>
      </c>
      <c r="J294" s="130">
        <v>4</v>
      </c>
      <c r="K294" s="130">
        <v>1.63934426229508</v>
      </c>
      <c r="L294" s="9" t="s">
        <v>68</v>
      </c>
      <c r="M294" s="10" t="s">
        <v>122</v>
      </c>
      <c r="N294" s="10">
        <v>360</v>
      </c>
      <c r="O294" s="10">
        <v>17</v>
      </c>
      <c r="P294" s="11">
        <f t="shared" si="94"/>
        <v>4.7222222222222223</v>
      </c>
      <c r="Q294" s="11">
        <v>17</v>
      </c>
      <c r="R294" s="11">
        <v>0</v>
      </c>
      <c r="S294" s="11">
        <v>0</v>
      </c>
      <c r="T294" s="11">
        <v>0</v>
      </c>
      <c r="U294" s="11">
        <f t="shared" ref="U294:U300" si="105">Q294+R294+S294+T294</f>
        <v>17</v>
      </c>
      <c r="V294" s="11">
        <f t="shared" si="95"/>
        <v>4.7222222222222223</v>
      </c>
      <c r="W294" s="11">
        <v>0</v>
      </c>
      <c r="X294" s="11">
        <f t="shared" si="96"/>
        <v>0</v>
      </c>
      <c r="Y294" s="12" t="s">
        <v>68</v>
      </c>
      <c r="Z294" s="12">
        <v>77</v>
      </c>
      <c r="AA294" s="13" t="s">
        <v>122</v>
      </c>
      <c r="AB294" s="13">
        <v>117</v>
      </c>
      <c r="AC294" s="13">
        <v>5</v>
      </c>
      <c r="AD294" s="14">
        <f t="shared" si="97"/>
        <v>4.2735042735042734</v>
      </c>
      <c r="AE294" s="14">
        <v>2</v>
      </c>
      <c r="AF294" s="14">
        <v>0</v>
      </c>
      <c r="AG294" s="14">
        <v>0</v>
      </c>
      <c r="AH294" s="14">
        <v>3</v>
      </c>
      <c r="AI294" s="14">
        <f t="shared" ref="AI294:AI300" si="106">AE294+AF294+AG294+AH294</f>
        <v>5</v>
      </c>
      <c r="AJ294" s="14">
        <f t="shared" si="98"/>
        <v>4.2735042735042734</v>
      </c>
      <c r="AK294" s="14">
        <v>0</v>
      </c>
      <c r="AL294" s="60">
        <f t="shared" si="99"/>
        <v>0</v>
      </c>
      <c r="AM294" s="62">
        <f t="shared" si="100"/>
        <v>0.4487179487179489</v>
      </c>
      <c r="AN294" s="63">
        <f t="shared" si="92"/>
        <v>3.103544906823597</v>
      </c>
      <c r="AO294" s="63">
        <f t="shared" si="93"/>
        <v>2.6548269581056481</v>
      </c>
    </row>
    <row r="295" spans="1:41" ht="15" hidden="1" customHeight="1" outlineLevel="2">
      <c r="A295" s="7">
        <v>77</v>
      </c>
      <c r="B295" s="8" t="s">
        <v>44</v>
      </c>
      <c r="C295" s="65" t="s">
        <v>68</v>
      </c>
      <c r="D295" s="67" t="s">
        <v>123</v>
      </c>
      <c r="E295" s="130">
        <v>6421.0271000000057</v>
      </c>
      <c r="F295" s="130">
        <v>370.26679999999999</v>
      </c>
      <c r="G295" s="130">
        <v>5.7664730927548904</v>
      </c>
      <c r="H295" s="130">
        <v>172.26679999999999</v>
      </c>
      <c r="I295" s="130">
        <v>2.6828906670985901</v>
      </c>
      <c r="J295" s="130">
        <v>198</v>
      </c>
      <c r="K295" s="130">
        <v>3.0836188185531901</v>
      </c>
      <c r="L295" s="9" t="s">
        <v>68</v>
      </c>
      <c r="M295" s="10" t="s">
        <v>123</v>
      </c>
      <c r="N295" s="10">
        <v>3263.14</v>
      </c>
      <c r="O295" s="10">
        <v>220.1</v>
      </c>
      <c r="P295" s="11">
        <f t="shared" si="94"/>
        <v>6.7450369889125197</v>
      </c>
      <c r="Q295" s="11">
        <v>68.8</v>
      </c>
      <c r="R295" s="11">
        <v>0</v>
      </c>
      <c r="S295" s="11">
        <v>19</v>
      </c>
      <c r="T295" s="11">
        <v>42.4</v>
      </c>
      <c r="U295" s="11">
        <f t="shared" si="105"/>
        <v>130.19999999999999</v>
      </c>
      <c r="V295" s="11">
        <f t="shared" si="95"/>
        <v>3.990021880765152</v>
      </c>
      <c r="W295" s="11">
        <v>89.9</v>
      </c>
      <c r="X295" s="11">
        <f t="shared" si="96"/>
        <v>2.7550151081473673</v>
      </c>
      <c r="Y295" s="12" t="s">
        <v>68</v>
      </c>
      <c r="Z295" s="12">
        <v>77</v>
      </c>
      <c r="AA295" s="13" t="s">
        <v>123</v>
      </c>
      <c r="AB295" s="13">
        <v>1576.9</v>
      </c>
      <c r="AC295" s="13">
        <v>46.1</v>
      </c>
      <c r="AD295" s="14">
        <f t="shared" si="97"/>
        <v>2.9234574164499967</v>
      </c>
      <c r="AE295" s="14">
        <v>17.100000000000001</v>
      </c>
      <c r="AF295" s="14">
        <v>0</v>
      </c>
      <c r="AG295" s="14">
        <v>6</v>
      </c>
      <c r="AH295" s="14">
        <v>23</v>
      </c>
      <c r="AI295" s="14">
        <f t="shared" si="106"/>
        <v>46.1</v>
      </c>
      <c r="AJ295" s="14">
        <f t="shared" si="98"/>
        <v>2.9234574164499967</v>
      </c>
      <c r="AK295" s="14">
        <v>0</v>
      </c>
      <c r="AL295" s="60">
        <f t="shared" si="99"/>
        <v>0</v>
      </c>
      <c r="AM295" s="62">
        <f t="shared" si="100"/>
        <v>3.821579572462523</v>
      </c>
      <c r="AN295" s="63">
        <f t="shared" si="92"/>
        <v>2.8430156763048937</v>
      </c>
      <c r="AO295" s="63">
        <f t="shared" si="93"/>
        <v>-0.97856389615762929</v>
      </c>
    </row>
    <row r="296" spans="1:41" ht="15" hidden="1" customHeight="1" outlineLevel="2">
      <c r="A296" s="7">
        <v>77</v>
      </c>
      <c r="B296" s="8" t="s">
        <v>44</v>
      </c>
      <c r="C296" s="65" t="s">
        <v>68</v>
      </c>
      <c r="D296" s="67" t="s">
        <v>141</v>
      </c>
      <c r="E296" s="130">
        <v>11559.078500000001</v>
      </c>
      <c r="F296" s="130">
        <v>648.96730000000002</v>
      </c>
      <c r="G296" s="130">
        <v>5.6143515246479199</v>
      </c>
      <c r="H296" s="130">
        <v>251.16730000000001</v>
      </c>
      <c r="I296" s="130">
        <v>2.1729098375901801</v>
      </c>
      <c r="J296" s="130">
        <v>397.8</v>
      </c>
      <c r="K296" s="130">
        <v>3.4414508042315002</v>
      </c>
      <c r="L296" s="9" t="s">
        <v>68</v>
      </c>
      <c r="M296" s="10" t="s">
        <v>124</v>
      </c>
      <c r="N296" s="10">
        <v>5873.8</v>
      </c>
      <c r="O296" s="10">
        <v>272.77</v>
      </c>
      <c r="P296" s="11">
        <f t="shared" si="94"/>
        <v>4.6438421464809831</v>
      </c>
      <c r="Q296" s="11">
        <v>97.17</v>
      </c>
      <c r="R296" s="11">
        <v>4</v>
      </c>
      <c r="S296" s="11">
        <v>15.3</v>
      </c>
      <c r="T296" s="11">
        <v>57.3</v>
      </c>
      <c r="U296" s="11">
        <f t="shared" si="105"/>
        <v>173.76999999999998</v>
      </c>
      <c r="V296" s="11">
        <f t="shared" si="95"/>
        <v>2.958391501242807</v>
      </c>
      <c r="W296" s="11">
        <v>99</v>
      </c>
      <c r="X296" s="11">
        <f t="shared" si="96"/>
        <v>1.6854506452381763</v>
      </c>
      <c r="Y296" s="12" t="s">
        <v>68</v>
      </c>
      <c r="Z296" s="12">
        <v>77</v>
      </c>
      <c r="AA296" s="13" t="s">
        <v>124</v>
      </c>
      <c r="AB296" s="13">
        <v>4818.62</v>
      </c>
      <c r="AC296" s="13">
        <v>251.97</v>
      </c>
      <c r="AD296" s="14">
        <f t="shared" si="97"/>
        <v>5.2290904864878325</v>
      </c>
      <c r="AE296" s="14">
        <v>72.47</v>
      </c>
      <c r="AF296" s="14">
        <v>0</v>
      </c>
      <c r="AG296" s="14">
        <v>9</v>
      </c>
      <c r="AH296" s="14">
        <v>18.2</v>
      </c>
      <c r="AI296" s="14">
        <f t="shared" si="106"/>
        <v>99.67</v>
      </c>
      <c r="AJ296" s="14">
        <f t="shared" si="98"/>
        <v>2.0684345310483083</v>
      </c>
      <c r="AK296" s="14">
        <v>152.30000000000001</v>
      </c>
      <c r="AL296" s="60">
        <f t="shared" si="99"/>
        <v>3.1606559554395246</v>
      </c>
      <c r="AM296" s="62">
        <f t="shared" si="100"/>
        <v>-0.58524834000684933</v>
      </c>
      <c r="AN296" s="63">
        <f t="shared" si="92"/>
        <v>0.38526103816008739</v>
      </c>
      <c r="AO296" s="63">
        <f t="shared" si="93"/>
        <v>0.97050937816693672</v>
      </c>
    </row>
    <row r="297" spans="1:41" ht="15" hidden="1" customHeight="1" outlineLevel="2">
      <c r="A297" s="7">
        <v>77</v>
      </c>
      <c r="B297" s="8" t="s">
        <v>44</v>
      </c>
      <c r="C297" s="65" t="s">
        <v>68</v>
      </c>
      <c r="D297" s="67" t="s">
        <v>142</v>
      </c>
      <c r="E297" s="130">
        <v>11643.165200000007</v>
      </c>
      <c r="F297" s="130">
        <v>637.42499999999995</v>
      </c>
      <c r="G297" s="130">
        <v>5.4746710971686596</v>
      </c>
      <c r="H297" s="130">
        <v>316.02499999999998</v>
      </c>
      <c r="I297" s="130">
        <v>2.7142545494522099</v>
      </c>
      <c r="J297" s="130">
        <v>321.39999999999998</v>
      </c>
      <c r="K297" s="130">
        <v>2.7604177599403998</v>
      </c>
      <c r="L297" s="9" t="s">
        <v>68</v>
      </c>
      <c r="M297" s="10" t="s">
        <v>125</v>
      </c>
      <c r="N297" s="10">
        <v>7917.07</v>
      </c>
      <c r="O297" s="10">
        <v>604.42999999999995</v>
      </c>
      <c r="P297" s="11">
        <f t="shared" si="94"/>
        <v>7.6345163046430047</v>
      </c>
      <c r="Q297" s="11">
        <v>131.6</v>
      </c>
      <c r="R297" s="11">
        <v>4</v>
      </c>
      <c r="S297" s="11">
        <v>9.6999999999999993</v>
      </c>
      <c r="T297" s="11">
        <v>77.95</v>
      </c>
      <c r="U297" s="11">
        <f t="shared" si="105"/>
        <v>223.25</v>
      </c>
      <c r="V297" s="11">
        <f t="shared" si="95"/>
        <v>2.8198563357403685</v>
      </c>
      <c r="W297" s="11">
        <v>381.19</v>
      </c>
      <c r="X297" s="11">
        <f t="shared" si="96"/>
        <v>4.8147862782569817</v>
      </c>
      <c r="Y297" s="12" t="s">
        <v>68</v>
      </c>
      <c r="Z297" s="12">
        <v>77</v>
      </c>
      <c r="AA297" s="13" t="s">
        <v>125</v>
      </c>
      <c r="AB297" s="13">
        <v>6823.5</v>
      </c>
      <c r="AC297" s="13">
        <v>610.15</v>
      </c>
      <c r="AD297" s="14">
        <f t="shared" si="97"/>
        <v>8.9418919909137546</v>
      </c>
      <c r="AE297" s="14">
        <v>93</v>
      </c>
      <c r="AF297" s="14">
        <v>0</v>
      </c>
      <c r="AG297" s="14">
        <v>17.2</v>
      </c>
      <c r="AH297" s="14">
        <v>100.3</v>
      </c>
      <c r="AI297" s="14">
        <f t="shared" si="106"/>
        <v>210.5</v>
      </c>
      <c r="AJ297" s="14">
        <f t="shared" si="98"/>
        <v>3.0849270902029748</v>
      </c>
      <c r="AK297" s="14">
        <v>399.65</v>
      </c>
      <c r="AL297" s="60">
        <f t="shared" si="99"/>
        <v>5.8569649007107794</v>
      </c>
      <c r="AM297" s="62">
        <f t="shared" si="100"/>
        <v>-1.30737568627075</v>
      </c>
      <c r="AN297" s="63">
        <f t="shared" si="92"/>
        <v>-3.467220893745095</v>
      </c>
      <c r="AO297" s="63">
        <f t="shared" si="93"/>
        <v>-2.1598452074743451</v>
      </c>
    </row>
    <row r="298" spans="1:41" ht="15" hidden="1" customHeight="1" outlineLevel="2">
      <c r="A298" s="7">
        <v>77</v>
      </c>
      <c r="B298" s="8" t="s">
        <v>44</v>
      </c>
      <c r="C298" s="65" t="s">
        <v>68</v>
      </c>
      <c r="D298" s="67" t="s">
        <v>143</v>
      </c>
      <c r="E298" s="130">
        <v>9682.0000000000055</v>
      </c>
      <c r="F298" s="130">
        <v>620.6</v>
      </c>
      <c r="G298" s="130">
        <v>6.4098326791985096</v>
      </c>
      <c r="H298" s="130">
        <v>234.9</v>
      </c>
      <c r="I298" s="130">
        <v>2.4261516215657899</v>
      </c>
      <c r="J298" s="130">
        <v>385.7</v>
      </c>
      <c r="K298" s="130">
        <v>3.9836810576327202</v>
      </c>
      <c r="L298" s="9" t="s">
        <v>68</v>
      </c>
      <c r="M298" s="10" t="s">
        <v>126</v>
      </c>
      <c r="N298" s="10">
        <v>7914.3</v>
      </c>
      <c r="O298" s="10">
        <v>586.4</v>
      </c>
      <c r="P298" s="11">
        <f t="shared" si="94"/>
        <v>7.4093729072691206</v>
      </c>
      <c r="Q298" s="11">
        <v>112.4</v>
      </c>
      <c r="R298" s="11">
        <v>1</v>
      </c>
      <c r="S298" s="11">
        <v>8.1999999999999993</v>
      </c>
      <c r="T298" s="11">
        <v>103.8</v>
      </c>
      <c r="U298" s="11">
        <f t="shared" si="105"/>
        <v>225.4</v>
      </c>
      <c r="V298" s="11">
        <f t="shared" si="95"/>
        <v>2.8480092996222028</v>
      </c>
      <c r="W298" s="11">
        <v>361</v>
      </c>
      <c r="X298" s="11">
        <f t="shared" si="96"/>
        <v>4.5613636076469177</v>
      </c>
      <c r="Y298" s="12" t="s">
        <v>68</v>
      </c>
      <c r="Z298" s="12">
        <v>77</v>
      </c>
      <c r="AA298" s="13" t="s">
        <v>126</v>
      </c>
      <c r="AB298" s="13">
        <v>7953.4</v>
      </c>
      <c r="AC298" s="13">
        <v>723.1</v>
      </c>
      <c r="AD298" s="14">
        <f t="shared" si="97"/>
        <v>9.0917092061256817</v>
      </c>
      <c r="AE298" s="14">
        <v>91.2</v>
      </c>
      <c r="AF298" s="14">
        <v>0</v>
      </c>
      <c r="AG298" s="14">
        <v>13.7</v>
      </c>
      <c r="AH298" s="14">
        <v>50.5</v>
      </c>
      <c r="AI298" s="14">
        <f t="shared" si="106"/>
        <v>155.4</v>
      </c>
      <c r="AJ298" s="14">
        <f t="shared" si="98"/>
        <v>1.953881358915684</v>
      </c>
      <c r="AK298" s="14">
        <v>567.70000000000005</v>
      </c>
      <c r="AL298" s="60">
        <f t="shared" si="99"/>
        <v>7.1378278472099996</v>
      </c>
      <c r="AM298" s="62">
        <f t="shared" si="100"/>
        <v>-1.6823362988565611</v>
      </c>
      <c r="AN298" s="63">
        <f t="shared" si="92"/>
        <v>-2.681876526927172</v>
      </c>
      <c r="AO298" s="63">
        <f t="shared" si="93"/>
        <v>-0.99954022807061094</v>
      </c>
    </row>
    <row r="299" spans="1:41" ht="15" hidden="1" customHeight="1" outlineLevel="2">
      <c r="A299" s="7">
        <v>77</v>
      </c>
      <c r="B299" s="8" t="s">
        <v>44</v>
      </c>
      <c r="C299" s="65" t="s">
        <v>68</v>
      </c>
      <c r="D299" s="67" t="s">
        <v>144</v>
      </c>
      <c r="E299" s="130">
        <v>3435.2625000000025</v>
      </c>
      <c r="F299" s="130">
        <v>250.9</v>
      </c>
      <c r="G299" s="130">
        <v>7.3036631116253803</v>
      </c>
      <c r="H299" s="130">
        <v>89.9</v>
      </c>
      <c r="I299" s="130">
        <v>2.6169704273608798</v>
      </c>
      <c r="J299" s="130">
        <v>161</v>
      </c>
      <c r="K299" s="130">
        <v>4.6866869707919001</v>
      </c>
      <c r="L299" s="9" t="s">
        <v>68</v>
      </c>
      <c r="M299" s="10" t="s">
        <v>127</v>
      </c>
      <c r="N299" s="10">
        <v>2458.5700000000002</v>
      </c>
      <c r="O299" s="10">
        <v>199.6</v>
      </c>
      <c r="P299" s="11">
        <f t="shared" si="94"/>
        <v>8.1185404523767879</v>
      </c>
      <c r="Q299" s="11">
        <v>31.6</v>
      </c>
      <c r="R299" s="11">
        <v>0</v>
      </c>
      <c r="S299" s="11">
        <v>3</v>
      </c>
      <c r="T299" s="11">
        <v>24.5</v>
      </c>
      <c r="U299" s="11">
        <f t="shared" si="105"/>
        <v>59.1</v>
      </c>
      <c r="V299" s="11">
        <f t="shared" si="95"/>
        <v>2.4038363764302013</v>
      </c>
      <c r="W299" s="11">
        <v>140.5</v>
      </c>
      <c r="X299" s="11">
        <f t="shared" si="96"/>
        <v>5.7147040759465861</v>
      </c>
      <c r="Y299" s="12" t="s">
        <v>68</v>
      </c>
      <c r="Z299" s="12">
        <v>77</v>
      </c>
      <c r="AA299" s="13" t="s">
        <v>127</v>
      </c>
      <c r="AB299" s="13">
        <v>2715.44</v>
      </c>
      <c r="AC299" s="13">
        <v>206.46</v>
      </c>
      <c r="AD299" s="14">
        <f t="shared" si="97"/>
        <v>7.6031876970214771</v>
      </c>
      <c r="AE299" s="14">
        <v>20</v>
      </c>
      <c r="AF299" s="14">
        <v>0</v>
      </c>
      <c r="AG299" s="14">
        <v>3</v>
      </c>
      <c r="AH299" s="14">
        <v>24.38</v>
      </c>
      <c r="AI299" s="14">
        <f t="shared" si="106"/>
        <v>47.379999999999995</v>
      </c>
      <c r="AJ299" s="14">
        <f t="shared" si="98"/>
        <v>1.7448369325044928</v>
      </c>
      <c r="AK299" s="14">
        <v>159.09</v>
      </c>
      <c r="AL299" s="60">
        <f t="shared" si="99"/>
        <v>5.8587190289603157</v>
      </c>
      <c r="AM299" s="62">
        <f t="shared" si="100"/>
        <v>0.51535275535531078</v>
      </c>
      <c r="AN299" s="63">
        <f t="shared" si="92"/>
        <v>-0.29952458539609683</v>
      </c>
      <c r="AO299" s="63">
        <f t="shared" si="93"/>
        <v>-0.81487734075140761</v>
      </c>
    </row>
    <row r="300" spans="1:41" ht="15" hidden="1" customHeight="1" outlineLevel="2">
      <c r="A300" s="7">
        <v>77</v>
      </c>
      <c r="B300" s="8" t="s">
        <v>44</v>
      </c>
      <c r="C300" s="65" t="s">
        <v>68</v>
      </c>
      <c r="D300" s="67" t="s">
        <v>128</v>
      </c>
      <c r="E300" s="130">
        <v>180.99999999999994</v>
      </c>
      <c r="F300" s="130">
        <v>1</v>
      </c>
      <c r="G300" s="130">
        <v>0.55248618784530401</v>
      </c>
      <c r="H300" s="130">
        <v>1</v>
      </c>
      <c r="I300" s="130">
        <v>0.55248618784530401</v>
      </c>
      <c r="J300" s="130">
        <v>0</v>
      </c>
      <c r="K300" s="130">
        <v>0</v>
      </c>
      <c r="L300" s="9" t="s">
        <v>68</v>
      </c>
      <c r="M300" s="10" t="s">
        <v>128</v>
      </c>
      <c r="N300" s="10">
        <v>416</v>
      </c>
      <c r="O300" s="10">
        <v>2</v>
      </c>
      <c r="P300" s="11">
        <f t="shared" si="94"/>
        <v>0.48076923076923078</v>
      </c>
      <c r="Q300" s="11">
        <v>2</v>
      </c>
      <c r="R300" s="11">
        <v>0</v>
      </c>
      <c r="S300" s="11">
        <v>0</v>
      </c>
      <c r="T300" s="11">
        <v>0</v>
      </c>
      <c r="U300" s="11">
        <f t="shared" si="105"/>
        <v>2</v>
      </c>
      <c r="V300" s="11">
        <f t="shared" si="95"/>
        <v>0.48076923076923078</v>
      </c>
      <c r="W300" s="11">
        <v>0</v>
      </c>
      <c r="X300" s="11">
        <f t="shared" si="96"/>
        <v>0</v>
      </c>
      <c r="Y300" s="12" t="s">
        <v>68</v>
      </c>
      <c r="Z300" s="12">
        <v>77</v>
      </c>
      <c r="AA300" s="13" t="s">
        <v>128</v>
      </c>
      <c r="AB300" s="13">
        <v>566.82000000000005</v>
      </c>
      <c r="AC300" s="13">
        <v>59.36</v>
      </c>
      <c r="AD300" s="14">
        <f t="shared" si="97"/>
        <v>10.47246039307011</v>
      </c>
      <c r="AE300" s="14">
        <v>6</v>
      </c>
      <c r="AF300" s="14">
        <v>3</v>
      </c>
      <c r="AG300" s="14">
        <v>0</v>
      </c>
      <c r="AH300" s="14">
        <v>0</v>
      </c>
      <c r="AI300" s="14">
        <f t="shared" si="106"/>
        <v>9</v>
      </c>
      <c r="AJ300" s="14">
        <f t="shared" si="98"/>
        <v>1.587805652588123</v>
      </c>
      <c r="AK300" s="14">
        <v>50.36</v>
      </c>
      <c r="AL300" s="60">
        <f t="shared" si="99"/>
        <v>8.8846547404819862</v>
      </c>
      <c r="AM300" s="62">
        <f t="shared" si="100"/>
        <v>-9.9916911623008797</v>
      </c>
      <c r="AN300" s="63">
        <f t="shared" si="92"/>
        <v>-9.9199742052248059</v>
      </c>
      <c r="AO300" s="63">
        <f t="shared" si="93"/>
        <v>7.1716957076073229E-2</v>
      </c>
    </row>
    <row r="301" spans="1:41" ht="15" customHeight="1" outlineLevel="1" collapsed="1">
      <c r="A301" s="7"/>
      <c r="B301" s="8" t="s">
        <v>111</v>
      </c>
      <c r="C301" s="65" t="s">
        <v>68</v>
      </c>
      <c r="D301" s="66"/>
      <c r="E301" s="129">
        <f>SUM(E294:E300)</f>
        <v>43165.533300000025</v>
      </c>
      <c r="F301" s="129">
        <f>SUM(F294:F300)</f>
        <v>2547.1591000000003</v>
      </c>
      <c r="G301" s="129">
        <f>F301*100/E301</f>
        <v>5.9009096037277473</v>
      </c>
      <c r="H301" s="129">
        <f>SUM(H294:H300)</f>
        <v>1079.2591</v>
      </c>
      <c r="I301" s="129">
        <f>H301*100/E301</f>
        <v>2.5002797776159977</v>
      </c>
      <c r="J301" s="129">
        <f>SUM(J294:J300)</f>
        <v>1467.8999999999999</v>
      </c>
      <c r="K301" s="129">
        <f>J301*100/E301</f>
        <v>3.4006298261117491</v>
      </c>
      <c r="L301" s="9" t="s">
        <v>68</v>
      </c>
      <c r="M301" s="10"/>
      <c r="N301" s="10">
        <f>SUBTOTAL(9,N294:N300)</f>
        <v>28202.880000000001</v>
      </c>
      <c r="O301" s="10">
        <f>SUBTOTAL(9,O294:O300)</f>
        <v>1902.2999999999997</v>
      </c>
      <c r="P301" s="11">
        <f t="shared" si="94"/>
        <v>6.7450558240860499</v>
      </c>
      <c r="Q301" s="11"/>
      <c r="R301" s="11"/>
      <c r="S301" s="11"/>
      <c r="T301" s="11"/>
      <c r="U301" s="11">
        <f>SUBTOTAL(9,U294:U300)</f>
        <v>830.72</v>
      </c>
      <c r="V301" s="11">
        <f t="shared" si="95"/>
        <v>2.9455147843057161</v>
      </c>
      <c r="W301" s="11">
        <f>SUBTOTAL(9,W294:W300)</f>
        <v>1071.5900000000001</v>
      </c>
      <c r="X301" s="11">
        <f t="shared" si="96"/>
        <v>3.7995764971520645</v>
      </c>
      <c r="Y301" s="12" t="s">
        <v>68</v>
      </c>
      <c r="Z301" s="12"/>
      <c r="AA301" s="13"/>
      <c r="AB301" s="13">
        <f>SUBTOTAL(9,AB294:AB300)</f>
        <v>24571.679999999997</v>
      </c>
      <c r="AC301" s="13">
        <f>SUBTOTAL(9,AC294:AC300)</f>
        <v>1902.14</v>
      </c>
      <c r="AD301" s="14">
        <f t="shared" si="97"/>
        <v>7.7411882297018364</v>
      </c>
      <c r="AE301" s="14"/>
      <c r="AF301" s="14"/>
      <c r="AG301" s="14"/>
      <c r="AH301" s="14"/>
      <c r="AI301" s="14">
        <f>SUBTOTAL(9,AI294:AI300)</f>
        <v>573.04999999999995</v>
      </c>
      <c r="AJ301" s="14">
        <f t="shared" si="98"/>
        <v>2.3321563686325071</v>
      </c>
      <c r="AK301" s="14">
        <f>SUBTOTAL(9,AK294:AK300)</f>
        <v>1329.1</v>
      </c>
      <c r="AL301" s="60">
        <f t="shared" si="99"/>
        <v>5.4090725583273107</v>
      </c>
      <c r="AM301" s="62">
        <f t="shared" si="100"/>
        <v>-0.99613240561578653</v>
      </c>
      <c r="AN301" s="63">
        <f t="shared" si="92"/>
        <v>-1.8402786259740891</v>
      </c>
      <c r="AO301" s="63">
        <f t="shared" si="93"/>
        <v>-0.84414622035830256</v>
      </c>
    </row>
    <row r="302" spans="1:41" ht="15" hidden="1" customHeight="1" outlineLevel="2">
      <c r="A302" s="7">
        <v>34</v>
      </c>
      <c r="B302" s="8" t="s">
        <v>22</v>
      </c>
      <c r="C302" s="65" t="s">
        <v>68</v>
      </c>
      <c r="D302" s="67" t="s">
        <v>123</v>
      </c>
      <c r="E302" s="130">
        <v>121.00000000000007</v>
      </c>
      <c r="F302" s="130">
        <v>6</v>
      </c>
      <c r="G302" s="130">
        <v>4.95867768595041</v>
      </c>
      <c r="H302" s="130">
        <v>1</v>
      </c>
      <c r="I302" s="130">
        <v>0.826446280991736</v>
      </c>
      <c r="J302" s="130">
        <v>5</v>
      </c>
      <c r="K302" s="130">
        <v>4.1322314049586799</v>
      </c>
      <c r="L302" s="9" t="s">
        <v>68</v>
      </c>
      <c r="M302" s="10" t="s">
        <v>123</v>
      </c>
      <c r="N302" s="10">
        <v>366.2</v>
      </c>
      <c r="O302" s="10">
        <v>9</v>
      </c>
      <c r="P302" s="11">
        <f t="shared" si="94"/>
        <v>2.4576734025122886</v>
      </c>
      <c r="Q302" s="11">
        <v>5</v>
      </c>
      <c r="R302" s="11">
        <v>0</v>
      </c>
      <c r="S302" s="11">
        <v>0</v>
      </c>
      <c r="T302" s="11">
        <v>4</v>
      </c>
      <c r="U302" s="11">
        <f t="shared" ref="U302:U307" si="107">Q302+R302+S302+T302</f>
        <v>9</v>
      </c>
      <c r="V302" s="11">
        <f t="shared" si="95"/>
        <v>2.4576734025122886</v>
      </c>
      <c r="W302" s="11">
        <v>0</v>
      </c>
      <c r="X302" s="11">
        <f t="shared" si="96"/>
        <v>0</v>
      </c>
      <c r="Y302" s="12" t="s">
        <v>68</v>
      </c>
      <c r="Z302" s="12">
        <v>34</v>
      </c>
      <c r="AA302" s="13" t="s">
        <v>123</v>
      </c>
      <c r="AB302" s="13">
        <v>490.43</v>
      </c>
      <c r="AC302" s="13">
        <v>13</v>
      </c>
      <c r="AD302" s="14">
        <f t="shared" si="97"/>
        <v>2.6507350692249658</v>
      </c>
      <c r="AE302" s="14">
        <v>10</v>
      </c>
      <c r="AF302" s="14">
        <v>0</v>
      </c>
      <c r="AG302" s="14">
        <v>3</v>
      </c>
      <c r="AH302" s="14">
        <v>0</v>
      </c>
      <c r="AI302" s="14">
        <f t="shared" ref="AI302:AI307" si="108">AE302+AF302+AG302+AH302</f>
        <v>13</v>
      </c>
      <c r="AJ302" s="14">
        <f t="shared" si="98"/>
        <v>2.6507350692249658</v>
      </c>
      <c r="AK302" s="14">
        <v>0</v>
      </c>
      <c r="AL302" s="60">
        <f t="shared" si="99"/>
        <v>0</v>
      </c>
      <c r="AM302" s="62">
        <f t="shared" si="100"/>
        <v>-0.19306166671267722</v>
      </c>
      <c r="AN302" s="63">
        <f t="shared" si="92"/>
        <v>2.3079426167254442</v>
      </c>
      <c r="AO302" s="63">
        <f t="shared" si="93"/>
        <v>2.5010042834381214</v>
      </c>
    </row>
    <row r="303" spans="1:41" ht="15" hidden="1" customHeight="1" outlineLevel="2">
      <c r="A303" s="7">
        <v>34</v>
      </c>
      <c r="B303" s="8" t="s">
        <v>22</v>
      </c>
      <c r="C303" s="65" t="s">
        <v>68</v>
      </c>
      <c r="D303" s="67" t="s">
        <v>141</v>
      </c>
      <c r="E303" s="130">
        <v>1818.2800000000016</v>
      </c>
      <c r="F303" s="130">
        <v>106.6</v>
      </c>
      <c r="G303" s="130">
        <v>5.8626834150955798</v>
      </c>
      <c r="H303" s="130">
        <v>38</v>
      </c>
      <c r="I303" s="130">
        <v>2.0898871460941102</v>
      </c>
      <c r="J303" s="130">
        <v>68.599999999999994</v>
      </c>
      <c r="K303" s="130">
        <v>3.77279626900147</v>
      </c>
      <c r="L303" s="9" t="s">
        <v>68</v>
      </c>
      <c r="M303" s="10" t="s">
        <v>124</v>
      </c>
      <c r="N303" s="10">
        <v>1619.06</v>
      </c>
      <c r="O303" s="10">
        <v>96.13</v>
      </c>
      <c r="P303" s="11">
        <f t="shared" si="94"/>
        <v>5.9373957728558544</v>
      </c>
      <c r="Q303" s="11">
        <v>10.93</v>
      </c>
      <c r="R303" s="11">
        <v>0</v>
      </c>
      <c r="S303" s="11">
        <v>3</v>
      </c>
      <c r="T303" s="11">
        <v>8</v>
      </c>
      <c r="U303" s="11">
        <f t="shared" si="107"/>
        <v>21.93</v>
      </c>
      <c r="V303" s="11">
        <f t="shared" si="95"/>
        <v>1.3544896421380308</v>
      </c>
      <c r="W303" s="11">
        <v>74.2</v>
      </c>
      <c r="X303" s="11">
        <f t="shared" si="96"/>
        <v>4.5829061307178245</v>
      </c>
      <c r="Y303" s="12" t="s">
        <v>68</v>
      </c>
      <c r="Z303" s="12">
        <v>34</v>
      </c>
      <c r="AA303" s="13" t="s">
        <v>124</v>
      </c>
      <c r="AB303" s="13">
        <v>1410.64</v>
      </c>
      <c r="AC303" s="13">
        <v>73.31</v>
      </c>
      <c r="AD303" s="14">
        <f t="shared" si="97"/>
        <v>5.1969318890716263</v>
      </c>
      <c r="AE303" s="14">
        <v>13</v>
      </c>
      <c r="AF303" s="14">
        <v>0.31</v>
      </c>
      <c r="AG303" s="14">
        <v>0</v>
      </c>
      <c r="AH303" s="14">
        <v>18</v>
      </c>
      <c r="AI303" s="14">
        <f t="shared" si="108"/>
        <v>31.310000000000002</v>
      </c>
      <c r="AJ303" s="14">
        <f t="shared" si="98"/>
        <v>2.2195599160664661</v>
      </c>
      <c r="AK303" s="14">
        <v>42</v>
      </c>
      <c r="AL303" s="60">
        <f t="shared" si="99"/>
        <v>2.9773719730051607</v>
      </c>
      <c r="AM303" s="62">
        <f t="shared" si="100"/>
        <v>0.74046388378422812</v>
      </c>
      <c r="AN303" s="63">
        <f t="shared" si="92"/>
        <v>0.66575152602395349</v>
      </c>
      <c r="AO303" s="63">
        <f t="shared" si="93"/>
        <v>-7.4712357760274628E-2</v>
      </c>
    </row>
    <row r="304" spans="1:41" ht="15" hidden="1" customHeight="1" outlineLevel="2">
      <c r="A304" s="7">
        <v>34</v>
      </c>
      <c r="B304" s="8" t="s">
        <v>22</v>
      </c>
      <c r="C304" s="65" t="s">
        <v>68</v>
      </c>
      <c r="D304" s="67" t="s">
        <v>142</v>
      </c>
      <c r="E304" s="130">
        <v>2222.9999999999995</v>
      </c>
      <c r="F304" s="130">
        <v>168</v>
      </c>
      <c r="G304" s="130">
        <v>7.5573549257759796</v>
      </c>
      <c r="H304" s="130">
        <v>70</v>
      </c>
      <c r="I304" s="130">
        <v>3.1488978857399901</v>
      </c>
      <c r="J304" s="130">
        <v>98</v>
      </c>
      <c r="K304" s="130">
        <v>4.4084570400359899</v>
      </c>
      <c r="L304" s="9" t="s">
        <v>68</v>
      </c>
      <c r="M304" s="10" t="s">
        <v>125</v>
      </c>
      <c r="N304" s="10">
        <v>2330.1999999999998</v>
      </c>
      <c r="O304" s="10">
        <v>167.36</v>
      </c>
      <c r="P304" s="11">
        <f t="shared" si="94"/>
        <v>7.1822161187880873</v>
      </c>
      <c r="Q304" s="11">
        <v>36</v>
      </c>
      <c r="R304" s="11">
        <v>0</v>
      </c>
      <c r="S304" s="11">
        <v>3</v>
      </c>
      <c r="T304" s="11">
        <v>57.5</v>
      </c>
      <c r="U304" s="11">
        <f t="shared" si="107"/>
        <v>96.5</v>
      </c>
      <c r="V304" s="11">
        <f t="shared" si="95"/>
        <v>4.1412754270019745</v>
      </c>
      <c r="W304" s="11">
        <v>70.86</v>
      </c>
      <c r="X304" s="11">
        <f t="shared" si="96"/>
        <v>3.0409406917861128</v>
      </c>
      <c r="Y304" s="12" t="s">
        <v>68</v>
      </c>
      <c r="Z304" s="12">
        <v>34</v>
      </c>
      <c r="AA304" s="13" t="s">
        <v>125</v>
      </c>
      <c r="AB304" s="13">
        <v>2243.5500000000002</v>
      </c>
      <c r="AC304" s="13">
        <v>65.790000000000006</v>
      </c>
      <c r="AD304" s="14">
        <f t="shared" si="97"/>
        <v>2.9324062311960954</v>
      </c>
      <c r="AE304" s="14">
        <v>47.62</v>
      </c>
      <c r="AF304" s="14">
        <v>0</v>
      </c>
      <c r="AG304" s="14">
        <v>4.62</v>
      </c>
      <c r="AH304" s="14">
        <v>10.55</v>
      </c>
      <c r="AI304" s="14">
        <f t="shared" si="108"/>
        <v>62.789999999999992</v>
      </c>
      <c r="AJ304" s="14">
        <f t="shared" si="98"/>
        <v>2.7986895767867881</v>
      </c>
      <c r="AK304" s="14">
        <v>3</v>
      </c>
      <c r="AL304" s="60">
        <f t="shared" si="99"/>
        <v>0.13371665440930666</v>
      </c>
      <c r="AM304" s="62">
        <f t="shared" si="100"/>
        <v>4.2498098875919919</v>
      </c>
      <c r="AN304" s="63">
        <f t="shared" si="92"/>
        <v>4.6249486945798841</v>
      </c>
      <c r="AO304" s="63">
        <f t="shared" si="93"/>
        <v>0.37513880698789226</v>
      </c>
    </row>
    <row r="305" spans="1:41" ht="15" hidden="1" customHeight="1" outlineLevel="2">
      <c r="A305" s="7">
        <v>34</v>
      </c>
      <c r="B305" s="8" t="s">
        <v>22</v>
      </c>
      <c r="C305" s="65" t="s">
        <v>68</v>
      </c>
      <c r="D305" s="67" t="s">
        <v>143</v>
      </c>
      <c r="E305" s="130">
        <v>1898.9999999999989</v>
      </c>
      <c r="F305" s="130">
        <v>116.5</v>
      </c>
      <c r="G305" s="130">
        <v>6.13480779357557</v>
      </c>
      <c r="H305" s="130">
        <v>106.5</v>
      </c>
      <c r="I305" s="130">
        <v>5.6082148499210103</v>
      </c>
      <c r="J305" s="130">
        <v>10</v>
      </c>
      <c r="K305" s="130">
        <v>0.526592943654555</v>
      </c>
      <c r="L305" s="9" t="s">
        <v>68</v>
      </c>
      <c r="M305" s="10" t="s">
        <v>126</v>
      </c>
      <c r="N305" s="10">
        <v>1781</v>
      </c>
      <c r="O305" s="10">
        <v>150.30000000000001</v>
      </c>
      <c r="P305" s="11">
        <f t="shared" si="94"/>
        <v>8.4390791690061775</v>
      </c>
      <c r="Q305" s="11">
        <v>30</v>
      </c>
      <c r="R305" s="11">
        <v>0</v>
      </c>
      <c r="S305" s="11">
        <v>15</v>
      </c>
      <c r="T305" s="11">
        <v>21.5</v>
      </c>
      <c r="U305" s="11">
        <f t="shared" si="107"/>
        <v>66.5</v>
      </c>
      <c r="V305" s="11">
        <f t="shared" si="95"/>
        <v>3.73385738349242</v>
      </c>
      <c r="W305" s="11">
        <v>83.8</v>
      </c>
      <c r="X305" s="11">
        <f t="shared" si="96"/>
        <v>4.7052217855137561</v>
      </c>
      <c r="Y305" s="12" t="s">
        <v>68</v>
      </c>
      <c r="Z305" s="12">
        <v>34</v>
      </c>
      <c r="AA305" s="13" t="s">
        <v>126</v>
      </c>
      <c r="AB305" s="13">
        <v>1751</v>
      </c>
      <c r="AC305" s="13">
        <v>107</v>
      </c>
      <c r="AD305" s="14">
        <f t="shared" si="97"/>
        <v>6.1107938320959452</v>
      </c>
      <c r="AE305" s="14">
        <v>40</v>
      </c>
      <c r="AF305" s="14">
        <v>1</v>
      </c>
      <c r="AG305" s="14">
        <v>3</v>
      </c>
      <c r="AH305" s="14">
        <v>26</v>
      </c>
      <c r="AI305" s="14">
        <f t="shared" si="108"/>
        <v>70</v>
      </c>
      <c r="AJ305" s="14">
        <f t="shared" si="98"/>
        <v>3.9977155910908051</v>
      </c>
      <c r="AK305" s="14">
        <v>37</v>
      </c>
      <c r="AL305" s="60">
        <f t="shared" si="99"/>
        <v>2.1130782410051401</v>
      </c>
      <c r="AM305" s="62">
        <f t="shared" si="100"/>
        <v>2.3282853369102323</v>
      </c>
      <c r="AN305" s="63">
        <f t="shared" si="92"/>
        <v>2.4013961479624868E-2</v>
      </c>
      <c r="AO305" s="63">
        <f t="shared" si="93"/>
        <v>-2.3042713754306074</v>
      </c>
    </row>
    <row r="306" spans="1:41" ht="15" hidden="1" customHeight="1" outlineLevel="2">
      <c r="A306" s="7">
        <v>34</v>
      </c>
      <c r="B306" s="8" t="s">
        <v>22</v>
      </c>
      <c r="C306" s="65" t="s">
        <v>68</v>
      </c>
      <c r="D306" s="67" t="s">
        <v>144</v>
      </c>
      <c r="E306" s="130">
        <v>1430.2</v>
      </c>
      <c r="F306" s="130">
        <v>118.9</v>
      </c>
      <c r="G306" s="130">
        <v>8.3135225842539509</v>
      </c>
      <c r="H306" s="130">
        <v>47</v>
      </c>
      <c r="I306" s="130">
        <v>3.2862536708152699</v>
      </c>
      <c r="J306" s="130">
        <v>71.900000000000006</v>
      </c>
      <c r="K306" s="130">
        <v>5.0272689134386797</v>
      </c>
      <c r="L306" s="9" t="s">
        <v>68</v>
      </c>
      <c r="M306" s="10" t="s">
        <v>127</v>
      </c>
      <c r="N306" s="10">
        <v>1565</v>
      </c>
      <c r="O306" s="10">
        <v>303.3</v>
      </c>
      <c r="P306" s="11">
        <f t="shared" si="94"/>
        <v>19.380191693290733</v>
      </c>
      <c r="Q306" s="11">
        <v>17</v>
      </c>
      <c r="R306" s="11">
        <v>0</v>
      </c>
      <c r="S306" s="11">
        <v>5</v>
      </c>
      <c r="T306" s="11">
        <v>27.8</v>
      </c>
      <c r="U306" s="11">
        <f t="shared" si="107"/>
        <v>49.8</v>
      </c>
      <c r="V306" s="11">
        <f t="shared" si="95"/>
        <v>3.1821086261980831</v>
      </c>
      <c r="W306" s="11">
        <v>253.5</v>
      </c>
      <c r="X306" s="11">
        <f t="shared" si="96"/>
        <v>16.19808306709265</v>
      </c>
      <c r="Y306" s="12" t="s">
        <v>68</v>
      </c>
      <c r="Z306" s="12">
        <v>34</v>
      </c>
      <c r="AA306" s="13" t="s">
        <v>127</v>
      </c>
      <c r="AB306" s="13">
        <v>1534.8</v>
      </c>
      <c r="AC306" s="13">
        <v>266.2</v>
      </c>
      <c r="AD306" s="14">
        <f t="shared" si="97"/>
        <v>17.344279384936147</v>
      </c>
      <c r="AE306" s="14">
        <v>9</v>
      </c>
      <c r="AF306" s="14">
        <v>0</v>
      </c>
      <c r="AG306" s="14">
        <v>0</v>
      </c>
      <c r="AH306" s="14">
        <v>0</v>
      </c>
      <c r="AI306" s="14">
        <f t="shared" si="108"/>
        <v>9</v>
      </c>
      <c r="AJ306" s="14">
        <f t="shared" si="98"/>
        <v>0.58639562157935887</v>
      </c>
      <c r="AK306" s="14">
        <v>257.2</v>
      </c>
      <c r="AL306" s="60">
        <f t="shared" si="99"/>
        <v>16.757883763356791</v>
      </c>
      <c r="AM306" s="62">
        <f t="shared" si="100"/>
        <v>2.035912308354586</v>
      </c>
      <c r="AN306" s="63">
        <f t="shared" si="92"/>
        <v>-9.0307568006821963</v>
      </c>
      <c r="AO306" s="63">
        <f t="shared" si="93"/>
        <v>-11.066669109036782</v>
      </c>
    </row>
    <row r="307" spans="1:41" ht="15" hidden="1" customHeight="1" outlineLevel="2">
      <c r="A307" s="7">
        <v>34</v>
      </c>
      <c r="B307" s="8" t="s">
        <v>22</v>
      </c>
      <c r="C307" s="65" t="s">
        <v>68</v>
      </c>
      <c r="D307" s="67" t="s">
        <v>128</v>
      </c>
      <c r="E307" s="130">
        <v>0</v>
      </c>
      <c r="F307" s="130">
        <v>0</v>
      </c>
      <c r="G307" s="130">
        <v>0</v>
      </c>
      <c r="H307" s="130">
        <v>0</v>
      </c>
      <c r="I307" s="130">
        <v>0</v>
      </c>
      <c r="J307" s="130">
        <v>0</v>
      </c>
      <c r="K307" s="130">
        <v>0</v>
      </c>
      <c r="L307" s="9" t="s">
        <v>68</v>
      </c>
      <c r="M307" s="10" t="s">
        <v>128</v>
      </c>
      <c r="N307" s="10">
        <v>0</v>
      </c>
      <c r="O307" s="10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f t="shared" si="107"/>
        <v>0</v>
      </c>
      <c r="V307" s="11">
        <v>0</v>
      </c>
      <c r="W307" s="11">
        <v>0</v>
      </c>
      <c r="X307" s="11">
        <v>0</v>
      </c>
      <c r="Y307" s="12" t="s">
        <v>68</v>
      </c>
      <c r="Z307" s="12">
        <v>34</v>
      </c>
      <c r="AA307" s="13" t="s">
        <v>128</v>
      </c>
      <c r="AB307" s="13">
        <v>0</v>
      </c>
      <c r="AC307" s="13">
        <v>0</v>
      </c>
      <c r="AD307" s="14">
        <v>0</v>
      </c>
      <c r="AE307" s="14">
        <v>0</v>
      </c>
      <c r="AF307" s="14">
        <v>0</v>
      </c>
      <c r="AG307" s="14">
        <v>0</v>
      </c>
      <c r="AH307" s="14">
        <v>0</v>
      </c>
      <c r="AI307" s="14">
        <f t="shared" si="108"/>
        <v>0</v>
      </c>
      <c r="AJ307" s="14">
        <v>0</v>
      </c>
      <c r="AK307" s="14">
        <v>0</v>
      </c>
      <c r="AL307" s="60">
        <v>0</v>
      </c>
      <c r="AM307" s="62">
        <f t="shared" si="100"/>
        <v>0</v>
      </c>
      <c r="AN307" s="63">
        <f t="shared" si="92"/>
        <v>0</v>
      </c>
      <c r="AO307" s="63">
        <f t="shared" si="93"/>
        <v>0</v>
      </c>
    </row>
    <row r="308" spans="1:41" outlineLevel="1" collapsed="1">
      <c r="A308" s="7"/>
      <c r="B308" s="8" t="s">
        <v>112</v>
      </c>
      <c r="C308" s="65" t="s">
        <v>68</v>
      </c>
      <c r="D308" s="66"/>
      <c r="E308" s="129">
        <f>SUM(E302:E307)</f>
        <v>7491.48</v>
      </c>
      <c r="F308" s="129">
        <f>SUM(F302:F307)</f>
        <v>516</v>
      </c>
      <c r="G308" s="129">
        <f>F308*100/E308</f>
        <v>6.8878245687100552</v>
      </c>
      <c r="H308" s="129">
        <f>SUM(H302:H307)</f>
        <v>262.5</v>
      </c>
      <c r="I308" s="129">
        <f>H308*100/E308</f>
        <v>3.5039805218728479</v>
      </c>
      <c r="J308" s="129">
        <f>SUM(J302:J307)</f>
        <v>253.5</v>
      </c>
      <c r="K308" s="129">
        <f>J308*100/E308</f>
        <v>3.3838440468372073</v>
      </c>
      <c r="L308" s="9" t="s">
        <v>68</v>
      </c>
      <c r="M308" s="10"/>
      <c r="N308" s="10">
        <f>SUBTOTAL(9,N302:N307)</f>
        <v>7661.46</v>
      </c>
      <c r="O308" s="10">
        <f>SUBTOTAL(9,O302:O307)</f>
        <v>726.09</v>
      </c>
      <c r="P308" s="11">
        <f t="shared" si="94"/>
        <v>9.4771753686634135</v>
      </c>
      <c r="Q308" s="11"/>
      <c r="R308" s="11"/>
      <c r="S308" s="11"/>
      <c r="T308" s="11"/>
      <c r="U308" s="11">
        <f>SUBTOTAL(9,U302:U307)</f>
        <v>243.73000000000002</v>
      </c>
      <c r="V308" s="11">
        <f t="shared" si="95"/>
        <v>3.1812474384777838</v>
      </c>
      <c r="W308" s="11">
        <f>SUBTOTAL(9,W302:W307)</f>
        <v>482.36</v>
      </c>
      <c r="X308" s="11">
        <f t="shared" si="96"/>
        <v>6.2959279301856306</v>
      </c>
      <c r="Y308" s="12" t="s">
        <v>68</v>
      </c>
      <c r="Z308" s="12"/>
      <c r="AA308" s="13"/>
      <c r="AB308" s="13">
        <f>SUBTOTAL(9,AB302:AB307)</f>
        <v>7430.420000000001</v>
      </c>
      <c r="AC308" s="13">
        <f>SUBTOTAL(9,AC302:AC307)</f>
        <v>525.29999999999995</v>
      </c>
      <c r="AD308" s="14">
        <f t="shared" si="97"/>
        <v>7.0695869143332386</v>
      </c>
      <c r="AE308" s="14"/>
      <c r="AF308" s="14"/>
      <c r="AG308" s="14"/>
      <c r="AH308" s="14"/>
      <c r="AI308" s="14">
        <f>SUBTOTAL(9,AI302:AI307)</f>
        <v>186.1</v>
      </c>
      <c r="AJ308" s="14">
        <f t="shared" si="98"/>
        <v>2.5045690553158497</v>
      </c>
      <c r="AK308" s="14">
        <f>SUBTOTAL(9,AK302:AK307)</f>
        <v>339.2</v>
      </c>
      <c r="AL308" s="60">
        <f t="shared" si="99"/>
        <v>4.5650178590173898</v>
      </c>
      <c r="AM308" s="62">
        <f t="shared" si="100"/>
        <v>2.4075884543301749</v>
      </c>
      <c r="AN308" s="63">
        <f t="shared" si="92"/>
        <v>-0.18176234562318339</v>
      </c>
      <c r="AO308" s="63">
        <f t="shared" si="93"/>
        <v>-2.5893507999533583</v>
      </c>
    </row>
    <row r="309" spans="1:41" ht="15" hidden="1" customHeight="1" outlineLevel="2">
      <c r="A309" s="7">
        <v>48</v>
      </c>
      <c r="B309" s="8" t="s">
        <v>29</v>
      </c>
      <c r="C309" s="65" t="s">
        <v>68</v>
      </c>
      <c r="D309" s="67" t="s">
        <v>122</v>
      </c>
      <c r="E309" s="130">
        <v>2248.9999999999982</v>
      </c>
      <c r="F309" s="130">
        <v>30</v>
      </c>
      <c r="G309" s="130">
        <v>1.3339261894175201</v>
      </c>
      <c r="H309" s="130">
        <v>29</v>
      </c>
      <c r="I309" s="130">
        <v>1.2894619831036001</v>
      </c>
      <c r="J309" s="130">
        <v>1</v>
      </c>
      <c r="K309" s="130">
        <v>4.4464206313917301E-2</v>
      </c>
      <c r="L309" s="9" t="s">
        <v>68</v>
      </c>
      <c r="M309" s="10" t="s">
        <v>122</v>
      </c>
      <c r="N309" s="10">
        <v>2304.31</v>
      </c>
      <c r="O309" s="10">
        <v>150</v>
      </c>
      <c r="P309" s="11">
        <f t="shared" si="94"/>
        <v>6.5095408169907696</v>
      </c>
      <c r="Q309" s="11">
        <v>37</v>
      </c>
      <c r="R309" s="11">
        <v>2</v>
      </c>
      <c r="S309" s="11">
        <v>19</v>
      </c>
      <c r="T309" s="11">
        <v>29.5</v>
      </c>
      <c r="U309" s="11">
        <f t="shared" ref="U309:U315" si="109">Q309+R309+S309+T309</f>
        <v>87.5</v>
      </c>
      <c r="V309" s="11">
        <f t="shared" si="95"/>
        <v>3.7972321432446154</v>
      </c>
      <c r="W309" s="11">
        <v>62.5</v>
      </c>
      <c r="X309" s="11">
        <f t="shared" si="96"/>
        <v>2.7123086737461541</v>
      </c>
      <c r="Y309" s="12" t="s">
        <v>68</v>
      </c>
      <c r="Z309" s="12">
        <v>48</v>
      </c>
      <c r="AA309" s="13" t="s">
        <v>122</v>
      </c>
      <c r="AB309" s="13">
        <v>1747.95</v>
      </c>
      <c r="AC309" s="13">
        <v>51.55</v>
      </c>
      <c r="AD309" s="14">
        <f t="shared" si="97"/>
        <v>2.9491690265739865</v>
      </c>
      <c r="AE309" s="14">
        <v>18.25</v>
      </c>
      <c r="AF309" s="14">
        <v>0</v>
      </c>
      <c r="AG309" s="14">
        <v>0</v>
      </c>
      <c r="AH309" s="14">
        <v>8.4</v>
      </c>
      <c r="AI309" s="14">
        <f t="shared" ref="AI309:AI315" si="110">AE309+AF309+AG309+AH309</f>
        <v>26.65</v>
      </c>
      <c r="AJ309" s="14">
        <f t="shared" si="98"/>
        <v>1.5246431534082783</v>
      </c>
      <c r="AK309" s="14">
        <v>24.9</v>
      </c>
      <c r="AL309" s="60">
        <f t="shared" si="99"/>
        <v>1.4245258731657084</v>
      </c>
      <c r="AM309" s="62">
        <f t="shared" si="100"/>
        <v>3.5603717904167831</v>
      </c>
      <c r="AN309" s="63">
        <f t="shared" si="92"/>
        <v>-1.6152428371564664</v>
      </c>
      <c r="AO309" s="63">
        <f t="shared" si="93"/>
        <v>-5.1756146275732497</v>
      </c>
    </row>
    <row r="310" spans="1:41" ht="15" hidden="1" customHeight="1" outlineLevel="2">
      <c r="A310" s="7">
        <v>48</v>
      </c>
      <c r="B310" s="8" t="s">
        <v>29</v>
      </c>
      <c r="C310" s="65" t="s">
        <v>68</v>
      </c>
      <c r="D310" s="67" t="s">
        <v>123</v>
      </c>
      <c r="E310" s="130">
        <v>17537.336599999988</v>
      </c>
      <c r="F310" s="130">
        <v>1265.0845609999999</v>
      </c>
      <c r="G310" s="130">
        <v>7.21366413757492</v>
      </c>
      <c r="H310" s="130">
        <v>552.67848000000004</v>
      </c>
      <c r="I310" s="130">
        <v>3.1514456615328501</v>
      </c>
      <c r="J310" s="130">
        <v>712.40608099999997</v>
      </c>
      <c r="K310" s="130">
        <v>4.0622250530334201</v>
      </c>
      <c r="L310" s="9" t="s">
        <v>68</v>
      </c>
      <c r="M310" s="10" t="s">
        <v>123</v>
      </c>
      <c r="N310" s="10">
        <v>20171.36</v>
      </c>
      <c r="O310" s="10">
        <v>1676.94</v>
      </c>
      <c r="P310" s="11">
        <f t="shared" si="94"/>
        <v>8.3134701874340653</v>
      </c>
      <c r="Q310" s="11">
        <v>280.58</v>
      </c>
      <c r="R310" s="11">
        <v>5.28</v>
      </c>
      <c r="S310" s="11">
        <v>83.17</v>
      </c>
      <c r="T310" s="11">
        <v>266.20999999999998</v>
      </c>
      <c r="U310" s="11">
        <f t="shared" si="109"/>
        <v>635.24</v>
      </c>
      <c r="V310" s="11">
        <f t="shared" si="95"/>
        <v>3.1492175044221113</v>
      </c>
      <c r="W310" s="11">
        <v>1041.7</v>
      </c>
      <c r="X310" s="11">
        <f t="shared" si="96"/>
        <v>5.1642526830119531</v>
      </c>
      <c r="Y310" s="12" t="s">
        <v>68</v>
      </c>
      <c r="Z310" s="12">
        <v>48</v>
      </c>
      <c r="AA310" s="13" t="s">
        <v>123</v>
      </c>
      <c r="AB310" s="13">
        <v>19247.16</v>
      </c>
      <c r="AC310" s="13">
        <v>1431.24</v>
      </c>
      <c r="AD310" s="14">
        <f t="shared" si="97"/>
        <v>7.4361100546781964</v>
      </c>
      <c r="AE310" s="14">
        <v>245.88</v>
      </c>
      <c r="AF310" s="14">
        <v>1.75</v>
      </c>
      <c r="AG310" s="14">
        <v>30.02</v>
      </c>
      <c r="AH310" s="14">
        <v>247.81</v>
      </c>
      <c r="AI310" s="14">
        <f t="shared" si="110"/>
        <v>525.46</v>
      </c>
      <c r="AJ310" s="14">
        <f t="shared" si="98"/>
        <v>2.7300651109046736</v>
      </c>
      <c r="AK310" s="14">
        <v>905.79</v>
      </c>
      <c r="AL310" s="60">
        <f t="shared" si="99"/>
        <v>4.7060968994906265</v>
      </c>
      <c r="AM310" s="62">
        <f t="shared" si="100"/>
        <v>0.87736013275586888</v>
      </c>
      <c r="AN310" s="63">
        <f t="shared" si="92"/>
        <v>-0.22244591710327644</v>
      </c>
      <c r="AO310" s="63">
        <f t="shared" si="93"/>
        <v>-1.0998060498591453</v>
      </c>
    </row>
    <row r="311" spans="1:41" ht="15" hidden="1" customHeight="1" outlineLevel="2">
      <c r="A311" s="7">
        <v>48</v>
      </c>
      <c r="B311" s="8" t="s">
        <v>29</v>
      </c>
      <c r="C311" s="65" t="s">
        <v>68</v>
      </c>
      <c r="D311" s="67" t="s">
        <v>141</v>
      </c>
      <c r="E311" s="130">
        <v>52383.72344200001</v>
      </c>
      <c r="F311" s="130">
        <v>4681.4005569999999</v>
      </c>
      <c r="G311" s="130">
        <v>8.93674647275372</v>
      </c>
      <c r="H311" s="130">
        <v>1342.3048309999999</v>
      </c>
      <c r="I311" s="130">
        <v>2.5624406897241601</v>
      </c>
      <c r="J311" s="130">
        <v>3339.095726</v>
      </c>
      <c r="K311" s="130">
        <v>6.3743000813928301</v>
      </c>
      <c r="L311" s="9" t="s">
        <v>68</v>
      </c>
      <c r="M311" s="10" t="s">
        <v>124</v>
      </c>
      <c r="N311" s="10">
        <v>55618.15</v>
      </c>
      <c r="O311" s="10">
        <v>5236.7</v>
      </c>
      <c r="P311" s="11">
        <f t="shared" si="94"/>
        <v>9.4154516106702584</v>
      </c>
      <c r="Q311" s="11">
        <v>669.28</v>
      </c>
      <c r="R311" s="11">
        <v>18.03</v>
      </c>
      <c r="S311" s="11">
        <v>158.72</v>
      </c>
      <c r="T311" s="11">
        <v>730.65</v>
      </c>
      <c r="U311" s="11">
        <f t="shared" si="109"/>
        <v>1576.6799999999998</v>
      </c>
      <c r="V311" s="11">
        <f t="shared" si="95"/>
        <v>2.8348299970423319</v>
      </c>
      <c r="W311" s="11">
        <v>3660.02</v>
      </c>
      <c r="X311" s="11">
        <f t="shared" si="96"/>
        <v>6.5806216136279252</v>
      </c>
      <c r="Y311" s="12" t="s">
        <v>68</v>
      </c>
      <c r="Z311" s="12">
        <v>48</v>
      </c>
      <c r="AA311" s="13" t="s">
        <v>124</v>
      </c>
      <c r="AB311" s="13">
        <v>55567.71</v>
      </c>
      <c r="AC311" s="13">
        <v>5499.23</v>
      </c>
      <c r="AD311" s="14">
        <f t="shared" si="97"/>
        <v>9.8964488549195213</v>
      </c>
      <c r="AE311" s="14">
        <v>778.53</v>
      </c>
      <c r="AF311" s="14">
        <v>17.850000000000001</v>
      </c>
      <c r="AG311" s="14">
        <v>126.68</v>
      </c>
      <c r="AH311" s="14">
        <v>941.48</v>
      </c>
      <c r="AI311" s="14">
        <f t="shared" si="110"/>
        <v>1864.54</v>
      </c>
      <c r="AJ311" s="14">
        <f t="shared" si="98"/>
        <v>3.3554378972968295</v>
      </c>
      <c r="AK311" s="14">
        <v>3634.69</v>
      </c>
      <c r="AL311" s="60">
        <f t="shared" si="99"/>
        <v>6.5410109576226914</v>
      </c>
      <c r="AM311" s="62">
        <f t="shared" si="100"/>
        <v>-0.48099724424926293</v>
      </c>
      <c r="AN311" s="63">
        <f t="shared" si="92"/>
        <v>-0.95970238216580128</v>
      </c>
      <c r="AO311" s="63">
        <f t="shared" si="93"/>
        <v>-0.47870513791653835</v>
      </c>
    </row>
    <row r="312" spans="1:41" ht="15" hidden="1" customHeight="1" outlineLevel="2">
      <c r="A312" s="7">
        <v>48</v>
      </c>
      <c r="B312" s="8" t="s">
        <v>29</v>
      </c>
      <c r="C312" s="65" t="s">
        <v>68</v>
      </c>
      <c r="D312" s="67" t="s">
        <v>142</v>
      </c>
      <c r="E312" s="130">
        <v>74483.682373000003</v>
      </c>
      <c r="F312" s="130">
        <v>6493.4980260000002</v>
      </c>
      <c r="G312" s="130">
        <v>8.7180142269038292</v>
      </c>
      <c r="H312" s="130">
        <v>1883.4324999999999</v>
      </c>
      <c r="I312" s="130">
        <v>2.52864716891458</v>
      </c>
      <c r="J312" s="130">
        <v>4610.0655260000003</v>
      </c>
      <c r="K312" s="130">
        <v>6.1893630646692204</v>
      </c>
      <c r="L312" s="9" t="s">
        <v>68</v>
      </c>
      <c r="M312" s="10" t="s">
        <v>125</v>
      </c>
      <c r="N312" s="10">
        <v>71746.19</v>
      </c>
      <c r="O312" s="10">
        <v>6222.81</v>
      </c>
      <c r="P312" s="11">
        <f t="shared" si="94"/>
        <v>8.6733664881717054</v>
      </c>
      <c r="Q312" s="11">
        <v>917.56</v>
      </c>
      <c r="R312" s="11">
        <v>10.52</v>
      </c>
      <c r="S312" s="11">
        <v>143.19</v>
      </c>
      <c r="T312" s="11">
        <v>1026.49</v>
      </c>
      <c r="U312" s="11">
        <f t="shared" si="109"/>
        <v>2097.7600000000002</v>
      </c>
      <c r="V312" s="11">
        <f t="shared" si="95"/>
        <v>2.9238625772323243</v>
      </c>
      <c r="W312" s="11">
        <v>4125.0600000000004</v>
      </c>
      <c r="X312" s="11">
        <f t="shared" si="96"/>
        <v>5.7495178489617365</v>
      </c>
      <c r="Y312" s="12" t="s">
        <v>68</v>
      </c>
      <c r="Z312" s="12">
        <v>48</v>
      </c>
      <c r="AA312" s="13" t="s">
        <v>125</v>
      </c>
      <c r="AB312" s="13">
        <v>75077.33</v>
      </c>
      <c r="AC312" s="13">
        <v>8072.06</v>
      </c>
      <c r="AD312" s="14">
        <f t="shared" si="97"/>
        <v>10.751660987411245</v>
      </c>
      <c r="AE312" s="14">
        <v>1055.07</v>
      </c>
      <c r="AF312" s="14">
        <v>15.23</v>
      </c>
      <c r="AG312" s="14">
        <v>170.5</v>
      </c>
      <c r="AH312" s="14">
        <v>1128.31</v>
      </c>
      <c r="AI312" s="14">
        <f t="shared" si="110"/>
        <v>2369.1099999999997</v>
      </c>
      <c r="AJ312" s="14">
        <f t="shared" si="98"/>
        <v>3.1555597408698466</v>
      </c>
      <c r="AK312" s="14">
        <v>5702.95</v>
      </c>
      <c r="AL312" s="60">
        <f t="shared" si="99"/>
        <v>7.5961012465413988</v>
      </c>
      <c r="AM312" s="62">
        <f t="shared" si="100"/>
        <v>-2.07829449923954</v>
      </c>
      <c r="AN312" s="63">
        <f t="shared" si="92"/>
        <v>-2.0336467605074162</v>
      </c>
      <c r="AO312" s="63">
        <f t="shared" si="93"/>
        <v>4.4647738732123798E-2</v>
      </c>
    </row>
    <row r="313" spans="1:41" ht="15" hidden="1" customHeight="1" outlineLevel="2">
      <c r="A313" s="7">
        <v>48</v>
      </c>
      <c r="B313" s="8" t="s">
        <v>29</v>
      </c>
      <c r="C313" s="65" t="s">
        <v>68</v>
      </c>
      <c r="D313" s="67" t="s">
        <v>143</v>
      </c>
      <c r="E313" s="130">
        <v>72843.257549999747</v>
      </c>
      <c r="F313" s="130">
        <v>7416.8669369999998</v>
      </c>
      <c r="G313" s="130">
        <v>10.1819539466766</v>
      </c>
      <c r="H313" s="130">
        <v>1899.0022919999999</v>
      </c>
      <c r="I313" s="130">
        <v>2.6069672688035301</v>
      </c>
      <c r="J313" s="130">
        <v>5517.8646449999997</v>
      </c>
      <c r="K313" s="130">
        <v>7.5749833692054596</v>
      </c>
      <c r="L313" s="9" t="s">
        <v>68</v>
      </c>
      <c r="M313" s="10" t="s">
        <v>126</v>
      </c>
      <c r="N313" s="10">
        <v>74805.039999999994</v>
      </c>
      <c r="O313" s="10">
        <v>7627.57</v>
      </c>
      <c r="P313" s="11">
        <f t="shared" si="94"/>
        <v>10.196599052684151</v>
      </c>
      <c r="Q313" s="11">
        <v>831.17</v>
      </c>
      <c r="R313" s="11">
        <v>7.6</v>
      </c>
      <c r="S313" s="11">
        <v>187.02</v>
      </c>
      <c r="T313" s="11">
        <v>948.78</v>
      </c>
      <c r="U313" s="11">
        <f t="shared" si="109"/>
        <v>1974.57</v>
      </c>
      <c r="V313" s="11">
        <f t="shared" si="95"/>
        <v>2.6396216083836066</v>
      </c>
      <c r="W313" s="11">
        <v>5653</v>
      </c>
      <c r="X313" s="11">
        <f t="shared" si="96"/>
        <v>7.5569774443005455</v>
      </c>
      <c r="Y313" s="12" t="s">
        <v>68</v>
      </c>
      <c r="Z313" s="12">
        <v>48</v>
      </c>
      <c r="AA313" s="13" t="s">
        <v>126</v>
      </c>
      <c r="AB313" s="13">
        <v>78575.100000000006</v>
      </c>
      <c r="AC313" s="13">
        <v>9307.8799999999992</v>
      </c>
      <c r="AD313" s="14">
        <f t="shared" si="97"/>
        <v>11.845839203513579</v>
      </c>
      <c r="AE313" s="14">
        <v>1049.47</v>
      </c>
      <c r="AF313" s="14">
        <v>15.93</v>
      </c>
      <c r="AG313" s="14">
        <v>218.88</v>
      </c>
      <c r="AH313" s="14">
        <v>1443.94</v>
      </c>
      <c r="AI313" s="14">
        <f t="shared" si="110"/>
        <v>2728.2200000000003</v>
      </c>
      <c r="AJ313" s="14">
        <f t="shared" si="98"/>
        <v>3.472117757406608</v>
      </c>
      <c r="AK313" s="14">
        <v>6579.66</v>
      </c>
      <c r="AL313" s="60">
        <f t="shared" si="99"/>
        <v>8.3737214461069716</v>
      </c>
      <c r="AM313" s="62">
        <f t="shared" si="100"/>
        <v>-1.6492401508294279</v>
      </c>
      <c r="AN313" s="63">
        <f t="shared" si="92"/>
        <v>-1.6638852568369789</v>
      </c>
      <c r="AO313" s="63">
        <f t="shared" si="93"/>
        <v>-1.4645106007550979E-2</v>
      </c>
    </row>
    <row r="314" spans="1:41" ht="15" hidden="1" customHeight="1" outlineLevel="2">
      <c r="A314" s="7">
        <v>48</v>
      </c>
      <c r="B314" s="8" t="s">
        <v>29</v>
      </c>
      <c r="C314" s="65" t="s">
        <v>68</v>
      </c>
      <c r="D314" s="67" t="s">
        <v>144</v>
      </c>
      <c r="E314" s="130">
        <v>33892.432799999959</v>
      </c>
      <c r="F314" s="130">
        <v>3780.2358899999999</v>
      </c>
      <c r="G314" s="130">
        <v>11.153628045254999</v>
      </c>
      <c r="H314" s="130">
        <v>832.06881799999996</v>
      </c>
      <c r="I314" s="130">
        <v>2.4550212627974402</v>
      </c>
      <c r="J314" s="130">
        <v>2948.1670720000002</v>
      </c>
      <c r="K314" s="130">
        <v>8.6985997417099004</v>
      </c>
      <c r="L314" s="9" t="s">
        <v>68</v>
      </c>
      <c r="M314" s="10" t="s">
        <v>127</v>
      </c>
      <c r="N314" s="10">
        <v>35633.35</v>
      </c>
      <c r="O314" s="10">
        <v>4586.84</v>
      </c>
      <c r="P314" s="11">
        <f t="shared" si="94"/>
        <v>12.872323258969477</v>
      </c>
      <c r="Q314" s="11">
        <v>346.77</v>
      </c>
      <c r="R314" s="11">
        <v>5.2</v>
      </c>
      <c r="S314" s="11">
        <v>78.25</v>
      </c>
      <c r="T314" s="11">
        <v>435.56</v>
      </c>
      <c r="U314" s="11">
        <f t="shared" si="109"/>
        <v>865.78</v>
      </c>
      <c r="V314" s="11">
        <f t="shared" si="95"/>
        <v>2.4296901638493154</v>
      </c>
      <c r="W314" s="11">
        <v>3721.06</v>
      </c>
      <c r="X314" s="11">
        <f t="shared" si="96"/>
        <v>10.442633095120161</v>
      </c>
      <c r="Y314" s="12" t="s">
        <v>68</v>
      </c>
      <c r="Z314" s="12">
        <v>48</v>
      </c>
      <c r="AA314" s="13" t="s">
        <v>127</v>
      </c>
      <c r="AB314" s="13">
        <v>43461.27</v>
      </c>
      <c r="AC314" s="13">
        <v>5246.43</v>
      </c>
      <c r="AD314" s="14">
        <f t="shared" si="97"/>
        <v>12.071506423995434</v>
      </c>
      <c r="AE314" s="14">
        <v>509.81</v>
      </c>
      <c r="AF314" s="14">
        <v>5.57</v>
      </c>
      <c r="AG314" s="14">
        <v>73.69</v>
      </c>
      <c r="AH314" s="14">
        <v>720.91</v>
      </c>
      <c r="AI314" s="14">
        <f t="shared" si="110"/>
        <v>1309.98</v>
      </c>
      <c r="AJ314" s="14">
        <f t="shared" si="98"/>
        <v>3.0141318926023102</v>
      </c>
      <c r="AK314" s="14">
        <v>3936.46</v>
      </c>
      <c r="AL314" s="60">
        <f t="shared" si="99"/>
        <v>9.057397540384807</v>
      </c>
      <c r="AM314" s="62">
        <f t="shared" si="100"/>
        <v>0.80081683497404299</v>
      </c>
      <c r="AN314" s="63">
        <f t="shared" si="92"/>
        <v>-0.91787837874043454</v>
      </c>
      <c r="AO314" s="63">
        <f t="shared" si="93"/>
        <v>-1.7186952137144775</v>
      </c>
    </row>
    <row r="315" spans="1:41" ht="15" hidden="1" customHeight="1" outlineLevel="2">
      <c r="A315" s="7">
        <v>48</v>
      </c>
      <c r="B315" s="8" t="s">
        <v>29</v>
      </c>
      <c r="C315" s="65" t="s">
        <v>68</v>
      </c>
      <c r="D315" s="67" t="s">
        <v>128</v>
      </c>
      <c r="E315" s="130">
        <v>114.94080000000015</v>
      </c>
      <c r="F315" s="130">
        <v>0.38030000000000003</v>
      </c>
      <c r="G315" s="130">
        <v>0.33086597622428199</v>
      </c>
      <c r="H315" s="130">
        <v>0.38030000000000003</v>
      </c>
      <c r="I315" s="130">
        <v>0.33075317446512398</v>
      </c>
      <c r="J315" s="130">
        <v>0</v>
      </c>
      <c r="K315" s="130">
        <v>0</v>
      </c>
      <c r="L315" s="9" t="s">
        <v>68</v>
      </c>
      <c r="M315" s="10" t="s">
        <v>128</v>
      </c>
      <c r="N315" s="10">
        <v>354.51</v>
      </c>
      <c r="O315" s="10">
        <v>44.2</v>
      </c>
      <c r="P315" s="11">
        <f t="shared" si="94"/>
        <v>12.467913458012468</v>
      </c>
      <c r="Q315" s="11">
        <v>0.7</v>
      </c>
      <c r="R315" s="11">
        <v>0</v>
      </c>
      <c r="S315" s="11">
        <v>0</v>
      </c>
      <c r="T315" s="11">
        <v>4</v>
      </c>
      <c r="U315" s="11">
        <f t="shared" si="109"/>
        <v>4.7</v>
      </c>
      <c r="V315" s="11">
        <f t="shared" si="95"/>
        <v>1.3257736030013259</v>
      </c>
      <c r="W315" s="11">
        <v>39.5</v>
      </c>
      <c r="X315" s="11">
        <f t="shared" si="96"/>
        <v>11.142139855011143</v>
      </c>
      <c r="Y315" s="12" t="s">
        <v>68</v>
      </c>
      <c r="Z315" s="12">
        <v>48</v>
      </c>
      <c r="AA315" s="13" t="s">
        <v>128</v>
      </c>
      <c r="AB315" s="13">
        <v>1115.03</v>
      </c>
      <c r="AC315" s="13">
        <v>77.19</v>
      </c>
      <c r="AD315" s="14">
        <f t="shared" si="97"/>
        <v>6.9226836946091135</v>
      </c>
      <c r="AE315" s="14">
        <v>12.84</v>
      </c>
      <c r="AF315" s="14">
        <v>1</v>
      </c>
      <c r="AG315" s="14">
        <v>0</v>
      </c>
      <c r="AH315" s="14">
        <v>15</v>
      </c>
      <c r="AI315" s="14">
        <f t="shared" si="110"/>
        <v>28.84</v>
      </c>
      <c r="AJ315" s="14">
        <f t="shared" si="98"/>
        <v>2.5864774938790887</v>
      </c>
      <c r="AK315" s="14">
        <v>48.35</v>
      </c>
      <c r="AL315" s="60">
        <f t="shared" si="99"/>
        <v>4.3362062007300253</v>
      </c>
      <c r="AM315" s="62">
        <f t="shared" si="100"/>
        <v>5.5452297634033547</v>
      </c>
      <c r="AN315" s="63">
        <f t="shared" si="92"/>
        <v>-6.5918177183848314</v>
      </c>
      <c r="AO315" s="63">
        <f t="shared" si="93"/>
        <v>-12.137047481788187</v>
      </c>
    </row>
    <row r="316" spans="1:41" ht="15" customHeight="1" outlineLevel="1" collapsed="1">
      <c r="A316" s="7"/>
      <c r="B316" s="8" t="s">
        <v>113</v>
      </c>
      <c r="C316" s="65" t="s">
        <v>68</v>
      </c>
      <c r="D316" s="66"/>
      <c r="E316" s="129">
        <f>SUM(E309:E315)</f>
        <v>253504.3735649997</v>
      </c>
      <c r="F316" s="129">
        <f>SUM(F309:F315)</f>
        <v>23667.466271000001</v>
      </c>
      <c r="G316" s="129">
        <f>F316*100/E316</f>
        <v>9.336117534450171</v>
      </c>
      <c r="H316" s="129">
        <f>SUM(H309:H315)</f>
        <v>6538.8672209999995</v>
      </c>
      <c r="I316" s="129">
        <f>H316*100/E316</f>
        <v>2.5793902996799396</v>
      </c>
      <c r="J316" s="129">
        <f>SUM(J309:J315)</f>
        <v>17128.599050000001</v>
      </c>
      <c r="K316" s="129">
        <f>J316*100/E316</f>
        <v>6.7567272347702305</v>
      </c>
      <c r="L316" s="9" t="s">
        <v>68</v>
      </c>
      <c r="M316" s="10"/>
      <c r="N316" s="10">
        <f>SUBTOTAL(9,N309:N315)</f>
        <v>260632.91</v>
      </c>
      <c r="O316" s="10">
        <f>SUBTOTAL(9,O309:O315)</f>
        <v>25545.06</v>
      </c>
      <c r="P316" s="11">
        <f t="shared" si="94"/>
        <v>9.8011644039887358</v>
      </c>
      <c r="Q316" s="11"/>
      <c r="R316" s="11"/>
      <c r="S316" s="11"/>
      <c r="T316" s="11"/>
      <c r="U316" s="11">
        <f>SUBTOTAL(9,U309:U315)</f>
        <v>7242.23</v>
      </c>
      <c r="V316" s="11">
        <f t="shared" si="95"/>
        <v>2.7787089512218546</v>
      </c>
      <c r="W316" s="11">
        <f>SUBTOTAL(9,W309:W315)</f>
        <v>18302.84</v>
      </c>
      <c r="X316" s="11">
        <f t="shared" si="96"/>
        <v>7.0224592895808895</v>
      </c>
      <c r="Y316" s="12" t="s">
        <v>68</v>
      </c>
      <c r="Z316" s="12"/>
      <c r="AA316" s="13"/>
      <c r="AB316" s="13">
        <f>SUBTOTAL(9,AB309:AB315)</f>
        <v>274791.55000000005</v>
      </c>
      <c r="AC316" s="13">
        <f>SUBTOTAL(9,AC309:AC315)</f>
        <v>29685.579999999998</v>
      </c>
      <c r="AD316" s="14">
        <f t="shared" si="97"/>
        <v>10.802944995943287</v>
      </c>
      <c r="AE316" s="14"/>
      <c r="AF316" s="14"/>
      <c r="AG316" s="14"/>
      <c r="AH316" s="14"/>
      <c r="AI316" s="14">
        <f>SUBTOTAL(9,AI309:AI315)</f>
        <v>8852.8000000000011</v>
      </c>
      <c r="AJ316" s="14">
        <f t="shared" si="98"/>
        <v>3.2216420046395164</v>
      </c>
      <c r="AK316" s="14">
        <f>SUBTOTAL(9,AK309:AK315)</f>
        <v>20832.799999999996</v>
      </c>
      <c r="AL316" s="60">
        <f t="shared" si="99"/>
        <v>7.5813102695479504</v>
      </c>
      <c r="AM316" s="62">
        <f t="shared" si="100"/>
        <v>-1.0017805919545513</v>
      </c>
      <c r="AN316" s="63">
        <f t="shared" si="92"/>
        <v>-1.466827461493116</v>
      </c>
      <c r="AO316" s="63">
        <f t="shared" si="93"/>
        <v>-0.46504686953856478</v>
      </c>
    </row>
    <row r="317" spans="1:41" ht="15" hidden="1" customHeight="1" outlineLevel="2">
      <c r="A317" s="7" t="s">
        <v>3</v>
      </c>
      <c r="B317" s="8" t="s">
        <v>48</v>
      </c>
      <c r="C317" s="65" t="s">
        <v>70</v>
      </c>
      <c r="D317" s="66" t="s">
        <v>122</v>
      </c>
      <c r="E317" s="129">
        <v>0</v>
      </c>
      <c r="F317" s="129">
        <v>0</v>
      </c>
      <c r="G317" s="129">
        <v>0</v>
      </c>
      <c r="H317" s="129">
        <v>0</v>
      </c>
      <c r="I317" s="129">
        <v>0</v>
      </c>
      <c r="J317" s="129">
        <v>0</v>
      </c>
      <c r="K317" s="129">
        <v>0</v>
      </c>
      <c r="L317" s="9" t="s">
        <v>70</v>
      </c>
      <c r="M317" s="10" t="s">
        <v>122</v>
      </c>
      <c r="N317" s="10">
        <v>101</v>
      </c>
      <c r="O317" s="10">
        <v>12</v>
      </c>
      <c r="P317" s="11">
        <f t="shared" si="94"/>
        <v>11.881188118811881</v>
      </c>
      <c r="Q317" s="11">
        <v>4</v>
      </c>
      <c r="R317" s="11">
        <v>0</v>
      </c>
      <c r="S317" s="11">
        <v>0</v>
      </c>
      <c r="T317" s="11">
        <v>8</v>
      </c>
      <c r="U317" s="11">
        <f t="shared" ref="U317:U323" si="111">Q317+R317+S317+T317</f>
        <v>12</v>
      </c>
      <c r="V317" s="11">
        <f t="shared" si="95"/>
        <v>11.881188118811881</v>
      </c>
      <c r="W317" s="11">
        <v>0</v>
      </c>
      <c r="X317" s="11">
        <f t="shared" si="96"/>
        <v>0</v>
      </c>
      <c r="Y317" s="12" t="s">
        <v>70</v>
      </c>
      <c r="Z317" s="12" t="s">
        <v>3</v>
      </c>
      <c r="AA317" s="13" t="s">
        <v>122</v>
      </c>
      <c r="AB317" s="13"/>
      <c r="AC317" s="13"/>
      <c r="AD317" s="14">
        <v>0</v>
      </c>
      <c r="AE317" s="14"/>
      <c r="AF317" s="14"/>
      <c r="AG317" s="14"/>
      <c r="AH317" s="14"/>
      <c r="AI317" s="14"/>
      <c r="AJ317" s="14">
        <v>0</v>
      </c>
      <c r="AK317" s="14"/>
      <c r="AL317" s="60">
        <v>0</v>
      </c>
      <c r="AM317" s="62">
        <f t="shared" si="100"/>
        <v>11.881188118811881</v>
      </c>
      <c r="AN317" s="63">
        <f t="shared" si="92"/>
        <v>0</v>
      </c>
      <c r="AO317" s="63">
        <f t="shared" si="93"/>
        <v>-11.881188118811881</v>
      </c>
    </row>
    <row r="318" spans="1:41" ht="15" hidden="1" customHeight="1" outlineLevel="2">
      <c r="A318" s="7" t="s">
        <v>3</v>
      </c>
      <c r="B318" s="8" t="s">
        <v>48</v>
      </c>
      <c r="C318" s="65" t="s">
        <v>70</v>
      </c>
      <c r="D318" s="67" t="s">
        <v>123</v>
      </c>
      <c r="E318" s="130">
        <v>842</v>
      </c>
      <c r="F318" s="130">
        <v>7</v>
      </c>
      <c r="G318" s="130">
        <v>0.83135391923990498</v>
      </c>
      <c r="H318" s="130">
        <v>7</v>
      </c>
      <c r="I318" s="130">
        <v>0.83135391923990498</v>
      </c>
      <c r="J318" s="130">
        <v>0</v>
      </c>
      <c r="K318" s="130">
        <v>0</v>
      </c>
      <c r="L318" s="9" t="s">
        <v>70</v>
      </c>
      <c r="M318" s="10" t="s">
        <v>123</v>
      </c>
      <c r="N318" s="10">
        <v>414</v>
      </c>
      <c r="O318" s="10">
        <v>6</v>
      </c>
      <c r="P318" s="11">
        <f t="shared" si="94"/>
        <v>1.4492753623188406</v>
      </c>
      <c r="Q318" s="11">
        <v>6</v>
      </c>
      <c r="R318" s="11">
        <v>0</v>
      </c>
      <c r="S318" s="11">
        <v>0</v>
      </c>
      <c r="T318" s="11">
        <v>0</v>
      </c>
      <c r="U318" s="11">
        <f t="shared" si="111"/>
        <v>6</v>
      </c>
      <c r="V318" s="11">
        <f t="shared" si="95"/>
        <v>1.4492753623188406</v>
      </c>
      <c r="W318" s="11">
        <v>0</v>
      </c>
      <c r="X318" s="11">
        <f t="shared" si="96"/>
        <v>0</v>
      </c>
      <c r="Y318" s="12" t="s">
        <v>70</v>
      </c>
      <c r="Z318" s="12" t="s">
        <v>3</v>
      </c>
      <c r="AA318" s="13" t="s">
        <v>123</v>
      </c>
      <c r="AB318" s="13">
        <v>362</v>
      </c>
      <c r="AC318" s="13">
        <v>13</v>
      </c>
      <c r="AD318" s="14">
        <f t="shared" si="97"/>
        <v>3.5911602209944751</v>
      </c>
      <c r="AE318" s="14">
        <v>9</v>
      </c>
      <c r="AF318" s="14">
        <v>0</v>
      </c>
      <c r="AG318" s="14">
        <v>0</v>
      </c>
      <c r="AH318" s="14">
        <v>4</v>
      </c>
      <c r="AI318" s="14">
        <f t="shared" ref="AI318:AI323" si="112">AE318+AF318+AG318+AH318</f>
        <v>13</v>
      </c>
      <c r="AJ318" s="14">
        <f t="shared" si="98"/>
        <v>3.5911602209944751</v>
      </c>
      <c r="AK318" s="14">
        <v>0</v>
      </c>
      <c r="AL318" s="60">
        <f t="shared" si="99"/>
        <v>0</v>
      </c>
      <c r="AM318" s="62">
        <f t="shared" si="100"/>
        <v>-2.1418848586756347</v>
      </c>
      <c r="AN318" s="63">
        <f t="shared" si="92"/>
        <v>-2.75980630175457</v>
      </c>
      <c r="AO318" s="63">
        <f t="shared" si="93"/>
        <v>-0.61792144307893559</v>
      </c>
    </row>
    <row r="319" spans="1:41" ht="15" hidden="1" customHeight="1" outlineLevel="2">
      <c r="A319" s="7" t="s">
        <v>3</v>
      </c>
      <c r="B319" s="8" t="s">
        <v>48</v>
      </c>
      <c r="C319" s="65" t="s">
        <v>70</v>
      </c>
      <c r="D319" s="67" t="s">
        <v>141</v>
      </c>
      <c r="E319" s="130">
        <v>4433.1200000000017</v>
      </c>
      <c r="F319" s="130">
        <v>241.5</v>
      </c>
      <c r="G319" s="130">
        <v>5.4476305626736901</v>
      </c>
      <c r="H319" s="130">
        <v>89.2</v>
      </c>
      <c r="I319" s="130">
        <v>2.01212689933952</v>
      </c>
      <c r="J319" s="130">
        <v>152.30000000000001</v>
      </c>
      <c r="K319" s="130">
        <v>3.4355036633341798</v>
      </c>
      <c r="L319" s="9" t="s">
        <v>70</v>
      </c>
      <c r="M319" s="10" t="s">
        <v>124</v>
      </c>
      <c r="N319" s="10">
        <v>3881.8</v>
      </c>
      <c r="O319" s="10">
        <v>64</v>
      </c>
      <c r="P319" s="11">
        <f t="shared" si="94"/>
        <v>1.6487196661342676</v>
      </c>
      <c r="Q319" s="11">
        <v>53</v>
      </c>
      <c r="R319" s="11">
        <v>0</v>
      </c>
      <c r="S319" s="11">
        <v>5</v>
      </c>
      <c r="T319" s="11">
        <v>3</v>
      </c>
      <c r="U319" s="11">
        <f t="shared" si="111"/>
        <v>61</v>
      </c>
      <c r="V319" s="11">
        <f t="shared" si="95"/>
        <v>1.5714359317842237</v>
      </c>
      <c r="W319" s="11">
        <v>3</v>
      </c>
      <c r="X319" s="11">
        <f t="shared" si="96"/>
        <v>7.7283734350043792E-2</v>
      </c>
      <c r="Y319" s="12" t="s">
        <v>70</v>
      </c>
      <c r="Z319" s="12" t="s">
        <v>3</v>
      </c>
      <c r="AA319" s="13" t="s">
        <v>124</v>
      </c>
      <c r="AB319" s="13">
        <v>3456</v>
      </c>
      <c r="AC319" s="13">
        <v>150.76</v>
      </c>
      <c r="AD319" s="14">
        <f t="shared" si="97"/>
        <v>4.3622685185185182</v>
      </c>
      <c r="AE319" s="14">
        <v>32</v>
      </c>
      <c r="AF319" s="14">
        <v>0</v>
      </c>
      <c r="AG319" s="14">
        <v>8</v>
      </c>
      <c r="AH319" s="14">
        <v>17</v>
      </c>
      <c r="AI319" s="14">
        <f t="shared" si="112"/>
        <v>57</v>
      </c>
      <c r="AJ319" s="14">
        <f t="shared" si="98"/>
        <v>1.6493055555555556</v>
      </c>
      <c r="AK319" s="14">
        <v>93.76</v>
      </c>
      <c r="AL319" s="60">
        <f t="shared" si="99"/>
        <v>2.7129629629629628</v>
      </c>
      <c r="AM319" s="62">
        <f t="shared" si="100"/>
        <v>-2.7135488523842506</v>
      </c>
      <c r="AN319" s="63">
        <f t="shared" si="92"/>
        <v>1.0853620441551719</v>
      </c>
      <c r="AO319" s="63">
        <f t="shared" si="93"/>
        <v>3.7989108965394225</v>
      </c>
    </row>
    <row r="320" spans="1:41" ht="15" hidden="1" customHeight="1" outlineLevel="2">
      <c r="A320" s="7" t="s">
        <v>3</v>
      </c>
      <c r="B320" s="8" t="s">
        <v>48</v>
      </c>
      <c r="C320" s="65" t="s">
        <v>70</v>
      </c>
      <c r="D320" s="67" t="s">
        <v>142</v>
      </c>
      <c r="E320" s="130">
        <v>5978.0149669999992</v>
      </c>
      <c r="F320" s="130">
        <v>239.59</v>
      </c>
      <c r="G320" s="130">
        <v>4.00785212687809</v>
      </c>
      <c r="H320" s="130">
        <v>110.74</v>
      </c>
      <c r="I320" s="130">
        <v>1.85245591760469</v>
      </c>
      <c r="J320" s="130">
        <v>128.85</v>
      </c>
      <c r="K320" s="130">
        <v>2.1553977484379199</v>
      </c>
      <c r="L320" s="9" t="s">
        <v>70</v>
      </c>
      <c r="M320" s="10" t="s">
        <v>125</v>
      </c>
      <c r="N320" s="10">
        <v>6302.24</v>
      </c>
      <c r="O320" s="10">
        <v>432.5</v>
      </c>
      <c r="P320" s="11">
        <f t="shared" si="94"/>
        <v>6.862639315544949</v>
      </c>
      <c r="Q320" s="11">
        <v>94.2</v>
      </c>
      <c r="R320" s="11">
        <v>0</v>
      </c>
      <c r="S320" s="11">
        <v>16</v>
      </c>
      <c r="T320" s="11">
        <v>37.799999999999997</v>
      </c>
      <c r="U320" s="11">
        <f t="shared" si="111"/>
        <v>148</v>
      </c>
      <c r="V320" s="11">
        <f t="shared" si="95"/>
        <v>2.3483713727182716</v>
      </c>
      <c r="W320" s="11">
        <v>284.5</v>
      </c>
      <c r="X320" s="11">
        <f t="shared" si="96"/>
        <v>4.5142679428266774</v>
      </c>
      <c r="Y320" s="12" t="s">
        <v>70</v>
      </c>
      <c r="Z320" s="12" t="s">
        <v>3</v>
      </c>
      <c r="AA320" s="13" t="s">
        <v>125</v>
      </c>
      <c r="AB320" s="13">
        <v>6210.31</v>
      </c>
      <c r="AC320" s="13">
        <v>311.42</v>
      </c>
      <c r="AD320" s="14">
        <f t="shared" si="97"/>
        <v>5.0145644903394517</v>
      </c>
      <c r="AE320" s="14">
        <v>68</v>
      </c>
      <c r="AF320" s="14">
        <v>0</v>
      </c>
      <c r="AG320" s="14">
        <v>8</v>
      </c>
      <c r="AH320" s="14">
        <v>30.5</v>
      </c>
      <c r="AI320" s="14">
        <f t="shared" si="112"/>
        <v>106.5</v>
      </c>
      <c r="AJ320" s="14">
        <f t="shared" si="98"/>
        <v>1.7148902389735776</v>
      </c>
      <c r="AK320" s="14">
        <v>204.92</v>
      </c>
      <c r="AL320" s="60">
        <f t="shared" si="99"/>
        <v>3.2996742513658734</v>
      </c>
      <c r="AM320" s="62">
        <f t="shared" si="100"/>
        <v>1.8480748252054973</v>
      </c>
      <c r="AN320" s="63">
        <f t="shared" si="92"/>
        <v>-1.0067123634613617</v>
      </c>
      <c r="AO320" s="63">
        <f t="shared" si="93"/>
        <v>-2.854787188666859</v>
      </c>
    </row>
    <row r="321" spans="1:41" ht="15" hidden="1" customHeight="1" outlineLevel="2">
      <c r="A321" s="7" t="s">
        <v>3</v>
      </c>
      <c r="B321" s="8" t="s">
        <v>48</v>
      </c>
      <c r="C321" s="65" t="s">
        <v>70</v>
      </c>
      <c r="D321" s="67" t="s">
        <v>143</v>
      </c>
      <c r="E321" s="130">
        <v>5372.2099999999955</v>
      </c>
      <c r="F321" s="130">
        <v>170.7</v>
      </c>
      <c r="G321" s="130">
        <v>3.1774632786134598</v>
      </c>
      <c r="H321" s="130">
        <v>71.2</v>
      </c>
      <c r="I321" s="130">
        <v>1.3253391062523601</v>
      </c>
      <c r="J321" s="130">
        <v>99.5</v>
      </c>
      <c r="K321" s="130">
        <v>1.8521241723610999</v>
      </c>
      <c r="L321" s="9" t="s">
        <v>70</v>
      </c>
      <c r="M321" s="10" t="s">
        <v>126</v>
      </c>
      <c r="N321" s="10">
        <v>4735.8999999999996</v>
      </c>
      <c r="O321" s="10">
        <v>139.80000000000001</v>
      </c>
      <c r="P321" s="11">
        <f t="shared" si="94"/>
        <v>2.9519204375092385</v>
      </c>
      <c r="Q321" s="11">
        <v>41.4</v>
      </c>
      <c r="R321" s="11">
        <v>0</v>
      </c>
      <c r="S321" s="11">
        <v>1</v>
      </c>
      <c r="T321" s="11">
        <v>22</v>
      </c>
      <c r="U321" s="11">
        <f t="shared" si="111"/>
        <v>64.400000000000006</v>
      </c>
      <c r="V321" s="11">
        <f t="shared" si="95"/>
        <v>1.359826009839735</v>
      </c>
      <c r="W321" s="11">
        <v>75.400000000000006</v>
      </c>
      <c r="X321" s="11">
        <f t="shared" si="96"/>
        <v>1.5920944276695035</v>
      </c>
      <c r="Y321" s="12" t="s">
        <v>70</v>
      </c>
      <c r="Z321" s="12" t="s">
        <v>3</v>
      </c>
      <c r="AA321" s="13" t="s">
        <v>126</v>
      </c>
      <c r="AB321" s="13">
        <v>4592.3</v>
      </c>
      <c r="AC321" s="13">
        <v>98.5</v>
      </c>
      <c r="AD321" s="14">
        <f t="shared" si="97"/>
        <v>2.1448947150665245</v>
      </c>
      <c r="AE321" s="14">
        <v>38</v>
      </c>
      <c r="AF321" s="14">
        <v>0</v>
      </c>
      <c r="AG321" s="14">
        <v>0</v>
      </c>
      <c r="AH321" s="14">
        <v>35.5</v>
      </c>
      <c r="AI321" s="14">
        <f t="shared" si="112"/>
        <v>73.5</v>
      </c>
      <c r="AJ321" s="14">
        <f t="shared" si="98"/>
        <v>1.6005051934760359</v>
      </c>
      <c r="AK321" s="14">
        <v>25</v>
      </c>
      <c r="AL321" s="60">
        <f t="shared" si="99"/>
        <v>0.54438952159048837</v>
      </c>
      <c r="AM321" s="62">
        <f t="shared" si="100"/>
        <v>0.80702572244271398</v>
      </c>
      <c r="AN321" s="63">
        <f t="shared" si="92"/>
        <v>1.0325685635469353</v>
      </c>
      <c r="AO321" s="63">
        <f t="shared" si="93"/>
        <v>0.22554284110422129</v>
      </c>
    </row>
    <row r="322" spans="1:41" ht="15" hidden="1" customHeight="1" outlineLevel="2">
      <c r="A322" s="7" t="s">
        <v>3</v>
      </c>
      <c r="B322" s="8" t="s">
        <v>48</v>
      </c>
      <c r="C322" s="65" t="s">
        <v>70</v>
      </c>
      <c r="D322" s="67" t="s">
        <v>144</v>
      </c>
      <c r="E322" s="130">
        <v>2458.2666670000058</v>
      </c>
      <c r="F322" s="130">
        <v>305.89999999999998</v>
      </c>
      <c r="G322" s="130">
        <v>12.443727285832299</v>
      </c>
      <c r="H322" s="130">
        <v>33</v>
      </c>
      <c r="I322" s="130">
        <v>1.3424074654126701</v>
      </c>
      <c r="J322" s="130">
        <v>272.89999999999998</v>
      </c>
      <c r="K322" s="130">
        <v>11.1013180003388</v>
      </c>
      <c r="L322" s="9" t="s">
        <v>70</v>
      </c>
      <c r="M322" s="10" t="s">
        <v>127</v>
      </c>
      <c r="N322" s="10">
        <v>2542</v>
      </c>
      <c r="O322" s="10">
        <v>200.7</v>
      </c>
      <c r="P322" s="11">
        <f t="shared" si="94"/>
        <v>7.895357985837923</v>
      </c>
      <c r="Q322" s="11">
        <v>21</v>
      </c>
      <c r="R322" s="11">
        <v>0</v>
      </c>
      <c r="S322" s="11">
        <v>8</v>
      </c>
      <c r="T322" s="11">
        <v>17</v>
      </c>
      <c r="U322" s="11">
        <f t="shared" si="111"/>
        <v>46</v>
      </c>
      <c r="V322" s="11">
        <f t="shared" si="95"/>
        <v>1.8095987411487018</v>
      </c>
      <c r="W322" s="11">
        <v>154.69999999999999</v>
      </c>
      <c r="X322" s="11">
        <f t="shared" si="96"/>
        <v>6.0857592446892204</v>
      </c>
      <c r="Y322" s="12" t="s">
        <v>70</v>
      </c>
      <c r="Z322" s="12" t="s">
        <v>3</v>
      </c>
      <c r="AA322" s="13" t="s">
        <v>127</v>
      </c>
      <c r="AB322" s="13">
        <v>2793</v>
      </c>
      <c r="AC322" s="13">
        <v>165.2</v>
      </c>
      <c r="AD322" s="14">
        <f t="shared" si="97"/>
        <v>5.9147869674185465</v>
      </c>
      <c r="AE322" s="14">
        <v>43</v>
      </c>
      <c r="AF322" s="14">
        <v>0</v>
      </c>
      <c r="AG322" s="14">
        <v>5</v>
      </c>
      <c r="AH322" s="14">
        <v>51.4</v>
      </c>
      <c r="AI322" s="14">
        <f t="shared" si="112"/>
        <v>99.4</v>
      </c>
      <c r="AJ322" s="14">
        <f t="shared" si="98"/>
        <v>3.5588972431077694</v>
      </c>
      <c r="AK322" s="14">
        <v>65.8</v>
      </c>
      <c r="AL322" s="60">
        <f t="shared" si="99"/>
        <v>2.355889724310777</v>
      </c>
      <c r="AM322" s="62">
        <f t="shared" si="100"/>
        <v>1.9805710184193765</v>
      </c>
      <c r="AN322" s="63">
        <f t="shared" si="92"/>
        <v>6.5289403184137527</v>
      </c>
      <c r="AO322" s="63">
        <f t="shared" si="93"/>
        <v>4.5483692999943761</v>
      </c>
    </row>
    <row r="323" spans="1:41" ht="15" hidden="1" customHeight="1" outlineLevel="2">
      <c r="A323" s="7" t="s">
        <v>3</v>
      </c>
      <c r="B323" s="8" t="s">
        <v>48</v>
      </c>
      <c r="C323" s="65" t="s">
        <v>70</v>
      </c>
      <c r="D323" s="67" t="s">
        <v>128</v>
      </c>
      <c r="E323" s="130">
        <v>0</v>
      </c>
      <c r="F323" s="130">
        <v>0</v>
      </c>
      <c r="G323" s="130">
        <v>0</v>
      </c>
      <c r="H323" s="130">
        <v>0</v>
      </c>
      <c r="I323" s="130">
        <v>0</v>
      </c>
      <c r="J323" s="130">
        <v>0</v>
      </c>
      <c r="K323" s="130">
        <v>0</v>
      </c>
      <c r="L323" s="9" t="s">
        <v>70</v>
      </c>
      <c r="M323" s="10" t="s">
        <v>128</v>
      </c>
      <c r="N323" s="10">
        <v>123</v>
      </c>
      <c r="O323" s="10">
        <v>7</v>
      </c>
      <c r="P323" s="11">
        <f t="shared" si="94"/>
        <v>5.691056910569106</v>
      </c>
      <c r="Q323" s="11">
        <v>4</v>
      </c>
      <c r="R323" s="11">
        <v>0</v>
      </c>
      <c r="S323" s="11">
        <v>0</v>
      </c>
      <c r="T323" s="11">
        <v>3</v>
      </c>
      <c r="U323" s="11">
        <f t="shared" si="111"/>
        <v>7</v>
      </c>
      <c r="V323" s="11">
        <f t="shared" si="95"/>
        <v>5.691056910569106</v>
      </c>
      <c r="W323" s="11">
        <v>0</v>
      </c>
      <c r="X323" s="11">
        <f t="shared" si="96"/>
        <v>0</v>
      </c>
      <c r="Y323" s="12" t="s">
        <v>70</v>
      </c>
      <c r="Z323" s="12" t="s">
        <v>3</v>
      </c>
      <c r="AA323" s="13" t="s">
        <v>128</v>
      </c>
      <c r="AB323" s="13">
        <v>117</v>
      </c>
      <c r="AC323" s="13">
        <v>0</v>
      </c>
      <c r="AD323" s="14">
        <f t="shared" si="97"/>
        <v>0</v>
      </c>
      <c r="AE323" s="14">
        <v>0</v>
      </c>
      <c r="AF323" s="14">
        <v>0</v>
      </c>
      <c r="AG323" s="14">
        <v>0</v>
      </c>
      <c r="AH323" s="14">
        <v>0</v>
      </c>
      <c r="AI323" s="14">
        <f t="shared" si="112"/>
        <v>0</v>
      </c>
      <c r="AJ323" s="14">
        <f t="shared" si="98"/>
        <v>0</v>
      </c>
      <c r="AK323" s="14">
        <v>0</v>
      </c>
      <c r="AL323" s="60">
        <f t="shared" si="99"/>
        <v>0</v>
      </c>
      <c r="AM323" s="62">
        <f t="shared" si="100"/>
        <v>5.691056910569106</v>
      </c>
      <c r="AN323" s="63">
        <f t="shared" si="92"/>
        <v>0</v>
      </c>
      <c r="AO323" s="63">
        <f t="shared" si="93"/>
        <v>-5.691056910569106</v>
      </c>
    </row>
    <row r="324" spans="1:41" ht="15" customHeight="1" outlineLevel="1" collapsed="1">
      <c r="A324" s="7"/>
      <c r="B324" s="8" t="s">
        <v>114</v>
      </c>
      <c r="C324" s="65" t="s">
        <v>70</v>
      </c>
      <c r="D324" s="66"/>
      <c r="E324" s="129">
        <f>SUM(E317:E323)</f>
        <v>19083.611634000004</v>
      </c>
      <c r="F324" s="129">
        <f>SUM(F317:F323)</f>
        <v>964.68999999999994</v>
      </c>
      <c r="G324" s="129">
        <f>F324*100/E324</f>
        <v>5.0550703844825469</v>
      </c>
      <c r="H324" s="129">
        <f>SUM(H317:H323)</f>
        <v>311.14</v>
      </c>
      <c r="I324" s="129">
        <f>H324*100/E324</f>
        <v>1.6304041706951451</v>
      </c>
      <c r="J324" s="129">
        <f>SUM(J317:J323)</f>
        <v>653.54999999999995</v>
      </c>
      <c r="K324" s="129">
        <f>J324*100/E324</f>
        <v>3.4246662137874009</v>
      </c>
      <c r="L324" s="9" t="s">
        <v>70</v>
      </c>
      <c r="M324" s="10"/>
      <c r="N324" s="10">
        <f>SUBTOTAL(9,N317:N323)</f>
        <v>18099.940000000002</v>
      </c>
      <c r="O324" s="10">
        <f>SUBTOTAL(9,O317:O323)</f>
        <v>862</v>
      </c>
      <c r="P324" s="11">
        <f t="shared" si="94"/>
        <v>4.7624467263427386</v>
      </c>
      <c r="Q324" s="11"/>
      <c r="R324" s="11"/>
      <c r="S324" s="11"/>
      <c r="T324" s="11"/>
      <c r="U324" s="11">
        <f>SUBTOTAL(9,U317:U323)</f>
        <v>344.4</v>
      </c>
      <c r="V324" s="11">
        <f t="shared" si="95"/>
        <v>1.9027687384599064</v>
      </c>
      <c r="W324" s="11">
        <f>SUBTOTAL(9,W317:W323)</f>
        <v>517.59999999999991</v>
      </c>
      <c r="X324" s="11">
        <f t="shared" si="96"/>
        <v>2.859677987882832</v>
      </c>
      <c r="Y324" s="12" t="s">
        <v>70</v>
      </c>
      <c r="Z324" s="12"/>
      <c r="AA324" s="13"/>
      <c r="AB324" s="13">
        <f>SUBTOTAL(9,AB317:AB323)</f>
        <v>17530.61</v>
      </c>
      <c r="AC324" s="13">
        <f>SUBTOTAL(9,AC317:AC323)</f>
        <v>738.88000000000011</v>
      </c>
      <c r="AD324" s="14">
        <f t="shared" si="97"/>
        <v>4.2147991427565845</v>
      </c>
      <c r="AE324" s="14"/>
      <c r="AF324" s="14"/>
      <c r="AG324" s="14"/>
      <c r="AH324" s="14"/>
      <c r="AI324" s="14">
        <f>SUBTOTAL(9,AI317:AI323)</f>
        <v>349.4</v>
      </c>
      <c r="AJ324" s="14">
        <f t="shared" si="98"/>
        <v>1.9930852377641166</v>
      </c>
      <c r="AK324" s="14">
        <f>SUBTOTAL(9,AK317:AK323)</f>
        <v>389.48</v>
      </c>
      <c r="AL324" s="60">
        <f t="shared" si="99"/>
        <v>2.2217139049924675</v>
      </c>
      <c r="AM324" s="62">
        <f t="shared" si="100"/>
        <v>0.54764758358615406</v>
      </c>
      <c r="AN324" s="63">
        <f t="shared" ref="AN324:AN357" si="113">G324-AD324</f>
        <v>0.84027124172596235</v>
      </c>
      <c r="AO324" s="63">
        <f t="shared" ref="AO324:AO357" si="114">G324-P324</f>
        <v>0.29262365813980828</v>
      </c>
    </row>
    <row r="325" spans="1:41" ht="15" hidden="1" customHeight="1" outlineLevel="2">
      <c r="A325" s="7">
        <v>13</v>
      </c>
      <c r="B325" s="8" t="s">
        <v>9</v>
      </c>
      <c r="C325" s="65" t="s">
        <v>68</v>
      </c>
      <c r="D325" s="67" t="s">
        <v>122</v>
      </c>
      <c r="E325" s="130">
        <v>5444.7143340000021</v>
      </c>
      <c r="F325" s="130">
        <v>367.62013300000001</v>
      </c>
      <c r="G325" s="130">
        <v>6.7518718237312001</v>
      </c>
      <c r="H325" s="130">
        <v>291.02013299999999</v>
      </c>
      <c r="I325" s="130">
        <v>5.3450168604330797</v>
      </c>
      <c r="J325" s="130">
        <v>76.599999999999994</v>
      </c>
      <c r="K325" s="130">
        <v>1.4068690348300701</v>
      </c>
      <c r="L325" s="9" t="s">
        <v>68</v>
      </c>
      <c r="M325" s="10" t="s">
        <v>122</v>
      </c>
      <c r="N325" s="10">
        <v>5160.6499999999996</v>
      </c>
      <c r="O325" s="10">
        <v>433.85</v>
      </c>
      <c r="P325" s="11">
        <f t="shared" si="94"/>
        <v>8.4068867293848655</v>
      </c>
      <c r="Q325" s="11">
        <v>108.47</v>
      </c>
      <c r="R325" s="11">
        <v>0</v>
      </c>
      <c r="S325" s="11">
        <v>18.05</v>
      </c>
      <c r="T325" s="11">
        <v>96.89</v>
      </c>
      <c r="U325" s="11">
        <f t="shared" ref="U325:U331" si="115">Q325+R325+S325+T325</f>
        <v>223.41</v>
      </c>
      <c r="V325" s="11">
        <f t="shared" si="95"/>
        <v>4.3291058296919962</v>
      </c>
      <c r="W325" s="11">
        <v>210.44</v>
      </c>
      <c r="X325" s="11">
        <f t="shared" si="96"/>
        <v>4.0777808996928684</v>
      </c>
      <c r="Y325" s="12" t="s">
        <v>68</v>
      </c>
      <c r="Z325" s="12">
        <v>13</v>
      </c>
      <c r="AA325" s="13" t="s">
        <v>122</v>
      </c>
      <c r="AB325" s="13">
        <v>1218.72</v>
      </c>
      <c r="AC325" s="13">
        <v>111.2</v>
      </c>
      <c r="AD325" s="14">
        <f t="shared" si="97"/>
        <v>9.1243271629250362</v>
      </c>
      <c r="AE325" s="14">
        <v>23.2</v>
      </c>
      <c r="AF325" s="14">
        <v>0</v>
      </c>
      <c r="AG325" s="14">
        <v>9</v>
      </c>
      <c r="AH325" s="14">
        <v>48</v>
      </c>
      <c r="AI325" s="14">
        <f t="shared" ref="AI325:AI331" si="116">AE325+AF325+AG325+AH325</f>
        <v>80.2</v>
      </c>
      <c r="AJ325" s="14">
        <f t="shared" si="98"/>
        <v>6.5806748063542075</v>
      </c>
      <c r="AK325" s="14">
        <v>31</v>
      </c>
      <c r="AL325" s="60">
        <f t="shared" si="99"/>
        <v>2.5436523565708282</v>
      </c>
      <c r="AM325" s="62">
        <f t="shared" si="100"/>
        <v>-0.71744043354017073</v>
      </c>
      <c r="AN325" s="63">
        <f t="shared" si="113"/>
        <v>-2.3724553391938361</v>
      </c>
      <c r="AO325" s="63">
        <f t="shared" si="114"/>
        <v>-1.6550149056536654</v>
      </c>
    </row>
    <row r="326" spans="1:41" ht="15" hidden="1" customHeight="1" outlineLevel="2">
      <c r="A326" s="7">
        <v>13</v>
      </c>
      <c r="B326" s="8" t="s">
        <v>9</v>
      </c>
      <c r="C326" s="65" t="s">
        <v>68</v>
      </c>
      <c r="D326" s="67" t="s">
        <v>123</v>
      </c>
      <c r="E326" s="130">
        <v>261330.63658700004</v>
      </c>
      <c r="F326" s="130">
        <v>15004.000814000001</v>
      </c>
      <c r="G326" s="130">
        <v>5.7413860885021002</v>
      </c>
      <c r="H326" s="130">
        <v>7352.3225119999997</v>
      </c>
      <c r="I326" s="130">
        <v>2.8134088838749101</v>
      </c>
      <c r="J326" s="130">
        <v>7651.6783020000003</v>
      </c>
      <c r="K326" s="130">
        <v>2.9279683400046599</v>
      </c>
      <c r="L326" s="9" t="s">
        <v>68</v>
      </c>
      <c r="M326" s="10" t="s">
        <v>123</v>
      </c>
      <c r="N326" s="10">
        <v>251833.2</v>
      </c>
      <c r="O326" s="10">
        <v>15751.49</v>
      </c>
      <c r="P326" s="11">
        <f t="shared" ref="P326:P357" si="117">O326*100/N326</f>
        <v>6.2547313062773293</v>
      </c>
      <c r="Q326" s="11">
        <v>4157.97</v>
      </c>
      <c r="R326" s="11">
        <v>4.6399999999999997</v>
      </c>
      <c r="S326" s="11">
        <v>647.73</v>
      </c>
      <c r="T326" s="11">
        <v>2190.04</v>
      </c>
      <c r="U326" s="11">
        <f t="shared" si="115"/>
        <v>7000.38</v>
      </c>
      <c r="V326" s="11">
        <f t="shared" ref="V326:V357" si="118">U326*100/N326</f>
        <v>2.7797685134446133</v>
      </c>
      <c r="W326" s="11">
        <v>8751.1</v>
      </c>
      <c r="X326" s="11">
        <f t="shared" ref="X326:X357" si="119">W326*100/N326</f>
        <v>3.474958821950402</v>
      </c>
      <c r="Y326" s="12" t="s">
        <v>68</v>
      </c>
      <c r="Z326" s="12">
        <v>13</v>
      </c>
      <c r="AA326" s="13" t="s">
        <v>123</v>
      </c>
      <c r="AB326" s="13">
        <v>193379.20000000001</v>
      </c>
      <c r="AC326" s="13">
        <v>10721.31</v>
      </c>
      <c r="AD326" s="14">
        <f t="shared" ref="AD326:AD357" si="120">AC326*100/AB326</f>
        <v>5.5441898611639715</v>
      </c>
      <c r="AE326" s="14">
        <v>3134.93</v>
      </c>
      <c r="AF326" s="14">
        <v>15.67</v>
      </c>
      <c r="AG326" s="14">
        <v>497.58</v>
      </c>
      <c r="AH326" s="14">
        <v>1657.68</v>
      </c>
      <c r="AI326" s="14">
        <f t="shared" si="116"/>
        <v>5305.86</v>
      </c>
      <c r="AJ326" s="14">
        <f t="shared" ref="AJ326:AJ357" si="121">AI326*100/AB326</f>
        <v>2.7437594115602919</v>
      </c>
      <c r="AK326" s="14">
        <v>5415.45</v>
      </c>
      <c r="AL326" s="60">
        <f t="shared" ref="AL326:AL357" si="122">AK326*100/AB326</f>
        <v>2.80043044960368</v>
      </c>
      <c r="AM326" s="62">
        <f t="shared" ref="AM326:AM357" si="123">P326-AD326</f>
        <v>0.71054144511335782</v>
      </c>
      <c r="AN326" s="63">
        <f t="shared" si="113"/>
        <v>0.19719622733812869</v>
      </c>
      <c r="AO326" s="63">
        <f t="shared" si="114"/>
        <v>-0.51334521777522912</v>
      </c>
    </row>
    <row r="327" spans="1:41" ht="15" hidden="1" customHeight="1" outlineLevel="2">
      <c r="A327" s="7">
        <v>13</v>
      </c>
      <c r="B327" s="8" t="s">
        <v>9</v>
      </c>
      <c r="C327" s="65" t="s">
        <v>68</v>
      </c>
      <c r="D327" s="67" t="s">
        <v>141</v>
      </c>
      <c r="E327" s="130">
        <v>399462.38640000013</v>
      </c>
      <c r="F327" s="130">
        <v>28165.663503</v>
      </c>
      <c r="G327" s="130">
        <v>7.0508925150205304</v>
      </c>
      <c r="H327" s="130">
        <v>9502.3682779999999</v>
      </c>
      <c r="I327" s="130">
        <v>2.3787863037486701</v>
      </c>
      <c r="J327" s="130">
        <v>18663.295225000002</v>
      </c>
      <c r="K327" s="130">
        <v>4.6721032718989504</v>
      </c>
      <c r="L327" s="9" t="s">
        <v>68</v>
      </c>
      <c r="M327" s="10" t="s">
        <v>124</v>
      </c>
      <c r="N327" s="10">
        <v>387449.1</v>
      </c>
      <c r="O327" s="10">
        <v>25472.76</v>
      </c>
      <c r="P327" s="11">
        <f t="shared" si="117"/>
        <v>6.5744790735092691</v>
      </c>
      <c r="Q327" s="11">
        <v>4923.67</v>
      </c>
      <c r="R327" s="11">
        <v>28.67</v>
      </c>
      <c r="S327" s="11">
        <v>849.21</v>
      </c>
      <c r="T327" s="11">
        <v>3313.32</v>
      </c>
      <c r="U327" s="11">
        <f t="shared" si="115"/>
        <v>9114.8700000000008</v>
      </c>
      <c r="V327" s="11">
        <f t="shared" si="118"/>
        <v>2.3525335327917918</v>
      </c>
      <c r="W327" s="11">
        <v>16357.89</v>
      </c>
      <c r="X327" s="11">
        <f t="shared" si="119"/>
        <v>4.2219455407174777</v>
      </c>
      <c r="Y327" s="12" t="s">
        <v>68</v>
      </c>
      <c r="Z327" s="12">
        <v>13</v>
      </c>
      <c r="AA327" s="13" t="s">
        <v>124</v>
      </c>
      <c r="AB327" s="13">
        <v>390134.39</v>
      </c>
      <c r="AC327" s="13">
        <v>25434.23</v>
      </c>
      <c r="AD327" s="14">
        <f t="shared" si="120"/>
        <v>6.5193509344305687</v>
      </c>
      <c r="AE327" s="14">
        <v>4740.79</v>
      </c>
      <c r="AF327" s="14">
        <v>29.28</v>
      </c>
      <c r="AG327" s="14">
        <v>730.88</v>
      </c>
      <c r="AH327" s="14">
        <v>3076.34</v>
      </c>
      <c r="AI327" s="14">
        <f t="shared" si="116"/>
        <v>8577.2900000000009</v>
      </c>
      <c r="AJ327" s="14">
        <f t="shared" si="121"/>
        <v>2.1985475312750564</v>
      </c>
      <c r="AK327" s="14">
        <v>16856.95</v>
      </c>
      <c r="AL327" s="60">
        <f t="shared" si="122"/>
        <v>4.3208059663748175</v>
      </c>
      <c r="AM327" s="62">
        <f t="shared" si="123"/>
        <v>5.51281390787004E-2</v>
      </c>
      <c r="AN327" s="63">
        <f t="shared" si="113"/>
        <v>0.5315415805899617</v>
      </c>
      <c r="AO327" s="63">
        <f t="shared" si="114"/>
        <v>0.4764134415112613</v>
      </c>
    </row>
    <row r="328" spans="1:41" ht="15" hidden="1" customHeight="1" outlineLevel="2">
      <c r="A328" s="7">
        <v>13</v>
      </c>
      <c r="B328" s="8" t="s">
        <v>9</v>
      </c>
      <c r="C328" s="65" t="s">
        <v>68</v>
      </c>
      <c r="D328" s="67" t="s">
        <v>142</v>
      </c>
      <c r="E328" s="130">
        <v>349279.54732699977</v>
      </c>
      <c r="F328" s="130">
        <v>24973.786812999999</v>
      </c>
      <c r="G328" s="130">
        <v>7.15008565606598</v>
      </c>
      <c r="H328" s="130">
        <v>8736.2048319999994</v>
      </c>
      <c r="I328" s="130">
        <v>2.5012037854671401</v>
      </c>
      <c r="J328" s="130">
        <v>16237.581980999999</v>
      </c>
      <c r="K328" s="130">
        <v>4.6488785573803399</v>
      </c>
      <c r="L328" s="9" t="s">
        <v>68</v>
      </c>
      <c r="M328" s="10" t="s">
        <v>125</v>
      </c>
      <c r="N328" s="10">
        <v>344578.58</v>
      </c>
      <c r="O328" s="10">
        <v>23751.81</v>
      </c>
      <c r="P328" s="11">
        <f t="shared" si="117"/>
        <v>6.8930024611512417</v>
      </c>
      <c r="Q328" s="11">
        <v>4035.88</v>
      </c>
      <c r="R328" s="11">
        <v>18.829999999999998</v>
      </c>
      <c r="S328" s="11">
        <v>734.79</v>
      </c>
      <c r="T328" s="11">
        <v>3269.86</v>
      </c>
      <c r="U328" s="11">
        <f t="shared" si="115"/>
        <v>8059.3600000000006</v>
      </c>
      <c r="V328" s="11">
        <f t="shared" si="118"/>
        <v>2.3389033642195636</v>
      </c>
      <c r="W328" s="11">
        <v>15692.45</v>
      </c>
      <c r="X328" s="11">
        <f t="shared" si="119"/>
        <v>4.5540990969316777</v>
      </c>
      <c r="Y328" s="12" t="s">
        <v>68</v>
      </c>
      <c r="Z328" s="12">
        <v>13</v>
      </c>
      <c r="AA328" s="13" t="s">
        <v>125</v>
      </c>
      <c r="AB328" s="13">
        <v>343656</v>
      </c>
      <c r="AC328" s="13">
        <v>23104.47</v>
      </c>
      <c r="AD328" s="14">
        <f t="shared" si="120"/>
        <v>6.7231388365109295</v>
      </c>
      <c r="AE328" s="14">
        <v>3992.58</v>
      </c>
      <c r="AF328" s="14">
        <v>22.36</v>
      </c>
      <c r="AG328" s="14">
        <v>617.33000000000004</v>
      </c>
      <c r="AH328" s="14">
        <v>3266.57</v>
      </c>
      <c r="AI328" s="14">
        <f t="shared" si="116"/>
        <v>7898.84</v>
      </c>
      <c r="AJ328" s="14">
        <f t="shared" si="121"/>
        <v>2.2984728914961474</v>
      </c>
      <c r="AK328" s="14">
        <v>15205.64</v>
      </c>
      <c r="AL328" s="60">
        <f t="shared" si="122"/>
        <v>4.4246688549014133</v>
      </c>
      <c r="AM328" s="62">
        <f t="shared" si="123"/>
        <v>0.16986362464031224</v>
      </c>
      <c r="AN328" s="63">
        <f t="shared" si="113"/>
        <v>0.42694681955505054</v>
      </c>
      <c r="AO328" s="63">
        <f t="shared" si="114"/>
        <v>0.2570831949147383</v>
      </c>
    </row>
    <row r="329" spans="1:41" ht="15" hidden="1" customHeight="1" outlineLevel="2">
      <c r="A329" s="7">
        <v>13</v>
      </c>
      <c r="B329" s="8" t="s">
        <v>9</v>
      </c>
      <c r="C329" s="65" t="s">
        <v>68</v>
      </c>
      <c r="D329" s="67" t="s">
        <v>143</v>
      </c>
      <c r="E329" s="130">
        <v>262760.83784200018</v>
      </c>
      <c r="F329" s="130">
        <v>20463.695683000002</v>
      </c>
      <c r="G329" s="130">
        <v>7.7879549521397697</v>
      </c>
      <c r="H329" s="130">
        <v>6399.0248380000003</v>
      </c>
      <c r="I329" s="130">
        <v>2.4353002297941799</v>
      </c>
      <c r="J329" s="130">
        <v>14064.670845000001</v>
      </c>
      <c r="K329" s="130">
        <v>5.3526510877763203</v>
      </c>
      <c r="L329" s="9" t="s">
        <v>68</v>
      </c>
      <c r="M329" s="10" t="s">
        <v>126</v>
      </c>
      <c r="N329" s="10">
        <v>262648.71000000002</v>
      </c>
      <c r="O329" s="10">
        <v>19992.259999999998</v>
      </c>
      <c r="P329" s="11">
        <f t="shared" si="117"/>
        <v>7.6117868616221251</v>
      </c>
      <c r="Q329" s="11">
        <v>2964.52</v>
      </c>
      <c r="R329" s="11">
        <v>16.690000000000001</v>
      </c>
      <c r="S329" s="11">
        <v>610.57000000000005</v>
      </c>
      <c r="T329" s="11">
        <v>2748.77</v>
      </c>
      <c r="U329" s="11">
        <f t="shared" si="115"/>
        <v>6340.55</v>
      </c>
      <c r="V329" s="11">
        <f t="shared" si="118"/>
        <v>2.414080008236096</v>
      </c>
      <c r="W329" s="11">
        <v>13651.71</v>
      </c>
      <c r="X329" s="11">
        <f t="shared" si="119"/>
        <v>5.1977068533860296</v>
      </c>
      <c r="Y329" s="12" t="s">
        <v>68</v>
      </c>
      <c r="Z329" s="12">
        <v>13</v>
      </c>
      <c r="AA329" s="13" t="s">
        <v>126</v>
      </c>
      <c r="AB329" s="13">
        <v>258437.75</v>
      </c>
      <c r="AC329" s="13">
        <v>21681.21</v>
      </c>
      <c r="AD329" s="14">
        <f t="shared" si="120"/>
        <v>8.3893355363138706</v>
      </c>
      <c r="AE329" s="14">
        <v>2989.73</v>
      </c>
      <c r="AF329" s="14">
        <v>8.1999999999999993</v>
      </c>
      <c r="AG329" s="14">
        <v>477.05</v>
      </c>
      <c r="AH329" s="14">
        <v>2903.03</v>
      </c>
      <c r="AI329" s="14">
        <f t="shared" si="116"/>
        <v>6378.01</v>
      </c>
      <c r="AJ329" s="14">
        <f t="shared" si="121"/>
        <v>2.4679095836424825</v>
      </c>
      <c r="AK329" s="14">
        <v>15303.2</v>
      </c>
      <c r="AL329" s="60">
        <f t="shared" si="122"/>
        <v>5.9214259526713882</v>
      </c>
      <c r="AM329" s="62">
        <f t="shared" si="123"/>
        <v>-0.77754867469174549</v>
      </c>
      <c r="AN329" s="63">
        <f t="shared" si="113"/>
        <v>-0.6013805841741009</v>
      </c>
      <c r="AO329" s="63">
        <f t="shared" si="114"/>
        <v>0.17616809051764459</v>
      </c>
    </row>
    <row r="330" spans="1:41" ht="15" hidden="1" customHeight="1" outlineLevel="2">
      <c r="A330" s="7">
        <v>13</v>
      </c>
      <c r="B330" s="8" t="s">
        <v>9</v>
      </c>
      <c r="C330" s="65" t="s">
        <v>68</v>
      </c>
      <c r="D330" s="67" t="s">
        <v>144</v>
      </c>
      <c r="E330" s="130">
        <v>167884.56016800003</v>
      </c>
      <c r="F330" s="130">
        <v>14813.362062</v>
      </c>
      <c r="G330" s="130">
        <v>8.8235404418229102</v>
      </c>
      <c r="H330" s="130">
        <v>3945.8944959999999</v>
      </c>
      <c r="I330" s="130">
        <v>2.3503578381466701</v>
      </c>
      <c r="J330" s="130">
        <v>10867.467565999999</v>
      </c>
      <c r="K330" s="130">
        <v>6.4731786860715799</v>
      </c>
      <c r="L330" s="9" t="s">
        <v>68</v>
      </c>
      <c r="M330" s="10" t="s">
        <v>127</v>
      </c>
      <c r="N330" s="10">
        <v>176373.36</v>
      </c>
      <c r="O330" s="10">
        <v>16170.67</v>
      </c>
      <c r="P330" s="11">
        <f t="shared" si="117"/>
        <v>9.168431105468537</v>
      </c>
      <c r="Q330" s="11">
        <v>1689.61</v>
      </c>
      <c r="R330" s="11">
        <v>7.85</v>
      </c>
      <c r="S330" s="11">
        <v>439.56</v>
      </c>
      <c r="T330" s="11">
        <v>1506.47</v>
      </c>
      <c r="U330" s="11">
        <f t="shared" si="115"/>
        <v>3643.49</v>
      </c>
      <c r="V330" s="11">
        <f t="shared" si="118"/>
        <v>2.0657824968578025</v>
      </c>
      <c r="W330" s="11">
        <v>12527.19</v>
      </c>
      <c r="X330" s="11">
        <f t="shared" si="119"/>
        <v>7.1026542784012285</v>
      </c>
      <c r="Y330" s="12" t="s">
        <v>68</v>
      </c>
      <c r="Z330" s="12">
        <v>13</v>
      </c>
      <c r="AA330" s="13" t="s">
        <v>127</v>
      </c>
      <c r="AB330" s="13">
        <v>202958.62</v>
      </c>
      <c r="AC330" s="13">
        <v>17147.900000000001</v>
      </c>
      <c r="AD330" s="14">
        <f t="shared" si="120"/>
        <v>8.4489636360357601</v>
      </c>
      <c r="AE330" s="14">
        <v>2052.52</v>
      </c>
      <c r="AF330" s="14">
        <v>9.7799999999999994</v>
      </c>
      <c r="AG330" s="14">
        <v>365.05</v>
      </c>
      <c r="AH330" s="14">
        <v>1887.29</v>
      </c>
      <c r="AI330" s="14">
        <f t="shared" si="116"/>
        <v>4314.6400000000003</v>
      </c>
      <c r="AJ330" s="14">
        <f t="shared" si="121"/>
        <v>2.1258717663728697</v>
      </c>
      <c r="AK330" s="14">
        <v>12833.26</v>
      </c>
      <c r="AL330" s="60">
        <f t="shared" si="122"/>
        <v>6.3230918696628899</v>
      </c>
      <c r="AM330" s="62">
        <f t="shared" si="123"/>
        <v>0.71946746943277695</v>
      </c>
      <c r="AN330" s="63">
        <f t="shared" si="113"/>
        <v>0.37457680578715014</v>
      </c>
      <c r="AO330" s="63">
        <f t="shared" si="114"/>
        <v>-0.34489066364562682</v>
      </c>
    </row>
    <row r="331" spans="1:41" ht="15" hidden="1" customHeight="1" outlineLevel="2">
      <c r="A331" s="7">
        <v>13</v>
      </c>
      <c r="B331" s="8" t="s">
        <v>9</v>
      </c>
      <c r="C331" s="65" t="s">
        <v>68</v>
      </c>
      <c r="D331" s="67" t="s">
        <v>128</v>
      </c>
      <c r="E331" s="130">
        <v>2495.4467999999988</v>
      </c>
      <c r="F331" s="130">
        <v>100.2388</v>
      </c>
      <c r="G331" s="130">
        <v>4.0168678410615701</v>
      </c>
      <c r="H331" s="130">
        <v>49.638800000000003</v>
      </c>
      <c r="I331" s="130">
        <v>1.9891164967621999</v>
      </c>
      <c r="J331" s="130">
        <v>50.6</v>
      </c>
      <c r="K331" s="130">
        <v>2.0276929967010302</v>
      </c>
      <c r="L331" s="9" t="s">
        <v>68</v>
      </c>
      <c r="M331" s="10" t="s">
        <v>128</v>
      </c>
      <c r="N331" s="10">
        <v>2228.63</v>
      </c>
      <c r="O331" s="10">
        <v>30.46</v>
      </c>
      <c r="P331" s="11">
        <f t="shared" si="117"/>
        <v>1.3667589505660427</v>
      </c>
      <c r="Q331" s="11">
        <v>18.559999999999999</v>
      </c>
      <c r="R331" s="11">
        <v>0</v>
      </c>
      <c r="S331" s="11">
        <v>0</v>
      </c>
      <c r="T331" s="11">
        <v>0</v>
      </c>
      <c r="U331" s="11">
        <f t="shared" si="115"/>
        <v>18.559999999999999</v>
      </c>
      <c r="V331" s="11">
        <f t="shared" si="118"/>
        <v>0.83279862516433845</v>
      </c>
      <c r="W331" s="11">
        <v>11.9</v>
      </c>
      <c r="X331" s="11">
        <f t="shared" si="119"/>
        <v>0.53396032540170413</v>
      </c>
      <c r="Y331" s="12" t="s">
        <v>68</v>
      </c>
      <c r="Z331" s="12">
        <v>13</v>
      </c>
      <c r="AA331" s="13" t="s">
        <v>128</v>
      </c>
      <c r="AB331" s="13">
        <v>5299.69</v>
      </c>
      <c r="AC331" s="13">
        <v>239.76</v>
      </c>
      <c r="AD331" s="14">
        <f t="shared" si="120"/>
        <v>4.5240381984606648</v>
      </c>
      <c r="AE331" s="14">
        <v>35.21</v>
      </c>
      <c r="AF331" s="14">
        <v>0</v>
      </c>
      <c r="AG331" s="14">
        <v>7.7</v>
      </c>
      <c r="AH331" s="14">
        <v>34.6</v>
      </c>
      <c r="AI331" s="14">
        <f t="shared" si="116"/>
        <v>77.510000000000005</v>
      </c>
      <c r="AJ331" s="14">
        <f t="shared" si="121"/>
        <v>1.4625383748860785</v>
      </c>
      <c r="AK331" s="14">
        <v>162.25</v>
      </c>
      <c r="AL331" s="60">
        <f t="shared" si="122"/>
        <v>3.0614998235745867</v>
      </c>
      <c r="AM331" s="62">
        <f t="shared" si="123"/>
        <v>-3.1572792478946221</v>
      </c>
      <c r="AN331" s="63">
        <f t="shared" si="113"/>
        <v>-0.50717035739909466</v>
      </c>
      <c r="AO331" s="63">
        <f t="shared" si="114"/>
        <v>2.6501088904955274</v>
      </c>
    </row>
    <row r="332" spans="1:41" ht="15" customHeight="1" outlineLevel="1" collapsed="1">
      <c r="A332" s="7"/>
      <c r="B332" s="8" t="s">
        <v>115</v>
      </c>
      <c r="C332" s="65" t="s">
        <v>68</v>
      </c>
      <c r="D332" s="66"/>
      <c r="E332" s="129">
        <f>SUM(E325:E331)</f>
        <v>1448658.1294580002</v>
      </c>
      <c r="F332" s="129">
        <f>SUM(F325:F331)</f>
        <v>103888.367808</v>
      </c>
      <c r="G332" s="129">
        <f>F332*100/E332</f>
        <v>7.1713515905142309</v>
      </c>
      <c r="H332" s="129">
        <f>SUM(H325:H331)</f>
        <v>36276.473889000001</v>
      </c>
      <c r="I332" s="129">
        <f>H332*100/E332</f>
        <v>2.504143189571749</v>
      </c>
      <c r="J332" s="129">
        <f>SUM(J325:J331)</f>
        <v>67611.893918999995</v>
      </c>
      <c r="K332" s="129">
        <f>J332*100/E332</f>
        <v>4.6672084009424815</v>
      </c>
      <c r="L332" s="9" t="s">
        <v>68</v>
      </c>
      <c r="M332" s="10"/>
      <c r="N332" s="10">
        <f>SUBTOTAL(9,N325:N331)</f>
        <v>1430272.23</v>
      </c>
      <c r="O332" s="10">
        <f>SUBTOTAL(9,O325:O331)</f>
        <v>101603.3</v>
      </c>
      <c r="P332" s="11">
        <f t="shared" si="117"/>
        <v>7.1037735242891493</v>
      </c>
      <c r="Q332" s="11"/>
      <c r="R332" s="11"/>
      <c r="S332" s="11"/>
      <c r="T332" s="11"/>
      <c r="U332" s="11">
        <f>SUBTOTAL(9,U325:U331)</f>
        <v>34400.619999999995</v>
      </c>
      <c r="V332" s="11">
        <f t="shared" si="118"/>
        <v>2.4051798866289946</v>
      </c>
      <c r="W332" s="11">
        <f>SUBTOTAL(9,W325:W331)</f>
        <v>67202.679999999993</v>
      </c>
      <c r="X332" s="11">
        <f t="shared" si="119"/>
        <v>4.6985936376601529</v>
      </c>
      <c r="Y332" s="12" t="s">
        <v>68</v>
      </c>
      <c r="Z332" s="12"/>
      <c r="AA332" s="13"/>
      <c r="AB332" s="13">
        <f>SUBTOTAL(9,AB325:AB331)</f>
        <v>1395084.37</v>
      </c>
      <c r="AC332" s="13">
        <f>SUBTOTAL(9,AC325:AC331)</f>
        <v>98440.08</v>
      </c>
      <c r="AD332" s="14">
        <f t="shared" si="120"/>
        <v>7.0562097975479423</v>
      </c>
      <c r="AE332" s="14"/>
      <c r="AF332" s="14"/>
      <c r="AG332" s="14"/>
      <c r="AH332" s="14"/>
      <c r="AI332" s="14">
        <f>SUBTOTAL(9,AI325:AI331)</f>
        <v>32632.350000000002</v>
      </c>
      <c r="AJ332" s="14">
        <f t="shared" si="121"/>
        <v>2.3390950899980334</v>
      </c>
      <c r="AK332" s="14">
        <f>SUBTOTAL(9,AK325:AK331)</f>
        <v>65807.75</v>
      </c>
      <c r="AL332" s="60">
        <f t="shared" si="122"/>
        <v>4.7171161411549605</v>
      </c>
      <c r="AM332" s="62">
        <f t="shared" si="123"/>
        <v>4.7563726741207013E-2</v>
      </c>
      <c r="AN332" s="63">
        <f t="shared" si="113"/>
        <v>0.11514179296628857</v>
      </c>
      <c r="AO332" s="63">
        <f t="shared" si="114"/>
        <v>6.7578066225081557E-2</v>
      </c>
    </row>
    <row r="333" spans="1:41" ht="15" hidden="1" customHeight="1" outlineLevel="2">
      <c r="A333" s="7">
        <v>35</v>
      </c>
      <c r="B333" s="8" t="s">
        <v>23</v>
      </c>
      <c r="C333" s="65" t="s">
        <v>68</v>
      </c>
      <c r="D333" s="67" t="s">
        <v>122</v>
      </c>
      <c r="E333" s="130">
        <v>0</v>
      </c>
      <c r="F333" s="130">
        <v>0</v>
      </c>
      <c r="G333" s="130">
        <v>0</v>
      </c>
      <c r="H333" s="130">
        <v>0</v>
      </c>
      <c r="I333" s="130">
        <v>0</v>
      </c>
      <c r="J333" s="130">
        <v>0</v>
      </c>
      <c r="K333" s="130">
        <v>0</v>
      </c>
      <c r="L333" s="9" t="s">
        <v>68</v>
      </c>
      <c r="M333" s="10" t="s">
        <v>122</v>
      </c>
      <c r="N333" s="10">
        <v>230</v>
      </c>
      <c r="O333" s="10">
        <v>3</v>
      </c>
      <c r="P333" s="11">
        <f t="shared" si="117"/>
        <v>1.3043478260869565</v>
      </c>
      <c r="Q333" s="11">
        <v>3</v>
      </c>
      <c r="R333" s="11">
        <v>0</v>
      </c>
      <c r="S333" s="11">
        <v>0</v>
      </c>
      <c r="T333" s="11">
        <v>0</v>
      </c>
      <c r="U333" s="11">
        <f t="shared" ref="U333:U339" si="124">Q333+R333+S333+T333</f>
        <v>3</v>
      </c>
      <c r="V333" s="11">
        <f t="shared" si="118"/>
        <v>1.3043478260869565</v>
      </c>
      <c r="W333" s="11">
        <v>0</v>
      </c>
      <c r="X333" s="11">
        <f t="shared" si="119"/>
        <v>0</v>
      </c>
      <c r="Y333" s="12" t="s">
        <v>68</v>
      </c>
      <c r="Z333" s="12">
        <v>35</v>
      </c>
      <c r="AA333" s="13" t="s">
        <v>122</v>
      </c>
      <c r="AB333" s="13">
        <v>113</v>
      </c>
      <c r="AC333" s="13">
        <v>5</v>
      </c>
      <c r="AD333" s="14">
        <f t="shared" si="120"/>
        <v>4.4247787610619467</v>
      </c>
      <c r="AE333" s="14">
        <v>5</v>
      </c>
      <c r="AF333" s="14">
        <v>0</v>
      </c>
      <c r="AG333" s="14">
        <v>0</v>
      </c>
      <c r="AH333" s="14">
        <v>0</v>
      </c>
      <c r="AI333" s="14">
        <f t="shared" ref="AI333:AI339" si="125">AE333+AF333+AG333+AH333</f>
        <v>5</v>
      </c>
      <c r="AJ333" s="14">
        <f t="shared" si="121"/>
        <v>4.4247787610619467</v>
      </c>
      <c r="AK333" s="14">
        <v>0</v>
      </c>
      <c r="AL333" s="60">
        <f t="shared" si="122"/>
        <v>0</v>
      </c>
      <c r="AM333" s="62">
        <f t="shared" si="123"/>
        <v>-3.1204309349749901</v>
      </c>
      <c r="AN333" s="63">
        <f t="shared" si="113"/>
        <v>-4.4247787610619467</v>
      </c>
      <c r="AO333" s="63">
        <f t="shared" si="114"/>
        <v>-1.3043478260869565</v>
      </c>
    </row>
    <row r="334" spans="1:41" ht="15" hidden="1" customHeight="1" outlineLevel="2">
      <c r="A334" s="7">
        <v>35</v>
      </c>
      <c r="B334" s="8" t="s">
        <v>23</v>
      </c>
      <c r="C334" s="65" t="s">
        <v>68</v>
      </c>
      <c r="D334" s="67" t="s">
        <v>123</v>
      </c>
      <c r="E334" s="130">
        <v>1463.5000000000007</v>
      </c>
      <c r="F334" s="130">
        <v>111.4</v>
      </c>
      <c r="G334" s="130">
        <v>7.6118893064571198</v>
      </c>
      <c r="H334" s="130">
        <v>83.6</v>
      </c>
      <c r="I334" s="130">
        <v>5.7123334472155802</v>
      </c>
      <c r="J334" s="130">
        <v>27.8</v>
      </c>
      <c r="K334" s="130">
        <v>1.89955585924154</v>
      </c>
      <c r="L334" s="9" t="s">
        <v>68</v>
      </c>
      <c r="M334" s="10" t="s">
        <v>123</v>
      </c>
      <c r="N334" s="10">
        <v>1152.5999999999999</v>
      </c>
      <c r="O334" s="10">
        <v>105.6</v>
      </c>
      <c r="P334" s="11">
        <f t="shared" si="117"/>
        <v>9.1618948464341496</v>
      </c>
      <c r="Q334" s="11">
        <v>22.4</v>
      </c>
      <c r="R334" s="11">
        <v>0</v>
      </c>
      <c r="S334" s="11">
        <v>4</v>
      </c>
      <c r="T334" s="11">
        <v>14</v>
      </c>
      <c r="U334" s="11">
        <f t="shared" si="124"/>
        <v>40.4</v>
      </c>
      <c r="V334" s="11">
        <f t="shared" si="118"/>
        <v>3.5051188617039739</v>
      </c>
      <c r="W334" s="11">
        <v>65.2</v>
      </c>
      <c r="X334" s="11">
        <f t="shared" si="119"/>
        <v>5.6567759847301753</v>
      </c>
      <c r="Y334" s="12" t="s">
        <v>68</v>
      </c>
      <c r="Z334" s="12">
        <v>35</v>
      </c>
      <c r="AA334" s="13" t="s">
        <v>123</v>
      </c>
      <c r="AB334" s="13">
        <v>1001.4</v>
      </c>
      <c r="AC334" s="13">
        <v>66.8</v>
      </c>
      <c r="AD334" s="14">
        <f t="shared" si="120"/>
        <v>6.6706610744957064</v>
      </c>
      <c r="AE334" s="14">
        <v>24.8</v>
      </c>
      <c r="AF334" s="14">
        <v>0</v>
      </c>
      <c r="AG334" s="14">
        <v>2</v>
      </c>
      <c r="AH334" s="14">
        <v>5</v>
      </c>
      <c r="AI334" s="14">
        <f t="shared" si="125"/>
        <v>31.8</v>
      </c>
      <c r="AJ334" s="14">
        <f t="shared" si="121"/>
        <v>3.1755542240862793</v>
      </c>
      <c r="AK334" s="14">
        <v>35</v>
      </c>
      <c r="AL334" s="60">
        <f t="shared" si="122"/>
        <v>3.4951068504094267</v>
      </c>
      <c r="AM334" s="62">
        <f t="shared" si="123"/>
        <v>2.4912337719384432</v>
      </c>
      <c r="AN334" s="63">
        <f t="shared" si="113"/>
        <v>0.94122823196141336</v>
      </c>
      <c r="AO334" s="63">
        <f t="shared" si="114"/>
        <v>-1.5500055399770298</v>
      </c>
    </row>
    <row r="335" spans="1:41" ht="15" hidden="1" customHeight="1" outlineLevel="2">
      <c r="A335" s="7">
        <v>35</v>
      </c>
      <c r="B335" s="8" t="s">
        <v>23</v>
      </c>
      <c r="C335" s="65" t="s">
        <v>68</v>
      </c>
      <c r="D335" s="67" t="s">
        <v>141</v>
      </c>
      <c r="E335" s="130">
        <v>5725.9966669999976</v>
      </c>
      <c r="F335" s="130">
        <v>512.28888900000004</v>
      </c>
      <c r="G335" s="130">
        <v>8.9467199998983205</v>
      </c>
      <c r="H335" s="130">
        <v>128.93888899999999</v>
      </c>
      <c r="I335" s="130">
        <v>2.2518143381068798</v>
      </c>
      <c r="J335" s="130">
        <v>383.35</v>
      </c>
      <c r="K335" s="130">
        <v>6.6949043510506803</v>
      </c>
      <c r="L335" s="9" t="s">
        <v>68</v>
      </c>
      <c r="M335" s="10" t="s">
        <v>124</v>
      </c>
      <c r="N335" s="10">
        <v>5239.7</v>
      </c>
      <c r="O335" s="10">
        <v>480.77</v>
      </c>
      <c r="P335" s="11">
        <f t="shared" si="117"/>
        <v>9.1755253163349053</v>
      </c>
      <c r="Q335" s="11">
        <v>56.87</v>
      </c>
      <c r="R335" s="11">
        <v>0.8</v>
      </c>
      <c r="S335" s="11">
        <v>8.5</v>
      </c>
      <c r="T335" s="11">
        <v>32</v>
      </c>
      <c r="U335" s="11">
        <f t="shared" si="124"/>
        <v>98.169999999999987</v>
      </c>
      <c r="V335" s="11">
        <f t="shared" si="118"/>
        <v>1.873580548504685</v>
      </c>
      <c r="W335" s="11">
        <v>382.6</v>
      </c>
      <c r="X335" s="11">
        <f t="shared" si="119"/>
        <v>7.3019447678302196</v>
      </c>
      <c r="Y335" s="12" t="s">
        <v>68</v>
      </c>
      <c r="Z335" s="12">
        <v>35</v>
      </c>
      <c r="AA335" s="13" t="s">
        <v>124</v>
      </c>
      <c r="AB335" s="13">
        <v>4119.92</v>
      </c>
      <c r="AC335" s="13">
        <v>279.89999999999998</v>
      </c>
      <c r="AD335" s="14">
        <f t="shared" si="120"/>
        <v>6.7938212392473627</v>
      </c>
      <c r="AE335" s="14">
        <v>59</v>
      </c>
      <c r="AF335" s="14">
        <v>0</v>
      </c>
      <c r="AG335" s="14">
        <v>7</v>
      </c>
      <c r="AH335" s="14">
        <v>37.4</v>
      </c>
      <c r="AI335" s="14">
        <f t="shared" si="125"/>
        <v>103.4</v>
      </c>
      <c r="AJ335" s="14">
        <f t="shared" si="121"/>
        <v>2.5097574710188546</v>
      </c>
      <c r="AK335" s="14">
        <v>176.5</v>
      </c>
      <c r="AL335" s="60">
        <f t="shared" si="122"/>
        <v>4.284063768228509</v>
      </c>
      <c r="AM335" s="62">
        <f t="shared" si="123"/>
        <v>2.3817040770875426</v>
      </c>
      <c r="AN335" s="63">
        <f t="shared" si="113"/>
        <v>2.1528987606509578</v>
      </c>
      <c r="AO335" s="63">
        <f t="shared" si="114"/>
        <v>-0.22880531643658486</v>
      </c>
    </row>
    <row r="336" spans="1:41" ht="15" hidden="1" customHeight="1" outlineLevel="2">
      <c r="A336" s="7">
        <v>35</v>
      </c>
      <c r="B336" s="8" t="s">
        <v>23</v>
      </c>
      <c r="C336" s="65" t="s">
        <v>68</v>
      </c>
      <c r="D336" s="67" t="s">
        <v>142</v>
      </c>
      <c r="E336" s="130">
        <v>9719.2023000000099</v>
      </c>
      <c r="F336" s="130">
        <v>527.20000000000005</v>
      </c>
      <c r="G336" s="130">
        <v>5.4243134747797104</v>
      </c>
      <c r="H336" s="130">
        <v>214.6</v>
      </c>
      <c r="I336" s="130">
        <v>2.2080029302853399</v>
      </c>
      <c r="J336" s="130">
        <v>312.60000000000002</v>
      </c>
      <c r="K336" s="130">
        <v>3.2163133388014802</v>
      </c>
      <c r="L336" s="9" t="s">
        <v>68</v>
      </c>
      <c r="M336" s="10" t="s">
        <v>125</v>
      </c>
      <c r="N336" s="10">
        <v>8618.35</v>
      </c>
      <c r="O336" s="10">
        <v>496.3</v>
      </c>
      <c r="P336" s="11">
        <f t="shared" si="117"/>
        <v>5.7586428956818878</v>
      </c>
      <c r="Q336" s="11">
        <v>91.3</v>
      </c>
      <c r="R336" s="11">
        <v>0</v>
      </c>
      <c r="S336" s="11">
        <v>12.6</v>
      </c>
      <c r="T336" s="11">
        <v>54.5</v>
      </c>
      <c r="U336" s="11">
        <f t="shared" si="124"/>
        <v>158.39999999999998</v>
      </c>
      <c r="V336" s="11">
        <f t="shared" si="118"/>
        <v>1.8379388165948236</v>
      </c>
      <c r="W336" s="11">
        <v>337.9</v>
      </c>
      <c r="X336" s="11">
        <f t="shared" si="119"/>
        <v>3.9207040790870642</v>
      </c>
      <c r="Y336" s="12" t="s">
        <v>68</v>
      </c>
      <c r="Z336" s="12">
        <v>35</v>
      </c>
      <c r="AA336" s="13" t="s">
        <v>125</v>
      </c>
      <c r="AB336" s="13">
        <v>7286.6</v>
      </c>
      <c r="AC336" s="13">
        <v>315.32</v>
      </c>
      <c r="AD336" s="14">
        <f t="shared" si="120"/>
        <v>4.3273954930969172</v>
      </c>
      <c r="AE336" s="14">
        <v>125.5</v>
      </c>
      <c r="AF336" s="14">
        <v>0</v>
      </c>
      <c r="AG336" s="14">
        <v>6.7</v>
      </c>
      <c r="AH336" s="14">
        <v>61</v>
      </c>
      <c r="AI336" s="14">
        <f t="shared" si="125"/>
        <v>193.2</v>
      </c>
      <c r="AJ336" s="14">
        <f t="shared" si="121"/>
        <v>2.6514423736722201</v>
      </c>
      <c r="AK336" s="14">
        <v>122.13</v>
      </c>
      <c r="AL336" s="60">
        <f t="shared" si="122"/>
        <v>1.6760903576427963</v>
      </c>
      <c r="AM336" s="62">
        <f t="shared" si="123"/>
        <v>1.4312474025849706</v>
      </c>
      <c r="AN336" s="63">
        <f t="shared" si="113"/>
        <v>1.0969179816827932</v>
      </c>
      <c r="AO336" s="63">
        <f t="shared" si="114"/>
        <v>-0.33432942090217743</v>
      </c>
    </row>
    <row r="337" spans="1:41" ht="15" hidden="1" customHeight="1" outlineLevel="2">
      <c r="A337" s="7">
        <v>35</v>
      </c>
      <c r="B337" s="8" t="s">
        <v>23</v>
      </c>
      <c r="C337" s="65" t="s">
        <v>68</v>
      </c>
      <c r="D337" s="67" t="s">
        <v>143</v>
      </c>
      <c r="E337" s="130">
        <v>9070.0000000000055</v>
      </c>
      <c r="F337" s="130">
        <v>491.68222200000002</v>
      </c>
      <c r="G337" s="130">
        <v>5.4209726791620696</v>
      </c>
      <c r="H337" s="130">
        <v>200.23333299999999</v>
      </c>
      <c r="I337" s="130">
        <v>2.2076442447629598</v>
      </c>
      <c r="J337" s="130">
        <v>291.44888900000001</v>
      </c>
      <c r="K337" s="130">
        <v>3.21332843439912</v>
      </c>
      <c r="L337" s="9" t="s">
        <v>68</v>
      </c>
      <c r="M337" s="10" t="s">
        <v>126</v>
      </c>
      <c r="N337" s="10">
        <v>8048.8</v>
      </c>
      <c r="O337" s="10">
        <v>384.83</v>
      </c>
      <c r="P337" s="11">
        <f t="shared" si="117"/>
        <v>4.7812096213100093</v>
      </c>
      <c r="Q337" s="11">
        <v>75.53</v>
      </c>
      <c r="R337" s="11">
        <v>0</v>
      </c>
      <c r="S337" s="11">
        <v>14</v>
      </c>
      <c r="T337" s="11">
        <v>73.599999999999994</v>
      </c>
      <c r="U337" s="11">
        <f t="shared" si="124"/>
        <v>163.13</v>
      </c>
      <c r="V337" s="11">
        <f t="shared" si="118"/>
        <v>2.0267617533048403</v>
      </c>
      <c r="W337" s="11">
        <v>221.7</v>
      </c>
      <c r="X337" s="11">
        <f t="shared" si="119"/>
        <v>2.7544478680051685</v>
      </c>
      <c r="Y337" s="12" t="s">
        <v>68</v>
      </c>
      <c r="Z337" s="12">
        <v>35</v>
      </c>
      <c r="AA337" s="13" t="s">
        <v>126</v>
      </c>
      <c r="AB337" s="13">
        <v>8921.7000000000007</v>
      </c>
      <c r="AC337" s="13">
        <v>677.95</v>
      </c>
      <c r="AD337" s="14">
        <f t="shared" si="120"/>
        <v>7.5988881042850576</v>
      </c>
      <c r="AE337" s="14">
        <v>93</v>
      </c>
      <c r="AF337" s="14">
        <v>0</v>
      </c>
      <c r="AG337" s="14">
        <v>11.1</v>
      </c>
      <c r="AH337" s="14">
        <v>86</v>
      </c>
      <c r="AI337" s="14">
        <f t="shared" si="125"/>
        <v>190.1</v>
      </c>
      <c r="AJ337" s="14">
        <f t="shared" si="121"/>
        <v>2.1307598327672976</v>
      </c>
      <c r="AK337" s="14">
        <v>487.85</v>
      </c>
      <c r="AL337" s="60">
        <f t="shared" si="122"/>
        <v>5.4681282715177595</v>
      </c>
      <c r="AM337" s="62">
        <f t="shared" si="123"/>
        <v>-2.8176784829750483</v>
      </c>
      <c r="AN337" s="63">
        <f t="shared" si="113"/>
        <v>-2.177915425122988</v>
      </c>
      <c r="AO337" s="63">
        <f t="shared" si="114"/>
        <v>0.63976305785206034</v>
      </c>
    </row>
    <row r="338" spans="1:41" ht="15" hidden="1" customHeight="1" outlineLevel="2">
      <c r="A338" s="7">
        <v>35</v>
      </c>
      <c r="B338" s="8" t="s">
        <v>23</v>
      </c>
      <c r="C338" s="65" t="s">
        <v>68</v>
      </c>
      <c r="D338" s="67" t="s">
        <v>144</v>
      </c>
      <c r="E338" s="130">
        <v>5597.2999999999984</v>
      </c>
      <c r="F338" s="130">
        <v>338.8</v>
      </c>
      <c r="G338" s="130">
        <v>6.0529183713576202</v>
      </c>
      <c r="H338" s="130">
        <v>144</v>
      </c>
      <c r="I338" s="130">
        <v>2.5726689653940298</v>
      </c>
      <c r="J338" s="130">
        <v>194.8</v>
      </c>
      <c r="K338" s="130">
        <v>3.48024940596359</v>
      </c>
      <c r="L338" s="9" t="s">
        <v>68</v>
      </c>
      <c r="M338" s="10" t="s">
        <v>127</v>
      </c>
      <c r="N338" s="10">
        <v>5514.18</v>
      </c>
      <c r="O338" s="10">
        <v>568.94000000000005</v>
      </c>
      <c r="P338" s="11">
        <f t="shared" si="117"/>
        <v>10.3177625685052</v>
      </c>
      <c r="Q338" s="11">
        <v>43</v>
      </c>
      <c r="R338" s="11">
        <v>0</v>
      </c>
      <c r="S338" s="11">
        <v>9</v>
      </c>
      <c r="T338" s="11">
        <v>30.5</v>
      </c>
      <c r="U338" s="11">
        <f t="shared" si="124"/>
        <v>82.5</v>
      </c>
      <c r="V338" s="11">
        <f t="shared" si="118"/>
        <v>1.4961426721652176</v>
      </c>
      <c r="W338" s="11">
        <v>486.44</v>
      </c>
      <c r="X338" s="11">
        <f t="shared" si="119"/>
        <v>8.8216198963399819</v>
      </c>
      <c r="Y338" s="12" t="s">
        <v>68</v>
      </c>
      <c r="Z338" s="12">
        <v>35</v>
      </c>
      <c r="AA338" s="13" t="s">
        <v>127</v>
      </c>
      <c r="AB338" s="13">
        <v>6486</v>
      </c>
      <c r="AC338" s="13">
        <v>471.38</v>
      </c>
      <c r="AD338" s="14">
        <f t="shared" si="120"/>
        <v>7.2676534073388837</v>
      </c>
      <c r="AE338" s="14">
        <v>78.7</v>
      </c>
      <c r="AF338" s="14">
        <v>0</v>
      </c>
      <c r="AG338" s="14">
        <v>3</v>
      </c>
      <c r="AH338" s="14">
        <v>48.8</v>
      </c>
      <c r="AI338" s="14">
        <f t="shared" si="125"/>
        <v>130.5</v>
      </c>
      <c r="AJ338" s="14">
        <f t="shared" si="121"/>
        <v>2.0120259019426459</v>
      </c>
      <c r="AK338" s="14">
        <v>340.88</v>
      </c>
      <c r="AL338" s="60">
        <f t="shared" si="122"/>
        <v>5.2556275053962382</v>
      </c>
      <c r="AM338" s="62">
        <f t="shared" si="123"/>
        <v>3.0501091611663167</v>
      </c>
      <c r="AN338" s="63">
        <f t="shared" si="113"/>
        <v>-1.2147350359812634</v>
      </c>
      <c r="AO338" s="63">
        <f t="shared" si="114"/>
        <v>-4.2648441971475801</v>
      </c>
    </row>
    <row r="339" spans="1:41" ht="15" hidden="1" customHeight="1" outlineLevel="2">
      <c r="A339" s="7">
        <v>35</v>
      </c>
      <c r="B339" s="8" t="s">
        <v>23</v>
      </c>
      <c r="C339" s="65" t="s">
        <v>68</v>
      </c>
      <c r="D339" s="66" t="s">
        <v>128</v>
      </c>
      <c r="E339" s="129">
        <v>0</v>
      </c>
      <c r="F339" s="129">
        <v>0</v>
      </c>
      <c r="G339" s="129">
        <v>0</v>
      </c>
      <c r="H339" s="129">
        <v>0</v>
      </c>
      <c r="I339" s="129">
        <v>0</v>
      </c>
      <c r="J339" s="129">
        <v>0</v>
      </c>
      <c r="K339" s="129">
        <v>0</v>
      </c>
      <c r="L339" s="9" t="s">
        <v>68</v>
      </c>
      <c r="M339" s="10" t="s">
        <v>128</v>
      </c>
      <c r="N339" s="10">
        <v>0</v>
      </c>
      <c r="O339" s="10">
        <v>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f t="shared" si="124"/>
        <v>0</v>
      </c>
      <c r="V339" s="11">
        <v>0</v>
      </c>
      <c r="W339" s="11">
        <v>0</v>
      </c>
      <c r="X339" s="11">
        <v>0</v>
      </c>
      <c r="Y339" s="12" t="s">
        <v>68</v>
      </c>
      <c r="Z339" s="12">
        <v>35</v>
      </c>
      <c r="AA339" s="13" t="s">
        <v>128</v>
      </c>
      <c r="AB339" s="13">
        <v>0</v>
      </c>
      <c r="AC339" s="13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f t="shared" si="125"/>
        <v>0</v>
      </c>
      <c r="AJ339" s="14">
        <v>0</v>
      </c>
      <c r="AK339" s="14">
        <v>0</v>
      </c>
      <c r="AL339" s="60">
        <v>0</v>
      </c>
      <c r="AM339" s="62">
        <f t="shared" si="123"/>
        <v>0</v>
      </c>
      <c r="AN339" s="63">
        <f t="shared" si="113"/>
        <v>0</v>
      </c>
      <c r="AO339" s="63">
        <f t="shared" si="114"/>
        <v>0</v>
      </c>
    </row>
    <row r="340" spans="1:41" ht="15" customHeight="1" outlineLevel="1" collapsed="1">
      <c r="A340" s="7"/>
      <c r="B340" s="8" t="s">
        <v>116</v>
      </c>
      <c r="C340" s="65" t="s">
        <v>68</v>
      </c>
      <c r="D340" s="66"/>
      <c r="E340" s="129">
        <f>SUM(E333:E339)</f>
        <v>31575.99896700001</v>
      </c>
      <c r="F340" s="129">
        <f>SUM(F333:F339)</f>
        <v>1981.3711110000002</v>
      </c>
      <c r="G340" s="129">
        <f>F340*100/E340</f>
        <v>6.2749277166835657</v>
      </c>
      <c r="H340" s="129">
        <f>SUM(H333:H339)</f>
        <v>771.37222199999997</v>
      </c>
      <c r="I340" s="129">
        <f>H340*100/E340</f>
        <v>2.4429067875450556</v>
      </c>
      <c r="J340" s="129">
        <f>SUM(J333:J339)</f>
        <v>1209.998889</v>
      </c>
      <c r="K340" s="129">
        <f>J340*100/E340</f>
        <v>3.8320209291385092</v>
      </c>
      <c r="L340" s="9" t="s">
        <v>68</v>
      </c>
      <c r="M340" s="10"/>
      <c r="N340" s="10">
        <f>SUBTOTAL(9,N333:N339)</f>
        <v>28803.63</v>
      </c>
      <c r="O340" s="10">
        <f>SUBTOTAL(9,O333:O339)</f>
        <v>2039.44</v>
      </c>
      <c r="P340" s="11">
        <f t="shared" si="117"/>
        <v>7.0804964513153372</v>
      </c>
      <c r="Q340" s="11"/>
      <c r="R340" s="11"/>
      <c r="S340" s="11"/>
      <c r="T340" s="11"/>
      <c r="U340" s="11">
        <f>SUBTOTAL(9,U333:U339)</f>
        <v>545.59999999999991</v>
      </c>
      <c r="V340" s="11">
        <f t="shared" si="118"/>
        <v>1.8942056956015609</v>
      </c>
      <c r="W340" s="11">
        <f>SUBTOTAL(9,W333:W339)</f>
        <v>1493.8400000000001</v>
      </c>
      <c r="X340" s="11">
        <f t="shared" si="119"/>
        <v>5.1862907557137765</v>
      </c>
      <c r="Y340" s="12" t="s">
        <v>68</v>
      </c>
      <c r="Z340" s="12"/>
      <c r="AA340" s="13"/>
      <c r="AB340" s="13">
        <f>SUBTOTAL(9,AB333:AB339)</f>
        <v>27928.620000000003</v>
      </c>
      <c r="AC340" s="13">
        <f>SUBTOTAL(9,AC333:AC339)</f>
        <v>1816.35</v>
      </c>
      <c r="AD340" s="14">
        <f t="shared" si="120"/>
        <v>6.5035436767015335</v>
      </c>
      <c r="AE340" s="14"/>
      <c r="AF340" s="14"/>
      <c r="AG340" s="14"/>
      <c r="AH340" s="14"/>
      <c r="AI340" s="14">
        <f>SUBTOTAL(9,AI333:AI339)</f>
        <v>654</v>
      </c>
      <c r="AJ340" s="14">
        <f t="shared" si="121"/>
        <v>2.3416839070458901</v>
      </c>
      <c r="AK340" s="14">
        <f>SUBTOTAL(9,AK333:AK339)</f>
        <v>1162.3600000000001</v>
      </c>
      <c r="AL340" s="60">
        <f t="shared" si="122"/>
        <v>4.1618955752199716</v>
      </c>
      <c r="AM340" s="62">
        <f t="shared" si="123"/>
        <v>0.57695277461380368</v>
      </c>
      <c r="AN340" s="63">
        <f t="shared" si="113"/>
        <v>-0.2286159600179678</v>
      </c>
      <c r="AO340" s="63">
        <f t="shared" si="114"/>
        <v>-0.80556873463177148</v>
      </c>
    </row>
    <row r="341" spans="1:41" ht="15" hidden="1" customHeight="1" outlineLevel="2">
      <c r="A341" s="7">
        <v>80</v>
      </c>
      <c r="B341" s="8" t="s">
        <v>45</v>
      </c>
      <c r="C341" s="65" t="s">
        <v>68</v>
      </c>
      <c r="D341" s="67" t="s">
        <v>122</v>
      </c>
      <c r="E341" s="130">
        <v>464.39999999999992</v>
      </c>
      <c r="F341" s="130">
        <v>24</v>
      </c>
      <c r="G341" s="130">
        <v>5.1679586563307502</v>
      </c>
      <c r="H341" s="130">
        <v>24</v>
      </c>
      <c r="I341" s="130">
        <v>5.1679586563307502</v>
      </c>
      <c r="J341" s="130">
        <v>0</v>
      </c>
      <c r="K341" s="130">
        <v>0</v>
      </c>
      <c r="L341" s="9" t="s">
        <v>68</v>
      </c>
      <c r="M341" s="10" t="s">
        <v>122</v>
      </c>
      <c r="N341" s="10">
        <v>351</v>
      </c>
      <c r="O341" s="10">
        <v>16</v>
      </c>
      <c r="P341" s="11">
        <f t="shared" si="117"/>
        <v>4.5584045584045585</v>
      </c>
      <c r="Q341" s="11">
        <v>8</v>
      </c>
      <c r="R341" s="11">
        <v>0</v>
      </c>
      <c r="S341" s="11">
        <v>0</v>
      </c>
      <c r="T341" s="11">
        <v>8</v>
      </c>
      <c r="U341" s="11">
        <f t="shared" ref="U341:U347" si="126">Q341+R341+S341+T341</f>
        <v>16</v>
      </c>
      <c r="V341" s="11">
        <f t="shared" si="118"/>
        <v>4.5584045584045585</v>
      </c>
      <c r="W341" s="11">
        <v>0</v>
      </c>
      <c r="X341" s="11">
        <f t="shared" si="119"/>
        <v>0</v>
      </c>
      <c r="Y341" s="12" t="s">
        <v>68</v>
      </c>
      <c r="Z341" s="12">
        <v>80</v>
      </c>
      <c r="AA341" s="13" t="s">
        <v>122</v>
      </c>
      <c r="AB341" s="13"/>
      <c r="AC341" s="13"/>
      <c r="AD341" s="14">
        <v>0</v>
      </c>
      <c r="AE341" s="14"/>
      <c r="AF341" s="14"/>
      <c r="AG341" s="14"/>
      <c r="AH341" s="14"/>
      <c r="AI341" s="14"/>
      <c r="AJ341" s="14">
        <v>0</v>
      </c>
      <c r="AK341" s="14"/>
      <c r="AL341" s="60">
        <v>0</v>
      </c>
      <c r="AM341" s="62">
        <f t="shared" si="123"/>
        <v>4.5584045584045585</v>
      </c>
      <c r="AN341" s="63">
        <f t="shared" si="113"/>
        <v>5.1679586563307502</v>
      </c>
      <c r="AO341" s="63">
        <f t="shared" si="114"/>
        <v>0.60955409792619175</v>
      </c>
    </row>
    <row r="342" spans="1:41" ht="15" hidden="1" customHeight="1" outlineLevel="2">
      <c r="A342" s="7">
        <v>80</v>
      </c>
      <c r="B342" s="8" t="s">
        <v>45</v>
      </c>
      <c r="C342" s="65" t="s">
        <v>68</v>
      </c>
      <c r="D342" s="67" t="s">
        <v>123</v>
      </c>
      <c r="E342" s="130">
        <v>4780.9999999999973</v>
      </c>
      <c r="F342" s="130">
        <v>365.3</v>
      </c>
      <c r="G342" s="130">
        <v>7.6406609495921396</v>
      </c>
      <c r="H342" s="130">
        <v>202.4</v>
      </c>
      <c r="I342" s="130">
        <v>4.2334239698807803</v>
      </c>
      <c r="J342" s="130">
        <v>162.9</v>
      </c>
      <c r="K342" s="130">
        <v>3.4072369797113602</v>
      </c>
      <c r="L342" s="9" t="s">
        <v>68</v>
      </c>
      <c r="M342" s="10" t="s">
        <v>123</v>
      </c>
      <c r="N342" s="10">
        <v>4200.6000000000004</v>
      </c>
      <c r="O342" s="10">
        <v>374</v>
      </c>
      <c r="P342" s="11">
        <f t="shared" si="117"/>
        <v>8.9034899776222431</v>
      </c>
      <c r="Q342" s="11">
        <v>99.5</v>
      </c>
      <c r="R342" s="11">
        <v>0</v>
      </c>
      <c r="S342" s="11">
        <v>16</v>
      </c>
      <c r="T342" s="11">
        <v>70.7</v>
      </c>
      <c r="U342" s="11">
        <f t="shared" si="126"/>
        <v>186.2</v>
      </c>
      <c r="V342" s="11">
        <f t="shared" si="118"/>
        <v>4.4327000904632667</v>
      </c>
      <c r="W342" s="11">
        <v>187.8</v>
      </c>
      <c r="X342" s="11">
        <f t="shared" si="119"/>
        <v>4.4707898871589773</v>
      </c>
      <c r="Y342" s="12" t="s">
        <v>68</v>
      </c>
      <c r="Z342" s="12">
        <v>80</v>
      </c>
      <c r="AA342" s="13" t="s">
        <v>123</v>
      </c>
      <c r="AB342" s="13">
        <v>2832.5</v>
      </c>
      <c r="AC342" s="13">
        <v>152.1</v>
      </c>
      <c r="AD342" s="14">
        <f t="shared" si="120"/>
        <v>5.3698146513680491</v>
      </c>
      <c r="AE342" s="14">
        <v>67.599999999999994</v>
      </c>
      <c r="AF342" s="14">
        <v>0</v>
      </c>
      <c r="AG342" s="14">
        <v>7</v>
      </c>
      <c r="AH342" s="14">
        <v>32</v>
      </c>
      <c r="AI342" s="14">
        <f t="shared" ref="AI342:AI347" si="127">AE342+AF342+AG342+AH342</f>
        <v>106.6</v>
      </c>
      <c r="AJ342" s="14">
        <f t="shared" si="121"/>
        <v>3.7634598411297442</v>
      </c>
      <c r="AK342" s="14">
        <v>45.5</v>
      </c>
      <c r="AL342" s="60">
        <f t="shared" si="122"/>
        <v>1.6063548102383054</v>
      </c>
      <c r="AM342" s="62">
        <f t="shared" si="123"/>
        <v>3.533675326254194</v>
      </c>
      <c r="AN342" s="63">
        <f t="shared" si="113"/>
        <v>2.2708462982240905</v>
      </c>
      <c r="AO342" s="63">
        <f t="shared" si="114"/>
        <v>-1.2628290280301036</v>
      </c>
    </row>
    <row r="343" spans="1:41" ht="15" hidden="1" customHeight="1" outlineLevel="2">
      <c r="A343" s="7">
        <v>80</v>
      </c>
      <c r="B343" s="8" t="s">
        <v>45</v>
      </c>
      <c r="C343" s="65" t="s">
        <v>68</v>
      </c>
      <c r="D343" s="67" t="s">
        <v>141</v>
      </c>
      <c r="E343" s="130">
        <v>14136.999999999996</v>
      </c>
      <c r="F343" s="130">
        <v>836.1</v>
      </c>
      <c r="G343" s="130">
        <v>5.9142675249345702</v>
      </c>
      <c r="H343" s="130">
        <v>419.1</v>
      </c>
      <c r="I343" s="130">
        <v>2.96456108085167</v>
      </c>
      <c r="J343" s="130">
        <v>417</v>
      </c>
      <c r="K343" s="130">
        <v>2.9497064440829002</v>
      </c>
      <c r="L343" s="9" t="s">
        <v>68</v>
      </c>
      <c r="M343" s="10" t="s">
        <v>124</v>
      </c>
      <c r="N343" s="10">
        <v>13596.7</v>
      </c>
      <c r="O343" s="10">
        <v>862.7</v>
      </c>
      <c r="P343" s="11">
        <f t="shared" si="117"/>
        <v>6.3449219295858548</v>
      </c>
      <c r="Q343" s="11">
        <v>253.8</v>
      </c>
      <c r="R343" s="11">
        <v>5.5</v>
      </c>
      <c r="S343" s="11">
        <v>21</v>
      </c>
      <c r="T343" s="11">
        <v>95.9</v>
      </c>
      <c r="U343" s="11">
        <f t="shared" si="126"/>
        <v>376.20000000000005</v>
      </c>
      <c r="V343" s="11">
        <f t="shared" si="118"/>
        <v>2.7668478380783577</v>
      </c>
      <c r="W343" s="11">
        <v>486.5</v>
      </c>
      <c r="X343" s="11">
        <f t="shared" si="119"/>
        <v>3.578074091507498</v>
      </c>
      <c r="Y343" s="12" t="s">
        <v>68</v>
      </c>
      <c r="Z343" s="12">
        <v>80</v>
      </c>
      <c r="AA343" s="13" t="s">
        <v>124</v>
      </c>
      <c r="AB343" s="13">
        <v>12387.2</v>
      </c>
      <c r="AC343" s="13">
        <v>878.54</v>
      </c>
      <c r="AD343" s="14">
        <f t="shared" si="120"/>
        <v>7.0923211056574527</v>
      </c>
      <c r="AE343" s="14">
        <v>260.60000000000002</v>
      </c>
      <c r="AF343" s="14">
        <v>0</v>
      </c>
      <c r="AG343" s="14">
        <v>16.399999999999999</v>
      </c>
      <c r="AH343" s="14">
        <v>168</v>
      </c>
      <c r="AI343" s="14">
        <f t="shared" si="127"/>
        <v>445</v>
      </c>
      <c r="AJ343" s="14">
        <f t="shared" si="121"/>
        <v>3.5924179798501679</v>
      </c>
      <c r="AK343" s="14">
        <v>433.54</v>
      </c>
      <c r="AL343" s="60">
        <f t="shared" si="122"/>
        <v>3.4999031258072848</v>
      </c>
      <c r="AM343" s="62">
        <f t="shared" si="123"/>
        <v>-0.74739917607159789</v>
      </c>
      <c r="AN343" s="63">
        <f t="shared" si="113"/>
        <v>-1.1780535807228825</v>
      </c>
      <c r="AO343" s="63">
        <f t="shared" si="114"/>
        <v>-0.43065440465128457</v>
      </c>
    </row>
    <row r="344" spans="1:41" ht="15" hidden="1" customHeight="1" outlineLevel="2">
      <c r="A344" s="7">
        <v>80</v>
      </c>
      <c r="B344" s="8" t="s">
        <v>45</v>
      </c>
      <c r="C344" s="65" t="s">
        <v>68</v>
      </c>
      <c r="D344" s="67" t="s">
        <v>142</v>
      </c>
      <c r="E344" s="130">
        <v>18039.280000000002</v>
      </c>
      <c r="F344" s="130">
        <v>1559.2</v>
      </c>
      <c r="G344" s="130">
        <v>8.6433604888886908</v>
      </c>
      <c r="H344" s="130">
        <v>633.79999999999995</v>
      </c>
      <c r="I344" s="130">
        <v>3.5134439955474899</v>
      </c>
      <c r="J344" s="130">
        <v>925.4</v>
      </c>
      <c r="K344" s="130">
        <v>5.1299164933411996</v>
      </c>
      <c r="L344" s="9" t="s">
        <v>68</v>
      </c>
      <c r="M344" s="10" t="s">
        <v>125</v>
      </c>
      <c r="N344" s="10">
        <v>17993.64</v>
      </c>
      <c r="O344" s="10">
        <v>1441.6</v>
      </c>
      <c r="P344" s="11">
        <f t="shared" si="117"/>
        <v>8.0117196965149908</v>
      </c>
      <c r="Q344" s="11">
        <v>340.7</v>
      </c>
      <c r="R344" s="11">
        <v>0</v>
      </c>
      <c r="S344" s="11">
        <v>31.7</v>
      </c>
      <c r="T344" s="11">
        <v>175.4</v>
      </c>
      <c r="U344" s="11">
        <f t="shared" si="126"/>
        <v>547.79999999999995</v>
      </c>
      <c r="V344" s="11">
        <f t="shared" si="118"/>
        <v>3.0444090245219977</v>
      </c>
      <c r="W344" s="11">
        <v>893.8</v>
      </c>
      <c r="X344" s="11">
        <f t="shared" si="119"/>
        <v>4.9673106719929931</v>
      </c>
      <c r="Y344" s="12" t="s">
        <v>68</v>
      </c>
      <c r="Z344" s="12">
        <v>80</v>
      </c>
      <c r="AA344" s="13" t="s">
        <v>125</v>
      </c>
      <c r="AB344" s="13">
        <v>17542.43</v>
      </c>
      <c r="AC344" s="13">
        <v>1562</v>
      </c>
      <c r="AD344" s="14">
        <f t="shared" si="120"/>
        <v>8.9041255971949145</v>
      </c>
      <c r="AE344" s="14">
        <v>435.7</v>
      </c>
      <c r="AF344" s="14">
        <v>0</v>
      </c>
      <c r="AG344" s="14">
        <v>17</v>
      </c>
      <c r="AH344" s="14">
        <v>190.8</v>
      </c>
      <c r="AI344" s="14">
        <f t="shared" si="127"/>
        <v>643.5</v>
      </c>
      <c r="AJ344" s="14">
        <f t="shared" si="121"/>
        <v>3.6682489256049475</v>
      </c>
      <c r="AK344" s="14">
        <v>918.5</v>
      </c>
      <c r="AL344" s="60">
        <f t="shared" si="122"/>
        <v>5.2358766715899678</v>
      </c>
      <c r="AM344" s="62">
        <f t="shared" si="123"/>
        <v>-0.89240590067992365</v>
      </c>
      <c r="AN344" s="63">
        <f t="shared" si="113"/>
        <v>-0.26076510830622368</v>
      </c>
      <c r="AO344" s="63">
        <f t="shared" si="114"/>
        <v>0.63164079237369997</v>
      </c>
    </row>
    <row r="345" spans="1:41" ht="15" hidden="1" customHeight="1" outlineLevel="2">
      <c r="A345" s="7">
        <v>80</v>
      </c>
      <c r="B345" s="8" t="s">
        <v>45</v>
      </c>
      <c r="C345" s="65" t="s">
        <v>68</v>
      </c>
      <c r="D345" s="67" t="s">
        <v>143</v>
      </c>
      <c r="E345" s="130">
        <v>19578.610000000011</v>
      </c>
      <c r="F345" s="130">
        <v>1621</v>
      </c>
      <c r="G345" s="130">
        <v>8.2794437398773404</v>
      </c>
      <c r="H345" s="130">
        <v>611.6</v>
      </c>
      <c r="I345" s="130">
        <v>3.1238172679265799</v>
      </c>
      <c r="J345" s="130">
        <v>1009.4</v>
      </c>
      <c r="K345" s="130">
        <v>5.1556264719507698</v>
      </c>
      <c r="L345" s="9" t="s">
        <v>68</v>
      </c>
      <c r="M345" s="10" t="s">
        <v>126</v>
      </c>
      <c r="N345" s="10">
        <v>19900.38</v>
      </c>
      <c r="O345" s="10">
        <v>1198.4000000000001</v>
      </c>
      <c r="P345" s="11">
        <f t="shared" si="117"/>
        <v>6.0219955598837815</v>
      </c>
      <c r="Q345" s="11">
        <v>312.2</v>
      </c>
      <c r="R345" s="11">
        <v>0</v>
      </c>
      <c r="S345" s="11">
        <v>13</v>
      </c>
      <c r="T345" s="11">
        <v>167.8</v>
      </c>
      <c r="U345" s="11">
        <f t="shared" si="126"/>
        <v>493</v>
      </c>
      <c r="V345" s="11">
        <f t="shared" si="118"/>
        <v>2.4773396286905074</v>
      </c>
      <c r="W345" s="11">
        <v>705.4</v>
      </c>
      <c r="X345" s="11">
        <f t="shared" si="119"/>
        <v>3.5446559311932737</v>
      </c>
      <c r="Y345" s="12" t="s">
        <v>68</v>
      </c>
      <c r="Z345" s="12">
        <v>80</v>
      </c>
      <c r="AA345" s="13" t="s">
        <v>126</v>
      </c>
      <c r="AB345" s="13">
        <v>19323.55</v>
      </c>
      <c r="AC345" s="13">
        <v>1106.3900000000001</v>
      </c>
      <c r="AD345" s="14">
        <f t="shared" si="120"/>
        <v>5.7256042497367208</v>
      </c>
      <c r="AE345" s="14">
        <v>354</v>
      </c>
      <c r="AF345" s="14">
        <v>0</v>
      </c>
      <c r="AG345" s="14">
        <v>31.6</v>
      </c>
      <c r="AH345" s="14">
        <v>177.8</v>
      </c>
      <c r="AI345" s="14">
        <f t="shared" si="127"/>
        <v>563.40000000000009</v>
      </c>
      <c r="AJ345" s="14">
        <f t="shared" si="121"/>
        <v>2.9156133319188249</v>
      </c>
      <c r="AK345" s="14">
        <v>542.99</v>
      </c>
      <c r="AL345" s="60">
        <f t="shared" si="122"/>
        <v>2.8099909178178959</v>
      </c>
      <c r="AM345" s="62">
        <f t="shared" si="123"/>
        <v>0.29639131014706077</v>
      </c>
      <c r="AN345" s="63">
        <f t="shared" si="113"/>
        <v>2.5538394901406196</v>
      </c>
      <c r="AO345" s="63">
        <f t="shared" si="114"/>
        <v>2.2574481799935588</v>
      </c>
    </row>
    <row r="346" spans="1:41" ht="15" hidden="1" customHeight="1" outlineLevel="2">
      <c r="A346" s="7">
        <v>80</v>
      </c>
      <c r="B346" s="8" t="s">
        <v>45</v>
      </c>
      <c r="C346" s="65" t="s">
        <v>68</v>
      </c>
      <c r="D346" s="67" t="s">
        <v>144</v>
      </c>
      <c r="E346" s="130">
        <v>11475.175999999999</v>
      </c>
      <c r="F346" s="130">
        <v>1025.4000000000001</v>
      </c>
      <c r="G346" s="130">
        <v>8.9358106577188892</v>
      </c>
      <c r="H346" s="130">
        <v>341.1</v>
      </c>
      <c r="I346" s="130">
        <v>2.9725023921193401</v>
      </c>
      <c r="J346" s="130">
        <v>684.3</v>
      </c>
      <c r="K346" s="130">
        <v>5.9633072294490299</v>
      </c>
      <c r="L346" s="9" t="s">
        <v>68</v>
      </c>
      <c r="M346" s="10" t="s">
        <v>127</v>
      </c>
      <c r="N346" s="10">
        <v>11179.03</v>
      </c>
      <c r="O346" s="10">
        <v>1218.46</v>
      </c>
      <c r="P346" s="11">
        <f t="shared" si="117"/>
        <v>10.899514537486704</v>
      </c>
      <c r="Q346" s="11">
        <v>209.3</v>
      </c>
      <c r="R346" s="11">
        <v>0</v>
      </c>
      <c r="S346" s="11">
        <v>10.9</v>
      </c>
      <c r="T346" s="11">
        <v>102.2</v>
      </c>
      <c r="U346" s="11">
        <f t="shared" si="126"/>
        <v>322.40000000000003</v>
      </c>
      <c r="V346" s="11">
        <f t="shared" si="118"/>
        <v>2.8839711495541205</v>
      </c>
      <c r="W346" s="11">
        <v>896.06</v>
      </c>
      <c r="X346" s="11">
        <f t="shared" si="119"/>
        <v>8.0155433879325848</v>
      </c>
      <c r="Y346" s="12" t="s">
        <v>68</v>
      </c>
      <c r="Z346" s="12">
        <v>80</v>
      </c>
      <c r="AA346" s="13" t="s">
        <v>127</v>
      </c>
      <c r="AB346" s="13">
        <v>12261.4</v>
      </c>
      <c r="AC346" s="13">
        <v>1097.5</v>
      </c>
      <c r="AD346" s="14">
        <f t="shared" si="120"/>
        <v>8.9508538992284734</v>
      </c>
      <c r="AE346" s="14">
        <v>254.8</v>
      </c>
      <c r="AF346" s="14">
        <v>0</v>
      </c>
      <c r="AG346" s="14">
        <v>18.5</v>
      </c>
      <c r="AH346" s="14">
        <v>177</v>
      </c>
      <c r="AI346" s="14">
        <f t="shared" si="127"/>
        <v>450.3</v>
      </c>
      <c r="AJ346" s="14">
        <f t="shared" si="121"/>
        <v>3.6725006932324207</v>
      </c>
      <c r="AK346" s="14">
        <v>647.20000000000005</v>
      </c>
      <c r="AL346" s="60">
        <f t="shared" si="122"/>
        <v>5.2783532059960532</v>
      </c>
      <c r="AM346" s="62">
        <f t="shared" si="123"/>
        <v>1.9486606382582305</v>
      </c>
      <c r="AN346" s="63">
        <f t="shared" si="113"/>
        <v>-1.5043241509584249E-2</v>
      </c>
      <c r="AO346" s="63">
        <f t="shared" si="114"/>
        <v>-1.9637038797678148</v>
      </c>
    </row>
    <row r="347" spans="1:41" ht="15" hidden="1" customHeight="1" outlineLevel="2">
      <c r="A347" s="7">
        <v>80</v>
      </c>
      <c r="B347" s="8" t="s">
        <v>45</v>
      </c>
      <c r="C347" s="65" t="s">
        <v>68</v>
      </c>
      <c r="D347" s="67" t="s">
        <v>128</v>
      </c>
      <c r="E347" s="130">
        <v>147.49999999999983</v>
      </c>
      <c r="F347" s="130">
        <v>29.8</v>
      </c>
      <c r="G347" s="130">
        <v>20.203389830508499</v>
      </c>
      <c r="H347" s="130">
        <v>11.5</v>
      </c>
      <c r="I347" s="130">
        <v>7.7966101694915304</v>
      </c>
      <c r="J347" s="130">
        <v>18.3</v>
      </c>
      <c r="K347" s="130">
        <v>12.406779661017</v>
      </c>
      <c r="L347" s="9" t="s">
        <v>68</v>
      </c>
      <c r="M347" s="10" t="s">
        <v>128</v>
      </c>
      <c r="N347" s="10">
        <v>161</v>
      </c>
      <c r="O347" s="10">
        <v>2</v>
      </c>
      <c r="P347" s="11">
        <f t="shared" si="117"/>
        <v>1.2422360248447204</v>
      </c>
      <c r="Q347" s="11">
        <v>2</v>
      </c>
      <c r="R347" s="11">
        <v>0</v>
      </c>
      <c r="S347" s="11">
        <v>0</v>
      </c>
      <c r="T347" s="11">
        <v>0</v>
      </c>
      <c r="U347" s="11">
        <f t="shared" si="126"/>
        <v>2</v>
      </c>
      <c r="V347" s="11">
        <f t="shared" si="118"/>
        <v>1.2422360248447204</v>
      </c>
      <c r="W347" s="11">
        <v>0</v>
      </c>
      <c r="X347" s="11">
        <f t="shared" si="119"/>
        <v>0</v>
      </c>
      <c r="Y347" s="12" t="s">
        <v>68</v>
      </c>
      <c r="Z347" s="12">
        <v>80</v>
      </c>
      <c r="AA347" s="13" t="s">
        <v>128</v>
      </c>
      <c r="AB347" s="13">
        <v>675</v>
      </c>
      <c r="AC347" s="13">
        <v>42</v>
      </c>
      <c r="AD347" s="14">
        <f t="shared" si="120"/>
        <v>6.2222222222222223</v>
      </c>
      <c r="AE347" s="14">
        <v>7</v>
      </c>
      <c r="AF347" s="14">
        <v>3</v>
      </c>
      <c r="AG347" s="14">
        <v>0</v>
      </c>
      <c r="AH347" s="14">
        <v>11</v>
      </c>
      <c r="AI347" s="14">
        <f t="shared" si="127"/>
        <v>21</v>
      </c>
      <c r="AJ347" s="14">
        <f t="shared" si="121"/>
        <v>3.1111111111111112</v>
      </c>
      <c r="AK347" s="14">
        <v>21</v>
      </c>
      <c r="AL347" s="60">
        <f t="shared" si="122"/>
        <v>3.1111111111111112</v>
      </c>
      <c r="AM347" s="62">
        <f t="shared" si="123"/>
        <v>-4.9799861973775021</v>
      </c>
      <c r="AN347" s="63">
        <f t="shared" si="113"/>
        <v>13.981167608286277</v>
      </c>
      <c r="AO347" s="63">
        <f t="shared" si="114"/>
        <v>18.961153805663777</v>
      </c>
    </row>
    <row r="348" spans="1:41" outlineLevel="1" collapsed="1">
      <c r="A348" s="7"/>
      <c r="B348" s="8" t="s">
        <v>117</v>
      </c>
      <c r="C348" s="65" t="s">
        <v>68</v>
      </c>
      <c r="D348" s="66"/>
      <c r="E348" s="129">
        <f>SUM(E341:E347)</f>
        <v>68622.966000000015</v>
      </c>
      <c r="F348" s="129">
        <f>SUM(F341:F347)</f>
        <v>5460.8</v>
      </c>
      <c r="G348" s="129">
        <f>F348*100/E348</f>
        <v>7.9576857695133709</v>
      </c>
      <c r="H348" s="129">
        <f>SUM(H341:H347)</f>
        <v>2243.5</v>
      </c>
      <c r="I348" s="129">
        <f>H348*100/E348</f>
        <v>3.2693136580543598</v>
      </c>
      <c r="J348" s="129">
        <f>SUM(J341:J347)</f>
        <v>3217.3</v>
      </c>
      <c r="K348" s="129">
        <f>J348*100/E348</f>
        <v>4.6883721114590111</v>
      </c>
      <c r="L348" s="9" t="s">
        <v>68</v>
      </c>
      <c r="M348" s="10"/>
      <c r="N348" s="10">
        <f>SUBTOTAL(9,N341:N347)</f>
        <v>67382.350000000006</v>
      </c>
      <c r="O348" s="10">
        <f>SUBTOTAL(9,O341:O347)</f>
        <v>5113.16</v>
      </c>
      <c r="P348" s="11">
        <f t="shared" si="117"/>
        <v>7.5882779392526372</v>
      </c>
      <c r="Q348" s="11"/>
      <c r="R348" s="11"/>
      <c r="S348" s="11"/>
      <c r="T348" s="11"/>
      <c r="U348" s="11">
        <f>SUBTOTAL(9,U341:U347)</f>
        <v>1943.6000000000001</v>
      </c>
      <c r="V348" s="11">
        <f t="shared" si="118"/>
        <v>2.8844348705558649</v>
      </c>
      <c r="W348" s="11">
        <f>SUBTOTAL(9,W341:W347)</f>
        <v>3169.56</v>
      </c>
      <c r="X348" s="11">
        <f t="shared" si="119"/>
        <v>4.7038430686967727</v>
      </c>
      <c r="Y348" s="12" t="s">
        <v>68</v>
      </c>
      <c r="Z348" s="12"/>
      <c r="AA348" s="13"/>
      <c r="AB348" s="13">
        <f>SUBTOTAL(9,AB341:AB347)</f>
        <v>65022.080000000002</v>
      </c>
      <c r="AC348" s="13">
        <f>SUBTOTAL(9,AC341:AC347)</f>
        <v>4838.53</v>
      </c>
      <c r="AD348" s="14">
        <f t="shared" si="120"/>
        <v>7.4413645334015763</v>
      </c>
      <c r="AE348" s="14"/>
      <c r="AF348" s="14"/>
      <c r="AG348" s="14"/>
      <c r="AH348" s="14"/>
      <c r="AI348" s="14">
        <f>SUBTOTAL(9,AI341:AI347)</f>
        <v>2229.8000000000002</v>
      </c>
      <c r="AJ348" s="14">
        <f t="shared" si="121"/>
        <v>3.42929663277459</v>
      </c>
      <c r="AK348" s="14">
        <f>SUBTOTAL(9,AK341:AK347)</f>
        <v>2608.73</v>
      </c>
      <c r="AL348" s="60">
        <f t="shared" si="122"/>
        <v>4.0120679006269873</v>
      </c>
      <c r="AM348" s="62">
        <f t="shared" si="123"/>
        <v>0.14691340585106083</v>
      </c>
      <c r="AN348" s="63">
        <f t="shared" si="113"/>
        <v>0.51632123611179459</v>
      </c>
      <c r="AO348" s="63">
        <f t="shared" si="114"/>
        <v>0.36940783026073376</v>
      </c>
    </row>
    <row r="349" spans="1:41" ht="15" hidden="1" customHeight="1" outlineLevel="2">
      <c r="A349" s="7">
        <v>83</v>
      </c>
      <c r="B349" s="8" t="s">
        <v>46</v>
      </c>
      <c r="C349" s="65" t="s">
        <v>68</v>
      </c>
      <c r="D349" s="67" t="s">
        <v>122</v>
      </c>
      <c r="E349" s="130">
        <v>0</v>
      </c>
      <c r="F349" s="130">
        <v>0</v>
      </c>
      <c r="G349" s="130">
        <v>0</v>
      </c>
      <c r="H349" s="130">
        <v>0</v>
      </c>
      <c r="I349" s="130">
        <v>0</v>
      </c>
      <c r="J349" s="130">
        <v>0</v>
      </c>
      <c r="K349" s="130">
        <v>0</v>
      </c>
      <c r="L349" s="9" t="s">
        <v>68</v>
      </c>
      <c r="M349" s="10" t="s">
        <v>122</v>
      </c>
      <c r="N349" s="10">
        <v>0</v>
      </c>
      <c r="O349" s="10">
        <v>0</v>
      </c>
      <c r="P349" s="11">
        <v>0</v>
      </c>
      <c r="Q349" s="11">
        <v>0</v>
      </c>
      <c r="R349" s="11">
        <v>0</v>
      </c>
      <c r="S349" s="11">
        <v>0</v>
      </c>
      <c r="T349" s="11">
        <v>0</v>
      </c>
      <c r="U349" s="11">
        <f t="shared" ref="U349:U355" si="128">Q349+R349+S349+T349</f>
        <v>0</v>
      </c>
      <c r="V349" s="11">
        <v>0</v>
      </c>
      <c r="W349" s="11">
        <v>0</v>
      </c>
      <c r="X349" s="11">
        <v>0</v>
      </c>
      <c r="Y349" s="12" t="s">
        <v>68</v>
      </c>
      <c r="Z349" s="12">
        <v>83</v>
      </c>
      <c r="AA349" s="13" t="s">
        <v>122</v>
      </c>
      <c r="AB349" s="13">
        <v>0</v>
      </c>
      <c r="AC349" s="13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f t="shared" ref="AI349:AI355" si="129">AE349+AF349+AG349+AH349</f>
        <v>0</v>
      </c>
      <c r="AJ349" s="14">
        <v>0</v>
      </c>
      <c r="AK349" s="14">
        <v>0</v>
      </c>
      <c r="AL349" s="60">
        <v>0</v>
      </c>
      <c r="AM349" s="62">
        <f t="shared" si="123"/>
        <v>0</v>
      </c>
      <c r="AN349" s="63">
        <f t="shared" si="113"/>
        <v>0</v>
      </c>
      <c r="AO349" s="63">
        <f t="shared" si="114"/>
        <v>0</v>
      </c>
    </row>
    <row r="350" spans="1:41" ht="15" hidden="1" customHeight="1" outlineLevel="2">
      <c r="A350" s="7">
        <v>83</v>
      </c>
      <c r="B350" s="8" t="s">
        <v>46</v>
      </c>
      <c r="C350" s="65" t="s">
        <v>68</v>
      </c>
      <c r="D350" s="67" t="s">
        <v>123</v>
      </c>
      <c r="E350" s="130">
        <v>6896.7925339999956</v>
      </c>
      <c r="F350" s="130">
        <v>445.88892199999998</v>
      </c>
      <c r="G350" s="130">
        <v>6.4651636221017901</v>
      </c>
      <c r="H350" s="130">
        <v>158.80099999999999</v>
      </c>
      <c r="I350" s="130">
        <v>2.3025049007667202</v>
      </c>
      <c r="J350" s="130">
        <v>287.08792199999999</v>
      </c>
      <c r="K350" s="130">
        <v>4.1626295206751003</v>
      </c>
      <c r="L350" s="9" t="s">
        <v>68</v>
      </c>
      <c r="M350" s="10" t="s">
        <v>123</v>
      </c>
      <c r="N350" s="10">
        <v>6590.77</v>
      </c>
      <c r="O350" s="10">
        <v>496.46</v>
      </c>
      <c r="P350" s="11">
        <f t="shared" si="117"/>
        <v>7.5326555167302143</v>
      </c>
      <c r="Q350" s="11">
        <v>117.92</v>
      </c>
      <c r="R350" s="11">
        <v>2.33</v>
      </c>
      <c r="S350" s="11">
        <v>26.55</v>
      </c>
      <c r="T350" s="11">
        <v>79.75</v>
      </c>
      <c r="U350" s="11">
        <f t="shared" si="128"/>
        <v>226.55</v>
      </c>
      <c r="V350" s="11">
        <f t="shared" si="118"/>
        <v>3.4373828854595136</v>
      </c>
      <c r="W350" s="11">
        <v>269.91000000000003</v>
      </c>
      <c r="X350" s="11">
        <f t="shared" si="119"/>
        <v>4.095272631270702</v>
      </c>
      <c r="Y350" s="12" t="s">
        <v>68</v>
      </c>
      <c r="Z350" s="12">
        <v>83</v>
      </c>
      <c r="AA350" s="13" t="s">
        <v>123</v>
      </c>
      <c r="AB350" s="13">
        <v>5536.22</v>
      </c>
      <c r="AC350" s="13">
        <v>510.98</v>
      </c>
      <c r="AD350" s="14">
        <f t="shared" si="120"/>
        <v>9.2297632680782193</v>
      </c>
      <c r="AE350" s="14">
        <v>105.87</v>
      </c>
      <c r="AF350" s="14">
        <v>1.03</v>
      </c>
      <c r="AG350" s="14">
        <v>12.09</v>
      </c>
      <c r="AH350" s="14">
        <v>65.41</v>
      </c>
      <c r="AI350" s="14">
        <f t="shared" si="129"/>
        <v>184.4</v>
      </c>
      <c r="AJ350" s="14">
        <f t="shared" si="121"/>
        <v>3.3307924901828323</v>
      </c>
      <c r="AK350" s="14">
        <v>326.58</v>
      </c>
      <c r="AL350" s="60">
        <f t="shared" si="122"/>
        <v>5.8989707778953866</v>
      </c>
      <c r="AM350" s="62">
        <f t="shared" si="123"/>
        <v>-1.6971077513480051</v>
      </c>
      <c r="AN350" s="63">
        <f t="shared" si="113"/>
        <v>-2.7645996459764293</v>
      </c>
      <c r="AO350" s="63">
        <f t="shared" si="114"/>
        <v>-1.0674918946284242</v>
      </c>
    </row>
    <row r="351" spans="1:41" ht="15" hidden="1" customHeight="1" outlineLevel="2">
      <c r="A351" s="7">
        <v>83</v>
      </c>
      <c r="B351" s="8" t="s">
        <v>46</v>
      </c>
      <c r="C351" s="65" t="s">
        <v>68</v>
      </c>
      <c r="D351" s="67" t="s">
        <v>141</v>
      </c>
      <c r="E351" s="130">
        <v>24107.200189000007</v>
      </c>
      <c r="F351" s="130">
        <v>2196.0101289999998</v>
      </c>
      <c r="G351" s="130">
        <v>9.1093536859665196</v>
      </c>
      <c r="H351" s="130">
        <v>739.98019999999997</v>
      </c>
      <c r="I351" s="130">
        <v>3.0695414936373799</v>
      </c>
      <c r="J351" s="130">
        <v>1456.029929</v>
      </c>
      <c r="K351" s="130">
        <v>6.0398134896825502</v>
      </c>
      <c r="L351" s="9" t="s">
        <v>68</v>
      </c>
      <c r="M351" s="10" t="s">
        <v>124</v>
      </c>
      <c r="N351" s="10">
        <v>23666.63</v>
      </c>
      <c r="O351" s="10">
        <v>1697.88</v>
      </c>
      <c r="P351" s="11">
        <f t="shared" si="117"/>
        <v>7.1741519599537407</v>
      </c>
      <c r="Q351" s="11">
        <v>446.65</v>
      </c>
      <c r="R351" s="11">
        <v>2.74</v>
      </c>
      <c r="S351" s="11">
        <v>68.02</v>
      </c>
      <c r="T351" s="11">
        <v>253.88</v>
      </c>
      <c r="U351" s="11">
        <f t="shared" si="128"/>
        <v>771.29</v>
      </c>
      <c r="V351" s="11">
        <f t="shared" si="118"/>
        <v>3.2589768801050254</v>
      </c>
      <c r="W351" s="11">
        <v>926.6</v>
      </c>
      <c r="X351" s="11">
        <f t="shared" si="119"/>
        <v>3.9152173334353053</v>
      </c>
      <c r="Y351" s="12" t="s">
        <v>68</v>
      </c>
      <c r="Z351" s="12">
        <v>83</v>
      </c>
      <c r="AA351" s="13" t="s">
        <v>124</v>
      </c>
      <c r="AB351" s="13">
        <v>24263.23</v>
      </c>
      <c r="AC351" s="13">
        <v>1943.52</v>
      </c>
      <c r="AD351" s="14">
        <f t="shared" si="120"/>
        <v>8.010145392843409</v>
      </c>
      <c r="AE351" s="14">
        <v>546.36</v>
      </c>
      <c r="AF351" s="14">
        <v>3.55</v>
      </c>
      <c r="AG351" s="14">
        <v>50.25</v>
      </c>
      <c r="AH351" s="14">
        <v>253.04</v>
      </c>
      <c r="AI351" s="14">
        <f t="shared" si="129"/>
        <v>853.19999999999993</v>
      </c>
      <c r="AJ351" s="14">
        <f t="shared" si="121"/>
        <v>3.5164320661346409</v>
      </c>
      <c r="AK351" s="14">
        <v>1090.32</v>
      </c>
      <c r="AL351" s="60">
        <f t="shared" si="122"/>
        <v>4.493713326708769</v>
      </c>
      <c r="AM351" s="62">
        <f t="shared" si="123"/>
        <v>-0.83599343288966832</v>
      </c>
      <c r="AN351" s="63">
        <f t="shared" si="113"/>
        <v>1.0992082931231106</v>
      </c>
      <c r="AO351" s="63">
        <f t="shared" si="114"/>
        <v>1.935201726012779</v>
      </c>
    </row>
    <row r="352" spans="1:41" ht="15" hidden="1" customHeight="1" outlineLevel="2">
      <c r="A352" s="7">
        <v>83</v>
      </c>
      <c r="B352" s="8" t="s">
        <v>46</v>
      </c>
      <c r="C352" s="65" t="s">
        <v>68</v>
      </c>
      <c r="D352" s="67" t="s">
        <v>142</v>
      </c>
      <c r="E352" s="130">
        <v>26504.333211000001</v>
      </c>
      <c r="F352" s="130">
        <v>2492.5727219999999</v>
      </c>
      <c r="G352" s="130">
        <v>9.4043970174866196</v>
      </c>
      <c r="H352" s="130">
        <v>1005.148</v>
      </c>
      <c r="I352" s="130">
        <v>3.7924031051623799</v>
      </c>
      <c r="J352" s="130">
        <v>1487.424722</v>
      </c>
      <c r="K352" s="130">
        <v>5.6120058186662103</v>
      </c>
      <c r="L352" s="9" t="s">
        <v>68</v>
      </c>
      <c r="M352" s="10" t="s">
        <v>125</v>
      </c>
      <c r="N352" s="10">
        <v>25690.81</v>
      </c>
      <c r="O352" s="10">
        <v>2091.21</v>
      </c>
      <c r="P352" s="11">
        <f t="shared" si="117"/>
        <v>8.1399146231668045</v>
      </c>
      <c r="Q352" s="11">
        <v>521.66</v>
      </c>
      <c r="R352" s="11">
        <v>3.79</v>
      </c>
      <c r="S352" s="11">
        <v>58.16</v>
      </c>
      <c r="T352" s="11">
        <v>314.14</v>
      </c>
      <c r="U352" s="11">
        <f t="shared" si="128"/>
        <v>897.74999999999989</v>
      </c>
      <c r="V352" s="11">
        <f t="shared" si="118"/>
        <v>3.494440229794233</v>
      </c>
      <c r="W352" s="11">
        <v>1193.47</v>
      </c>
      <c r="X352" s="11">
        <f t="shared" si="119"/>
        <v>4.645513317797298</v>
      </c>
      <c r="Y352" s="12" t="s">
        <v>68</v>
      </c>
      <c r="Z352" s="12">
        <v>83</v>
      </c>
      <c r="AA352" s="13" t="s">
        <v>125</v>
      </c>
      <c r="AB352" s="13">
        <v>24852.41</v>
      </c>
      <c r="AC352" s="13">
        <v>2214.81</v>
      </c>
      <c r="AD352" s="14">
        <f t="shared" si="120"/>
        <v>8.9118520095234217</v>
      </c>
      <c r="AE352" s="14">
        <v>461.5</v>
      </c>
      <c r="AF352" s="14">
        <v>0.59</v>
      </c>
      <c r="AG352" s="14">
        <v>62.7</v>
      </c>
      <c r="AH352" s="14">
        <v>340</v>
      </c>
      <c r="AI352" s="14">
        <f t="shared" si="129"/>
        <v>864.79</v>
      </c>
      <c r="AJ352" s="14">
        <f t="shared" si="121"/>
        <v>3.4797027732924093</v>
      </c>
      <c r="AK352" s="14">
        <v>1350.01</v>
      </c>
      <c r="AL352" s="60">
        <f t="shared" si="122"/>
        <v>5.4321089986846349</v>
      </c>
      <c r="AM352" s="62">
        <f t="shared" si="123"/>
        <v>-0.77193738635661724</v>
      </c>
      <c r="AN352" s="63">
        <f t="shared" si="113"/>
        <v>0.49254500796319789</v>
      </c>
      <c r="AO352" s="63">
        <f t="shared" si="114"/>
        <v>1.2644823943198151</v>
      </c>
    </row>
    <row r="353" spans="1:41" ht="15" hidden="1" customHeight="1" outlineLevel="2">
      <c r="A353" s="7">
        <v>83</v>
      </c>
      <c r="B353" s="8" t="s">
        <v>46</v>
      </c>
      <c r="C353" s="65" t="s">
        <v>68</v>
      </c>
      <c r="D353" s="67" t="s">
        <v>143</v>
      </c>
      <c r="E353" s="130">
        <v>23109.055599999996</v>
      </c>
      <c r="F353" s="130">
        <v>2094.8746000000001</v>
      </c>
      <c r="G353" s="130">
        <v>9.0651675094848994</v>
      </c>
      <c r="H353" s="130">
        <v>799.93719999999996</v>
      </c>
      <c r="I353" s="130">
        <v>3.4615769413181998</v>
      </c>
      <c r="J353" s="130">
        <v>1294.9374</v>
      </c>
      <c r="K353" s="130">
        <v>5.6035929049389601</v>
      </c>
      <c r="L353" s="9" t="s">
        <v>68</v>
      </c>
      <c r="M353" s="10" t="s">
        <v>126</v>
      </c>
      <c r="N353" s="10">
        <v>22554.69</v>
      </c>
      <c r="O353" s="10">
        <v>2238.21</v>
      </c>
      <c r="P353" s="11">
        <f t="shared" si="117"/>
        <v>9.923479329576244</v>
      </c>
      <c r="Q353" s="11">
        <v>452.69</v>
      </c>
      <c r="R353" s="11">
        <v>2.64</v>
      </c>
      <c r="S353" s="11">
        <v>55.2</v>
      </c>
      <c r="T353" s="11">
        <v>294.05</v>
      </c>
      <c r="U353" s="11">
        <f t="shared" si="128"/>
        <v>804.57999999999993</v>
      </c>
      <c r="V353" s="11">
        <f t="shared" si="118"/>
        <v>3.567240338927292</v>
      </c>
      <c r="W353" s="11">
        <v>1433.62</v>
      </c>
      <c r="X353" s="11">
        <f t="shared" si="119"/>
        <v>6.3561946539721896</v>
      </c>
      <c r="Y353" s="12" t="s">
        <v>68</v>
      </c>
      <c r="Z353" s="12">
        <v>83</v>
      </c>
      <c r="AA353" s="13" t="s">
        <v>126</v>
      </c>
      <c r="AB353" s="13">
        <v>22164.06</v>
      </c>
      <c r="AC353" s="13">
        <v>2555.2199999999998</v>
      </c>
      <c r="AD353" s="14">
        <f t="shared" si="120"/>
        <v>11.528663972214474</v>
      </c>
      <c r="AE353" s="14">
        <v>462.76</v>
      </c>
      <c r="AF353" s="14">
        <v>6.07</v>
      </c>
      <c r="AG353" s="14">
        <v>47.18</v>
      </c>
      <c r="AH353" s="14">
        <v>318.27</v>
      </c>
      <c r="AI353" s="14">
        <f t="shared" si="129"/>
        <v>834.28</v>
      </c>
      <c r="AJ353" s="14">
        <f t="shared" si="121"/>
        <v>3.7641118098398936</v>
      </c>
      <c r="AK353" s="14">
        <v>1720.94</v>
      </c>
      <c r="AL353" s="60">
        <f t="shared" si="122"/>
        <v>7.7645521623745823</v>
      </c>
      <c r="AM353" s="62">
        <f t="shared" si="123"/>
        <v>-1.6051846426382301</v>
      </c>
      <c r="AN353" s="63">
        <f t="shared" si="113"/>
        <v>-2.4634964627295748</v>
      </c>
      <c r="AO353" s="63">
        <f t="shared" si="114"/>
        <v>-0.85831182009134466</v>
      </c>
    </row>
    <row r="354" spans="1:41" hidden="1" outlineLevel="2">
      <c r="A354" s="7">
        <v>83</v>
      </c>
      <c r="B354" s="8" t="s">
        <v>46</v>
      </c>
      <c r="C354" s="65" t="s">
        <v>68</v>
      </c>
      <c r="D354" s="67" t="s">
        <v>144</v>
      </c>
      <c r="E354" s="130">
        <v>11587.571299999971</v>
      </c>
      <c r="F354" s="130">
        <v>1570.2338380000001</v>
      </c>
      <c r="G354" s="130">
        <v>13.5510177011813</v>
      </c>
      <c r="H354" s="130">
        <v>536.89737600000001</v>
      </c>
      <c r="I354" s="130">
        <v>4.6333985700169604</v>
      </c>
      <c r="J354" s="130">
        <v>1033.336462</v>
      </c>
      <c r="K354" s="130">
        <v>8.9176276481681693</v>
      </c>
      <c r="L354" s="9" t="s">
        <v>68</v>
      </c>
      <c r="M354" s="10" t="s">
        <v>127</v>
      </c>
      <c r="N354" s="10">
        <v>10848.21</v>
      </c>
      <c r="O354" s="10">
        <v>1168.79</v>
      </c>
      <c r="P354" s="11">
        <f t="shared" si="117"/>
        <v>10.774035532129265</v>
      </c>
      <c r="Q354" s="11">
        <v>215.76</v>
      </c>
      <c r="R354" s="11">
        <v>1.77</v>
      </c>
      <c r="S354" s="11">
        <v>24.07</v>
      </c>
      <c r="T354" s="11">
        <v>221.56</v>
      </c>
      <c r="U354" s="11">
        <f t="shared" si="128"/>
        <v>463.15999999999997</v>
      </c>
      <c r="V354" s="11">
        <f t="shared" si="118"/>
        <v>4.2694601229142872</v>
      </c>
      <c r="W354" s="11">
        <v>705.63</v>
      </c>
      <c r="X354" s="11">
        <f t="shared" si="119"/>
        <v>6.5045754092149766</v>
      </c>
      <c r="Y354" s="12" t="s">
        <v>68</v>
      </c>
      <c r="Z354" s="12">
        <v>83</v>
      </c>
      <c r="AA354" s="13" t="s">
        <v>127</v>
      </c>
      <c r="AB354" s="13">
        <v>11920.93</v>
      </c>
      <c r="AC354" s="13">
        <v>1326.64</v>
      </c>
      <c r="AD354" s="14">
        <f t="shared" si="120"/>
        <v>11.128661941643815</v>
      </c>
      <c r="AE354" s="14">
        <v>230.09</v>
      </c>
      <c r="AF354" s="14">
        <v>0.25</v>
      </c>
      <c r="AG354" s="14">
        <v>10.3</v>
      </c>
      <c r="AH354" s="14">
        <v>212.07</v>
      </c>
      <c r="AI354" s="14">
        <f t="shared" si="129"/>
        <v>452.71000000000004</v>
      </c>
      <c r="AJ354" s="14">
        <f t="shared" si="121"/>
        <v>3.7976063948030898</v>
      </c>
      <c r="AK354" s="14">
        <v>873.93</v>
      </c>
      <c r="AL354" s="60">
        <f t="shared" si="122"/>
        <v>7.3310555468407248</v>
      </c>
      <c r="AM354" s="62">
        <f t="shared" si="123"/>
        <v>-0.35462640951454993</v>
      </c>
      <c r="AN354" s="63">
        <f t="shared" si="113"/>
        <v>2.4223557595374849</v>
      </c>
      <c r="AO354" s="63">
        <f t="shared" si="114"/>
        <v>2.7769821690520349</v>
      </c>
    </row>
    <row r="355" spans="1:41" hidden="1" outlineLevel="2">
      <c r="A355" s="7">
        <v>83</v>
      </c>
      <c r="B355" s="8" t="s">
        <v>46</v>
      </c>
      <c r="C355" s="65" t="s">
        <v>68</v>
      </c>
      <c r="D355" s="67" t="s">
        <v>128</v>
      </c>
      <c r="E355" s="130">
        <v>274.30000000000035</v>
      </c>
      <c r="F355" s="130">
        <v>12</v>
      </c>
      <c r="G355" s="130">
        <v>4.3747721472839904</v>
      </c>
      <c r="H355" s="130">
        <v>12</v>
      </c>
      <c r="I355" s="130">
        <v>4.3747721472840002</v>
      </c>
      <c r="J355" s="130">
        <v>0</v>
      </c>
      <c r="K355" s="130">
        <v>0</v>
      </c>
      <c r="L355" s="9" t="s">
        <v>68</v>
      </c>
      <c r="M355" s="10" t="s">
        <v>128</v>
      </c>
      <c r="N355" s="10">
        <v>523</v>
      </c>
      <c r="O355" s="10">
        <v>13.33</v>
      </c>
      <c r="P355" s="11">
        <f t="shared" si="117"/>
        <v>2.5487571701720841</v>
      </c>
      <c r="Q355" s="11">
        <v>8.83</v>
      </c>
      <c r="R355" s="11">
        <v>0</v>
      </c>
      <c r="S355" s="11">
        <v>2</v>
      </c>
      <c r="T355" s="11">
        <v>2.5</v>
      </c>
      <c r="U355" s="11">
        <f t="shared" si="128"/>
        <v>13.33</v>
      </c>
      <c r="V355" s="11">
        <f t="shared" si="118"/>
        <v>2.5487571701720841</v>
      </c>
      <c r="W355" s="11">
        <v>0</v>
      </c>
      <c r="X355" s="11">
        <f t="shared" si="119"/>
        <v>0</v>
      </c>
      <c r="Y355" s="12" t="s">
        <v>68</v>
      </c>
      <c r="Z355" s="12">
        <v>83</v>
      </c>
      <c r="AA355" s="13" t="s">
        <v>128</v>
      </c>
      <c r="AB355" s="13">
        <v>672.54</v>
      </c>
      <c r="AC355" s="13">
        <v>19.38</v>
      </c>
      <c r="AD355" s="14">
        <f t="shared" si="120"/>
        <v>2.8816129895619591</v>
      </c>
      <c r="AE355" s="14">
        <v>10.84</v>
      </c>
      <c r="AF355" s="14">
        <v>0</v>
      </c>
      <c r="AG355" s="14">
        <v>0</v>
      </c>
      <c r="AH355" s="14">
        <v>6.83</v>
      </c>
      <c r="AI355" s="14">
        <f t="shared" si="129"/>
        <v>17.670000000000002</v>
      </c>
      <c r="AJ355" s="14">
        <f t="shared" si="121"/>
        <v>2.6273530198947279</v>
      </c>
      <c r="AK355" s="14">
        <v>1.7</v>
      </c>
      <c r="AL355" s="60">
        <f t="shared" si="122"/>
        <v>0.25277306925982101</v>
      </c>
      <c r="AM355" s="62">
        <f t="shared" si="123"/>
        <v>-0.33285581938987496</v>
      </c>
      <c r="AN355" s="63">
        <f t="shared" si="113"/>
        <v>1.4931591577220313</v>
      </c>
      <c r="AO355" s="63">
        <f t="shared" si="114"/>
        <v>1.8260149771119063</v>
      </c>
    </row>
    <row r="356" spans="1:41" ht="15" outlineLevel="1" collapsed="1" thickBot="1">
      <c r="A356" s="7"/>
      <c r="B356" s="69" t="s">
        <v>118</v>
      </c>
      <c r="C356" s="70" t="s">
        <v>68</v>
      </c>
      <c r="D356" s="71"/>
      <c r="E356" s="131">
        <f>SUM(E349:E355)</f>
        <v>92479.25283399997</v>
      </c>
      <c r="F356" s="131">
        <f>SUM(F349:F355)</f>
        <v>8811.5802110000004</v>
      </c>
      <c r="G356" s="131">
        <f>F356*100/E356</f>
        <v>9.5281697688634708</v>
      </c>
      <c r="H356" s="131">
        <f>SUM(H349:H355)</f>
        <v>3252.7637759999998</v>
      </c>
      <c r="I356" s="131">
        <f>H356*100/E356</f>
        <v>3.5172902854640307</v>
      </c>
      <c r="J356" s="131">
        <f>SUM(J349:J355)</f>
        <v>5558.8164349999997</v>
      </c>
      <c r="K356" s="131">
        <f>J356*100/E356</f>
        <v>6.0108794833994406</v>
      </c>
      <c r="L356" s="72" t="s">
        <v>68</v>
      </c>
      <c r="M356" s="73"/>
      <c r="N356" s="73">
        <f>SUBTOTAL(9,N349:N355)</f>
        <v>89874.110000000015</v>
      </c>
      <c r="O356" s="73">
        <f>SUBTOTAL(9,O349:O355)</f>
        <v>7705.88</v>
      </c>
      <c r="P356" s="74">
        <f t="shared" si="117"/>
        <v>8.5740821244293812</v>
      </c>
      <c r="Q356" s="74"/>
      <c r="R356" s="74"/>
      <c r="S356" s="74"/>
      <c r="T356" s="74"/>
      <c r="U356" s="74">
        <f>SUBTOTAL(9,U349:U355)</f>
        <v>3176.6599999999994</v>
      </c>
      <c r="V356" s="74">
        <f t="shared" si="118"/>
        <v>3.5345662950097632</v>
      </c>
      <c r="W356" s="74">
        <f>SUBTOTAL(9,W349:W355)</f>
        <v>4529.2299999999996</v>
      </c>
      <c r="X356" s="74">
        <f t="shared" si="119"/>
        <v>5.0395269560944733</v>
      </c>
      <c r="Y356" s="75" t="s">
        <v>68</v>
      </c>
      <c r="Z356" s="75"/>
      <c r="AA356" s="76"/>
      <c r="AB356" s="76">
        <f>SUBTOTAL(9,AB349:AB355)</f>
        <v>89409.39</v>
      </c>
      <c r="AC356" s="76">
        <f>SUBTOTAL(9,AC349:AC355)</f>
        <v>8570.5499999999975</v>
      </c>
      <c r="AD356" s="77">
        <f t="shared" si="120"/>
        <v>9.5857381422689478</v>
      </c>
      <c r="AE356" s="77"/>
      <c r="AF356" s="77"/>
      <c r="AG356" s="77"/>
      <c r="AH356" s="77"/>
      <c r="AI356" s="77">
        <f>SUBTOTAL(9,AI349:AI355)</f>
        <v>3207.05</v>
      </c>
      <c r="AJ356" s="77">
        <f t="shared" si="121"/>
        <v>3.5869275028047949</v>
      </c>
      <c r="AK356" s="77">
        <f>SUBTOTAL(9,AK349:AK355)</f>
        <v>5363.4800000000005</v>
      </c>
      <c r="AL356" s="78">
        <f t="shared" si="122"/>
        <v>5.9987882704489985</v>
      </c>
      <c r="AM356" s="79">
        <f t="shared" si="123"/>
        <v>-1.0116560178395666</v>
      </c>
      <c r="AN356" s="91">
        <f t="shared" si="113"/>
        <v>-5.7568373405477047E-2</v>
      </c>
      <c r="AO356" s="91">
        <f t="shared" si="114"/>
        <v>0.95408764443408955</v>
      </c>
    </row>
    <row r="357" spans="1:41" ht="15" thickBot="1">
      <c r="A357" s="7"/>
      <c r="B357" s="80" t="s">
        <v>119</v>
      </c>
      <c r="C357" s="81"/>
      <c r="D357" s="82"/>
      <c r="E357" s="132">
        <f>SUM(E8:E356)</f>
        <v>8368021.6311810017</v>
      </c>
      <c r="F357" s="132">
        <f>SUM(F8:F356)</f>
        <v>703078.84131399996</v>
      </c>
      <c r="G357" s="132">
        <f>F357*100/E357</f>
        <v>8.401972082555103</v>
      </c>
      <c r="H357" s="132">
        <f>SUM(H8:H356)</f>
        <v>241936.79320800008</v>
      </c>
      <c r="I357" s="132">
        <f>H357*100/E357</f>
        <v>2.8912065942383909</v>
      </c>
      <c r="J357" s="132">
        <f>SUM(J8:J356)</f>
        <v>461142.04810600018</v>
      </c>
      <c r="K357" s="132">
        <f>J357*100/E357</f>
        <v>5.510765488316717</v>
      </c>
      <c r="L357" s="83"/>
      <c r="M357" s="84"/>
      <c r="N357" s="84">
        <v>4143231.64</v>
      </c>
      <c r="O357" s="84">
        <f>SUBTOTAL(9,O3:O355)</f>
        <v>349525.54000000004</v>
      </c>
      <c r="P357" s="85">
        <f t="shared" si="117"/>
        <v>8.4360607943223762</v>
      </c>
      <c r="Q357" s="85"/>
      <c r="R357" s="85"/>
      <c r="S357" s="85"/>
      <c r="T357" s="85"/>
      <c r="U357" s="85">
        <f>SUBTOTAL(9,U3:U355)</f>
        <v>117961.18999999999</v>
      </c>
      <c r="V357" s="85">
        <f t="shared" si="118"/>
        <v>2.8470817045604524</v>
      </c>
      <c r="W357" s="85">
        <f>SUBTOTAL(9,W3:W355)</f>
        <v>231564.37000000011</v>
      </c>
      <c r="X357" s="85">
        <f t="shared" si="119"/>
        <v>5.5889795724769114</v>
      </c>
      <c r="Y357" s="86"/>
      <c r="Z357" s="86"/>
      <c r="AA357" s="87"/>
      <c r="AB357" s="87">
        <f>SUBTOTAL(9,AB3:AB355)</f>
        <v>4069601.0800000019</v>
      </c>
      <c r="AC357" s="87">
        <f>SUBTOTAL(9,AC3:AC355)</f>
        <v>355048.61999999988</v>
      </c>
      <c r="AD357" s="88">
        <f t="shared" si="120"/>
        <v>8.7244084375955513</v>
      </c>
      <c r="AE357" s="88"/>
      <c r="AF357" s="88"/>
      <c r="AG357" s="88"/>
      <c r="AH357" s="88"/>
      <c r="AI357" s="88">
        <f>SUBTOTAL(9,AI3:AI355)</f>
        <v>122387.76999999996</v>
      </c>
      <c r="AJ357" s="88">
        <f t="shared" si="121"/>
        <v>3.007365282102783</v>
      </c>
      <c r="AK357" s="88">
        <f>SUBTOTAL(9,AK3:AK355)</f>
        <v>232660.80000000008</v>
      </c>
      <c r="AL357" s="89">
        <f t="shared" si="122"/>
        <v>5.7170419268711212</v>
      </c>
      <c r="AM357" s="90">
        <f t="shared" si="123"/>
        <v>-0.28834764327317508</v>
      </c>
      <c r="AN357" s="92">
        <f t="shared" si="113"/>
        <v>-0.32243635504044832</v>
      </c>
      <c r="AO357" s="93">
        <f t="shared" si="114"/>
        <v>-3.4088711767273239E-2</v>
      </c>
    </row>
    <row r="366" spans="1:41">
      <c r="N366">
        <v>4143231.64</v>
      </c>
    </row>
  </sheetData>
  <autoFilter ref="A2:AD356"/>
  <sortState ref="A2:AC310">
    <sortCondition ref="B208"/>
  </sortState>
  <mergeCells count="3">
    <mergeCell ref="L1:X1"/>
    <mergeCell ref="Y1:AL1"/>
    <mergeCell ref="E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U1" sqref="U1:Y18"/>
    </sheetView>
  </sheetViews>
  <sheetFormatPr baseColWidth="10" defaultRowHeight="14.4"/>
  <cols>
    <col min="2" max="2" width="23.44140625" bestFit="1" customWidth="1"/>
    <col min="3" max="4" width="0" hidden="1" customWidth="1"/>
    <col min="6" max="6" width="0" hidden="1" customWidth="1"/>
    <col min="7" max="7" width="15" bestFit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4" max="14" width="15" bestFit="1" customWidth="1"/>
    <col min="15" max="15" width="0" hidden="1" customWidth="1"/>
    <col min="16" max="16" width="16.33203125" bestFit="1" customWidth="1"/>
    <col min="17" max="20" width="11.5546875" hidden="1" customWidth="1"/>
    <col min="22" max="22" width="11.5546875" hidden="1" customWidth="1"/>
    <col min="24" max="24" width="11.5546875" hidden="1" customWidth="1"/>
    <col min="25" max="25" width="15.44140625" bestFit="1" customWidth="1"/>
  </cols>
  <sheetData>
    <row r="1" spans="1:25">
      <c r="E1" s="140" t="s">
        <v>129</v>
      </c>
      <c r="F1" s="141"/>
      <c r="G1" s="141"/>
      <c r="H1" s="141"/>
      <c r="I1" s="142"/>
      <c r="L1" s="143" t="s">
        <v>130</v>
      </c>
      <c r="M1" s="144"/>
      <c r="N1" s="144"/>
      <c r="O1" s="144"/>
      <c r="P1" s="145"/>
      <c r="U1" s="146" t="s">
        <v>151</v>
      </c>
      <c r="V1" s="147"/>
      <c r="W1" s="147"/>
      <c r="X1" s="147"/>
      <c r="Y1" s="148"/>
    </row>
    <row r="2" spans="1:25">
      <c r="A2" s="8" t="s">
        <v>0</v>
      </c>
      <c r="B2" s="8" t="s">
        <v>135</v>
      </c>
      <c r="C2" s="8" t="s">
        <v>53</v>
      </c>
      <c r="D2" s="27" t="s">
        <v>54</v>
      </c>
      <c r="E2" s="23" t="s">
        <v>1</v>
      </c>
      <c r="F2" s="10" t="s">
        <v>131</v>
      </c>
      <c r="G2" s="10" t="s">
        <v>132</v>
      </c>
      <c r="H2" s="10" t="s">
        <v>133</v>
      </c>
      <c r="I2" s="24" t="s">
        <v>134</v>
      </c>
      <c r="J2" s="29" t="s">
        <v>53</v>
      </c>
      <c r="K2" s="27" t="s">
        <v>54</v>
      </c>
      <c r="L2" s="30" t="s">
        <v>1</v>
      </c>
      <c r="M2" s="13" t="s">
        <v>131</v>
      </c>
      <c r="N2" s="13" t="s">
        <v>132</v>
      </c>
      <c r="O2" s="13" t="s">
        <v>133</v>
      </c>
      <c r="P2" s="31" t="s">
        <v>134</v>
      </c>
      <c r="Q2" s="3" t="s">
        <v>0</v>
      </c>
      <c r="R2" s="3" t="s">
        <v>150</v>
      </c>
      <c r="S2" s="3" t="s">
        <v>53</v>
      </c>
      <c r="T2" s="3" t="s">
        <v>54</v>
      </c>
      <c r="U2" s="110" t="s">
        <v>1</v>
      </c>
      <c r="V2" s="111" t="s">
        <v>131</v>
      </c>
      <c r="W2" s="111" t="s">
        <v>132</v>
      </c>
      <c r="X2" s="111" t="s">
        <v>133</v>
      </c>
      <c r="Y2" s="112" t="s">
        <v>134</v>
      </c>
    </row>
    <row r="3" spans="1:25">
      <c r="A3" s="15">
        <v>11</v>
      </c>
      <c r="B3" s="15" t="s">
        <v>8</v>
      </c>
      <c r="C3" s="15">
        <v>57440.94</v>
      </c>
      <c r="D3" s="28">
        <v>8001.74</v>
      </c>
      <c r="E3" s="32">
        <v>13.93</v>
      </c>
      <c r="F3" s="18">
        <v>2864.73</v>
      </c>
      <c r="G3" s="18">
        <v>4.99</v>
      </c>
      <c r="H3" s="18">
        <v>5137.01</v>
      </c>
      <c r="I3" s="33">
        <v>8.94</v>
      </c>
      <c r="J3" s="34">
        <v>54923.03</v>
      </c>
      <c r="K3" s="35">
        <v>7156.16</v>
      </c>
      <c r="L3" s="36">
        <v>13.03</v>
      </c>
      <c r="M3" s="21">
        <v>2764.88</v>
      </c>
      <c r="N3" s="21">
        <v>5.03</v>
      </c>
      <c r="O3" s="21">
        <v>4391.2700000000004</v>
      </c>
      <c r="P3" s="37">
        <v>8</v>
      </c>
      <c r="Q3">
        <v>11</v>
      </c>
      <c r="R3" t="s">
        <v>8</v>
      </c>
      <c r="S3" s="64">
        <v>57102.25</v>
      </c>
      <c r="T3" s="64">
        <v>7846.76</v>
      </c>
      <c r="U3" s="113">
        <v>13.74</v>
      </c>
      <c r="V3" s="114">
        <v>2532.1999999999998</v>
      </c>
      <c r="W3" s="114">
        <v>4.43</v>
      </c>
      <c r="X3" s="114">
        <v>5314.56</v>
      </c>
      <c r="Y3" s="115">
        <v>9.31</v>
      </c>
    </row>
    <row r="4" spans="1:25">
      <c r="A4" s="15">
        <v>52</v>
      </c>
      <c r="B4" s="15" t="s">
        <v>30</v>
      </c>
      <c r="C4" s="15">
        <v>34621.89</v>
      </c>
      <c r="D4" s="28">
        <v>3193.49</v>
      </c>
      <c r="E4" s="32">
        <v>9.2200000000000006</v>
      </c>
      <c r="F4" s="18">
        <v>1259.8599999999999</v>
      </c>
      <c r="G4" s="18">
        <v>3.64</v>
      </c>
      <c r="H4" s="18">
        <v>1933.63</v>
      </c>
      <c r="I4" s="33">
        <v>5.58</v>
      </c>
      <c r="J4" s="34">
        <v>33888.76</v>
      </c>
      <c r="K4" s="35">
        <v>3727.22</v>
      </c>
      <c r="L4" s="36">
        <v>11</v>
      </c>
      <c r="M4" s="21">
        <v>1509.16</v>
      </c>
      <c r="N4" s="21">
        <v>4.45</v>
      </c>
      <c r="O4" s="21">
        <v>2218.06</v>
      </c>
      <c r="P4" s="37">
        <v>6.55</v>
      </c>
      <c r="Q4">
        <v>52</v>
      </c>
      <c r="R4" t="s">
        <v>30</v>
      </c>
      <c r="S4" s="64">
        <v>35721.22</v>
      </c>
      <c r="T4" s="64">
        <v>3608.08</v>
      </c>
      <c r="U4" s="113">
        <v>10.1</v>
      </c>
      <c r="V4" s="114">
        <v>1464.51</v>
      </c>
      <c r="W4" s="114">
        <v>4.0999999999999996</v>
      </c>
      <c r="X4" s="114">
        <v>2143.5700000000002</v>
      </c>
      <c r="Y4" s="115">
        <v>6</v>
      </c>
    </row>
    <row r="5" spans="1:25">
      <c r="A5" s="15">
        <v>53</v>
      </c>
      <c r="B5" s="15" t="s">
        <v>63</v>
      </c>
      <c r="C5" s="15">
        <v>22748.080000000002</v>
      </c>
      <c r="D5" s="28">
        <v>2676.48</v>
      </c>
      <c r="E5" s="32">
        <v>11.77</v>
      </c>
      <c r="F5" s="18">
        <v>1053.5</v>
      </c>
      <c r="G5" s="18">
        <v>4.63</v>
      </c>
      <c r="H5" s="18">
        <v>1622.98</v>
      </c>
      <c r="I5" s="33">
        <v>7.13</v>
      </c>
      <c r="J5" s="34">
        <v>24667.81</v>
      </c>
      <c r="K5" s="35">
        <v>3203.38</v>
      </c>
      <c r="L5" s="36">
        <v>12.99</v>
      </c>
      <c r="M5" s="21">
        <v>1277.6500000000001</v>
      </c>
      <c r="N5" s="21">
        <v>5.18</v>
      </c>
      <c r="O5" s="21">
        <v>1925.73</v>
      </c>
      <c r="P5" s="37">
        <v>7.81</v>
      </c>
      <c r="Q5">
        <v>53</v>
      </c>
      <c r="R5" t="s">
        <v>63</v>
      </c>
      <c r="S5" s="64">
        <v>22183.15</v>
      </c>
      <c r="T5" s="64">
        <v>2107.5300000000002</v>
      </c>
      <c r="U5" s="113">
        <v>9.5</v>
      </c>
      <c r="V5" s="114">
        <v>852.87</v>
      </c>
      <c r="W5" s="114">
        <v>3.84</v>
      </c>
      <c r="X5" s="114">
        <v>1254.6600000000001</v>
      </c>
      <c r="Y5" s="115">
        <v>5.66</v>
      </c>
    </row>
    <row r="6" spans="1:25">
      <c r="A6" s="15">
        <v>54</v>
      </c>
      <c r="B6" s="15" t="s">
        <v>31</v>
      </c>
      <c r="C6" s="15">
        <v>48553.86</v>
      </c>
      <c r="D6" s="28">
        <v>4984.79</v>
      </c>
      <c r="E6" s="32">
        <v>10.27</v>
      </c>
      <c r="F6" s="18">
        <v>1906.8</v>
      </c>
      <c r="G6" s="18">
        <v>3.93</v>
      </c>
      <c r="H6" s="18">
        <v>3077.99</v>
      </c>
      <c r="I6" s="33">
        <v>6.34</v>
      </c>
      <c r="J6" s="34">
        <v>47267.41</v>
      </c>
      <c r="K6" s="35">
        <v>4273.3900000000003</v>
      </c>
      <c r="L6" s="36">
        <v>9.0399999999999991</v>
      </c>
      <c r="M6" s="21">
        <v>1655.69</v>
      </c>
      <c r="N6" s="21">
        <v>3.5</v>
      </c>
      <c r="O6" s="21">
        <v>2617.6999999999998</v>
      </c>
      <c r="P6" s="37">
        <v>5.54</v>
      </c>
      <c r="Q6">
        <v>54</v>
      </c>
      <c r="R6" t="s">
        <v>31</v>
      </c>
      <c r="S6" s="64">
        <v>48014.93</v>
      </c>
      <c r="T6" s="64">
        <v>5728.93</v>
      </c>
      <c r="U6" s="113">
        <v>11.93</v>
      </c>
      <c r="V6" s="114">
        <v>2004</v>
      </c>
      <c r="W6" s="114">
        <v>4.17</v>
      </c>
      <c r="X6" s="114">
        <v>3724.93</v>
      </c>
      <c r="Y6" s="115">
        <v>7.76</v>
      </c>
    </row>
    <row r="7" spans="1:25">
      <c r="A7" s="15">
        <v>55</v>
      </c>
      <c r="B7" s="15" t="s">
        <v>32</v>
      </c>
      <c r="C7" s="15">
        <v>64297.75</v>
      </c>
      <c r="D7" s="28">
        <v>7919.25</v>
      </c>
      <c r="E7" s="32">
        <v>12.32</v>
      </c>
      <c r="F7" s="18">
        <v>3098.06</v>
      </c>
      <c r="G7" s="18">
        <v>4.82</v>
      </c>
      <c r="H7" s="18">
        <v>4821.1899999999996</v>
      </c>
      <c r="I7" s="33">
        <v>7.5</v>
      </c>
      <c r="J7" s="34">
        <v>63442.95</v>
      </c>
      <c r="K7" s="35">
        <v>9237.14</v>
      </c>
      <c r="L7" s="36">
        <v>14.56</v>
      </c>
      <c r="M7" s="21">
        <v>2676.3</v>
      </c>
      <c r="N7" s="21">
        <v>4.22</v>
      </c>
      <c r="O7" s="21">
        <v>6560.84</v>
      </c>
      <c r="P7" s="37">
        <v>10.34</v>
      </c>
      <c r="Q7">
        <v>55</v>
      </c>
      <c r="R7" t="s">
        <v>32</v>
      </c>
      <c r="S7" s="64">
        <v>62228.69</v>
      </c>
      <c r="T7" s="64">
        <v>7300.25</v>
      </c>
      <c r="U7" s="113">
        <v>11.73</v>
      </c>
      <c r="V7" s="114">
        <v>2651.77</v>
      </c>
      <c r="W7" s="114">
        <v>4.26</v>
      </c>
      <c r="X7" s="114">
        <v>4648.4799999999996</v>
      </c>
      <c r="Y7" s="115">
        <v>7.47</v>
      </c>
    </row>
    <row r="8" spans="1:25">
      <c r="A8" s="15">
        <v>58</v>
      </c>
      <c r="B8" s="15" t="s">
        <v>34</v>
      </c>
      <c r="C8" s="15">
        <v>54981.69</v>
      </c>
      <c r="D8" s="28">
        <v>5093.57</v>
      </c>
      <c r="E8" s="32">
        <v>9.26</v>
      </c>
      <c r="F8" s="18">
        <v>2056.2800000000002</v>
      </c>
      <c r="G8" s="18">
        <v>3.74</v>
      </c>
      <c r="H8" s="18">
        <v>3037.28</v>
      </c>
      <c r="I8" s="33">
        <v>5.52</v>
      </c>
      <c r="J8" s="34">
        <v>53525.75</v>
      </c>
      <c r="K8" s="35">
        <v>5501.08</v>
      </c>
      <c r="L8" s="36">
        <v>10.28</v>
      </c>
      <c r="M8" s="21">
        <v>2061.71</v>
      </c>
      <c r="N8" s="21">
        <v>3.85</v>
      </c>
      <c r="O8" s="21">
        <v>3439.37</v>
      </c>
      <c r="P8" s="37">
        <v>6.43</v>
      </c>
      <c r="Q8">
        <v>58</v>
      </c>
      <c r="R8" t="s">
        <v>34</v>
      </c>
      <c r="S8" s="64">
        <v>54582.06</v>
      </c>
      <c r="T8" s="64">
        <v>6114.17</v>
      </c>
      <c r="U8" s="113">
        <v>11.2</v>
      </c>
      <c r="V8" s="114">
        <v>1877.43</v>
      </c>
      <c r="W8" s="114">
        <v>3.44</v>
      </c>
      <c r="X8" s="114">
        <v>4236.74</v>
      </c>
      <c r="Y8" s="115">
        <v>7.76</v>
      </c>
    </row>
    <row r="9" spans="1:25">
      <c r="A9" s="15">
        <v>59</v>
      </c>
      <c r="B9" s="15" t="s">
        <v>35</v>
      </c>
      <c r="C9" s="15">
        <v>36864.36</v>
      </c>
      <c r="D9" s="28">
        <v>5018.37</v>
      </c>
      <c r="E9" s="32">
        <v>13.61</v>
      </c>
      <c r="F9" s="18">
        <v>1582.92</v>
      </c>
      <c r="G9" s="18">
        <v>4.29</v>
      </c>
      <c r="H9" s="18">
        <v>3435.45</v>
      </c>
      <c r="I9" s="33">
        <v>9.32</v>
      </c>
      <c r="J9" s="34">
        <v>37136.18</v>
      </c>
      <c r="K9" s="35">
        <v>4739.71</v>
      </c>
      <c r="L9" s="36">
        <v>12.76</v>
      </c>
      <c r="M9" s="21">
        <v>1682.9</v>
      </c>
      <c r="N9" s="21">
        <v>4.53</v>
      </c>
      <c r="O9" s="21">
        <v>3056.81</v>
      </c>
      <c r="P9" s="37">
        <v>8.23</v>
      </c>
      <c r="Q9">
        <v>59</v>
      </c>
      <c r="R9" t="s">
        <v>35</v>
      </c>
      <c r="S9" s="64">
        <v>35966.1</v>
      </c>
      <c r="T9" s="64">
        <v>5134.17</v>
      </c>
      <c r="U9" s="113">
        <v>14.28</v>
      </c>
      <c r="V9" s="114">
        <v>1746.2</v>
      </c>
      <c r="W9" s="114">
        <v>4.8600000000000003</v>
      </c>
      <c r="X9" s="114">
        <v>3387.97</v>
      </c>
      <c r="Y9" s="115">
        <v>9.42</v>
      </c>
    </row>
    <row r="10" spans="1:25">
      <c r="A10" s="15">
        <v>62</v>
      </c>
      <c r="B10" s="15" t="s">
        <v>36</v>
      </c>
      <c r="C10" s="15">
        <v>62841.5</v>
      </c>
      <c r="D10" s="28">
        <v>7478.36</v>
      </c>
      <c r="E10" s="32">
        <v>11.9</v>
      </c>
      <c r="F10" s="18">
        <v>2328.1999999999998</v>
      </c>
      <c r="G10" s="18">
        <v>3.7</v>
      </c>
      <c r="H10" s="18">
        <v>5150.16</v>
      </c>
      <c r="I10" s="33">
        <v>8.1999999999999993</v>
      </c>
      <c r="J10" s="34">
        <v>61291.4</v>
      </c>
      <c r="K10" s="35">
        <v>8068.79</v>
      </c>
      <c r="L10" s="36">
        <v>13.16</v>
      </c>
      <c r="M10" s="21">
        <v>2653.37</v>
      </c>
      <c r="N10" s="21">
        <v>4.33</v>
      </c>
      <c r="O10" s="21">
        <v>5415.42</v>
      </c>
      <c r="P10" s="37">
        <v>8.84</v>
      </c>
      <c r="Q10">
        <v>62</v>
      </c>
      <c r="R10" t="s">
        <v>36</v>
      </c>
      <c r="S10" s="64">
        <v>64413.82</v>
      </c>
      <c r="T10" s="64">
        <v>7232.31</v>
      </c>
      <c r="U10" s="113">
        <v>11.23</v>
      </c>
      <c r="V10" s="114">
        <v>2230.38</v>
      </c>
      <c r="W10" s="114">
        <v>3.46</v>
      </c>
      <c r="X10" s="114">
        <v>5001.93</v>
      </c>
      <c r="Y10" s="115">
        <v>7.77</v>
      </c>
    </row>
    <row r="11" spans="1:25">
      <c r="A11" s="15">
        <v>65</v>
      </c>
      <c r="B11" s="15" t="s">
        <v>37</v>
      </c>
      <c r="C11" s="15">
        <v>44024.83</v>
      </c>
      <c r="D11" s="28">
        <v>5545.25</v>
      </c>
      <c r="E11" s="32">
        <v>12.6</v>
      </c>
      <c r="F11" s="18">
        <v>1557.75</v>
      </c>
      <c r="G11" s="18">
        <v>3.54</v>
      </c>
      <c r="H11" s="18">
        <v>3987.5</v>
      </c>
      <c r="I11" s="33">
        <v>9.06</v>
      </c>
      <c r="J11" s="34">
        <v>47142.3</v>
      </c>
      <c r="K11" s="35">
        <v>6560.53</v>
      </c>
      <c r="L11" s="36">
        <v>13.92</v>
      </c>
      <c r="M11" s="21">
        <v>2058.75</v>
      </c>
      <c r="N11" s="21">
        <v>4.37</v>
      </c>
      <c r="O11" s="21">
        <v>4501.78</v>
      </c>
      <c r="P11" s="37">
        <v>9.5500000000000007</v>
      </c>
      <c r="Q11">
        <v>65</v>
      </c>
      <c r="R11" t="s">
        <v>37</v>
      </c>
      <c r="S11" s="64">
        <v>44955.72</v>
      </c>
      <c r="T11" s="64">
        <v>5093.49</v>
      </c>
      <c r="U11" s="113">
        <v>11.33</v>
      </c>
      <c r="V11" s="114">
        <v>1617.39</v>
      </c>
      <c r="W11" s="114">
        <v>3.6</v>
      </c>
      <c r="X11" s="114">
        <v>3476.1</v>
      </c>
      <c r="Y11" s="115">
        <v>7.73</v>
      </c>
    </row>
    <row r="12" spans="1:25">
      <c r="A12" s="15">
        <v>67</v>
      </c>
      <c r="B12" s="15" t="s">
        <v>38</v>
      </c>
      <c r="C12" s="15">
        <v>39119.040000000001</v>
      </c>
      <c r="D12" s="28">
        <v>5125.16</v>
      </c>
      <c r="E12" s="32">
        <v>13.1</v>
      </c>
      <c r="F12" s="18">
        <v>1750.47</v>
      </c>
      <c r="G12" s="18">
        <v>4.47</v>
      </c>
      <c r="H12" s="18">
        <v>3374.69</v>
      </c>
      <c r="I12" s="33">
        <v>8.6300000000000008</v>
      </c>
      <c r="J12" s="34">
        <v>36363.620000000003</v>
      </c>
      <c r="K12" s="35">
        <v>5208.67</v>
      </c>
      <c r="L12" s="36">
        <v>14.32</v>
      </c>
      <c r="M12" s="21">
        <v>1630.52</v>
      </c>
      <c r="N12" s="21">
        <v>4.4800000000000004</v>
      </c>
      <c r="O12" s="21">
        <v>3578.15</v>
      </c>
      <c r="P12" s="37">
        <v>9.84</v>
      </c>
      <c r="Q12">
        <v>67</v>
      </c>
      <c r="R12" t="s">
        <v>38</v>
      </c>
      <c r="S12" s="64">
        <v>35975.919999999998</v>
      </c>
      <c r="T12" s="64">
        <v>4744.7</v>
      </c>
      <c r="U12" s="113">
        <v>13.19</v>
      </c>
      <c r="V12" s="114">
        <v>1646.6</v>
      </c>
      <c r="W12" s="114">
        <v>4.58</v>
      </c>
      <c r="X12" s="114">
        <v>3098.1</v>
      </c>
      <c r="Y12" s="115">
        <v>8.61</v>
      </c>
    </row>
    <row r="13" spans="1:25">
      <c r="A13" s="15">
        <v>69</v>
      </c>
      <c r="B13" s="15" t="s">
        <v>39</v>
      </c>
      <c r="C13" s="15">
        <v>33450.35</v>
      </c>
      <c r="D13" s="28">
        <v>4561.2700000000004</v>
      </c>
      <c r="E13" s="32">
        <v>13.64</v>
      </c>
      <c r="F13" s="18">
        <v>1488.34</v>
      </c>
      <c r="G13" s="18">
        <v>4.45</v>
      </c>
      <c r="H13" s="18">
        <v>3072.93</v>
      </c>
      <c r="I13" s="33">
        <v>9.19</v>
      </c>
      <c r="J13" s="34">
        <v>33557.43</v>
      </c>
      <c r="K13" s="35">
        <v>4002.1</v>
      </c>
      <c r="L13" s="36">
        <v>11.93</v>
      </c>
      <c r="M13" s="21">
        <v>1571.66</v>
      </c>
      <c r="N13" s="21">
        <v>4.68</v>
      </c>
      <c r="O13" s="21">
        <v>2430.44</v>
      </c>
      <c r="P13" s="37">
        <v>7.24</v>
      </c>
      <c r="Q13">
        <v>69</v>
      </c>
      <c r="R13" t="s">
        <v>39</v>
      </c>
      <c r="S13" s="64">
        <v>35274.42</v>
      </c>
      <c r="T13" s="64">
        <v>4266.79</v>
      </c>
      <c r="U13" s="113">
        <v>12.1</v>
      </c>
      <c r="V13" s="114">
        <v>1478.33</v>
      </c>
      <c r="W13" s="114">
        <v>4.1900000000000004</v>
      </c>
      <c r="X13" s="114">
        <v>2788.46</v>
      </c>
      <c r="Y13" s="115">
        <v>7.91</v>
      </c>
    </row>
    <row r="14" spans="1:25">
      <c r="A14" s="15">
        <v>70</v>
      </c>
      <c r="B14" s="15" t="s">
        <v>40</v>
      </c>
      <c r="C14" s="15">
        <v>31607.95</v>
      </c>
      <c r="D14" s="28">
        <v>4811.42</v>
      </c>
      <c r="E14" s="32">
        <v>15.22</v>
      </c>
      <c r="F14" s="18">
        <v>1571.32</v>
      </c>
      <c r="G14" s="18">
        <v>4.97</v>
      </c>
      <c r="H14" s="18">
        <v>3240.1</v>
      </c>
      <c r="I14" s="33">
        <v>10.25</v>
      </c>
      <c r="J14" s="34">
        <v>31217.65</v>
      </c>
      <c r="K14" s="35">
        <v>4102.59</v>
      </c>
      <c r="L14" s="36">
        <v>13.14</v>
      </c>
      <c r="M14" s="21">
        <v>1796.88</v>
      </c>
      <c r="N14" s="21">
        <v>5.76</v>
      </c>
      <c r="O14" s="21">
        <v>2305.71</v>
      </c>
      <c r="P14" s="37">
        <v>7.39</v>
      </c>
      <c r="Q14">
        <v>70</v>
      </c>
      <c r="R14" t="s">
        <v>40</v>
      </c>
      <c r="S14" s="64">
        <v>30286.87</v>
      </c>
      <c r="T14" s="64">
        <v>3883.22</v>
      </c>
      <c r="U14" s="113">
        <v>12.82</v>
      </c>
      <c r="V14" s="114">
        <v>1415.31</v>
      </c>
      <c r="W14" s="114">
        <v>4.67</v>
      </c>
      <c r="X14" s="114">
        <v>2467.9</v>
      </c>
      <c r="Y14" s="115">
        <v>8.15</v>
      </c>
    </row>
    <row r="15" spans="1:25">
      <c r="A15" s="15">
        <v>71</v>
      </c>
      <c r="B15" s="15" t="s">
        <v>41</v>
      </c>
      <c r="C15" s="15">
        <v>48950.38</v>
      </c>
      <c r="D15" s="28">
        <v>5172.91</v>
      </c>
      <c r="E15" s="32">
        <v>10.57</v>
      </c>
      <c r="F15" s="18">
        <v>1795.11</v>
      </c>
      <c r="G15" s="18">
        <v>3.67</v>
      </c>
      <c r="H15" s="18">
        <v>3377.8</v>
      </c>
      <c r="I15" s="33">
        <v>6.9</v>
      </c>
      <c r="J15" s="34">
        <v>47293.8</v>
      </c>
      <c r="K15" s="35">
        <v>4746.71</v>
      </c>
      <c r="L15" s="36">
        <v>10.039999999999999</v>
      </c>
      <c r="M15" s="21">
        <v>2029.21</v>
      </c>
      <c r="N15" s="21">
        <v>4.29</v>
      </c>
      <c r="O15" s="21">
        <v>2717.5</v>
      </c>
      <c r="P15" s="37">
        <v>5.75</v>
      </c>
      <c r="Q15">
        <v>71</v>
      </c>
      <c r="R15" t="s">
        <v>41</v>
      </c>
      <c r="S15" s="64">
        <v>47920.32</v>
      </c>
      <c r="T15" s="64">
        <v>5203.3900000000003</v>
      </c>
      <c r="U15" s="113">
        <v>10.86</v>
      </c>
      <c r="V15" s="114">
        <v>1663.03</v>
      </c>
      <c r="W15" s="114">
        <v>3.47</v>
      </c>
      <c r="X15" s="114">
        <v>3540.36</v>
      </c>
      <c r="Y15" s="115">
        <v>7.39</v>
      </c>
    </row>
    <row r="16" spans="1:25">
      <c r="A16" s="15">
        <v>74</v>
      </c>
      <c r="B16" s="15" t="s">
        <v>42</v>
      </c>
      <c r="C16" s="15">
        <v>33351.08</v>
      </c>
      <c r="D16" s="28">
        <v>3822.46</v>
      </c>
      <c r="E16" s="32">
        <v>11.46</v>
      </c>
      <c r="F16" s="18">
        <v>1272.6099999999999</v>
      </c>
      <c r="G16" s="18">
        <v>3.82</v>
      </c>
      <c r="H16" s="18">
        <v>2549.85</v>
      </c>
      <c r="I16" s="33">
        <v>7.65</v>
      </c>
      <c r="J16" s="34">
        <v>39066.400000000001</v>
      </c>
      <c r="K16" s="35">
        <v>4328.5</v>
      </c>
      <c r="L16" s="36">
        <v>11.08</v>
      </c>
      <c r="M16" s="21">
        <v>1821.59</v>
      </c>
      <c r="N16" s="21">
        <v>4.66</v>
      </c>
      <c r="O16" s="21">
        <v>2506.91</v>
      </c>
      <c r="P16" s="37">
        <v>6.42</v>
      </c>
      <c r="Q16">
        <v>74</v>
      </c>
      <c r="R16" t="s">
        <v>42</v>
      </c>
      <c r="S16" s="64">
        <v>33896.339999999997</v>
      </c>
      <c r="T16" s="64">
        <v>4086.89</v>
      </c>
      <c r="U16" s="113">
        <v>12.06</v>
      </c>
      <c r="V16" s="114">
        <v>1169.79</v>
      </c>
      <c r="W16" s="114">
        <v>3.45</v>
      </c>
      <c r="X16" s="114">
        <v>2917.1</v>
      </c>
      <c r="Y16" s="115">
        <v>8.61</v>
      </c>
    </row>
    <row r="17" spans="1:25">
      <c r="A17" s="15">
        <v>75</v>
      </c>
      <c r="B17" s="15" t="s">
        <v>43</v>
      </c>
      <c r="C17" s="15">
        <v>32042.2</v>
      </c>
      <c r="D17" s="28">
        <v>3211.29</v>
      </c>
      <c r="E17" s="32">
        <v>10.02</v>
      </c>
      <c r="F17" s="18">
        <v>1373.84</v>
      </c>
      <c r="G17" s="18">
        <v>4.29</v>
      </c>
      <c r="H17" s="18">
        <v>1837.45</v>
      </c>
      <c r="I17" s="33">
        <v>5.73</v>
      </c>
      <c r="J17" s="34">
        <v>30492.18</v>
      </c>
      <c r="K17" s="35">
        <v>3110.23</v>
      </c>
      <c r="L17" s="36">
        <v>10.199999999999999</v>
      </c>
      <c r="M17" s="21">
        <v>1366.36</v>
      </c>
      <c r="N17" s="21">
        <v>4.4800000000000004</v>
      </c>
      <c r="O17" s="21">
        <v>1743.87</v>
      </c>
      <c r="P17" s="37">
        <v>5.72</v>
      </c>
      <c r="Q17">
        <v>75</v>
      </c>
      <c r="R17" t="s">
        <v>43</v>
      </c>
      <c r="S17" s="64">
        <v>30935.66</v>
      </c>
      <c r="T17" s="64">
        <v>3594.37</v>
      </c>
      <c r="U17" s="113">
        <v>11.62</v>
      </c>
      <c r="V17" s="114">
        <v>1263.33</v>
      </c>
      <c r="W17" s="114">
        <v>4.08</v>
      </c>
      <c r="X17" s="114">
        <v>2331.04</v>
      </c>
      <c r="Y17" s="115">
        <v>7.54</v>
      </c>
    </row>
    <row r="18" spans="1:25" ht="15" thickBot="1">
      <c r="A18" s="15"/>
      <c r="B18" s="15"/>
      <c r="C18" s="15">
        <v>644895.9</v>
      </c>
      <c r="D18" s="28">
        <v>76615.81</v>
      </c>
      <c r="E18" s="38">
        <v>11.88</v>
      </c>
      <c r="F18" s="39">
        <v>26959.79</v>
      </c>
      <c r="G18" s="39">
        <v>4.18</v>
      </c>
      <c r="H18" s="39">
        <v>49656.02</v>
      </c>
      <c r="I18" s="40">
        <v>7.7</v>
      </c>
      <c r="J18" s="41">
        <v>641276.67000000004</v>
      </c>
      <c r="K18" s="42">
        <v>77966.19</v>
      </c>
      <c r="L18" s="43">
        <v>12.16</v>
      </c>
      <c r="M18" s="44">
        <v>28556.639999999999</v>
      </c>
      <c r="N18" s="44">
        <v>4.45</v>
      </c>
      <c r="O18" s="44">
        <v>49409.56</v>
      </c>
      <c r="P18" s="45">
        <v>7.7</v>
      </c>
      <c r="S18" s="64">
        <f>SUM(S3:S17)</f>
        <v>639457.46999999986</v>
      </c>
      <c r="T18" s="64">
        <f>SUM(T3:T17)</f>
        <v>75945.049999999988</v>
      </c>
      <c r="U18" s="116">
        <f>T18*100/S18</f>
        <v>11.876481793230129</v>
      </c>
      <c r="V18" s="117">
        <f>SUM(V3:V17)</f>
        <v>25613.14</v>
      </c>
      <c r="W18" s="117">
        <f>V18*100/S18</f>
        <v>4.0054485562581679</v>
      </c>
      <c r="X18" s="117">
        <f>SUM(X3:X17)</f>
        <v>50331.9</v>
      </c>
      <c r="Y18" s="118">
        <f>X18*100/S18</f>
        <v>7.8710316731463017</v>
      </c>
    </row>
  </sheetData>
  <mergeCells count="3">
    <mergeCell ref="E1:I1"/>
    <mergeCell ref="L1:P1"/>
    <mergeCell ref="U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B1" workbookViewId="0">
      <selection activeCell="S1" sqref="S1:W18"/>
    </sheetView>
  </sheetViews>
  <sheetFormatPr baseColWidth="10" defaultRowHeight="14.4"/>
  <cols>
    <col min="1" max="1" width="0" hidden="1" customWidth="1"/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  <col min="17" max="18" width="0" hidden="1" customWidth="1"/>
    <col min="20" max="20" width="0" hidden="1" customWidth="1"/>
    <col min="21" max="21" width="15" bestFit="1" customWidth="1"/>
    <col min="22" max="22" width="0" hidden="1" customWidth="1"/>
    <col min="23" max="23" width="15.44140625" bestFit="1" customWidth="1"/>
  </cols>
  <sheetData>
    <row r="1" spans="1:23">
      <c r="C1" s="149" t="s">
        <v>129</v>
      </c>
      <c r="D1" s="150"/>
      <c r="E1" s="150"/>
      <c r="F1" s="150"/>
      <c r="G1" s="150"/>
      <c r="H1" s="150"/>
      <c r="I1" s="151"/>
      <c r="J1" s="152" t="s">
        <v>130</v>
      </c>
      <c r="K1" s="152"/>
      <c r="L1" s="152"/>
      <c r="M1" s="152"/>
      <c r="N1" s="152"/>
      <c r="O1" s="152"/>
      <c r="P1" s="153"/>
      <c r="S1" s="154" t="s">
        <v>151</v>
      </c>
      <c r="T1" s="155"/>
      <c r="U1" s="155"/>
      <c r="V1" s="155"/>
      <c r="W1" s="156"/>
    </row>
    <row r="2" spans="1:23">
      <c r="A2" s="1" t="s">
        <v>0</v>
      </c>
      <c r="B2" s="1" t="s">
        <v>135</v>
      </c>
      <c r="C2" s="23" t="s">
        <v>53</v>
      </c>
      <c r="D2" s="10" t="s">
        <v>54</v>
      </c>
      <c r="E2" s="10" t="s">
        <v>1</v>
      </c>
      <c r="F2" s="10" t="s">
        <v>131</v>
      </c>
      <c r="G2" s="10" t="s">
        <v>132</v>
      </c>
      <c r="H2" s="10" t="s">
        <v>133</v>
      </c>
      <c r="I2" s="24" t="s">
        <v>134</v>
      </c>
      <c r="J2" s="22" t="s">
        <v>53</v>
      </c>
      <c r="K2" s="13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  <c r="Q2" s="3" t="s">
        <v>53</v>
      </c>
      <c r="R2" s="3" t="s">
        <v>54</v>
      </c>
      <c r="S2" s="110" t="s">
        <v>1</v>
      </c>
      <c r="T2" s="111" t="s">
        <v>131</v>
      </c>
      <c r="U2" s="111" t="s">
        <v>132</v>
      </c>
      <c r="V2" s="111" t="s">
        <v>133</v>
      </c>
      <c r="W2" s="112" t="s">
        <v>134</v>
      </c>
    </row>
    <row r="3" spans="1:23">
      <c r="A3">
        <v>11</v>
      </c>
      <c r="B3" t="s">
        <v>8</v>
      </c>
      <c r="C3" s="25">
        <v>14453.48</v>
      </c>
      <c r="D3" s="17">
        <v>1484.82</v>
      </c>
      <c r="E3" s="18">
        <v>10.27</v>
      </c>
      <c r="F3" s="18">
        <v>410.53</v>
      </c>
      <c r="G3" s="18">
        <v>2.84</v>
      </c>
      <c r="H3" s="18">
        <v>1074.29</v>
      </c>
      <c r="I3" s="33">
        <v>7.43</v>
      </c>
      <c r="J3" s="58">
        <v>13421.74</v>
      </c>
      <c r="K3" s="21">
        <v>1965.79</v>
      </c>
      <c r="L3" s="21">
        <v>14.65</v>
      </c>
      <c r="M3" s="21">
        <v>449.16</v>
      </c>
      <c r="N3" s="21">
        <v>3.35</v>
      </c>
      <c r="O3" s="21">
        <v>1516.63</v>
      </c>
      <c r="P3" s="21">
        <v>11.3</v>
      </c>
      <c r="Q3" s="64">
        <v>14661.42</v>
      </c>
      <c r="R3" s="64">
        <v>1629.84</v>
      </c>
      <c r="S3" s="113">
        <v>11.12</v>
      </c>
      <c r="T3" s="114">
        <v>589.58000000000004</v>
      </c>
      <c r="U3" s="114">
        <v>4.0199999999999996</v>
      </c>
      <c r="V3" s="114">
        <v>1040.26</v>
      </c>
      <c r="W3" s="115">
        <v>7.1</v>
      </c>
    </row>
    <row r="4" spans="1:23">
      <c r="A4">
        <v>52</v>
      </c>
      <c r="B4" t="s">
        <v>30</v>
      </c>
      <c r="C4" s="25">
        <v>20244.669999999998</v>
      </c>
      <c r="D4" s="17">
        <v>2697.17</v>
      </c>
      <c r="E4" s="18">
        <v>13.32</v>
      </c>
      <c r="F4" s="18">
        <v>896.64</v>
      </c>
      <c r="G4" s="18">
        <v>4.43</v>
      </c>
      <c r="H4" s="18">
        <v>1800.53</v>
      </c>
      <c r="I4" s="33">
        <v>8.89</v>
      </c>
      <c r="J4" s="58">
        <v>19964.48</v>
      </c>
      <c r="K4" s="21">
        <v>2636.44</v>
      </c>
      <c r="L4" s="21">
        <v>13.21</v>
      </c>
      <c r="M4" s="21">
        <v>784.15</v>
      </c>
      <c r="N4" s="21">
        <v>3.93</v>
      </c>
      <c r="O4" s="21">
        <v>1852.29</v>
      </c>
      <c r="P4" s="21">
        <v>9.2799999999999994</v>
      </c>
      <c r="Q4" s="64">
        <v>21527.87</v>
      </c>
      <c r="R4" s="64">
        <v>2655.95</v>
      </c>
      <c r="S4" s="113">
        <v>12.34</v>
      </c>
      <c r="T4" s="114">
        <v>710.31</v>
      </c>
      <c r="U4" s="114">
        <v>3.3</v>
      </c>
      <c r="V4" s="114">
        <v>1945.64</v>
      </c>
      <c r="W4" s="115">
        <v>9.0399999999999991</v>
      </c>
    </row>
    <row r="5" spans="1:23">
      <c r="A5">
        <v>53</v>
      </c>
      <c r="B5" t="s">
        <v>63</v>
      </c>
      <c r="C5" s="25">
        <v>15421.74</v>
      </c>
      <c r="D5" s="17">
        <v>1159.33</v>
      </c>
      <c r="E5" s="18">
        <v>7.52</v>
      </c>
      <c r="F5" s="18">
        <v>407.48</v>
      </c>
      <c r="G5" s="18">
        <v>2.64</v>
      </c>
      <c r="H5" s="18">
        <v>751.85</v>
      </c>
      <c r="I5" s="33">
        <v>4.88</v>
      </c>
      <c r="J5" s="58">
        <v>14549.47</v>
      </c>
      <c r="K5" s="21">
        <v>1185.52</v>
      </c>
      <c r="L5" s="21">
        <v>8.15</v>
      </c>
      <c r="M5" s="21">
        <v>339.51</v>
      </c>
      <c r="N5" s="21">
        <v>2.33</v>
      </c>
      <c r="O5" s="21">
        <v>846.01</v>
      </c>
      <c r="P5" s="21">
        <v>5.81</v>
      </c>
      <c r="Q5" s="64">
        <v>13000.35</v>
      </c>
      <c r="R5" s="64">
        <v>904.72</v>
      </c>
      <c r="S5" s="113">
        <v>6.96</v>
      </c>
      <c r="T5" s="114">
        <v>375.29</v>
      </c>
      <c r="U5" s="114">
        <v>2.89</v>
      </c>
      <c r="V5" s="114">
        <v>529.42999999999995</v>
      </c>
      <c r="W5" s="115">
        <v>4.07</v>
      </c>
    </row>
    <row r="6" spans="1:23">
      <c r="A6">
        <v>54</v>
      </c>
      <c r="B6" t="s">
        <v>31</v>
      </c>
      <c r="C6" s="25">
        <v>14747.26</v>
      </c>
      <c r="D6" s="17">
        <v>1631.77</v>
      </c>
      <c r="E6" s="18">
        <v>11.06</v>
      </c>
      <c r="F6" s="18">
        <v>490.24</v>
      </c>
      <c r="G6" s="18">
        <v>3.32</v>
      </c>
      <c r="H6" s="18">
        <v>1141.53</v>
      </c>
      <c r="I6" s="33">
        <v>7.74</v>
      </c>
      <c r="J6" s="58">
        <v>13903.9</v>
      </c>
      <c r="K6" s="21">
        <v>1813.37</v>
      </c>
      <c r="L6" s="21">
        <v>13.04</v>
      </c>
      <c r="M6" s="21">
        <v>478.61</v>
      </c>
      <c r="N6" s="21">
        <v>3.44</v>
      </c>
      <c r="O6" s="21">
        <v>1334.76</v>
      </c>
      <c r="P6" s="21">
        <v>9.6</v>
      </c>
      <c r="Q6" s="64">
        <v>14149.96</v>
      </c>
      <c r="R6" s="64">
        <v>1891.73</v>
      </c>
      <c r="S6" s="113">
        <v>13.37</v>
      </c>
      <c r="T6" s="114">
        <v>479.86</v>
      </c>
      <c r="U6" s="114">
        <v>3.39</v>
      </c>
      <c r="V6" s="114">
        <v>1411.87</v>
      </c>
      <c r="W6" s="115">
        <v>9.98</v>
      </c>
    </row>
    <row r="7" spans="1:23">
      <c r="A7">
        <v>55</v>
      </c>
      <c r="B7" t="s">
        <v>32</v>
      </c>
      <c r="C7" s="25">
        <v>18788.599999999999</v>
      </c>
      <c r="D7" s="17">
        <v>1367.34</v>
      </c>
      <c r="E7" s="18">
        <v>7.28</v>
      </c>
      <c r="F7" s="18">
        <v>459.9</v>
      </c>
      <c r="G7" s="18">
        <v>2.4500000000000002</v>
      </c>
      <c r="H7" s="18">
        <v>907.45</v>
      </c>
      <c r="I7" s="33">
        <v>4.83</v>
      </c>
      <c r="J7" s="58">
        <v>18470.669999999998</v>
      </c>
      <c r="K7" s="21">
        <v>1945.98</v>
      </c>
      <c r="L7" s="21">
        <v>10.54</v>
      </c>
      <c r="M7" s="21">
        <v>576.39</v>
      </c>
      <c r="N7" s="21">
        <v>3.12</v>
      </c>
      <c r="O7" s="21">
        <v>1369.59</v>
      </c>
      <c r="P7" s="21">
        <v>7.41</v>
      </c>
      <c r="Q7" s="64">
        <v>15625.96</v>
      </c>
      <c r="R7" s="64">
        <v>1810.27</v>
      </c>
      <c r="S7" s="113">
        <v>11.59</v>
      </c>
      <c r="T7" s="114">
        <v>479.37</v>
      </c>
      <c r="U7" s="114">
        <v>3.07</v>
      </c>
      <c r="V7" s="114">
        <v>1330.91</v>
      </c>
      <c r="W7" s="115">
        <v>8.52</v>
      </c>
    </row>
    <row r="8" spans="1:23">
      <c r="A8">
        <v>58</v>
      </c>
      <c r="B8" t="s">
        <v>34</v>
      </c>
      <c r="C8" s="25">
        <v>13759.97</v>
      </c>
      <c r="D8" s="17">
        <v>2101.0300000000002</v>
      </c>
      <c r="E8" s="18">
        <v>15.27</v>
      </c>
      <c r="F8" s="18">
        <v>512.58000000000004</v>
      </c>
      <c r="G8" s="18">
        <v>3.73</v>
      </c>
      <c r="H8" s="18">
        <v>1588.45</v>
      </c>
      <c r="I8" s="33">
        <v>11.54</v>
      </c>
      <c r="J8" s="58">
        <v>13849.16</v>
      </c>
      <c r="K8" s="21">
        <v>1762.85</v>
      </c>
      <c r="L8" s="21">
        <v>12.73</v>
      </c>
      <c r="M8" s="21">
        <v>419.05</v>
      </c>
      <c r="N8" s="21">
        <v>3.03</v>
      </c>
      <c r="O8" s="21">
        <v>1343.79</v>
      </c>
      <c r="P8" s="21">
        <v>9.6999999999999993</v>
      </c>
      <c r="Q8" s="64">
        <v>19554.810000000001</v>
      </c>
      <c r="R8" s="64">
        <v>2121.9699999999998</v>
      </c>
      <c r="S8" s="113">
        <v>10.85</v>
      </c>
      <c r="T8" s="114">
        <v>703.91</v>
      </c>
      <c r="U8" s="114">
        <v>3.6</v>
      </c>
      <c r="V8" s="114">
        <v>1418.05</v>
      </c>
      <c r="W8" s="115">
        <v>7.25</v>
      </c>
    </row>
    <row r="9" spans="1:23">
      <c r="A9">
        <v>59</v>
      </c>
      <c r="B9" t="s">
        <v>35</v>
      </c>
      <c r="C9" s="25">
        <v>7693.23</v>
      </c>
      <c r="D9" s="17">
        <v>503.31</v>
      </c>
      <c r="E9" s="18">
        <v>6.54</v>
      </c>
      <c r="F9" s="18">
        <v>171.13</v>
      </c>
      <c r="G9" s="18">
        <v>2.2200000000000002</v>
      </c>
      <c r="H9" s="18">
        <v>332.18</v>
      </c>
      <c r="I9" s="33">
        <v>4.32</v>
      </c>
      <c r="J9" s="58">
        <v>7614.74</v>
      </c>
      <c r="K9" s="21">
        <v>785.74</v>
      </c>
      <c r="L9" s="21">
        <v>10.32</v>
      </c>
      <c r="M9" s="21">
        <v>210.32</v>
      </c>
      <c r="N9" s="21">
        <v>2.76</v>
      </c>
      <c r="O9" s="21">
        <v>575.41</v>
      </c>
      <c r="P9" s="21">
        <v>7.56</v>
      </c>
      <c r="Q9" s="64">
        <v>8319</v>
      </c>
      <c r="R9" s="64">
        <v>1031.43</v>
      </c>
      <c r="S9" s="113">
        <v>12.4</v>
      </c>
      <c r="T9" s="114">
        <v>313.48</v>
      </c>
      <c r="U9" s="114">
        <v>3.77</v>
      </c>
      <c r="V9" s="114">
        <v>717.95</v>
      </c>
      <c r="W9" s="115">
        <v>8.6300000000000008</v>
      </c>
    </row>
    <row r="10" spans="1:23">
      <c r="A10">
        <v>62</v>
      </c>
      <c r="B10" t="s">
        <v>36</v>
      </c>
      <c r="C10" s="25">
        <v>19243.990000000002</v>
      </c>
      <c r="D10" s="17">
        <v>2603.27</v>
      </c>
      <c r="E10" s="18">
        <v>13.53</v>
      </c>
      <c r="F10" s="18">
        <v>530.25</v>
      </c>
      <c r="G10" s="18">
        <v>2.76</v>
      </c>
      <c r="H10" s="18">
        <v>2073.0300000000002</v>
      </c>
      <c r="I10" s="33">
        <v>10.77</v>
      </c>
      <c r="J10" s="58">
        <v>18943.47</v>
      </c>
      <c r="K10" s="21">
        <v>1935.81</v>
      </c>
      <c r="L10" s="21">
        <v>10.220000000000001</v>
      </c>
      <c r="M10" s="21">
        <v>605.89</v>
      </c>
      <c r="N10" s="21">
        <v>3.2</v>
      </c>
      <c r="O10" s="21">
        <v>1329.92</v>
      </c>
      <c r="P10" s="21">
        <v>7.02</v>
      </c>
      <c r="Q10" s="64">
        <v>25249.23</v>
      </c>
      <c r="R10" s="64">
        <v>2228.37</v>
      </c>
      <c r="S10" s="113">
        <v>8.83</v>
      </c>
      <c r="T10" s="114">
        <v>771.03</v>
      </c>
      <c r="U10" s="114">
        <v>3.05</v>
      </c>
      <c r="V10" s="114">
        <v>1457.35</v>
      </c>
      <c r="W10" s="115">
        <v>5.77</v>
      </c>
    </row>
    <row r="11" spans="1:23">
      <c r="A11">
        <v>65</v>
      </c>
      <c r="B11" t="s">
        <v>37</v>
      </c>
      <c r="C11" s="25">
        <v>20823.240000000002</v>
      </c>
      <c r="D11" s="17">
        <v>1978.23</v>
      </c>
      <c r="E11" s="18">
        <v>9.5</v>
      </c>
      <c r="F11" s="18">
        <v>701.93</v>
      </c>
      <c r="G11" s="18">
        <v>3.37</v>
      </c>
      <c r="H11" s="18">
        <v>1276.3</v>
      </c>
      <c r="I11" s="33">
        <v>6.13</v>
      </c>
      <c r="J11" s="58">
        <v>20344.66</v>
      </c>
      <c r="K11" s="21">
        <v>2324.5500000000002</v>
      </c>
      <c r="L11" s="21">
        <v>11.43</v>
      </c>
      <c r="M11" s="21">
        <v>692.48</v>
      </c>
      <c r="N11" s="21">
        <v>3.4</v>
      </c>
      <c r="O11" s="21">
        <v>1632.07</v>
      </c>
      <c r="P11" s="21">
        <v>8.02</v>
      </c>
      <c r="Q11" s="64">
        <v>18653.78</v>
      </c>
      <c r="R11" s="64">
        <v>1753.08</v>
      </c>
      <c r="S11" s="113">
        <v>9.4</v>
      </c>
      <c r="T11" s="114">
        <v>668.72</v>
      </c>
      <c r="U11" s="114">
        <v>3.58</v>
      </c>
      <c r="V11" s="114">
        <v>1084.3599999999999</v>
      </c>
      <c r="W11" s="115">
        <v>5.81</v>
      </c>
    </row>
    <row r="12" spans="1:23">
      <c r="A12">
        <v>67</v>
      </c>
      <c r="B12" t="s">
        <v>38</v>
      </c>
      <c r="C12" s="25">
        <v>13500.11</v>
      </c>
      <c r="D12" s="17">
        <v>1483.6</v>
      </c>
      <c r="E12" s="18">
        <v>10.99</v>
      </c>
      <c r="F12" s="18">
        <v>479.03</v>
      </c>
      <c r="G12" s="18">
        <v>3.55</v>
      </c>
      <c r="H12" s="18">
        <v>1004.57</v>
      </c>
      <c r="I12" s="33">
        <v>7.44</v>
      </c>
      <c r="J12" s="58">
        <v>12836.2</v>
      </c>
      <c r="K12" s="21">
        <v>1717.02</v>
      </c>
      <c r="L12" s="21">
        <v>13.38</v>
      </c>
      <c r="M12" s="21">
        <v>469.43</v>
      </c>
      <c r="N12" s="21">
        <v>3.66</v>
      </c>
      <c r="O12" s="21">
        <v>1247.5999999999999</v>
      </c>
      <c r="P12" s="21">
        <v>9.7200000000000006</v>
      </c>
      <c r="Q12" s="64">
        <v>13900.08</v>
      </c>
      <c r="R12" s="64">
        <v>1269.96</v>
      </c>
      <c r="S12" s="113">
        <v>9.14</v>
      </c>
      <c r="T12" s="114">
        <v>498.56</v>
      </c>
      <c r="U12" s="114">
        <v>3.59</v>
      </c>
      <c r="V12" s="114">
        <v>771.4</v>
      </c>
      <c r="W12" s="115">
        <v>5.55</v>
      </c>
    </row>
    <row r="13" spans="1:23">
      <c r="A13">
        <v>69</v>
      </c>
      <c r="B13" t="s">
        <v>39</v>
      </c>
      <c r="C13" s="25">
        <v>8942.59</v>
      </c>
      <c r="D13" s="17">
        <v>799.01</v>
      </c>
      <c r="E13" s="18">
        <v>8.93</v>
      </c>
      <c r="F13" s="18">
        <v>215.93</v>
      </c>
      <c r="G13" s="18">
        <v>2.41</v>
      </c>
      <c r="H13" s="18">
        <v>583.08000000000004</v>
      </c>
      <c r="I13" s="33">
        <v>6.52</v>
      </c>
      <c r="J13" s="58">
        <v>8952.94</v>
      </c>
      <c r="K13" s="21">
        <v>874.91</v>
      </c>
      <c r="L13" s="21">
        <v>9.77</v>
      </c>
      <c r="M13" s="21">
        <v>244.43</v>
      </c>
      <c r="N13" s="21">
        <v>2.73</v>
      </c>
      <c r="O13" s="21">
        <v>630.48</v>
      </c>
      <c r="P13" s="21">
        <v>7.04</v>
      </c>
      <c r="Q13" s="64">
        <v>12226.31</v>
      </c>
      <c r="R13" s="64">
        <v>823.55</v>
      </c>
      <c r="S13" s="113">
        <v>6.74</v>
      </c>
      <c r="T13" s="114">
        <v>370.35</v>
      </c>
      <c r="U13" s="114">
        <v>3.03</v>
      </c>
      <c r="V13" s="114">
        <v>453.2</v>
      </c>
      <c r="W13" s="115">
        <v>3.71</v>
      </c>
    </row>
    <row r="14" spans="1:23">
      <c r="A14">
        <v>70</v>
      </c>
      <c r="B14" t="s">
        <v>40</v>
      </c>
      <c r="C14" s="25">
        <v>11797.97</v>
      </c>
      <c r="D14" s="17">
        <v>1214.76</v>
      </c>
      <c r="E14" s="18">
        <v>10.3</v>
      </c>
      <c r="F14" s="18">
        <v>389.73</v>
      </c>
      <c r="G14" s="18">
        <v>3.3</v>
      </c>
      <c r="H14" s="18">
        <v>825.03</v>
      </c>
      <c r="I14" s="33">
        <v>6.99</v>
      </c>
      <c r="J14" s="58">
        <v>11491.89</v>
      </c>
      <c r="K14" s="21">
        <v>1405.28</v>
      </c>
      <c r="L14" s="21">
        <v>12.23</v>
      </c>
      <c r="M14" s="21">
        <v>331.14</v>
      </c>
      <c r="N14" s="21">
        <v>2.88</v>
      </c>
      <c r="O14" s="21">
        <v>1074.1400000000001</v>
      </c>
      <c r="P14" s="21">
        <v>9.35</v>
      </c>
      <c r="Q14" s="64">
        <v>15990.98</v>
      </c>
      <c r="R14" s="64">
        <v>1557.85</v>
      </c>
      <c r="S14" s="113">
        <v>9.74</v>
      </c>
      <c r="T14" s="114">
        <v>595.92999999999995</v>
      </c>
      <c r="U14" s="114">
        <v>3.73</v>
      </c>
      <c r="V14" s="114">
        <v>961.92</v>
      </c>
      <c r="W14" s="115">
        <v>6.02</v>
      </c>
    </row>
    <row r="15" spans="1:23">
      <c r="A15">
        <v>71</v>
      </c>
      <c r="B15" t="s">
        <v>41</v>
      </c>
      <c r="C15" s="25">
        <v>12222.77</v>
      </c>
      <c r="D15" s="17">
        <v>1049.1099999999999</v>
      </c>
      <c r="E15" s="18">
        <v>8.58</v>
      </c>
      <c r="F15" s="18">
        <v>403.86</v>
      </c>
      <c r="G15" s="18">
        <v>3.3</v>
      </c>
      <c r="H15" s="18">
        <v>645.25</v>
      </c>
      <c r="I15" s="33">
        <v>5.28</v>
      </c>
      <c r="J15" s="58">
        <v>11999.02</v>
      </c>
      <c r="K15" s="21">
        <v>1586.12</v>
      </c>
      <c r="L15" s="21">
        <v>13.22</v>
      </c>
      <c r="M15" s="21">
        <v>370.79</v>
      </c>
      <c r="N15" s="21">
        <v>3.09</v>
      </c>
      <c r="O15" s="21">
        <v>1215.3399999999999</v>
      </c>
      <c r="P15" s="21">
        <v>10.130000000000001</v>
      </c>
      <c r="Q15" s="64">
        <v>20184.09</v>
      </c>
      <c r="R15" s="64">
        <v>1749.15</v>
      </c>
      <c r="S15" s="113">
        <v>8.67</v>
      </c>
      <c r="T15" s="114">
        <v>443.4</v>
      </c>
      <c r="U15" s="114">
        <v>2.2000000000000002</v>
      </c>
      <c r="V15" s="114">
        <v>1305.76</v>
      </c>
      <c r="W15" s="115">
        <v>6.47</v>
      </c>
    </row>
    <row r="16" spans="1:23">
      <c r="A16">
        <v>74</v>
      </c>
      <c r="B16" t="s">
        <v>42</v>
      </c>
      <c r="C16" s="25">
        <v>11008.56</v>
      </c>
      <c r="D16" s="17">
        <v>1492.33</v>
      </c>
      <c r="E16" s="18">
        <v>13.56</v>
      </c>
      <c r="F16" s="18">
        <v>394.66</v>
      </c>
      <c r="G16" s="18">
        <v>3.59</v>
      </c>
      <c r="H16" s="18">
        <v>1097.67</v>
      </c>
      <c r="I16" s="33">
        <v>9.9700000000000006</v>
      </c>
      <c r="J16" s="58">
        <v>11311.62</v>
      </c>
      <c r="K16" s="21">
        <v>1784.8</v>
      </c>
      <c r="L16" s="21">
        <v>15.78</v>
      </c>
      <c r="M16" s="21">
        <v>527.33000000000004</v>
      </c>
      <c r="N16" s="21">
        <v>4.66</v>
      </c>
      <c r="O16" s="21">
        <v>1257.47</v>
      </c>
      <c r="P16" s="21">
        <v>11.12</v>
      </c>
      <c r="Q16" s="64">
        <v>14466</v>
      </c>
      <c r="R16" s="64">
        <v>1634.53</v>
      </c>
      <c r="S16" s="113">
        <v>11.3</v>
      </c>
      <c r="T16" s="114">
        <v>612.14</v>
      </c>
      <c r="U16" s="114">
        <v>4.2300000000000004</v>
      </c>
      <c r="V16" s="114">
        <v>1022.39</v>
      </c>
      <c r="W16" s="115">
        <v>7.07</v>
      </c>
    </row>
    <row r="17" spans="1:23" ht="15" thickBot="1">
      <c r="A17">
        <v>75</v>
      </c>
      <c r="B17" t="s">
        <v>43</v>
      </c>
      <c r="C17" s="25">
        <v>8368.36</v>
      </c>
      <c r="D17" s="17">
        <v>957.87</v>
      </c>
      <c r="E17" s="95">
        <v>11.45</v>
      </c>
      <c r="F17" s="95">
        <v>299.22000000000003</v>
      </c>
      <c r="G17" s="95">
        <v>3.58</v>
      </c>
      <c r="H17" s="95">
        <v>658.66</v>
      </c>
      <c r="I17" s="96">
        <v>7.87</v>
      </c>
      <c r="J17" s="97">
        <v>7111.08</v>
      </c>
      <c r="K17" s="98">
        <v>681</v>
      </c>
      <c r="L17" s="98">
        <v>9.58</v>
      </c>
      <c r="M17" s="98">
        <v>192.35</v>
      </c>
      <c r="N17" s="98">
        <v>2.7</v>
      </c>
      <c r="O17" s="98">
        <v>488.65</v>
      </c>
      <c r="P17" s="98">
        <v>6.87</v>
      </c>
      <c r="Q17" s="64">
        <v>9765.18</v>
      </c>
      <c r="R17" s="64">
        <v>1137.28</v>
      </c>
      <c r="S17" s="121">
        <v>11.65</v>
      </c>
      <c r="T17" s="122">
        <v>357.29</v>
      </c>
      <c r="U17" s="122">
        <v>3.66</v>
      </c>
      <c r="V17" s="122">
        <v>779.99</v>
      </c>
      <c r="W17" s="123">
        <v>7.99</v>
      </c>
    </row>
    <row r="18" spans="1:23" ht="15" thickBot="1">
      <c r="C18" s="26">
        <v>211016.54</v>
      </c>
      <c r="D18" s="94">
        <v>22522.97</v>
      </c>
      <c r="E18" s="99">
        <v>10.67</v>
      </c>
      <c r="F18" s="85">
        <v>6763.1</v>
      </c>
      <c r="G18" s="85">
        <v>3.21</v>
      </c>
      <c r="H18" s="85">
        <v>15759.86</v>
      </c>
      <c r="I18" s="100">
        <v>7.47</v>
      </c>
      <c r="J18" s="101">
        <v>204765.04</v>
      </c>
      <c r="K18" s="88">
        <v>24405.18</v>
      </c>
      <c r="L18" s="88">
        <v>11.92</v>
      </c>
      <c r="M18" s="88">
        <v>6691.03</v>
      </c>
      <c r="N18" s="88">
        <v>3.27</v>
      </c>
      <c r="O18" s="88">
        <v>17714.150000000001</v>
      </c>
      <c r="P18" s="88">
        <v>8.65</v>
      </c>
      <c r="Q18" s="102">
        <v>237275.02</v>
      </c>
      <c r="R18" s="102">
        <v>24199.69</v>
      </c>
      <c r="S18" s="124">
        <v>10.199999999999999</v>
      </c>
      <c r="T18" s="125">
        <v>7969.2</v>
      </c>
      <c r="U18" s="125">
        <v>3.36</v>
      </c>
      <c r="V18" s="125">
        <v>16230.48</v>
      </c>
      <c r="W18" s="126">
        <v>6.84</v>
      </c>
    </row>
  </sheetData>
  <mergeCells count="3">
    <mergeCell ref="C1:I1"/>
    <mergeCell ref="J1:P1"/>
    <mergeCell ref="S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W34" sqref="W34"/>
    </sheetView>
  </sheetViews>
  <sheetFormatPr baseColWidth="10" defaultRowHeight="14.4"/>
  <cols>
    <col min="2" max="2" width="23.44140625" bestFit="1" customWidth="1"/>
    <col min="3" max="4" width="0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5" max="15" width="0" hidden="1" customWidth="1"/>
    <col min="16" max="16" width="16.33203125" bestFit="1" customWidth="1"/>
    <col min="17" max="18" width="0" hidden="1" customWidth="1"/>
    <col min="20" max="20" width="0" hidden="1" customWidth="1"/>
    <col min="22" max="22" width="0" hidden="1" customWidth="1"/>
    <col min="23" max="23" width="15.44140625" bestFit="1" customWidth="1"/>
  </cols>
  <sheetData>
    <row r="1" spans="1:23">
      <c r="E1" s="157" t="s">
        <v>136</v>
      </c>
      <c r="F1" s="157"/>
      <c r="G1" s="157"/>
      <c r="H1" s="157"/>
      <c r="I1" s="157"/>
      <c r="L1" s="158" t="s">
        <v>137</v>
      </c>
      <c r="M1" s="158"/>
      <c r="N1" s="158"/>
      <c r="O1" s="158"/>
      <c r="P1" s="158"/>
      <c r="S1" s="159" t="s">
        <v>151</v>
      </c>
      <c r="T1" s="160"/>
      <c r="U1" s="160"/>
      <c r="V1" s="160"/>
      <c r="W1" s="161"/>
    </row>
    <row r="2" spans="1:23" s="1" customFormat="1">
      <c r="A2" s="8" t="s">
        <v>0</v>
      </c>
      <c r="B2" s="8" t="s">
        <v>135</v>
      </c>
      <c r="C2" s="8" t="s">
        <v>53</v>
      </c>
      <c r="D2" s="8" t="s">
        <v>54</v>
      </c>
      <c r="E2" s="10" t="s">
        <v>1</v>
      </c>
      <c r="F2" s="10" t="s">
        <v>131</v>
      </c>
      <c r="G2" s="10" t="s">
        <v>132</v>
      </c>
      <c r="H2" s="10" t="s">
        <v>133</v>
      </c>
      <c r="I2" s="10" t="s">
        <v>134</v>
      </c>
      <c r="J2" s="8" t="s">
        <v>53</v>
      </c>
      <c r="K2" s="8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  <c r="Q2" s="1" t="s">
        <v>53</v>
      </c>
      <c r="R2" s="1" t="s">
        <v>54</v>
      </c>
      <c r="S2" s="110" t="s">
        <v>1</v>
      </c>
      <c r="T2" s="111" t="s">
        <v>131</v>
      </c>
      <c r="U2" s="111" t="s">
        <v>132</v>
      </c>
      <c r="V2" s="111" t="s">
        <v>133</v>
      </c>
      <c r="W2" s="112" t="s">
        <v>134</v>
      </c>
    </row>
    <row r="3" spans="1:23">
      <c r="A3" s="15">
        <v>11</v>
      </c>
      <c r="B3" s="15" t="s">
        <v>8</v>
      </c>
      <c r="C3" s="15">
        <v>16396.77</v>
      </c>
      <c r="D3" s="15">
        <v>1576.26</v>
      </c>
      <c r="E3" s="18">
        <v>9.61</v>
      </c>
      <c r="F3" s="18">
        <v>401.9</v>
      </c>
      <c r="G3" s="18">
        <v>2.4500000000000002</v>
      </c>
      <c r="H3" s="18">
        <v>1174.3599999999999</v>
      </c>
      <c r="I3" s="18">
        <v>7.16</v>
      </c>
      <c r="J3" s="52">
        <v>15497.14</v>
      </c>
      <c r="K3" s="52">
        <v>1617.24</v>
      </c>
      <c r="L3" s="21">
        <v>10.44</v>
      </c>
      <c r="M3" s="21">
        <v>480.02</v>
      </c>
      <c r="N3" s="21">
        <v>3.1</v>
      </c>
      <c r="O3" s="21">
        <v>1137.22</v>
      </c>
      <c r="P3" s="21">
        <v>7.34</v>
      </c>
      <c r="Q3">
        <v>16171.61</v>
      </c>
      <c r="R3">
        <v>1264.32</v>
      </c>
      <c r="S3" s="113">
        <v>7.82</v>
      </c>
      <c r="T3" s="114">
        <v>377.9</v>
      </c>
      <c r="U3" s="114">
        <v>2.34</v>
      </c>
      <c r="V3" s="114">
        <v>886.42</v>
      </c>
      <c r="W3" s="115">
        <v>5.48</v>
      </c>
    </row>
    <row r="4" spans="1:23">
      <c r="A4" s="15">
        <v>52</v>
      </c>
      <c r="B4" s="15" t="s">
        <v>30</v>
      </c>
      <c r="C4" s="15">
        <v>8210.61</v>
      </c>
      <c r="D4" s="15">
        <v>818.5</v>
      </c>
      <c r="E4" s="18">
        <v>9.9700000000000006</v>
      </c>
      <c r="F4" s="18">
        <v>333.22</v>
      </c>
      <c r="G4" s="18">
        <v>4.0599999999999996</v>
      </c>
      <c r="H4" s="18">
        <v>485.28</v>
      </c>
      <c r="I4" s="18">
        <v>5.91</v>
      </c>
      <c r="J4" s="52">
        <v>6769.96</v>
      </c>
      <c r="K4" s="52">
        <v>679.49</v>
      </c>
      <c r="L4" s="21">
        <v>10.039999999999999</v>
      </c>
      <c r="M4" s="21">
        <v>295.69</v>
      </c>
      <c r="N4" s="21">
        <v>4.37</v>
      </c>
      <c r="O4" s="21">
        <v>383.8</v>
      </c>
      <c r="P4" s="21">
        <v>5.67</v>
      </c>
      <c r="Q4">
        <v>8521.91</v>
      </c>
      <c r="R4">
        <v>611.85</v>
      </c>
      <c r="S4" s="113">
        <v>7.18</v>
      </c>
      <c r="T4" s="114">
        <v>254.85</v>
      </c>
      <c r="U4" s="114">
        <v>2.99</v>
      </c>
      <c r="V4" s="114">
        <v>357</v>
      </c>
      <c r="W4" s="115">
        <v>4.1900000000000004</v>
      </c>
    </row>
    <row r="5" spans="1:23">
      <c r="A5" s="15">
        <v>53</v>
      </c>
      <c r="B5" s="15" t="s">
        <v>63</v>
      </c>
      <c r="C5" s="15">
        <v>7512.95</v>
      </c>
      <c r="D5" s="15">
        <v>601.4</v>
      </c>
      <c r="E5" s="18">
        <v>8</v>
      </c>
      <c r="F5" s="18">
        <v>225.5</v>
      </c>
      <c r="G5" s="18">
        <v>3</v>
      </c>
      <c r="H5" s="18">
        <v>375.9</v>
      </c>
      <c r="I5" s="18">
        <v>5</v>
      </c>
      <c r="J5" s="52">
        <v>7123.63</v>
      </c>
      <c r="K5" s="52">
        <v>529.74</v>
      </c>
      <c r="L5" s="21">
        <v>7.44</v>
      </c>
      <c r="M5" s="21">
        <v>257.74</v>
      </c>
      <c r="N5" s="21">
        <v>3.62</v>
      </c>
      <c r="O5" s="21">
        <v>272</v>
      </c>
      <c r="P5" s="21">
        <v>3.82</v>
      </c>
      <c r="Q5">
        <v>7585.84</v>
      </c>
      <c r="R5">
        <v>693.22</v>
      </c>
      <c r="S5" s="113">
        <v>9.14</v>
      </c>
      <c r="T5" s="114">
        <v>205.86</v>
      </c>
      <c r="U5" s="114">
        <v>2.71</v>
      </c>
      <c r="V5" s="114">
        <v>487.36</v>
      </c>
      <c r="W5" s="115">
        <v>6.42</v>
      </c>
    </row>
    <row r="6" spans="1:23">
      <c r="A6" s="15">
        <v>54</v>
      </c>
      <c r="B6" s="15" t="s">
        <v>31</v>
      </c>
      <c r="C6" s="15">
        <v>10327.200000000001</v>
      </c>
      <c r="D6" s="15">
        <v>699.9</v>
      </c>
      <c r="E6" s="18">
        <v>6.78</v>
      </c>
      <c r="F6" s="18">
        <v>245</v>
      </c>
      <c r="G6" s="18">
        <v>2.37</v>
      </c>
      <c r="H6" s="18">
        <v>454.9</v>
      </c>
      <c r="I6" s="18">
        <v>4.4000000000000004</v>
      </c>
      <c r="J6" s="52">
        <v>10298.75</v>
      </c>
      <c r="K6" s="52">
        <v>624.35</v>
      </c>
      <c r="L6" s="21">
        <v>6.06</v>
      </c>
      <c r="M6" s="21">
        <v>262.45</v>
      </c>
      <c r="N6" s="21">
        <v>2.5499999999999998</v>
      </c>
      <c r="O6" s="21">
        <v>361.9</v>
      </c>
      <c r="P6" s="21">
        <v>3.51</v>
      </c>
      <c r="Q6">
        <v>10603.98</v>
      </c>
      <c r="R6">
        <v>796.08</v>
      </c>
      <c r="S6" s="113">
        <v>7.51</v>
      </c>
      <c r="T6" s="114">
        <v>327.7</v>
      </c>
      <c r="U6" s="114">
        <v>3.09</v>
      </c>
      <c r="V6" s="114">
        <v>468.38</v>
      </c>
      <c r="W6" s="115">
        <v>4.42</v>
      </c>
    </row>
    <row r="7" spans="1:23">
      <c r="A7" s="15">
        <v>55</v>
      </c>
      <c r="B7" s="15" t="s">
        <v>32</v>
      </c>
      <c r="C7" s="15">
        <v>18369.41</v>
      </c>
      <c r="D7" s="15">
        <v>699</v>
      </c>
      <c r="E7" s="18">
        <v>3.81</v>
      </c>
      <c r="F7" s="18">
        <v>382.6</v>
      </c>
      <c r="G7" s="18">
        <v>2.08</v>
      </c>
      <c r="H7" s="18">
        <v>316.39999999999998</v>
      </c>
      <c r="I7" s="18">
        <v>1.72</v>
      </c>
      <c r="J7" s="52">
        <v>16580.2</v>
      </c>
      <c r="K7" s="52">
        <v>852.82</v>
      </c>
      <c r="L7" s="21">
        <v>5.14</v>
      </c>
      <c r="M7" s="21">
        <v>399.67</v>
      </c>
      <c r="N7" s="21">
        <v>2.41</v>
      </c>
      <c r="O7" s="21">
        <v>453.15</v>
      </c>
      <c r="P7" s="21">
        <v>2.73</v>
      </c>
      <c r="Q7">
        <v>18881.97</v>
      </c>
      <c r="R7">
        <v>1199.3</v>
      </c>
      <c r="S7" s="113">
        <v>6.35</v>
      </c>
      <c r="T7" s="114">
        <v>443.6</v>
      </c>
      <c r="U7" s="114">
        <v>2.35</v>
      </c>
      <c r="V7" s="114">
        <v>755.7</v>
      </c>
      <c r="W7" s="115">
        <v>4</v>
      </c>
    </row>
    <row r="8" spans="1:23">
      <c r="A8" s="15">
        <v>58</v>
      </c>
      <c r="B8" s="15" t="s">
        <v>34</v>
      </c>
      <c r="C8" s="15">
        <v>5683.4</v>
      </c>
      <c r="D8" s="15">
        <v>442.8</v>
      </c>
      <c r="E8" s="18">
        <v>7.79</v>
      </c>
      <c r="F8" s="18">
        <v>128.5</v>
      </c>
      <c r="G8" s="18">
        <v>2.2599999999999998</v>
      </c>
      <c r="H8" s="18">
        <v>314.3</v>
      </c>
      <c r="I8" s="18">
        <v>5.53</v>
      </c>
      <c r="J8" s="52">
        <v>4529.95</v>
      </c>
      <c r="K8" s="52">
        <v>382.9</v>
      </c>
      <c r="L8" s="21">
        <v>8.4499999999999993</v>
      </c>
      <c r="M8" s="21">
        <v>147.19999999999999</v>
      </c>
      <c r="N8" s="21">
        <v>3.25</v>
      </c>
      <c r="O8" s="21">
        <v>235.7</v>
      </c>
      <c r="P8" s="21">
        <v>5.2</v>
      </c>
      <c r="Q8">
        <v>5324.53</v>
      </c>
      <c r="R8">
        <v>406.5</v>
      </c>
      <c r="S8" s="113">
        <v>7.63</v>
      </c>
      <c r="T8" s="114">
        <v>171.5</v>
      </c>
      <c r="U8" s="114">
        <v>3.22</v>
      </c>
      <c r="V8" s="114">
        <v>235</v>
      </c>
      <c r="W8" s="115">
        <v>4.41</v>
      </c>
    </row>
    <row r="9" spans="1:23">
      <c r="A9" s="15">
        <v>59</v>
      </c>
      <c r="B9" s="15" t="s">
        <v>35</v>
      </c>
      <c r="C9" s="15">
        <v>6736.68</v>
      </c>
      <c r="D9" s="15">
        <v>680.2</v>
      </c>
      <c r="E9" s="18">
        <v>10.1</v>
      </c>
      <c r="F9" s="18">
        <v>273.60000000000002</v>
      </c>
      <c r="G9" s="18">
        <v>4.0599999999999996</v>
      </c>
      <c r="H9" s="18">
        <v>406.6</v>
      </c>
      <c r="I9" s="18">
        <v>6.04</v>
      </c>
      <c r="J9" s="52">
        <v>6104.34</v>
      </c>
      <c r="K9" s="52">
        <v>564.16999999999996</v>
      </c>
      <c r="L9" s="21">
        <v>9.24</v>
      </c>
      <c r="M9" s="21">
        <v>250.77</v>
      </c>
      <c r="N9" s="21">
        <v>4.1100000000000003</v>
      </c>
      <c r="O9" s="21">
        <v>313.39999999999998</v>
      </c>
      <c r="P9" s="21">
        <v>5.13</v>
      </c>
      <c r="Q9">
        <v>7887.23</v>
      </c>
      <c r="R9">
        <v>1090.4000000000001</v>
      </c>
      <c r="S9" s="113">
        <v>13.82</v>
      </c>
      <c r="T9" s="114">
        <v>264.60000000000002</v>
      </c>
      <c r="U9" s="114">
        <v>3.35</v>
      </c>
      <c r="V9" s="114">
        <v>825.8</v>
      </c>
      <c r="W9" s="115">
        <v>10.47</v>
      </c>
    </row>
    <row r="10" spans="1:23">
      <c r="A10" s="15">
        <v>62</v>
      </c>
      <c r="B10" s="15" t="s">
        <v>36</v>
      </c>
      <c r="C10" s="15">
        <v>6897.76</v>
      </c>
      <c r="D10" s="15">
        <v>502.8</v>
      </c>
      <c r="E10" s="18">
        <v>7.29</v>
      </c>
      <c r="F10" s="18">
        <v>163.5</v>
      </c>
      <c r="G10" s="18">
        <v>2.37</v>
      </c>
      <c r="H10" s="18">
        <v>339.3</v>
      </c>
      <c r="I10" s="18">
        <v>4.92</v>
      </c>
      <c r="J10" s="52">
        <v>5927.97</v>
      </c>
      <c r="K10" s="52">
        <v>551.29</v>
      </c>
      <c r="L10" s="21">
        <v>9.3000000000000007</v>
      </c>
      <c r="M10" s="21">
        <v>163.6</v>
      </c>
      <c r="N10" s="21">
        <v>2.76</v>
      </c>
      <c r="O10" s="21">
        <v>387.69</v>
      </c>
      <c r="P10" s="21">
        <v>6.54</v>
      </c>
      <c r="Q10">
        <v>6552.48</v>
      </c>
      <c r="R10">
        <v>508.7</v>
      </c>
      <c r="S10" s="113">
        <v>7.76</v>
      </c>
      <c r="T10" s="114">
        <v>233</v>
      </c>
      <c r="U10" s="114">
        <v>3.56</v>
      </c>
      <c r="V10" s="114">
        <v>275.7</v>
      </c>
      <c r="W10" s="115">
        <v>4.21</v>
      </c>
    </row>
    <row r="11" spans="1:23">
      <c r="A11" s="15">
        <v>65</v>
      </c>
      <c r="B11" s="15" t="s">
        <v>37</v>
      </c>
      <c r="C11" s="15">
        <v>10364.32</v>
      </c>
      <c r="D11" s="15">
        <v>1094.25</v>
      </c>
      <c r="E11" s="18">
        <v>10.56</v>
      </c>
      <c r="F11" s="18">
        <v>313.77</v>
      </c>
      <c r="G11" s="18">
        <v>3.03</v>
      </c>
      <c r="H11" s="18">
        <v>780.48</v>
      </c>
      <c r="I11" s="18">
        <v>7.53</v>
      </c>
      <c r="J11" s="52">
        <v>10183.83</v>
      </c>
      <c r="K11" s="52">
        <v>962.84</v>
      </c>
      <c r="L11" s="21">
        <v>9.4499999999999993</v>
      </c>
      <c r="M11" s="21">
        <v>329.7</v>
      </c>
      <c r="N11" s="21">
        <v>3.24</v>
      </c>
      <c r="O11" s="21">
        <v>633.14</v>
      </c>
      <c r="P11" s="21">
        <v>6.22</v>
      </c>
      <c r="Q11">
        <v>9688.4</v>
      </c>
      <c r="R11">
        <v>599.38</v>
      </c>
      <c r="S11" s="113">
        <v>6.19</v>
      </c>
      <c r="T11" s="114">
        <v>306.19</v>
      </c>
      <c r="U11" s="114">
        <v>3.16</v>
      </c>
      <c r="V11" s="114">
        <v>293.18</v>
      </c>
      <c r="W11" s="115">
        <v>3.03</v>
      </c>
    </row>
    <row r="12" spans="1:23">
      <c r="A12" s="15">
        <v>67</v>
      </c>
      <c r="B12" s="15" t="s">
        <v>38</v>
      </c>
      <c r="C12" s="15">
        <v>10068.379999999999</v>
      </c>
      <c r="D12" s="15">
        <v>669.8</v>
      </c>
      <c r="E12" s="18">
        <v>6.65</v>
      </c>
      <c r="F12" s="18">
        <v>311</v>
      </c>
      <c r="G12" s="18">
        <v>3.09</v>
      </c>
      <c r="H12" s="18">
        <v>358.8</v>
      </c>
      <c r="I12" s="18">
        <v>3.56</v>
      </c>
      <c r="J12" s="52">
        <v>8980.1200000000008</v>
      </c>
      <c r="K12" s="52">
        <v>791.41</v>
      </c>
      <c r="L12" s="21">
        <v>8.81</v>
      </c>
      <c r="M12" s="21">
        <v>276.26</v>
      </c>
      <c r="N12" s="21">
        <v>3.08</v>
      </c>
      <c r="O12" s="21">
        <v>515.15</v>
      </c>
      <c r="P12" s="21">
        <v>5.74</v>
      </c>
      <c r="Q12">
        <v>11225.24</v>
      </c>
      <c r="R12">
        <v>1023.74</v>
      </c>
      <c r="S12" s="113">
        <v>9.1199999999999992</v>
      </c>
      <c r="T12" s="114">
        <v>309</v>
      </c>
      <c r="U12" s="114">
        <v>2.75</v>
      </c>
      <c r="V12" s="114">
        <v>714.74</v>
      </c>
      <c r="W12" s="115">
        <v>6.37</v>
      </c>
    </row>
    <row r="13" spans="1:23">
      <c r="A13" s="15">
        <v>69</v>
      </c>
      <c r="B13" s="15" t="s">
        <v>39</v>
      </c>
      <c r="C13" s="15">
        <v>9428</v>
      </c>
      <c r="D13" s="15">
        <v>795.5</v>
      </c>
      <c r="E13" s="18">
        <v>8.44</v>
      </c>
      <c r="F13" s="18">
        <v>358</v>
      </c>
      <c r="G13" s="18">
        <v>3.8</v>
      </c>
      <c r="H13" s="18">
        <v>437.5</v>
      </c>
      <c r="I13" s="18">
        <v>4.6399999999999997</v>
      </c>
      <c r="J13" s="52">
        <v>8759.2000000000007</v>
      </c>
      <c r="K13" s="52">
        <v>621</v>
      </c>
      <c r="L13" s="21">
        <v>7.09</v>
      </c>
      <c r="M13" s="21">
        <v>362.9</v>
      </c>
      <c r="N13" s="21">
        <v>4.1399999999999997</v>
      </c>
      <c r="O13" s="21">
        <v>258.10000000000002</v>
      </c>
      <c r="P13" s="21">
        <v>2.95</v>
      </c>
      <c r="Q13">
        <v>8999.4599999999991</v>
      </c>
      <c r="R13">
        <v>791.36</v>
      </c>
      <c r="S13" s="113">
        <v>8.7899999999999991</v>
      </c>
      <c r="T13" s="114">
        <v>379.66</v>
      </c>
      <c r="U13" s="114">
        <v>4.22</v>
      </c>
      <c r="V13" s="114">
        <v>411.7</v>
      </c>
      <c r="W13" s="115">
        <v>4.57</v>
      </c>
    </row>
    <row r="14" spans="1:23">
      <c r="A14" s="15">
        <v>70</v>
      </c>
      <c r="B14" s="15" t="s">
        <v>40</v>
      </c>
      <c r="C14" s="15">
        <v>7589.06</v>
      </c>
      <c r="D14" s="15">
        <v>526.89</v>
      </c>
      <c r="E14" s="18">
        <v>6.94</v>
      </c>
      <c r="F14" s="18">
        <v>183.67</v>
      </c>
      <c r="G14" s="18">
        <v>2.42</v>
      </c>
      <c r="H14" s="18">
        <v>343.22</v>
      </c>
      <c r="I14" s="18">
        <v>4.5199999999999996</v>
      </c>
      <c r="J14" s="52">
        <v>7778.58</v>
      </c>
      <c r="K14" s="52">
        <v>709.39</v>
      </c>
      <c r="L14" s="21">
        <v>9.1199999999999992</v>
      </c>
      <c r="M14" s="21">
        <v>285.23</v>
      </c>
      <c r="N14" s="21">
        <v>3.67</v>
      </c>
      <c r="O14" s="21">
        <v>424.16</v>
      </c>
      <c r="P14" s="21">
        <v>5.45</v>
      </c>
      <c r="Q14">
        <v>8600.6200000000008</v>
      </c>
      <c r="R14">
        <v>686.36</v>
      </c>
      <c r="S14" s="113">
        <v>7.98</v>
      </c>
      <c r="T14" s="114">
        <v>259.45999999999998</v>
      </c>
      <c r="U14" s="114">
        <v>3.02</v>
      </c>
      <c r="V14" s="114">
        <v>426.9</v>
      </c>
      <c r="W14" s="115">
        <v>4.96</v>
      </c>
    </row>
    <row r="15" spans="1:23">
      <c r="A15" s="15">
        <v>71</v>
      </c>
      <c r="B15" s="15" t="s">
        <v>41</v>
      </c>
      <c r="C15" s="15">
        <v>55.13</v>
      </c>
      <c r="D15" s="15">
        <v>3</v>
      </c>
      <c r="E15" s="18">
        <v>5.44</v>
      </c>
      <c r="F15" s="18">
        <v>3</v>
      </c>
      <c r="G15" s="18">
        <v>5.44</v>
      </c>
      <c r="H15" s="18">
        <v>0</v>
      </c>
      <c r="I15" s="18">
        <v>0</v>
      </c>
      <c r="J15" s="52">
        <v>232.28</v>
      </c>
      <c r="K15" s="52">
        <v>9</v>
      </c>
      <c r="L15" s="21">
        <v>3.87</v>
      </c>
      <c r="M15" s="21">
        <v>9</v>
      </c>
      <c r="N15" s="21">
        <v>3.87</v>
      </c>
      <c r="O15" s="21">
        <v>0</v>
      </c>
      <c r="P15" s="21">
        <v>0</v>
      </c>
      <c r="Q15">
        <v>100</v>
      </c>
      <c r="R15">
        <v>8</v>
      </c>
      <c r="S15" s="113">
        <v>8</v>
      </c>
      <c r="T15" s="114">
        <v>3</v>
      </c>
      <c r="U15" s="114">
        <v>3</v>
      </c>
      <c r="V15" s="114">
        <v>5</v>
      </c>
      <c r="W15" s="115">
        <v>5</v>
      </c>
    </row>
    <row r="16" spans="1:23">
      <c r="A16" s="15">
        <v>74</v>
      </c>
      <c r="B16" s="15" t="s">
        <v>42</v>
      </c>
      <c r="C16" s="15">
        <v>2229.75</v>
      </c>
      <c r="D16" s="15">
        <v>266</v>
      </c>
      <c r="E16" s="18">
        <v>11.93</v>
      </c>
      <c r="F16" s="18">
        <v>106.6</v>
      </c>
      <c r="G16" s="18">
        <v>4.78</v>
      </c>
      <c r="H16" s="18">
        <v>159.4</v>
      </c>
      <c r="I16" s="18">
        <v>7.15</v>
      </c>
      <c r="J16" s="52">
        <v>2165.3200000000002</v>
      </c>
      <c r="K16" s="52">
        <v>143.88</v>
      </c>
      <c r="L16" s="21">
        <v>6.64</v>
      </c>
      <c r="M16" s="21">
        <v>78.38</v>
      </c>
      <c r="N16" s="21">
        <v>3.62</v>
      </c>
      <c r="O16" s="21">
        <v>65.5</v>
      </c>
      <c r="P16" s="21">
        <v>3.02</v>
      </c>
      <c r="Q16">
        <v>2307.9</v>
      </c>
      <c r="R16">
        <v>345.8</v>
      </c>
      <c r="S16" s="113">
        <v>14.98</v>
      </c>
      <c r="T16" s="114">
        <v>74.099999999999994</v>
      </c>
      <c r="U16" s="114">
        <v>3.21</v>
      </c>
      <c r="V16" s="114">
        <v>271.7</v>
      </c>
      <c r="W16" s="115">
        <v>11.77</v>
      </c>
    </row>
    <row r="17" spans="1:23">
      <c r="A17" s="15">
        <v>75</v>
      </c>
      <c r="B17" s="15" t="s">
        <v>43</v>
      </c>
      <c r="C17" s="15">
        <v>3059.44</v>
      </c>
      <c r="D17" s="15">
        <v>321.89999999999998</v>
      </c>
      <c r="E17" s="18">
        <v>10.52</v>
      </c>
      <c r="F17" s="18">
        <v>92.4</v>
      </c>
      <c r="G17" s="18">
        <v>3.02</v>
      </c>
      <c r="H17" s="18">
        <v>229.5</v>
      </c>
      <c r="I17" s="18">
        <v>7.5</v>
      </c>
      <c r="J17" s="52">
        <v>3028.03</v>
      </c>
      <c r="K17" s="52">
        <v>130.09</v>
      </c>
      <c r="L17" s="21">
        <v>4.3</v>
      </c>
      <c r="M17" s="21">
        <v>87.59</v>
      </c>
      <c r="N17" s="21">
        <v>2.89</v>
      </c>
      <c r="O17" s="21">
        <v>42.5</v>
      </c>
      <c r="P17" s="21">
        <v>1.4</v>
      </c>
      <c r="Q17">
        <v>3174.77</v>
      </c>
      <c r="R17">
        <v>254.6</v>
      </c>
      <c r="S17" s="113">
        <v>8.02</v>
      </c>
      <c r="T17" s="114">
        <v>111</v>
      </c>
      <c r="U17" s="114">
        <v>3.5</v>
      </c>
      <c r="V17" s="114">
        <v>143.6</v>
      </c>
      <c r="W17" s="115">
        <v>4.5199999999999996</v>
      </c>
    </row>
    <row r="18" spans="1:23" ht="15" thickBot="1">
      <c r="A18" s="15"/>
      <c r="B18" s="15"/>
      <c r="C18" s="15">
        <v>122928.86</v>
      </c>
      <c r="D18" s="15">
        <v>9698.19</v>
      </c>
      <c r="E18" s="11">
        <v>7.89</v>
      </c>
      <c r="F18" s="11">
        <v>3522.26</v>
      </c>
      <c r="G18" s="11">
        <v>2.87</v>
      </c>
      <c r="H18" s="11">
        <v>6175.94</v>
      </c>
      <c r="I18" s="11">
        <v>5.0199999999999996</v>
      </c>
      <c r="J18" s="56">
        <v>113959.3</v>
      </c>
      <c r="K18" s="56">
        <v>9169.61</v>
      </c>
      <c r="L18" s="14">
        <v>8.0500000000000007</v>
      </c>
      <c r="M18" s="14">
        <v>3686.19</v>
      </c>
      <c r="N18" s="14">
        <v>3.23</v>
      </c>
      <c r="O18" s="14">
        <v>5483.41</v>
      </c>
      <c r="P18" s="14">
        <v>4.8099999999999996</v>
      </c>
      <c r="Q18">
        <v>125625.94</v>
      </c>
      <c r="R18">
        <v>10279.6</v>
      </c>
      <c r="S18" s="116">
        <v>8.18</v>
      </c>
      <c r="T18" s="117">
        <v>3721.43</v>
      </c>
      <c r="U18" s="117">
        <v>2.96</v>
      </c>
      <c r="V18" s="117">
        <v>6558.18</v>
      </c>
      <c r="W18" s="118">
        <v>5.22</v>
      </c>
    </row>
  </sheetData>
  <mergeCells count="3">
    <mergeCell ref="E1:I1"/>
    <mergeCell ref="L1:P1"/>
    <mergeCell ref="S1:W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1" sqref="S1:W18"/>
    </sheetView>
  </sheetViews>
  <sheetFormatPr baseColWidth="10" defaultRowHeight="14.4"/>
  <cols>
    <col min="2" max="2" width="23.44140625" bestFit="1" customWidth="1"/>
    <col min="3" max="4" width="11.44140625" hidden="1" customWidth="1"/>
    <col min="6" max="6" width="0" hidden="1" customWidth="1"/>
    <col min="8" max="8" width="0" hidden="1" customWidth="1"/>
    <col min="9" max="9" width="16.33203125" bestFit="1" customWidth="1"/>
    <col min="10" max="11" width="0" hidden="1" customWidth="1"/>
    <col min="13" max="13" width="0" hidden="1" customWidth="1"/>
    <col min="14" max="14" width="15.88671875" bestFit="1" customWidth="1"/>
    <col min="15" max="15" width="0" hidden="1" customWidth="1"/>
    <col min="16" max="16" width="16.33203125" bestFit="1" customWidth="1"/>
    <col min="17" max="18" width="0" hidden="1" customWidth="1"/>
    <col min="20" max="20" width="0" hidden="1" customWidth="1"/>
    <col min="22" max="22" width="0" hidden="1" customWidth="1"/>
    <col min="23" max="23" width="15.44140625" bestFit="1" customWidth="1"/>
  </cols>
  <sheetData>
    <row r="1" spans="1:23">
      <c r="A1" s="15"/>
      <c r="B1" s="15"/>
      <c r="C1" s="15"/>
      <c r="D1" s="15"/>
      <c r="E1" s="162" t="s">
        <v>136</v>
      </c>
      <c r="F1" s="162"/>
      <c r="G1" s="162"/>
      <c r="H1" s="162"/>
      <c r="I1" s="162"/>
      <c r="J1" s="15"/>
      <c r="K1" s="15"/>
      <c r="L1" s="163" t="s">
        <v>137</v>
      </c>
      <c r="M1" s="163"/>
      <c r="N1" s="163"/>
      <c r="O1" s="163"/>
      <c r="P1" s="163"/>
      <c r="S1" s="146" t="s">
        <v>151</v>
      </c>
      <c r="T1" s="147"/>
      <c r="U1" s="147"/>
      <c r="V1" s="147"/>
      <c r="W1" s="148"/>
    </row>
    <row r="2" spans="1:23" s="1" customFormat="1">
      <c r="A2" s="8" t="s">
        <v>0</v>
      </c>
      <c r="B2" s="8" t="s">
        <v>135</v>
      </c>
      <c r="C2" s="8" t="s">
        <v>53</v>
      </c>
      <c r="D2" s="8" t="s">
        <v>54</v>
      </c>
      <c r="E2" s="46" t="s">
        <v>1</v>
      </c>
      <c r="F2" s="46" t="s">
        <v>131</v>
      </c>
      <c r="G2" s="46" t="s">
        <v>132</v>
      </c>
      <c r="H2" s="46" t="s">
        <v>133</v>
      </c>
      <c r="I2" s="46" t="s">
        <v>134</v>
      </c>
      <c r="J2" s="8" t="s">
        <v>53</v>
      </c>
      <c r="K2" s="8" t="s">
        <v>54</v>
      </c>
      <c r="L2" s="13" t="s">
        <v>1</v>
      </c>
      <c r="M2" s="13" t="s">
        <v>131</v>
      </c>
      <c r="N2" s="13" t="s">
        <v>132</v>
      </c>
      <c r="O2" s="13" t="s">
        <v>133</v>
      </c>
      <c r="P2" s="13" t="s">
        <v>134</v>
      </c>
      <c r="Q2" s="1" t="s">
        <v>53</v>
      </c>
      <c r="R2" s="1" t="s">
        <v>54</v>
      </c>
      <c r="S2" s="110" t="s">
        <v>1</v>
      </c>
      <c r="T2" s="111" t="s">
        <v>131</v>
      </c>
      <c r="U2" s="111" t="s">
        <v>132</v>
      </c>
      <c r="V2" s="111" t="s">
        <v>133</v>
      </c>
      <c r="W2" s="112" t="s">
        <v>134</v>
      </c>
    </row>
    <row r="3" spans="1:23">
      <c r="A3" s="15">
        <v>11</v>
      </c>
      <c r="B3" s="15" t="s">
        <v>8</v>
      </c>
      <c r="C3" s="15">
        <v>10109.09</v>
      </c>
      <c r="D3" s="15">
        <v>1293.17</v>
      </c>
      <c r="E3" s="50">
        <v>12.79</v>
      </c>
      <c r="F3" s="50">
        <v>401.41</v>
      </c>
      <c r="G3" s="50">
        <v>3.97</v>
      </c>
      <c r="H3" s="50">
        <v>891.76</v>
      </c>
      <c r="I3" s="50">
        <v>8.82</v>
      </c>
      <c r="J3" s="52">
        <v>9529.92</v>
      </c>
      <c r="K3" s="52">
        <v>945.54</v>
      </c>
      <c r="L3" s="21">
        <v>9.92</v>
      </c>
      <c r="M3" s="21">
        <v>379.34</v>
      </c>
      <c r="N3" s="21">
        <v>3.98</v>
      </c>
      <c r="O3" s="21">
        <v>566.20000000000005</v>
      </c>
      <c r="P3" s="21">
        <v>5.94</v>
      </c>
      <c r="Q3">
        <v>10385.91</v>
      </c>
      <c r="R3">
        <v>1122.19</v>
      </c>
      <c r="S3" s="113">
        <v>10.8</v>
      </c>
      <c r="T3" s="114">
        <v>324.06</v>
      </c>
      <c r="U3" s="114">
        <v>3.12</v>
      </c>
      <c r="V3" s="114">
        <v>798.13</v>
      </c>
      <c r="W3" s="115">
        <v>7.68</v>
      </c>
    </row>
    <row r="4" spans="1:23">
      <c r="A4" s="15">
        <v>52</v>
      </c>
      <c r="B4" s="15" t="s">
        <v>30</v>
      </c>
      <c r="C4" s="15">
        <v>4504.58</v>
      </c>
      <c r="D4" s="15">
        <v>537.66999999999996</v>
      </c>
      <c r="E4" s="50">
        <v>11.94</v>
      </c>
      <c r="F4" s="50">
        <v>172.47</v>
      </c>
      <c r="G4" s="50">
        <v>3.83</v>
      </c>
      <c r="H4" s="50">
        <v>365.2</v>
      </c>
      <c r="I4" s="50">
        <v>8.11</v>
      </c>
      <c r="J4" s="52">
        <v>3602.73</v>
      </c>
      <c r="K4" s="52">
        <v>464.9</v>
      </c>
      <c r="L4" s="21">
        <v>12.9</v>
      </c>
      <c r="M4" s="21">
        <v>114.1</v>
      </c>
      <c r="N4" s="21">
        <v>3.17</v>
      </c>
      <c r="O4" s="21">
        <v>350.8</v>
      </c>
      <c r="P4" s="21">
        <v>9.74</v>
      </c>
      <c r="Q4">
        <v>4209.4799999999996</v>
      </c>
      <c r="R4">
        <v>341.7</v>
      </c>
      <c r="S4" s="113">
        <v>8.1199999999999992</v>
      </c>
      <c r="T4" s="114">
        <v>177.5</v>
      </c>
      <c r="U4" s="114">
        <v>4.22</v>
      </c>
      <c r="V4" s="114">
        <v>164.2</v>
      </c>
      <c r="W4" s="115">
        <v>3.9</v>
      </c>
    </row>
    <row r="5" spans="1:23">
      <c r="A5" s="15">
        <v>53</v>
      </c>
      <c r="B5" s="15" t="s">
        <v>63</v>
      </c>
      <c r="C5" s="15">
        <v>192</v>
      </c>
      <c r="D5" s="15">
        <v>6</v>
      </c>
      <c r="E5" s="50">
        <v>3.13</v>
      </c>
      <c r="F5" s="50">
        <v>6</v>
      </c>
      <c r="G5" s="50">
        <v>3.13</v>
      </c>
      <c r="H5" s="50">
        <v>0</v>
      </c>
      <c r="I5" s="50">
        <v>0</v>
      </c>
      <c r="J5" s="52">
        <v>337.8</v>
      </c>
      <c r="K5" s="52">
        <v>4.5</v>
      </c>
      <c r="L5" s="21">
        <v>1.33</v>
      </c>
      <c r="M5" s="21">
        <v>4.5</v>
      </c>
      <c r="N5" s="21">
        <v>1.33</v>
      </c>
      <c r="O5" s="21">
        <v>0</v>
      </c>
      <c r="P5" s="21">
        <v>0</v>
      </c>
      <c r="Q5">
        <v>178</v>
      </c>
      <c r="R5">
        <v>37.299999999999997</v>
      </c>
      <c r="S5" s="113">
        <v>20.96</v>
      </c>
      <c r="T5" s="114">
        <v>2</v>
      </c>
      <c r="U5" s="114">
        <v>1.1200000000000001</v>
      </c>
      <c r="V5" s="114">
        <v>35.299999999999997</v>
      </c>
      <c r="W5" s="115">
        <v>19.829999999999998</v>
      </c>
    </row>
    <row r="6" spans="1:23">
      <c r="A6" s="15">
        <v>54</v>
      </c>
      <c r="B6" s="15" t="s">
        <v>31</v>
      </c>
      <c r="C6" s="15">
        <v>6512.99</v>
      </c>
      <c r="D6" s="15">
        <v>427.59</v>
      </c>
      <c r="E6" s="50">
        <v>6.57</v>
      </c>
      <c r="F6" s="50">
        <v>212.83</v>
      </c>
      <c r="G6" s="50">
        <v>3.27</v>
      </c>
      <c r="H6" s="50">
        <v>214.75</v>
      </c>
      <c r="I6" s="50">
        <v>3.3</v>
      </c>
      <c r="J6" s="52">
        <v>6157.69</v>
      </c>
      <c r="K6" s="52">
        <v>394.53</v>
      </c>
      <c r="L6" s="21">
        <v>6.41</v>
      </c>
      <c r="M6" s="21">
        <v>133.93</v>
      </c>
      <c r="N6" s="21">
        <v>2.1800000000000002</v>
      </c>
      <c r="O6" s="21">
        <v>260.60000000000002</v>
      </c>
      <c r="P6" s="21">
        <v>4.2300000000000004</v>
      </c>
      <c r="Q6">
        <v>6972.68</v>
      </c>
      <c r="R6">
        <v>795.8</v>
      </c>
      <c r="S6" s="113">
        <v>11.41</v>
      </c>
      <c r="T6" s="114">
        <v>186</v>
      </c>
      <c r="U6" s="114">
        <v>2.67</v>
      </c>
      <c r="V6" s="114">
        <v>609.79999999999995</v>
      </c>
      <c r="W6" s="115">
        <v>8.75</v>
      </c>
    </row>
    <row r="7" spans="1:23">
      <c r="A7" s="15">
        <v>55</v>
      </c>
      <c r="B7" s="15" t="s">
        <v>32</v>
      </c>
      <c r="C7" s="15">
        <v>10525.26</v>
      </c>
      <c r="D7" s="15">
        <v>617.27</v>
      </c>
      <c r="E7" s="50">
        <v>5.86</v>
      </c>
      <c r="F7" s="50">
        <v>192.67</v>
      </c>
      <c r="G7" s="50">
        <v>1.83</v>
      </c>
      <c r="H7" s="50">
        <v>424.6</v>
      </c>
      <c r="I7" s="50">
        <v>4.03</v>
      </c>
      <c r="J7" s="52">
        <v>10966.04</v>
      </c>
      <c r="K7" s="52">
        <v>1243.0999999999999</v>
      </c>
      <c r="L7" s="21">
        <v>11.34</v>
      </c>
      <c r="M7" s="21">
        <v>355</v>
      </c>
      <c r="N7" s="21">
        <v>3.24</v>
      </c>
      <c r="O7" s="21">
        <v>888.1</v>
      </c>
      <c r="P7" s="21">
        <v>8.1</v>
      </c>
      <c r="Q7">
        <v>11412.9</v>
      </c>
      <c r="R7">
        <v>1049.72</v>
      </c>
      <c r="S7" s="113">
        <v>9.1999999999999993</v>
      </c>
      <c r="T7" s="114">
        <v>286.02</v>
      </c>
      <c r="U7" s="114">
        <v>2.5099999999999998</v>
      </c>
      <c r="V7" s="114">
        <v>763.7</v>
      </c>
      <c r="W7" s="115">
        <v>6.69</v>
      </c>
    </row>
    <row r="8" spans="1:23">
      <c r="A8" s="15">
        <v>58</v>
      </c>
      <c r="B8" s="15" t="s">
        <v>34</v>
      </c>
      <c r="C8" s="15">
        <v>5682.43</v>
      </c>
      <c r="D8" s="15">
        <v>743.11</v>
      </c>
      <c r="E8" s="50">
        <v>13.08</v>
      </c>
      <c r="F8" s="50">
        <v>135.06</v>
      </c>
      <c r="G8" s="50">
        <v>2.38</v>
      </c>
      <c r="H8" s="50">
        <v>608.04999999999995</v>
      </c>
      <c r="I8" s="50">
        <v>10.7</v>
      </c>
      <c r="J8" s="52">
        <v>5174.18</v>
      </c>
      <c r="K8" s="52">
        <v>450.1</v>
      </c>
      <c r="L8" s="21">
        <v>8.6999999999999993</v>
      </c>
      <c r="M8" s="21">
        <v>140.1</v>
      </c>
      <c r="N8" s="21">
        <v>2.71</v>
      </c>
      <c r="O8" s="21">
        <v>310</v>
      </c>
      <c r="P8" s="21">
        <v>5.99</v>
      </c>
      <c r="Q8">
        <v>6539.06</v>
      </c>
      <c r="R8">
        <v>802.23</v>
      </c>
      <c r="S8" s="113">
        <v>12.27</v>
      </c>
      <c r="T8" s="114">
        <v>217.54</v>
      </c>
      <c r="U8" s="114">
        <v>3.33</v>
      </c>
      <c r="V8" s="114">
        <v>584.70000000000005</v>
      </c>
      <c r="W8" s="115">
        <v>8.94</v>
      </c>
    </row>
    <row r="9" spans="1:23">
      <c r="A9" s="15">
        <v>59</v>
      </c>
      <c r="B9" s="15" t="s">
        <v>35</v>
      </c>
      <c r="C9" s="15">
        <v>11962.07</v>
      </c>
      <c r="D9" s="15">
        <v>1198.47</v>
      </c>
      <c r="E9" s="50">
        <v>10.02</v>
      </c>
      <c r="F9" s="50">
        <v>409.45</v>
      </c>
      <c r="G9" s="50">
        <v>3.42</v>
      </c>
      <c r="H9" s="50">
        <v>789.02</v>
      </c>
      <c r="I9" s="50">
        <v>6.6</v>
      </c>
      <c r="J9" s="52">
        <v>11315.82</v>
      </c>
      <c r="K9" s="52">
        <v>1116.6199999999999</v>
      </c>
      <c r="L9" s="21">
        <v>9.8699999999999992</v>
      </c>
      <c r="M9" s="21">
        <v>444.9</v>
      </c>
      <c r="N9" s="21">
        <v>3.93</v>
      </c>
      <c r="O9" s="21">
        <v>671.72</v>
      </c>
      <c r="P9" s="21">
        <v>5.94</v>
      </c>
      <c r="Q9">
        <v>12579.15</v>
      </c>
      <c r="R9">
        <v>1264.95</v>
      </c>
      <c r="S9" s="113">
        <v>10.06</v>
      </c>
      <c r="T9" s="114">
        <v>574.54999999999995</v>
      </c>
      <c r="U9" s="114">
        <v>4.57</v>
      </c>
      <c r="V9" s="114">
        <v>690.4</v>
      </c>
      <c r="W9" s="115">
        <v>5.49</v>
      </c>
    </row>
    <row r="10" spans="1:23">
      <c r="A10" s="15">
        <v>62</v>
      </c>
      <c r="B10" s="15" t="s">
        <v>36</v>
      </c>
      <c r="C10" s="15">
        <v>5967.68</v>
      </c>
      <c r="D10" s="15">
        <v>688.64</v>
      </c>
      <c r="E10" s="50">
        <v>11.54</v>
      </c>
      <c r="F10" s="50">
        <v>220.24</v>
      </c>
      <c r="G10" s="50">
        <v>3.69</v>
      </c>
      <c r="H10" s="50">
        <v>468.4</v>
      </c>
      <c r="I10" s="50">
        <v>7.85</v>
      </c>
      <c r="J10" s="52">
        <v>5791.52</v>
      </c>
      <c r="K10" s="52">
        <v>758.2</v>
      </c>
      <c r="L10" s="21">
        <v>13.09</v>
      </c>
      <c r="M10" s="21">
        <v>222.65</v>
      </c>
      <c r="N10" s="21">
        <v>3.84</v>
      </c>
      <c r="O10" s="21">
        <v>535.54999999999995</v>
      </c>
      <c r="P10" s="21">
        <v>9.25</v>
      </c>
      <c r="Q10">
        <v>5652.38</v>
      </c>
      <c r="R10">
        <v>712</v>
      </c>
      <c r="S10" s="113">
        <v>12.6</v>
      </c>
      <c r="T10" s="114">
        <v>207.2</v>
      </c>
      <c r="U10" s="114">
        <v>3.67</v>
      </c>
      <c r="V10" s="114">
        <v>504.8</v>
      </c>
      <c r="W10" s="115">
        <v>8.93</v>
      </c>
    </row>
    <row r="11" spans="1:23">
      <c r="A11" s="15">
        <v>65</v>
      </c>
      <c r="B11" s="15" t="s">
        <v>37</v>
      </c>
      <c r="C11" s="15">
        <v>9007.9599999999991</v>
      </c>
      <c r="D11" s="15">
        <v>1075.83</v>
      </c>
      <c r="E11" s="50">
        <v>11.94</v>
      </c>
      <c r="F11" s="50">
        <v>275.07</v>
      </c>
      <c r="G11" s="50">
        <v>3.05</v>
      </c>
      <c r="H11" s="50">
        <v>800.76</v>
      </c>
      <c r="I11" s="50">
        <v>8.89</v>
      </c>
      <c r="J11" s="52">
        <v>7901.99</v>
      </c>
      <c r="K11" s="52">
        <v>971.28</v>
      </c>
      <c r="L11" s="21">
        <v>12.29</v>
      </c>
      <c r="M11" s="21">
        <v>241.8</v>
      </c>
      <c r="N11" s="21">
        <v>3.06</v>
      </c>
      <c r="O11" s="21">
        <v>729.48</v>
      </c>
      <c r="P11" s="21">
        <v>9.23</v>
      </c>
      <c r="Q11">
        <v>8192.82</v>
      </c>
      <c r="R11">
        <v>714.62</v>
      </c>
      <c r="S11" s="113">
        <v>8.7200000000000006</v>
      </c>
      <c r="T11" s="114">
        <v>277.82</v>
      </c>
      <c r="U11" s="114">
        <v>3.39</v>
      </c>
      <c r="V11" s="114">
        <v>436.8</v>
      </c>
      <c r="W11" s="115">
        <v>5.33</v>
      </c>
    </row>
    <row r="12" spans="1:23">
      <c r="A12" s="15">
        <v>67</v>
      </c>
      <c r="B12" s="15" t="s">
        <v>38</v>
      </c>
      <c r="C12" s="15">
        <v>11761.86</v>
      </c>
      <c r="D12" s="15">
        <v>494.6</v>
      </c>
      <c r="E12" s="50">
        <v>4.21</v>
      </c>
      <c r="F12" s="50">
        <v>230.77</v>
      </c>
      <c r="G12" s="50">
        <v>1.96</v>
      </c>
      <c r="H12" s="50">
        <v>263.83</v>
      </c>
      <c r="I12" s="50">
        <v>2.2400000000000002</v>
      </c>
      <c r="J12" s="52">
        <v>11596.93</v>
      </c>
      <c r="K12" s="52">
        <v>772.8</v>
      </c>
      <c r="L12" s="21">
        <v>6.66</v>
      </c>
      <c r="M12" s="21">
        <v>332.8</v>
      </c>
      <c r="N12" s="21">
        <v>2.87</v>
      </c>
      <c r="O12" s="21">
        <v>440</v>
      </c>
      <c r="P12" s="21">
        <v>3.79</v>
      </c>
      <c r="Q12">
        <v>9207.1299999999992</v>
      </c>
      <c r="R12">
        <v>917</v>
      </c>
      <c r="S12" s="113">
        <v>9.9600000000000009</v>
      </c>
      <c r="T12" s="114">
        <v>271.89999999999998</v>
      </c>
      <c r="U12" s="114">
        <v>2.95</v>
      </c>
      <c r="V12" s="114">
        <v>645.1</v>
      </c>
      <c r="W12" s="115">
        <v>7.01</v>
      </c>
    </row>
    <row r="13" spans="1:23">
      <c r="A13" s="15">
        <v>69</v>
      </c>
      <c r="B13" s="15" t="s">
        <v>39</v>
      </c>
      <c r="C13" s="15">
        <v>9006.61</v>
      </c>
      <c r="D13" s="15">
        <v>968.63</v>
      </c>
      <c r="E13" s="50">
        <v>10.75</v>
      </c>
      <c r="F13" s="50">
        <v>234.02</v>
      </c>
      <c r="G13" s="50">
        <v>2.6</v>
      </c>
      <c r="H13" s="50">
        <v>734.61</v>
      </c>
      <c r="I13" s="50">
        <v>8.16</v>
      </c>
      <c r="J13" s="52">
        <v>8443.43</v>
      </c>
      <c r="K13" s="52">
        <v>590.79999999999995</v>
      </c>
      <c r="L13" s="21">
        <v>7</v>
      </c>
      <c r="M13" s="21">
        <v>195.19</v>
      </c>
      <c r="N13" s="21">
        <v>2.31</v>
      </c>
      <c r="O13" s="21">
        <v>395.61</v>
      </c>
      <c r="P13" s="21">
        <v>4.6900000000000004</v>
      </c>
      <c r="Q13">
        <v>9837.94</v>
      </c>
      <c r="R13">
        <v>760.2</v>
      </c>
      <c r="S13" s="113">
        <v>7.73</v>
      </c>
      <c r="T13" s="114">
        <v>353.9</v>
      </c>
      <c r="U13" s="114">
        <v>3.6</v>
      </c>
      <c r="V13" s="114">
        <v>406.31</v>
      </c>
      <c r="W13" s="115">
        <v>4.13</v>
      </c>
    </row>
    <row r="14" spans="1:23">
      <c r="A14" s="15">
        <v>70</v>
      </c>
      <c r="B14" s="15" t="s">
        <v>40</v>
      </c>
      <c r="C14" s="15">
        <v>4778.25</v>
      </c>
      <c r="D14" s="15">
        <v>352.85</v>
      </c>
      <c r="E14" s="50">
        <v>7.38</v>
      </c>
      <c r="F14" s="50">
        <v>100.4</v>
      </c>
      <c r="G14" s="50">
        <v>2.1</v>
      </c>
      <c r="H14" s="50">
        <v>252.45</v>
      </c>
      <c r="I14" s="50">
        <v>5.28</v>
      </c>
      <c r="J14" s="52">
        <v>4517.1400000000003</v>
      </c>
      <c r="K14" s="52">
        <v>640.76</v>
      </c>
      <c r="L14" s="21">
        <v>14.19</v>
      </c>
      <c r="M14" s="21">
        <v>150.08000000000001</v>
      </c>
      <c r="N14" s="21">
        <v>3.32</v>
      </c>
      <c r="O14" s="21">
        <v>490.68</v>
      </c>
      <c r="P14" s="21">
        <v>10.86</v>
      </c>
      <c r="Q14">
        <v>5799.06</v>
      </c>
      <c r="R14">
        <v>585.04</v>
      </c>
      <c r="S14" s="113">
        <v>10.09</v>
      </c>
      <c r="T14" s="114">
        <v>125.35</v>
      </c>
      <c r="U14" s="114">
        <v>2.16</v>
      </c>
      <c r="V14" s="114">
        <v>459.69</v>
      </c>
      <c r="W14" s="115">
        <v>7.93</v>
      </c>
    </row>
    <row r="15" spans="1:23">
      <c r="A15" s="15">
        <v>71</v>
      </c>
      <c r="B15" s="15" t="s">
        <v>41</v>
      </c>
      <c r="C15" s="15">
        <v>6796</v>
      </c>
      <c r="D15" s="15">
        <v>614.30999999999995</v>
      </c>
      <c r="E15" s="50">
        <v>9.0399999999999991</v>
      </c>
      <c r="F15" s="50">
        <v>166.4</v>
      </c>
      <c r="G15" s="50">
        <v>2.4500000000000002</v>
      </c>
      <c r="H15" s="50">
        <v>447.91</v>
      </c>
      <c r="I15" s="50">
        <v>6.59</v>
      </c>
      <c r="J15" s="52">
        <v>6266.27</v>
      </c>
      <c r="K15" s="52">
        <v>546.83000000000004</v>
      </c>
      <c r="L15" s="21">
        <v>8.73</v>
      </c>
      <c r="M15" s="21">
        <v>186.43</v>
      </c>
      <c r="N15" s="21">
        <v>2.98</v>
      </c>
      <c r="O15" s="21">
        <v>360.4</v>
      </c>
      <c r="P15" s="21">
        <v>5.75</v>
      </c>
      <c r="Q15">
        <v>7330.6</v>
      </c>
      <c r="R15">
        <v>757.8</v>
      </c>
      <c r="S15" s="113">
        <v>10.34</v>
      </c>
      <c r="T15" s="114">
        <v>205.6</v>
      </c>
      <c r="U15" s="114">
        <v>2.8</v>
      </c>
      <c r="V15" s="114">
        <v>552.20000000000005</v>
      </c>
      <c r="W15" s="115">
        <v>7.53</v>
      </c>
    </row>
    <row r="16" spans="1:23">
      <c r="A16" s="15">
        <v>74</v>
      </c>
      <c r="B16" s="15" t="s">
        <v>42</v>
      </c>
      <c r="C16" s="15">
        <v>2136.66</v>
      </c>
      <c r="D16" s="15">
        <v>265.72000000000003</v>
      </c>
      <c r="E16" s="50">
        <v>12.44</v>
      </c>
      <c r="F16" s="50">
        <v>74.7</v>
      </c>
      <c r="G16" s="50">
        <v>3.5</v>
      </c>
      <c r="H16" s="50">
        <v>191.02</v>
      </c>
      <c r="I16" s="50">
        <v>8.94</v>
      </c>
      <c r="J16" s="52">
        <v>2241.98</v>
      </c>
      <c r="K16" s="52">
        <v>389.89</v>
      </c>
      <c r="L16" s="21">
        <v>17.39</v>
      </c>
      <c r="M16" s="21">
        <v>71.3</v>
      </c>
      <c r="N16" s="21">
        <v>3.18</v>
      </c>
      <c r="O16" s="21">
        <v>318.58999999999997</v>
      </c>
      <c r="P16" s="21">
        <v>14.21</v>
      </c>
      <c r="Q16">
        <v>2352.9499999999998</v>
      </c>
      <c r="R16">
        <v>377.5</v>
      </c>
      <c r="S16" s="113">
        <v>16.04</v>
      </c>
      <c r="T16" s="114">
        <v>94.7</v>
      </c>
      <c r="U16" s="114">
        <v>4.0199999999999996</v>
      </c>
      <c r="V16" s="114">
        <v>282.8</v>
      </c>
      <c r="W16" s="115">
        <v>12.02</v>
      </c>
    </row>
    <row r="17" spans="1:23">
      <c r="A17" s="15">
        <v>75</v>
      </c>
      <c r="B17" s="15" t="s">
        <v>43</v>
      </c>
      <c r="C17" s="15">
        <v>72</v>
      </c>
      <c r="D17" s="15">
        <v>72</v>
      </c>
      <c r="E17" s="50">
        <v>100</v>
      </c>
      <c r="F17" s="50">
        <v>0</v>
      </c>
      <c r="G17" s="50">
        <v>0</v>
      </c>
      <c r="H17" s="50">
        <v>72</v>
      </c>
      <c r="I17" s="50">
        <v>100</v>
      </c>
      <c r="J17" s="52">
        <v>531.6</v>
      </c>
      <c r="K17" s="52">
        <v>35</v>
      </c>
      <c r="L17" s="21">
        <v>6.58</v>
      </c>
      <c r="M17" s="21">
        <v>33</v>
      </c>
      <c r="N17" s="21">
        <v>6.21</v>
      </c>
      <c r="O17" s="21">
        <v>2</v>
      </c>
      <c r="P17" s="21">
        <v>0.38</v>
      </c>
      <c r="Q17">
        <v>344.76</v>
      </c>
      <c r="R17">
        <v>55.13</v>
      </c>
      <c r="S17" s="113">
        <v>15.99</v>
      </c>
      <c r="T17" s="114">
        <v>12.23</v>
      </c>
      <c r="U17" s="114">
        <v>3.55</v>
      </c>
      <c r="V17" s="114">
        <v>42.9</v>
      </c>
      <c r="W17" s="115">
        <v>12.44</v>
      </c>
    </row>
    <row r="18" spans="1:23" ht="15" thickBot="1">
      <c r="A18" s="15"/>
      <c r="B18" s="15"/>
      <c r="C18" s="8">
        <v>99015.44</v>
      </c>
      <c r="D18" s="8">
        <v>9355.85</v>
      </c>
      <c r="E18" s="57">
        <v>9.4499999999999993</v>
      </c>
      <c r="F18" s="57">
        <v>2831.49</v>
      </c>
      <c r="G18" s="57">
        <v>2.86</v>
      </c>
      <c r="H18" s="57">
        <v>6524.36</v>
      </c>
      <c r="I18" s="57">
        <v>6.59</v>
      </c>
      <c r="J18" s="56">
        <v>94375.039999999994</v>
      </c>
      <c r="K18" s="56">
        <v>9324.85</v>
      </c>
      <c r="L18" s="14">
        <v>9.8800000000000008</v>
      </c>
      <c r="M18" s="14">
        <v>3005.12</v>
      </c>
      <c r="N18" s="14">
        <v>3.18</v>
      </c>
      <c r="O18" s="14">
        <v>6319.73</v>
      </c>
      <c r="P18" s="14">
        <v>6.7</v>
      </c>
      <c r="Q18">
        <v>100994.82</v>
      </c>
      <c r="R18">
        <v>10293.19</v>
      </c>
      <c r="S18" s="116">
        <v>10.19</v>
      </c>
      <c r="T18" s="117">
        <v>3316.37</v>
      </c>
      <c r="U18" s="117">
        <v>3.28</v>
      </c>
      <c r="V18" s="117">
        <v>6976.82</v>
      </c>
      <c r="W18" s="118">
        <v>6.91</v>
      </c>
    </row>
  </sheetData>
  <mergeCells count="3">
    <mergeCell ref="E1:I1"/>
    <mergeCell ref="L1:P1"/>
    <mergeCell ref="S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opLeftCell="B1" workbookViewId="0">
      <selection activeCell="R2" sqref="R1:V1048576"/>
    </sheetView>
  </sheetViews>
  <sheetFormatPr baseColWidth="10" defaultRowHeight="14.4"/>
  <cols>
    <col min="1" max="1" width="0" hidden="1" customWidth="1"/>
    <col min="2" max="2" width="21.6640625" customWidth="1"/>
    <col min="3" max="4" width="0" hidden="1" customWidth="1"/>
    <col min="6" max="6" width="0" hidden="1" customWidth="1"/>
    <col min="7" max="7" width="15.88671875" bestFit="1" customWidth="1"/>
    <col min="8" max="8" width="0" hidden="1" customWidth="1"/>
    <col min="9" max="9" width="16.33203125" bestFit="1" customWidth="1"/>
    <col min="10" max="12" width="0" hidden="1" customWidth="1"/>
    <col min="14" max="14" width="0" hidden="1" customWidth="1"/>
    <col min="15" max="15" width="15.88671875" bestFit="1" customWidth="1"/>
    <col min="16" max="16" width="0" hidden="1" customWidth="1"/>
    <col min="17" max="17" width="16.33203125" bestFit="1" customWidth="1"/>
    <col min="18" max="18" width="11.5546875" style="2"/>
    <col min="19" max="19" width="0" style="2" hidden="1" customWidth="1"/>
    <col min="20" max="20" width="11.5546875" style="2"/>
    <col min="21" max="21" width="0" style="2" hidden="1" customWidth="1"/>
    <col min="22" max="22" width="15.44140625" style="2" bestFit="1" customWidth="1"/>
  </cols>
  <sheetData>
    <row r="1" spans="1:22">
      <c r="E1" s="164" t="s">
        <v>136</v>
      </c>
      <c r="F1" s="165"/>
      <c r="G1" s="165"/>
      <c r="H1" s="165"/>
      <c r="I1" s="166"/>
      <c r="J1" s="1"/>
      <c r="K1" s="1"/>
      <c r="L1" s="1"/>
      <c r="M1" s="167" t="s">
        <v>137</v>
      </c>
      <c r="N1" s="152"/>
      <c r="O1" s="152"/>
      <c r="P1" s="152"/>
      <c r="Q1" s="152"/>
      <c r="R1" s="168" t="s">
        <v>151</v>
      </c>
      <c r="S1" s="169"/>
      <c r="T1" s="169"/>
      <c r="U1" s="169"/>
      <c r="V1" s="170"/>
    </row>
    <row r="2" spans="1:22">
      <c r="A2" s="1" t="s">
        <v>0</v>
      </c>
      <c r="B2" s="8" t="s">
        <v>135</v>
      </c>
      <c r="C2" s="8" t="s">
        <v>53</v>
      </c>
      <c r="D2" s="27" t="s">
        <v>54</v>
      </c>
      <c r="E2" s="47" t="s">
        <v>1</v>
      </c>
      <c r="F2" s="46" t="s">
        <v>131</v>
      </c>
      <c r="G2" s="46" t="s">
        <v>132</v>
      </c>
      <c r="H2" s="46" t="s">
        <v>133</v>
      </c>
      <c r="I2" s="48" t="s">
        <v>134</v>
      </c>
      <c r="J2" s="29" t="s">
        <v>0</v>
      </c>
      <c r="K2" s="8" t="s">
        <v>53</v>
      </c>
      <c r="L2" s="27" t="s">
        <v>54</v>
      </c>
      <c r="M2" s="30" t="s">
        <v>1</v>
      </c>
      <c r="N2" s="13" t="s">
        <v>131</v>
      </c>
      <c r="O2" s="13" t="s">
        <v>132</v>
      </c>
      <c r="P2" s="13" t="s">
        <v>133</v>
      </c>
      <c r="Q2" s="119" t="s">
        <v>134</v>
      </c>
      <c r="R2" s="103" t="s">
        <v>1</v>
      </c>
      <c r="S2" s="56" t="s">
        <v>131</v>
      </c>
      <c r="T2" s="56" t="s">
        <v>132</v>
      </c>
      <c r="U2" s="56" t="s">
        <v>133</v>
      </c>
      <c r="V2" s="104" t="s">
        <v>134</v>
      </c>
    </row>
    <row r="3" spans="1:22">
      <c r="A3">
        <v>11</v>
      </c>
      <c r="B3" s="15" t="s">
        <v>8</v>
      </c>
      <c r="C3" s="15">
        <v>5389.72</v>
      </c>
      <c r="D3" s="28">
        <v>384.67</v>
      </c>
      <c r="E3" s="49">
        <v>7.14</v>
      </c>
      <c r="F3" s="50">
        <v>171.03</v>
      </c>
      <c r="G3" s="50">
        <v>3.17</v>
      </c>
      <c r="H3" s="50">
        <v>213.65</v>
      </c>
      <c r="I3" s="51">
        <v>3.96</v>
      </c>
      <c r="J3" s="34">
        <v>11</v>
      </c>
      <c r="K3" s="52">
        <v>5320.08</v>
      </c>
      <c r="L3" s="35">
        <v>641.6</v>
      </c>
      <c r="M3" s="36">
        <v>12.06</v>
      </c>
      <c r="N3" s="21">
        <v>165.42</v>
      </c>
      <c r="O3" s="21">
        <v>3.11</v>
      </c>
      <c r="P3" s="21">
        <v>476.17</v>
      </c>
      <c r="Q3" s="59">
        <v>8.9499999999999993</v>
      </c>
      <c r="R3" s="105">
        <v>10.29</v>
      </c>
      <c r="S3" s="52">
        <v>171.64</v>
      </c>
      <c r="T3" s="52">
        <v>3.11</v>
      </c>
      <c r="U3" s="52">
        <v>395.97</v>
      </c>
      <c r="V3" s="106">
        <v>7.18</v>
      </c>
    </row>
    <row r="4" spans="1:22">
      <c r="A4">
        <v>52</v>
      </c>
      <c r="B4" s="15" t="s">
        <v>30</v>
      </c>
      <c r="C4" s="15">
        <v>5782.09</v>
      </c>
      <c r="D4" s="28">
        <v>592.91999999999996</v>
      </c>
      <c r="E4" s="49">
        <v>10.25</v>
      </c>
      <c r="F4" s="50">
        <v>131.49</v>
      </c>
      <c r="G4" s="50">
        <v>2.27</v>
      </c>
      <c r="H4" s="50">
        <v>461.43</v>
      </c>
      <c r="I4" s="51">
        <v>7.98</v>
      </c>
      <c r="J4" s="34">
        <v>52</v>
      </c>
      <c r="K4" s="52">
        <v>5768.78</v>
      </c>
      <c r="L4" s="35">
        <v>732.38</v>
      </c>
      <c r="M4" s="36">
        <v>12.7</v>
      </c>
      <c r="N4" s="21">
        <v>186.66</v>
      </c>
      <c r="O4" s="21">
        <v>3.24</v>
      </c>
      <c r="P4" s="21">
        <v>545.72</v>
      </c>
      <c r="Q4" s="59">
        <v>9.4600000000000009</v>
      </c>
      <c r="R4" s="105">
        <v>6.23</v>
      </c>
      <c r="S4" s="52">
        <v>99.84</v>
      </c>
      <c r="T4" s="52">
        <v>2.37</v>
      </c>
      <c r="U4" s="52">
        <v>162.38</v>
      </c>
      <c r="V4" s="106">
        <v>3.86</v>
      </c>
    </row>
    <row r="5" spans="1:22">
      <c r="A5">
        <v>53</v>
      </c>
      <c r="B5" s="15" t="s">
        <v>63</v>
      </c>
      <c r="C5" s="15">
        <v>138.53</v>
      </c>
      <c r="D5" s="28">
        <v>7</v>
      </c>
      <c r="E5" s="49">
        <v>5.05</v>
      </c>
      <c r="F5" s="50">
        <v>7</v>
      </c>
      <c r="G5" s="50">
        <v>5.05</v>
      </c>
      <c r="H5" s="50">
        <v>0</v>
      </c>
      <c r="I5" s="51">
        <v>0</v>
      </c>
      <c r="J5" s="34">
        <v>53</v>
      </c>
      <c r="K5" s="52">
        <v>144.32</v>
      </c>
      <c r="L5" s="35">
        <v>6.5</v>
      </c>
      <c r="M5" s="36">
        <v>4.5</v>
      </c>
      <c r="N5" s="21">
        <v>1</v>
      </c>
      <c r="O5" s="21">
        <v>0.69</v>
      </c>
      <c r="P5" s="21">
        <v>5.5</v>
      </c>
      <c r="Q5" s="59">
        <v>3.81</v>
      </c>
      <c r="R5" s="105">
        <v>23.35</v>
      </c>
      <c r="S5" s="52">
        <v>12.29</v>
      </c>
      <c r="T5" s="52">
        <v>7.12</v>
      </c>
      <c r="U5" s="52">
        <v>28</v>
      </c>
      <c r="V5" s="106">
        <v>16.23</v>
      </c>
    </row>
    <row r="6" spans="1:22">
      <c r="A6">
        <v>54</v>
      </c>
      <c r="B6" s="15" t="s">
        <v>31</v>
      </c>
      <c r="C6" s="15">
        <v>9083.98</v>
      </c>
      <c r="D6" s="28">
        <v>658.94</v>
      </c>
      <c r="E6" s="49">
        <v>7.25</v>
      </c>
      <c r="F6" s="50">
        <v>250.23</v>
      </c>
      <c r="G6" s="50">
        <v>2.75</v>
      </c>
      <c r="H6" s="50">
        <v>408.71</v>
      </c>
      <c r="I6" s="51">
        <v>4.5</v>
      </c>
      <c r="J6" s="34">
        <v>54</v>
      </c>
      <c r="K6" s="52">
        <v>8830.4699999999993</v>
      </c>
      <c r="L6" s="35">
        <v>828.24</v>
      </c>
      <c r="M6" s="36">
        <v>9.3800000000000008</v>
      </c>
      <c r="N6" s="21">
        <v>246.09</v>
      </c>
      <c r="O6" s="21">
        <v>2.79</v>
      </c>
      <c r="P6" s="21">
        <v>582.15</v>
      </c>
      <c r="Q6" s="59">
        <v>6.59</v>
      </c>
      <c r="R6" s="105">
        <v>6.54</v>
      </c>
      <c r="S6" s="52">
        <v>206.21</v>
      </c>
      <c r="T6" s="52">
        <v>2.29</v>
      </c>
      <c r="U6" s="52">
        <v>381.77</v>
      </c>
      <c r="V6" s="106">
        <v>4.25</v>
      </c>
    </row>
    <row r="7" spans="1:22">
      <c r="A7">
        <v>55</v>
      </c>
      <c r="B7" s="15" t="s">
        <v>32</v>
      </c>
      <c r="C7" s="15">
        <v>2448.1</v>
      </c>
      <c r="D7" s="28">
        <v>246.48</v>
      </c>
      <c r="E7" s="49">
        <v>10.07</v>
      </c>
      <c r="F7" s="50">
        <v>32.82</v>
      </c>
      <c r="G7" s="50">
        <v>1.34</v>
      </c>
      <c r="H7" s="50">
        <v>213.67</v>
      </c>
      <c r="I7" s="51">
        <v>8.73</v>
      </c>
      <c r="J7" s="34">
        <v>55</v>
      </c>
      <c r="K7" s="52">
        <v>2669.27</v>
      </c>
      <c r="L7" s="35">
        <v>310.85000000000002</v>
      </c>
      <c r="M7" s="36">
        <v>11.65</v>
      </c>
      <c r="N7" s="21">
        <v>80.05</v>
      </c>
      <c r="O7" s="21">
        <v>3</v>
      </c>
      <c r="P7" s="21">
        <v>230.8</v>
      </c>
      <c r="Q7" s="59">
        <v>8.65</v>
      </c>
      <c r="R7" s="105">
        <v>4.01</v>
      </c>
      <c r="S7" s="52">
        <v>65.75</v>
      </c>
      <c r="T7" s="52">
        <v>1.97</v>
      </c>
      <c r="U7" s="52">
        <v>68.09</v>
      </c>
      <c r="V7" s="106">
        <v>2.04</v>
      </c>
    </row>
    <row r="8" spans="1:22">
      <c r="A8">
        <v>58</v>
      </c>
      <c r="B8" s="15" t="s">
        <v>34</v>
      </c>
      <c r="C8" s="15">
        <v>17534.45</v>
      </c>
      <c r="D8" s="28">
        <v>1820.6</v>
      </c>
      <c r="E8" s="49">
        <v>10.38</v>
      </c>
      <c r="F8" s="50">
        <v>404.02</v>
      </c>
      <c r="G8" s="50">
        <v>2.2999999999999998</v>
      </c>
      <c r="H8" s="50">
        <v>1416.58</v>
      </c>
      <c r="I8" s="51">
        <v>8.08</v>
      </c>
      <c r="J8" s="34">
        <v>58</v>
      </c>
      <c r="K8" s="52">
        <v>15468.52</v>
      </c>
      <c r="L8" s="35">
        <v>1515.56</v>
      </c>
      <c r="M8" s="36">
        <v>9.8000000000000007</v>
      </c>
      <c r="N8" s="21">
        <v>327.22000000000003</v>
      </c>
      <c r="O8" s="21">
        <v>2.12</v>
      </c>
      <c r="P8" s="21">
        <v>1188.3399999999999</v>
      </c>
      <c r="Q8" s="59">
        <v>7.68</v>
      </c>
      <c r="R8" s="105">
        <v>11.44</v>
      </c>
      <c r="S8" s="52">
        <v>524.79999999999995</v>
      </c>
      <c r="T8" s="52">
        <v>2.77</v>
      </c>
      <c r="U8" s="52">
        <v>1640.49</v>
      </c>
      <c r="V8" s="106">
        <v>8.67</v>
      </c>
    </row>
    <row r="9" spans="1:22">
      <c r="A9">
        <v>59</v>
      </c>
      <c r="B9" s="15" t="s">
        <v>35</v>
      </c>
      <c r="C9" s="15">
        <v>15454.39</v>
      </c>
      <c r="D9" s="28">
        <v>1792.12</v>
      </c>
      <c r="E9" s="49">
        <v>11.6</v>
      </c>
      <c r="F9" s="50">
        <v>416.98</v>
      </c>
      <c r="G9" s="50">
        <v>2.7</v>
      </c>
      <c r="H9" s="50">
        <v>1375.13</v>
      </c>
      <c r="I9" s="51">
        <v>8.9</v>
      </c>
      <c r="J9" s="34">
        <v>59</v>
      </c>
      <c r="K9" s="52">
        <v>14879.41</v>
      </c>
      <c r="L9" s="35">
        <v>1722.01</v>
      </c>
      <c r="M9" s="36">
        <v>11.57</v>
      </c>
      <c r="N9" s="21">
        <v>413.07</v>
      </c>
      <c r="O9" s="21">
        <v>2.78</v>
      </c>
      <c r="P9" s="21">
        <v>1308.95</v>
      </c>
      <c r="Q9" s="59">
        <v>8.8000000000000007</v>
      </c>
      <c r="R9" s="105">
        <v>10.64</v>
      </c>
      <c r="S9" s="52">
        <v>542.83000000000004</v>
      </c>
      <c r="T9" s="52">
        <v>3.45</v>
      </c>
      <c r="U9" s="52">
        <v>1132.83</v>
      </c>
      <c r="V9" s="106">
        <v>7.19</v>
      </c>
    </row>
    <row r="10" spans="1:22">
      <c r="A10">
        <v>62</v>
      </c>
      <c r="B10" s="15" t="s">
        <v>36</v>
      </c>
      <c r="C10" s="15">
        <v>12454.55</v>
      </c>
      <c r="D10" s="28">
        <v>939.89</v>
      </c>
      <c r="E10" s="49">
        <v>7.55</v>
      </c>
      <c r="F10" s="50">
        <v>314.31</v>
      </c>
      <c r="G10" s="50">
        <v>2.52</v>
      </c>
      <c r="H10" s="50">
        <v>625.58000000000004</v>
      </c>
      <c r="I10" s="51">
        <v>5.0199999999999996</v>
      </c>
      <c r="J10" s="34">
        <v>62</v>
      </c>
      <c r="K10" s="52">
        <v>11979.81</v>
      </c>
      <c r="L10" s="35">
        <v>1273.47</v>
      </c>
      <c r="M10" s="36">
        <v>10.63</v>
      </c>
      <c r="N10" s="21">
        <v>359.42</v>
      </c>
      <c r="O10" s="21">
        <v>3</v>
      </c>
      <c r="P10" s="21">
        <v>914.05</v>
      </c>
      <c r="Q10" s="59">
        <v>7.63</v>
      </c>
      <c r="R10" s="105">
        <v>8.01</v>
      </c>
      <c r="S10" s="52">
        <v>363.69</v>
      </c>
      <c r="T10" s="52">
        <v>3.06</v>
      </c>
      <c r="U10" s="52">
        <v>589.46</v>
      </c>
      <c r="V10" s="106">
        <v>4.95</v>
      </c>
    </row>
    <row r="11" spans="1:22">
      <c r="A11">
        <v>65</v>
      </c>
      <c r="B11" s="15" t="s">
        <v>37</v>
      </c>
      <c r="C11" s="15">
        <v>17541.05</v>
      </c>
      <c r="D11" s="28">
        <v>1677.94</v>
      </c>
      <c r="E11" s="49">
        <v>9.57</v>
      </c>
      <c r="F11" s="50">
        <v>447.08</v>
      </c>
      <c r="G11" s="50">
        <v>2.5499999999999998</v>
      </c>
      <c r="H11" s="50">
        <v>1230.8499999999999</v>
      </c>
      <c r="I11" s="51">
        <v>7.02</v>
      </c>
      <c r="J11" s="34">
        <v>65</v>
      </c>
      <c r="K11" s="52">
        <v>17383.12</v>
      </c>
      <c r="L11" s="35">
        <v>2190.7600000000002</v>
      </c>
      <c r="M11" s="36">
        <v>12.6</v>
      </c>
      <c r="N11" s="21">
        <v>603.45000000000005</v>
      </c>
      <c r="O11" s="21">
        <v>3.47</v>
      </c>
      <c r="P11" s="21">
        <v>1587.31</v>
      </c>
      <c r="Q11" s="59">
        <v>9.1300000000000008</v>
      </c>
      <c r="R11" s="105">
        <v>11.12</v>
      </c>
      <c r="S11" s="52">
        <v>726.2</v>
      </c>
      <c r="T11" s="52">
        <v>3.72</v>
      </c>
      <c r="U11" s="52">
        <v>1445.52</v>
      </c>
      <c r="V11" s="106">
        <v>7.4</v>
      </c>
    </row>
    <row r="12" spans="1:22">
      <c r="A12">
        <v>67</v>
      </c>
      <c r="B12" s="15" t="s">
        <v>38</v>
      </c>
      <c r="C12" s="15">
        <v>13894</v>
      </c>
      <c r="D12" s="28">
        <v>1564.91</v>
      </c>
      <c r="E12" s="49">
        <v>11.26</v>
      </c>
      <c r="F12" s="50">
        <v>484.92</v>
      </c>
      <c r="G12" s="50">
        <v>3.49</v>
      </c>
      <c r="H12" s="50">
        <v>1079.99</v>
      </c>
      <c r="I12" s="51">
        <v>7.77</v>
      </c>
      <c r="J12" s="34">
        <v>67</v>
      </c>
      <c r="K12" s="52">
        <v>13468.21</v>
      </c>
      <c r="L12" s="35">
        <v>1739.84</v>
      </c>
      <c r="M12" s="36">
        <v>12.92</v>
      </c>
      <c r="N12" s="21">
        <v>459.52</v>
      </c>
      <c r="O12" s="21">
        <v>3.41</v>
      </c>
      <c r="P12" s="21">
        <v>1280.32</v>
      </c>
      <c r="Q12" s="59">
        <v>9.51</v>
      </c>
      <c r="R12" s="105">
        <v>10.34</v>
      </c>
      <c r="S12" s="52">
        <v>541.42999999999995</v>
      </c>
      <c r="T12" s="52">
        <v>3.38</v>
      </c>
      <c r="U12" s="52">
        <v>1116.33</v>
      </c>
      <c r="V12" s="106">
        <v>6.96</v>
      </c>
    </row>
    <row r="13" spans="1:22">
      <c r="A13">
        <v>69</v>
      </c>
      <c r="B13" s="15" t="s">
        <v>39</v>
      </c>
      <c r="C13" s="15">
        <v>11512.48</v>
      </c>
      <c r="D13" s="28">
        <v>1106.76</v>
      </c>
      <c r="E13" s="49">
        <v>9.61</v>
      </c>
      <c r="F13" s="50">
        <v>284.2</v>
      </c>
      <c r="G13" s="50">
        <v>2.4700000000000002</v>
      </c>
      <c r="H13" s="50">
        <v>822.56</v>
      </c>
      <c r="I13" s="51">
        <v>7.14</v>
      </c>
      <c r="J13" s="34">
        <v>69</v>
      </c>
      <c r="K13" s="52">
        <v>10473.219999999999</v>
      </c>
      <c r="L13" s="35">
        <v>1282.31</v>
      </c>
      <c r="M13" s="36">
        <v>12.24</v>
      </c>
      <c r="N13" s="21">
        <v>360.49</v>
      </c>
      <c r="O13" s="21">
        <v>3.44</v>
      </c>
      <c r="P13" s="21">
        <v>921.82</v>
      </c>
      <c r="Q13" s="59">
        <v>8.8000000000000007</v>
      </c>
      <c r="R13" s="105">
        <v>10.01</v>
      </c>
      <c r="S13" s="52">
        <v>385.85</v>
      </c>
      <c r="T13" s="52">
        <v>3.18</v>
      </c>
      <c r="U13" s="52">
        <v>830.91</v>
      </c>
      <c r="V13" s="106">
        <v>6.84</v>
      </c>
    </row>
    <row r="14" spans="1:22">
      <c r="A14">
        <v>70</v>
      </c>
      <c r="B14" s="15" t="s">
        <v>40</v>
      </c>
      <c r="C14" s="15">
        <v>14858.78</v>
      </c>
      <c r="D14" s="28">
        <v>1172.22</v>
      </c>
      <c r="E14" s="49">
        <v>7.89</v>
      </c>
      <c r="F14" s="50">
        <v>360.97</v>
      </c>
      <c r="G14" s="50">
        <v>2.4300000000000002</v>
      </c>
      <c r="H14" s="50">
        <v>811.25</v>
      </c>
      <c r="I14" s="51">
        <v>5.46</v>
      </c>
      <c r="J14" s="34">
        <v>70</v>
      </c>
      <c r="K14" s="52">
        <v>13596.58</v>
      </c>
      <c r="L14" s="35">
        <v>1857.45</v>
      </c>
      <c r="M14" s="36">
        <v>13.66</v>
      </c>
      <c r="N14" s="21">
        <v>514.21</v>
      </c>
      <c r="O14" s="21">
        <v>3.78</v>
      </c>
      <c r="P14" s="21">
        <v>1343.24</v>
      </c>
      <c r="Q14" s="59">
        <v>9.8800000000000008</v>
      </c>
      <c r="R14" s="105">
        <v>8.8699999999999992</v>
      </c>
      <c r="S14" s="52">
        <v>308.58999999999997</v>
      </c>
      <c r="T14" s="52">
        <v>2.71</v>
      </c>
      <c r="U14" s="52">
        <v>700.72</v>
      </c>
      <c r="V14" s="106">
        <v>6.16</v>
      </c>
    </row>
    <row r="15" spans="1:22">
      <c r="A15">
        <v>71</v>
      </c>
      <c r="B15" s="15" t="s">
        <v>41</v>
      </c>
      <c r="C15" s="15">
        <v>19525.18</v>
      </c>
      <c r="D15" s="28">
        <v>2008.73</v>
      </c>
      <c r="E15" s="49">
        <v>10.29</v>
      </c>
      <c r="F15" s="50">
        <v>528.26</v>
      </c>
      <c r="G15" s="50">
        <v>2.71</v>
      </c>
      <c r="H15" s="50">
        <v>1480.46</v>
      </c>
      <c r="I15" s="51">
        <v>7.58</v>
      </c>
      <c r="J15" s="34">
        <v>71</v>
      </c>
      <c r="K15" s="52">
        <v>19367.68</v>
      </c>
      <c r="L15" s="35">
        <v>2026.62</v>
      </c>
      <c r="M15" s="36">
        <v>10.46</v>
      </c>
      <c r="N15" s="21">
        <v>596.45000000000005</v>
      </c>
      <c r="O15" s="21">
        <v>3.08</v>
      </c>
      <c r="P15" s="21">
        <v>1430.18</v>
      </c>
      <c r="Q15" s="59">
        <v>7.38</v>
      </c>
      <c r="R15" s="105">
        <v>8.69</v>
      </c>
      <c r="S15" s="52">
        <v>515.04999999999995</v>
      </c>
      <c r="T15" s="52">
        <v>2.9</v>
      </c>
      <c r="U15" s="52">
        <v>1028.9100000000001</v>
      </c>
      <c r="V15" s="106">
        <v>5.79</v>
      </c>
    </row>
    <row r="16" spans="1:22">
      <c r="A16">
        <v>74</v>
      </c>
      <c r="B16" s="15" t="s">
        <v>42</v>
      </c>
      <c r="C16" s="15">
        <v>16196.32</v>
      </c>
      <c r="D16" s="28">
        <v>1562.74</v>
      </c>
      <c r="E16" s="49">
        <v>9.65</v>
      </c>
      <c r="F16" s="50">
        <v>381.51</v>
      </c>
      <c r="G16" s="50">
        <v>2.36</v>
      </c>
      <c r="H16" s="50">
        <v>1181.23</v>
      </c>
      <c r="I16" s="51">
        <v>7.29</v>
      </c>
      <c r="J16" s="34">
        <v>74</v>
      </c>
      <c r="K16" s="52">
        <v>14705.28</v>
      </c>
      <c r="L16" s="35">
        <v>1148.2</v>
      </c>
      <c r="M16" s="36">
        <v>7.81</v>
      </c>
      <c r="N16" s="21">
        <v>512.28</v>
      </c>
      <c r="O16" s="21">
        <v>3.48</v>
      </c>
      <c r="P16" s="21">
        <v>635.91999999999996</v>
      </c>
      <c r="Q16" s="59">
        <v>4.32</v>
      </c>
      <c r="R16" s="105">
        <v>8.6999999999999993</v>
      </c>
      <c r="S16" s="52">
        <v>509.61</v>
      </c>
      <c r="T16" s="52">
        <v>3.22</v>
      </c>
      <c r="U16" s="52">
        <v>867.58</v>
      </c>
      <c r="V16" s="106">
        <v>5.48</v>
      </c>
    </row>
    <row r="17" spans="1:22">
      <c r="A17">
        <v>75</v>
      </c>
      <c r="B17" s="15" t="s">
        <v>43</v>
      </c>
      <c r="C17" s="15">
        <v>13435.17</v>
      </c>
      <c r="D17" s="28">
        <v>1587.54</v>
      </c>
      <c r="E17" s="49">
        <v>11.82</v>
      </c>
      <c r="F17" s="50">
        <v>357.49</v>
      </c>
      <c r="G17" s="50">
        <v>2.66</v>
      </c>
      <c r="H17" s="50">
        <v>1230.05</v>
      </c>
      <c r="I17" s="51">
        <v>9.16</v>
      </c>
      <c r="J17" s="34">
        <v>75</v>
      </c>
      <c r="K17" s="52">
        <v>11521.69</v>
      </c>
      <c r="L17" s="35">
        <v>1772</v>
      </c>
      <c r="M17" s="36">
        <v>15.38</v>
      </c>
      <c r="N17" s="21">
        <v>453.31</v>
      </c>
      <c r="O17" s="21">
        <v>3.93</v>
      </c>
      <c r="P17" s="21">
        <v>1318.69</v>
      </c>
      <c r="Q17" s="59">
        <v>11.45</v>
      </c>
      <c r="R17" s="105">
        <v>8.8800000000000008</v>
      </c>
      <c r="S17" s="52">
        <v>356.92</v>
      </c>
      <c r="T17" s="52">
        <v>2.81</v>
      </c>
      <c r="U17" s="52">
        <v>771.75</v>
      </c>
      <c r="V17" s="106">
        <v>6.07</v>
      </c>
    </row>
    <row r="18" spans="1:22" ht="15" thickBot="1">
      <c r="B18" s="15"/>
      <c r="C18" s="15">
        <v>175248.79</v>
      </c>
      <c r="D18" s="28">
        <v>17123.45</v>
      </c>
      <c r="E18" s="53">
        <v>9.77</v>
      </c>
      <c r="F18" s="54">
        <v>4572.3100000000004</v>
      </c>
      <c r="G18" s="54">
        <v>2.61</v>
      </c>
      <c r="H18" s="54">
        <v>12551.14</v>
      </c>
      <c r="I18" s="55">
        <v>7.16</v>
      </c>
      <c r="J18" s="41"/>
      <c r="K18" s="56">
        <v>165576.44</v>
      </c>
      <c r="L18" s="42">
        <v>19047.8</v>
      </c>
      <c r="M18" s="43">
        <v>11.5</v>
      </c>
      <c r="N18" s="44">
        <v>5278.64</v>
      </c>
      <c r="O18" s="44">
        <v>3.19</v>
      </c>
      <c r="P18" s="44">
        <v>13769.17</v>
      </c>
      <c r="Q18" s="120">
        <v>8.32</v>
      </c>
      <c r="R18" s="107">
        <v>9.4700000000000006</v>
      </c>
      <c r="S18" s="108">
        <v>5330.7</v>
      </c>
      <c r="T18" s="108">
        <v>3.06</v>
      </c>
      <c r="U18" s="108">
        <v>11160.69</v>
      </c>
      <c r="V18" s="109">
        <v>6.41</v>
      </c>
    </row>
  </sheetData>
  <mergeCells count="3">
    <mergeCell ref="E1:I1"/>
    <mergeCell ref="M1:Q1"/>
    <mergeCell ref="R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Alder</vt:lpstr>
      <vt:lpstr>Barnehager2</vt:lpstr>
      <vt:lpstr>Hjembaserte tjenester2</vt:lpstr>
      <vt:lpstr>NAV-ansatte2</vt:lpstr>
      <vt:lpstr>Barnevern 2</vt:lpstr>
      <vt:lpstr>Boliger2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Jan Kyvik</cp:lastModifiedBy>
  <dcterms:created xsi:type="dcterms:W3CDTF">2016-09-02T06:48:48Z</dcterms:created>
  <dcterms:modified xsi:type="dcterms:W3CDTF">2017-10-11T10:19:14Z</dcterms:modified>
</cp:coreProperties>
</file>