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360" windowWidth="11700" windowHeight="6555" tabRatio="852"/>
  </bookViews>
  <sheets>
    <sheet name="MAL2T-2017A.XLS" sheetId="1" r:id="rId1"/>
    <sheet name="MAL2017B.XLS" sheetId="2" state="hidden" r:id="rId2"/>
    <sheet name="Befolkning pr. 01.01.2017" sheetId="63" r:id="rId3"/>
  </sheets>
  <externalReferences>
    <externalReference r:id="rId4"/>
  </externalReferences>
  <definedNames>
    <definedName name="_xlnm._FilterDatabase" localSheetId="1" hidden="1">MAL2017B.XLS!$A$1:$A$2005</definedName>
    <definedName name="_xlnm._FilterDatabase" localSheetId="0" hidden="1">'MAL2T-2017A.XLS'!$A$2:$A$1443</definedName>
    <definedName name="Fomr1">MAL2017B.XLS!$B$2:$B$4</definedName>
    <definedName name="Fomr2A">MAL2017B.XLS!$B$5:$B$206</definedName>
    <definedName name="Fomr2B">MAL2017B.XLS!$B$212:$B$632</definedName>
    <definedName name="Fomr3">MAL2017B.XLS!$B$633:$B$1507</definedName>
    <definedName name="Fomr4">MAL2017B.XLS!$B$1508:$B$1898</definedName>
    <definedName name="Prognose">MAL2017B.XLS!$B$1899:$B$1928</definedName>
    <definedName name="tall">MAL2017B.XLS!$C$2:$C$1897</definedName>
    <definedName name="_xlnm.Print_Area" localSheetId="0">'MAL2T-2017A.XLS'!$B$1:$L$1436</definedName>
  </definedNames>
  <calcPr calcId="145621"/>
</workbook>
</file>

<file path=xl/calcChain.xml><?xml version="1.0" encoding="utf-8"?>
<calcChain xmlns="http://schemas.openxmlformats.org/spreadsheetml/2006/main">
  <c r="F510" i="1" l="1"/>
  <c r="C839" i="2" s="1"/>
  <c r="F507" i="1"/>
  <c r="C827" i="2" s="1"/>
  <c r="F506" i="1"/>
  <c r="F508" i="1" s="1"/>
  <c r="C831" i="2" s="1"/>
  <c r="C823" i="2" l="1"/>
  <c r="F509" i="1"/>
  <c r="C835" i="2" s="1"/>
  <c r="B1212" i="1" l="1"/>
  <c r="B832" i="1"/>
  <c r="B751" i="1"/>
  <c r="B688" i="1"/>
  <c r="B499" i="1"/>
  <c r="B471" i="1"/>
  <c r="B443" i="1"/>
  <c r="B415" i="1"/>
  <c r="I797" i="1" l="1"/>
  <c r="I800" i="1"/>
  <c r="I799" i="1"/>
  <c r="I798" i="1"/>
  <c r="H351" i="1" l="1"/>
  <c r="G351" i="1"/>
  <c r="B42" i="63" l="1"/>
  <c r="B41" i="63"/>
  <c r="B40" i="63"/>
  <c r="B39" i="63"/>
  <c r="B38" i="63"/>
  <c r="B37" i="63"/>
  <c r="B36" i="63"/>
  <c r="B35" i="63"/>
  <c r="B34" i="63"/>
  <c r="B33" i="63"/>
  <c r="B32" i="63"/>
  <c r="B31" i="63"/>
  <c r="B30" i="63"/>
  <c r="B29" i="63"/>
  <c r="B28" i="63"/>
  <c r="B27" i="63"/>
  <c r="B43" i="63" s="1"/>
  <c r="B26" i="63"/>
  <c r="C2005" i="2" l="1"/>
  <c r="C1253" i="2"/>
  <c r="C1252" i="2"/>
  <c r="C1249" i="2"/>
  <c r="C1248" i="2"/>
  <c r="C1240" i="2"/>
  <c r="C1241" i="2"/>
  <c r="C1242" i="2"/>
  <c r="C1243" i="2"/>
  <c r="C1234" i="2"/>
  <c r="C1235" i="2"/>
  <c r="C1236" i="2"/>
  <c r="C1237" i="2"/>
  <c r="I714" i="1" l="1"/>
  <c r="E273" i="1" l="1"/>
  <c r="H796" i="1" l="1"/>
  <c r="G796" i="1"/>
  <c r="C1233" i="2" s="1"/>
  <c r="C1239" i="2" l="1"/>
  <c r="I796" i="1"/>
  <c r="D1806" i="2"/>
  <c r="D1807" i="2"/>
  <c r="D1808" i="2"/>
  <c r="D1809" i="2"/>
  <c r="D1810" i="2"/>
  <c r="D1805" i="2"/>
  <c r="C1806" i="2"/>
  <c r="C1807" i="2"/>
  <c r="C1808" i="2"/>
  <c r="C1809" i="2"/>
  <c r="C1810" i="2"/>
  <c r="C1805" i="2"/>
  <c r="B1806" i="2"/>
  <c r="B1807" i="2"/>
  <c r="B1808" i="2"/>
  <c r="B1809" i="2"/>
  <c r="B1810" i="2"/>
  <c r="B1805" i="2"/>
  <c r="B1794" i="2"/>
  <c r="B1803" i="2"/>
  <c r="B1804" i="2"/>
  <c r="B1802" i="2"/>
  <c r="B2005" i="2" l="1"/>
  <c r="B955" i="2" l="1"/>
  <c r="D949" i="2"/>
  <c r="B949" i="2"/>
  <c r="C949" i="2"/>
  <c r="C657" i="2" l="1"/>
  <c r="D657" i="2"/>
  <c r="F862" i="1" l="1"/>
  <c r="D1059" i="2" l="1"/>
  <c r="D1058" i="2"/>
  <c r="C1059" i="2"/>
  <c r="C1058" i="2"/>
  <c r="B1059" i="2"/>
  <c r="B1058" i="2"/>
  <c r="B1057" i="2"/>
  <c r="K1277" i="1" l="1"/>
  <c r="J1204" i="1"/>
  <c r="J1203" i="1"/>
  <c r="B1101" i="1"/>
  <c r="D1264" i="2" l="1"/>
  <c r="D1263" i="2"/>
  <c r="D1262" i="2"/>
  <c r="D1261" i="2"/>
  <c r="D1260" i="2"/>
  <c r="D1259" i="2"/>
  <c r="C1260" i="2"/>
  <c r="C1261" i="2"/>
  <c r="C1262" i="2"/>
  <c r="C1263" i="2"/>
  <c r="C1264" i="2"/>
  <c r="C1259" i="2"/>
  <c r="H339" i="1" l="1"/>
  <c r="I339" i="1"/>
  <c r="G339" i="1"/>
  <c r="J307" i="1" l="1"/>
  <c r="D1563" i="2" l="1"/>
  <c r="C1563" i="2"/>
  <c r="D1543" i="2"/>
  <c r="C1543" i="2"/>
  <c r="D652" i="2"/>
  <c r="D650" i="2"/>
  <c r="D646" i="2"/>
  <c r="D645" i="2"/>
  <c r="D644" i="2"/>
  <c r="D643" i="2"/>
  <c r="D641" i="2"/>
  <c r="D640" i="2"/>
  <c r="D639" i="2"/>
  <c r="D638" i="2"/>
  <c r="C652" i="2"/>
  <c r="C650" i="2"/>
  <c r="C646" i="2"/>
  <c r="C645" i="2"/>
  <c r="C644" i="2"/>
  <c r="C643" i="2"/>
  <c r="C641" i="2"/>
  <c r="C640" i="2"/>
  <c r="C639" i="2"/>
  <c r="C638" i="2"/>
  <c r="D240" i="2" l="1"/>
  <c r="D238" i="2"/>
  <c r="D237" i="2"/>
  <c r="D236" i="2"/>
  <c r="D235" i="2"/>
  <c r="D234" i="2"/>
  <c r="D233" i="2"/>
  <c r="C240" i="2"/>
  <c r="C238" i="2"/>
  <c r="C237" i="2"/>
  <c r="C236" i="2"/>
  <c r="C235" i="2"/>
  <c r="C234" i="2"/>
  <c r="C233" i="2"/>
  <c r="G118" i="1"/>
  <c r="C239" i="2" s="1"/>
  <c r="D239" i="2" l="1"/>
  <c r="D780" i="2"/>
  <c r="D779" i="2"/>
  <c r="C780" i="2"/>
  <c r="C779" i="2"/>
  <c r="J724" i="1" l="1"/>
  <c r="J723" i="1"/>
  <c r="D1375" i="2" l="1"/>
  <c r="D1376" i="2"/>
  <c r="D1377" i="2"/>
  <c r="D1379" i="2"/>
  <c r="D1380" i="2"/>
  <c r="D1381" i="2"/>
  <c r="D1382" i="2"/>
  <c r="D1383" i="2"/>
  <c r="D1386" i="2"/>
  <c r="D1374" i="2"/>
  <c r="C1375" i="2"/>
  <c r="C1376" i="2"/>
  <c r="C1377" i="2"/>
  <c r="C1379" i="2"/>
  <c r="C1380" i="2"/>
  <c r="C1381" i="2"/>
  <c r="C1382" i="2"/>
  <c r="C1383" i="2"/>
  <c r="C1386" i="2"/>
  <c r="C1374" i="2"/>
  <c r="D1373" i="2"/>
  <c r="C1373" i="2"/>
  <c r="J844" i="1"/>
  <c r="D1384" i="2" s="1"/>
  <c r="J838" i="1"/>
  <c r="D1378" i="2" s="1"/>
  <c r="C1378" i="2" l="1"/>
  <c r="C1384" i="2"/>
  <c r="J845" i="1"/>
  <c r="D1161" i="2"/>
  <c r="D1160" i="2"/>
  <c r="D1159" i="2"/>
  <c r="D1158" i="2"/>
  <c r="D1157" i="2"/>
  <c r="D1156" i="2"/>
  <c r="D1155" i="2"/>
  <c r="C1156" i="2"/>
  <c r="C1157" i="2"/>
  <c r="C1158" i="2"/>
  <c r="C1159" i="2"/>
  <c r="C1160" i="2"/>
  <c r="C1161" i="2"/>
  <c r="C1155" i="2"/>
  <c r="D1141" i="2"/>
  <c r="D1140" i="2"/>
  <c r="D1139" i="2"/>
  <c r="D1138" i="2"/>
  <c r="D1137" i="2"/>
  <c r="D1136" i="2"/>
  <c r="D1135" i="2"/>
  <c r="C1136" i="2"/>
  <c r="C1137" i="2"/>
  <c r="C1138" i="2"/>
  <c r="C1139" i="2"/>
  <c r="C1140" i="2"/>
  <c r="C1141" i="2"/>
  <c r="C1135" i="2"/>
  <c r="D1131" i="2"/>
  <c r="D1130" i="2"/>
  <c r="D1129" i="2"/>
  <c r="D1128" i="2"/>
  <c r="D1127" i="2"/>
  <c r="D1126" i="2"/>
  <c r="D1125" i="2"/>
  <c r="C1126" i="2"/>
  <c r="C1127" i="2"/>
  <c r="C1128" i="2"/>
  <c r="C1129" i="2"/>
  <c r="C1130" i="2"/>
  <c r="C1131" i="2"/>
  <c r="C1125" i="2"/>
  <c r="D1121" i="2"/>
  <c r="D1120" i="2"/>
  <c r="D1119" i="2"/>
  <c r="D1118" i="2"/>
  <c r="D1117" i="2"/>
  <c r="D1116" i="2"/>
  <c r="D1115" i="2"/>
  <c r="C1116" i="2"/>
  <c r="C1117" i="2"/>
  <c r="C1118" i="2"/>
  <c r="C1119" i="2"/>
  <c r="C1120" i="2"/>
  <c r="C1121" i="2"/>
  <c r="C1115" i="2"/>
  <c r="D1385" i="2" l="1"/>
  <c r="C1385" i="2"/>
  <c r="J712" i="1"/>
  <c r="H712" i="1"/>
  <c r="G712" i="1"/>
  <c r="F712" i="1"/>
  <c r="J711" i="1"/>
  <c r="H711" i="1"/>
  <c r="G711" i="1"/>
  <c r="F711" i="1"/>
  <c r="I710" i="1"/>
  <c r="I709" i="1"/>
  <c r="I708" i="1"/>
  <c r="I707" i="1"/>
  <c r="I706" i="1"/>
  <c r="I705" i="1"/>
  <c r="I704" i="1"/>
  <c r="D1150" i="2" l="1"/>
  <c r="C1150" i="2"/>
  <c r="C1142" i="2"/>
  <c r="D1142" i="2"/>
  <c r="D1143" i="2"/>
  <c r="C1143" i="2"/>
  <c r="C1151" i="2"/>
  <c r="D1151" i="2"/>
  <c r="D1122" i="2"/>
  <c r="C1122" i="2"/>
  <c r="D1123" i="2"/>
  <c r="C1123" i="2"/>
  <c r="D1132" i="2"/>
  <c r="C1132" i="2"/>
  <c r="D1133" i="2"/>
  <c r="C1133" i="2"/>
  <c r="D1162" i="2"/>
  <c r="C1162" i="2"/>
  <c r="D1163" i="2"/>
  <c r="C1163" i="2"/>
  <c r="D1145" i="2"/>
  <c r="C1145" i="2"/>
  <c r="D1146" i="2"/>
  <c r="C1146" i="2"/>
  <c r="I712" i="1"/>
  <c r="D1148" i="2"/>
  <c r="C1148" i="2"/>
  <c r="D1149" i="2"/>
  <c r="C1149" i="2"/>
  <c r="D1147" i="2"/>
  <c r="C1147" i="2"/>
  <c r="I711" i="1"/>
  <c r="C1152" i="2" l="1"/>
  <c r="D1152" i="2"/>
  <c r="C1153" i="2"/>
  <c r="D1153" i="2"/>
  <c r="D1198" i="2" l="1"/>
  <c r="D1197" i="2"/>
  <c r="D1196" i="2"/>
  <c r="C1198" i="2"/>
  <c r="C1197" i="2"/>
  <c r="C1196" i="2"/>
  <c r="B1198" i="2"/>
  <c r="B1197" i="2"/>
  <c r="B1196" i="2"/>
  <c r="H741" i="1" l="1"/>
  <c r="H740" i="1"/>
  <c r="H736" i="1"/>
  <c r="B737" i="1"/>
  <c r="B739" i="1"/>
  <c r="B738" i="1"/>
  <c r="D1199" i="2" l="1"/>
  <c r="C1199" i="2"/>
  <c r="C1200" i="2"/>
  <c r="D1200" i="2"/>
  <c r="E192" i="1"/>
  <c r="D1579" i="2" l="1"/>
  <c r="C1579" i="2"/>
  <c r="D1578" i="2"/>
  <c r="C1578" i="2"/>
  <c r="D1577" i="2"/>
  <c r="C1577" i="2"/>
  <c r="D1576" i="2"/>
  <c r="C1576" i="2"/>
  <c r="D1575" i="2"/>
  <c r="C1575" i="2"/>
  <c r="D1571" i="2"/>
  <c r="D1570" i="2"/>
  <c r="C1571" i="2"/>
  <c r="C1570" i="2"/>
  <c r="B1574" i="2"/>
  <c r="D1225" i="2" l="1"/>
  <c r="C1225" i="2"/>
  <c r="D1224" i="2"/>
  <c r="C1224" i="2"/>
  <c r="I231" i="1" l="1"/>
  <c r="I230" i="1"/>
  <c r="D776" i="2" l="1"/>
  <c r="C776" i="2"/>
  <c r="D775" i="2"/>
  <c r="C775" i="2"/>
  <c r="D774" i="2"/>
  <c r="C774" i="2"/>
  <c r="D773" i="2"/>
  <c r="C773" i="2"/>
  <c r="D770" i="2"/>
  <c r="C770" i="2"/>
  <c r="D769" i="2"/>
  <c r="C769" i="2"/>
  <c r="D766" i="2"/>
  <c r="C766" i="2"/>
  <c r="D765" i="2"/>
  <c r="C765" i="2"/>
  <c r="D762" i="2"/>
  <c r="C762" i="2"/>
  <c r="D761" i="2"/>
  <c r="C761" i="2"/>
  <c r="D760" i="2"/>
  <c r="C760" i="2"/>
  <c r="D759" i="2"/>
  <c r="C759" i="2"/>
  <c r="D756" i="2"/>
  <c r="C756" i="2"/>
  <c r="D755" i="2"/>
  <c r="C755" i="2"/>
  <c r="D764" i="2"/>
  <c r="C764" i="2"/>
  <c r="D758" i="2"/>
  <c r="C758" i="2"/>
  <c r="D1109" i="2"/>
  <c r="C1109" i="2"/>
  <c r="D1108" i="2"/>
  <c r="C1108" i="2"/>
  <c r="D1089" i="2"/>
  <c r="C1089" i="2"/>
  <c r="D1088" i="2"/>
  <c r="C1088" i="2"/>
  <c r="D1079" i="2"/>
  <c r="C1079" i="2"/>
  <c r="D1078" i="2"/>
  <c r="C1078" i="2"/>
  <c r="D1069" i="2"/>
  <c r="C1069" i="2"/>
  <c r="D1068" i="2"/>
  <c r="C1068" i="2"/>
  <c r="I694" i="1" l="1"/>
  <c r="L427" i="1"/>
  <c r="L426" i="1"/>
  <c r="L421" i="1"/>
  <c r="L422" i="1"/>
  <c r="L423" i="1"/>
  <c r="L420" i="1"/>
  <c r="L417" i="1"/>
  <c r="L416" i="1"/>
  <c r="K428" i="1"/>
  <c r="K424" i="1"/>
  <c r="K418" i="1"/>
  <c r="K436" i="1" l="1"/>
  <c r="K439" i="1"/>
  <c r="D771" i="2"/>
  <c r="C771" i="2"/>
  <c r="D784" i="2"/>
  <c r="C784" i="2"/>
  <c r="C788" i="2"/>
  <c r="D788" i="2"/>
  <c r="C777" i="2"/>
  <c r="D777" i="2"/>
  <c r="D787" i="2"/>
  <c r="C787" i="2"/>
  <c r="C793" i="2"/>
  <c r="D793" i="2"/>
  <c r="D781" i="2"/>
  <c r="C781" i="2"/>
  <c r="C790" i="2"/>
  <c r="D790" i="2"/>
  <c r="D794" i="2"/>
  <c r="C794" i="2"/>
  <c r="C783" i="2"/>
  <c r="D783" i="2"/>
  <c r="D789" i="2"/>
  <c r="C789" i="2"/>
  <c r="C1098" i="2"/>
  <c r="D1098" i="2"/>
  <c r="C435" i="2"/>
  <c r="H323" i="1" l="1"/>
  <c r="H320" i="1"/>
  <c r="H317" i="1"/>
  <c r="B456" i="2" l="1"/>
  <c r="C619" i="2"/>
  <c r="C620" i="2"/>
  <c r="C621" i="2"/>
  <c r="C622" i="2"/>
  <c r="C623" i="2"/>
  <c r="C624" i="2"/>
  <c r="C625" i="2"/>
  <c r="C626" i="2"/>
  <c r="C618" i="2"/>
  <c r="C609" i="2"/>
  <c r="C610" i="2"/>
  <c r="C611" i="2"/>
  <c r="C612" i="2"/>
  <c r="C613" i="2"/>
  <c r="C614" i="2"/>
  <c r="C615" i="2"/>
  <c r="C616" i="2"/>
  <c r="C608" i="2"/>
  <c r="C599" i="2"/>
  <c r="C600" i="2"/>
  <c r="C601" i="2"/>
  <c r="C602" i="2"/>
  <c r="C603" i="2"/>
  <c r="C604" i="2"/>
  <c r="C605" i="2"/>
  <c r="C606" i="2"/>
  <c r="C598" i="2"/>
  <c r="C585" i="2"/>
  <c r="C586" i="2"/>
  <c r="C587" i="2"/>
  <c r="C588" i="2"/>
  <c r="C589" i="2"/>
  <c r="C590" i="2"/>
  <c r="C591" i="2"/>
  <c r="C592" i="2"/>
  <c r="C584" i="2"/>
  <c r="C576" i="2"/>
  <c r="C577" i="2"/>
  <c r="C578" i="2"/>
  <c r="C579" i="2"/>
  <c r="C580" i="2"/>
  <c r="C575" i="2"/>
  <c r="C551" i="2"/>
  <c r="C552" i="2"/>
  <c r="C553" i="2"/>
  <c r="C554" i="2"/>
  <c r="C555" i="2"/>
  <c r="C556" i="2"/>
  <c r="C557" i="2"/>
  <c r="C558" i="2"/>
  <c r="C559" i="2"/>
  <c r="C560" i="2"/>
  <c r="C561" i="2"/>
  <c r="C562" i="2"/>
  <c r="C563" i="2"/>
  <c r="C564" i="2"/>
  <c r="C565" i="2"/>
  <c r="C566" i="2"/>
  <c r="C567" i="2"/>
  <c r="C568" i="2"/>
  <c r="C569" i="2"/>
  <c r="C570" i="2"/>
  <c r="C550" i="2"/>
  <c r="C532" i="2"/>
  <c r="C535" i="2"/>
  <c r="C538" i="2"/>
  <c r="C541" i="2"/>
  <c r="C544" i="2"/>
  <c r="C547" i="2"/>
  <c r="C505" i="2"/>
  <c r="C506" i="2"/>
  <c r="C507" i="2"/>
  <c r="C508" i="2"/>
  <c r="C509" i="2"/>
  <c r="C510" i="2"/>
  <c r="C511" i="2"/>
  <c r="C512" i="2"/>
  <c r="C513" i="2"/>
  <c r="C514" i="2"/>
  <c r="C515" i="2"/>
  <c r="C516" i="2"/>
  <c r="C517" i="2"/>
  <c r="C518" i="2"/>
  <c r="C519" i="2"/>
  <c r="C520" i="2"/>
  <c r="C521" i="2"/>
  <c r="C522" i="2"/>
  <c r="C523" i="2"/>
  <c r="C524" i="2"/>
  <c r="C504" i="2"/>
  <c r="C482" i="2"/>
  <c r="C483" i="2"/>
  <c r="C484" i="2"/>
  <c r="C485" i="2"/>
  <c r="C486" i="2"/>
  <c r="C487" i="2"/>
  <c r="C488" i="2"/>
  <c r="C489" i="2"/>
  <c r="C490" i="2"/>
  <c r="C491" i="2"/>
  <c r="C492" i="2"/>
  <c r="C493" i="2"/>
  <c r="C494" i="2"/>
  <c r="C495" i="2"/>
  <c r="C496" i="2"/>
  <c r="C497" i="2"/>
  <c r="C498" i="2"/>
  <c r="C499" i="2"/>
  <c r="C500" i="2"/>
  <c r="C501" i="2"/>
  <c r="C481" i="2"/>
  <c r="C459" i="2"/>
  <c r="C460" i="2"/>
  <c r="C461" i="2"/>
  <c r="C462" i="2"/>
  <c r="C463" i="2"/>
  <c r="C464" i="2"/>
  <c r="C465" i="2"/>
  <c r="C466" i="2"/>
  <c r="C467" i="2"/>
  <c r="C468" i="2"/>
  <c r="C469" i="2"/>
  <c r="C470" i="2"/>
  <c r="C471" i="2"/>
  <c r="C472" i="2"/>
  <c r="C473" i="2"/>
  <c r="C474" i="2"/>
  <c r="C475" i="2"/>
  <c r="C476" i="2"/>
  <c r="C477" i="2"/>
  <c r="C478" i="2"/>
  <c r="C458" i="2"/>
  <c r="C438" i="2"/>
  <c r="C439" i="2"/>
  <c r="C440" i="2"/>
  <c r="C441" i="2"/>
  <c r="C442" i="2"/>
  <c r="C443" i="2"/>
  <c r="C444" i="2"/>
  <c r="C445" i="2"/>
  <c r="C446" i="2"/>
  <c r="C447" i="2"/>
  <c r="C448" i="2"/>
  <c r="C449" i="2"/>
  <c r="C450" i="2"/>
  <c r="C451" i="2"/>
  <c r="C452" i="2"/>
  <c r="C453" i="2"/>
  <c r="C454" i="2"/>
  <c r="C455" i="2"/>
  <c r="C437" i="2"/>
  <c r="C436" i="2"/>
  <c r="F552" i="1" l="1"/>
  <c r="F553" i="1" s="1"/>
  <c r="E552" i="1"/>
  <c r="E553" i="1" s="1"/>
  <c r="D917" i="2" l="1"/>
  <c r="C917" i="2"/>
  <c r="D908" i="2"/>
  <c r="C908" i="2"/>
  <c r="E564" i="1" l="1"/>
  <c r="D891" i="2" s="1"/>
  <c r="D895" i="2"/>
  <c r="D890" i="2"/>
  <c r="D889" i="2"/>
  <c r="D888" i="2"/>
  <c r="D887" i="2"/>
  <c r="D886" i="2"/>
  <c r="C895" i="2"/>
  <c r="C887" i="2"/>
  <c r="C888" i="2"/>
  <c r="C889" i="2"/>
  <c r="C890" i="2"/>
  <c r="C886" i="2"/>
  <c r="D1436" i="2"/>
  <c r="C1436" i="2"/>
  <c r="C891" i="2" l="1"/>
  <c r="F533" i="1"/>
  <c r="C312" i="1"/>
  <c r="D1424" i="2" l="1"/>
  <c r="C1424" i="2"/>
  <c r="D878" i="2" l="1"/>
  <c r="C878" i="2"/>
  <c r="B878" i="2"/>
  <c r="D869" i="2"/>
  <c r="C869" i="2"/>
  <c r="B869" i="2"/>
  <c r="B407" i="2" l="1"/>
  <c r="B391" i="2"/>
  <c r="B375" i="2"/>
  <c r="B321" i="2"/>
  <c r="D208" i="2"/>
  <c r="D209" i="2"/>
  <c r="C209" i="2"/>
  <c r="C208" i="2"/>
  <c r="B213" i="2"/>
  <c r="K255" i="1"/>
  <c r="I1378" i="1" l="1"/>
  <c r="C1517" i="2" l="1"/>
  <c r="D368" i="2" l="1"/>
  <c r="D367" i="2"/>
  <c r="D366" i="2"/>
  <c r="D364" i="2"/>
  <c r="D363" i="2"/>
  <c r="D361" i="2"/>
  <c r="D360" i="2"/>
  <c r="D359" i="2"/>
  <c r="D358" i="2"/>
  <c r="D357" i="2"/>
  <c r="D355" i="2"/>
  <c r="D354" i="2"/>
  <c r="D353" i="2"/>
  <c r="D352" i="2"/>
  <c r="D351" i="2"/>
  <c r="D350" i="2"/>
  <c r="D348" i="2"/>
  <c r="D347" i="2"/>
  <c r="D346" i="2"/>
  <c r="D345" i="2"/>
  <c r="D344" i="2"/>
  <c r="D343" i="2"/>
  <c r="D342" i="2"/>
  <c r="D341" i="2"/>
  <c r="D340" i="2"/>
  <c r="D338" i="2"/>
  <c r="D330" i="2"/>
  <c r="D328" i="2"/>
  <c r="D327" i="2"/>
  <c r="D326" i="2"/>
  <c r="D324" i="2"/>
  <c r="D323" i="2"/>
  <c r="J255" i="1" l="1"/>
  <c r="I255" i="1"/>
  <c r="J696" i="1" l="1"/>
  <c r="C1940" i="2" l="1"/>
  <c r="C1941" i="2"/>
  <c r="C1939" i="2"/>
  <c r="C1936" i="2"/>
  <c r="C1937" i="2"/>
  <c r="C1935" i="2"/>
  <c r="D428" i="2"/>
  <c r="D427" i="2"/>
  <c r="D425" i="2"/>
  <c r="D424" i="2"/>
  <c r="C427" i="2"/>
  <c r="C428" i="2"/>
  <c r="C425" i="2"/>
  <c r="C424" i="2"/>
  <c r="D420" i="2"/>
  <c r="D419" i="2"/>
  <c r="D418" i="2"/>
  <c r="D416" i="2"/>
  <c r="D415" i="2"/>
  <c r="D414" i="2"/>
  <c r="D413" i="2"/>
  <c r="D412" i="2"/>
  <c r="D411" i="2"/>
  <c r="D410" i="2"/>
  <c r="D409" i="2"/>
  <c r="D408" i="2"/>
  <c r="C409" i="2"/>
  <c r="C410" i="2"/>
  <c r="C411" i="2"/>
  <c r="C412" i="2"/>
  <c r="C413" i="2"/>
  <c r="C414" i="2"/>
  <c r="C415" i="2"/>
  <c r="C416" i="2"/>
  <c r="C418" i="2"/>
  <c r="C419" i="2"/>
  <c r="C420" i="2"/>
  <c r="C408" i="2"/>
  <c r="D404" i="2" l="1"/>
  <c r="D403" i="2"/>
  <c r="D402" i="2"/>
  <c r="D400" i="2"/>
  <c r="D399" i="2"/>
  <c r="D398" i="2"/>
  <c r="D397" i="2"/>
  <c r="D396" i="2"/>
  <c r="D395" i="2"/>
  <c r="D394" i="2"/>
  <c r="D393" i="2"/>
  <c r="D392" i="2"/>
  <c r="C393" i="2"/>
  <c r="C394" i="2"/>
  <c r="C395" i="2"/>
  <c r="C396" i="2"/>
  <c r="C397" i="2"/>
  <c r="C398" i="2"/>
  <c r="C399" i="2"/>
  <c r="C400" i="2"/>
  <c r="C402" i="2"/>
  <c r="C403" i="2"/>
  <c r="C404" i="2"/>
  <c r="C392" i="2"/>
  <c r="D388" i="2"/>
  <c r="D387" i="2"/>
  <c r="D386" i="2"/>
  <c r="D384" i="2"/>
  <c r="D383" i="2"/>
  <c r="D382" i="2"/>
  <c r="D381" i="2"/>
  <c r="D380" i="2"/>
  <c r="D379" i="2"/>
  <c r="D378" i="2"/>
  <c r="D377" i="2"/>
  <c r="D376" i="2"/>
  <c r="C377" i="2"/>
  <c r="C378" i="2"/>
  <c r="C379" i="2"/>
  <c r="C380" i="2"/>
  <c r="C381" i="2"/>
  <c r="C382" i="2"/>
  <c r="C383" i="2"/>
  <c r="C384" i="2"/>
  <c r="C386" i="2"/>
  <c r="C387" i="2"/>
  <c r="C388" i="2"/>
  <c r="C376" i="2"/>
  <c r="C407" i="2"/>
  <c r="C391" i="2"/>
  <c r="C375" i="2"/>
  <c r="C338" i="2"/>
  <c r="C340" i="2"/>
  <c r="C341" i="2"/>
  <c r="C342" i="2"/>
  <c r="C343" i="2"/>
  <c r="C344" i="2"/>
  <c r="C345" i="2"/>
  <c r="C346" i="2"/>
  <c r="C347" i="2"/>
  <c r="C348" i="2"/>
  <c r="C350" i="2"/>
  <c r="C351" i="2"/>
  <c r="C352" i="2"/>
  <c r="C353" i="2"/>
  <c r="C354" i="2"/>
  <c r="C355" i="2"/>
  <c r="C357" i="2"/>
  <c r="C358" i="2"/>
  <c r="C359" i="2"/>
  <c r="C360" i="2"/>
  <c r="C361" i="2"/>
  <c r="C363" i="2"/>
  <c r="C364" i="2"/>
  <c r="C366" i="2"/>
  <c r="C367" i="2"/>
  <c r="C368" i="2"/>
  <c r="C324" i="2"/>
  <c r="C326" i="2"/>
  <c r="C327" i="2"/>
  <c r="C328" i="2"/>
  <c r="C330" i="2"/>
  <c r="C323" i="2"/>
  <c r="B316" i="2"/>
  <c r="C1636" i="2"/>
  <c r="C1614" i="2"/>
  <c r="C1613" i="2"/>
  <c r="C1599" i="2"/>
  <c r="C1598" i="2"/>
  <c r="C1597" i="2"/>
  <c r="C1596" i="2"/>
  <c r="C1592" i="2"/>
  <c r="C1591" i="2"/>
  <c r="C1590" i="2"/>
  <c r="C1589" i="2"/>
  <c r="D1566" i="2"/>
  <c r="D1565" i="2"/>
  <c r="D1564" i="2"/>
  <c r="D1562" i="2"/>
  <c r="D1560" i="2"/>
  <c r="D1559" i="2"/>
  <c r="D1558" i="2"/>
  <c r="D1557" i="2"/>
  <c r="D1556" i="2"/>
  <c r="D1555" i="2"/>
  <c r="D1553" i="2"/>
  <c r="D1552" i="2"/>
  <c r="D1551" i="2"/>
  <c r="D1546" i="2"/>
  <c r="D1545" i="2"/>
  <c r="D1544" i="2"/>
  <c r="D1542" i="2"/>
  <c r="D1540" i="2"/>
  <c r="D1539" i="2"/>
  <c r="D1538" i="2"/>
  <c r="D1537" i="2"/>
  <c r="D1536" i="2"/>
  <c r="D1535" i="2"/>
  <c r="D1533" i="2"/>
  <c r="D1532" i="2"/>
  <c r="D1531" i="2"/>
  <c r="C1552" i="2"/>
  <c r="C1553" i="2"/>
  <c r="C1555" i="2"/>
  <c r="C1556" i="2"/>
  <c r="C1557" i="2"/>
  <c r="C1558" i="2"/>
  <c r="C1559" i="2"/>
  <c r="C1560" i="2"/>
  <c r="C1562" i="2"/>
  <c r="C1564" i="2"/>
  <c r="C1565" i="2"/>
  <c r="C1566" i="2"/>
  <c r="C1551" i="2"/>
  <c r="C1537" i="2"/>
  <c r="C1538" i="2"/>
  <c r="C1539" i="2"/>
  <c r="C1540" i="2"/>
  <c r="C1542" i="2"/>
  <c r="C1544" i="2"/>
  <c r="C1545" i="2"/>
  <c r="C1546" i="2"/>
  <c r="C1532" i="2"/>
  <c r="C1533" i="2"/>
  <c r="C1535" i="2"/>
  <c r="C1536" i="2"/>
  <c r="C1531" i="2"/>
  <c r="D1526" i="2"/>
  <c r="D1525" i="2"/>
  <c r="C1526" i="2"/>
  <c r="C1525" i="2"/>
  <c r="D1520" i="2"/>
  <c r="D1518" i="2"/>
  <c r="D1517" i="2"/>
  <c r="D1516" i="2"/>
  <c r="D1515" i="2"/>
  <c r="D1514" i="2"/>
  <c r="C1515" i="2"/>
  <c r="C1516" i="2"/>
  <c r="C1518" i="2"/>
  <c r="C1520" i="2"/>
  <c r="C1514" i="2"/>
  <c r="I269" i="1" l="1"/>
  <c r="I266" i="1"/>
  <c r="F1378" i="1" s="1"/>
  <c r="J222" i="1"/>
  <c r="J216" i="1"/>
  <c r="D356" i="2" s="1"/>
  <c r="J209" i="1"/>
  <c r="D349" i="2" s="1"/>
  <c r="J197" i="1"/>
  <c r="D337" i="2" s="1"/>
  <c r="G189" i="1"/>
  <c r="G185" i="1"/>
  <c r="I997" i="1"/>
  <c r="C362" i="2" l="1"/>
  <c r="D362" i="2"/>
  <c r="C329" i="2"/>
  <c r="D329" i="2"/>
  <c r="C325" i="2"/>
  <c r="D325" i="2"/>
  <c r="C349" i="2"/>
  <c r="J234" i="1"/>
  <c r="J238" i="1"/>
  <c r="C1554" i="2"/>
  <c r="D1554" i="2"/>
  <c r="C401" i="2"/>
  <c r="D401" i="2"/>
  <c r="C356" i="2"/>
  <c r="C417" i="2"/>
  <c r="D417" i="2"/>
  <c r="C426" i="2"/>
  <c r="D426" i="2"/>
  <c r="J199" i="1"/>
  <c r="C337" i="2"/>
  <c r="D385" i="2"/>
  <c r="C385" i="2"/>
  <c r="D429" i="2"/>
  <c r="C429" i="2"/>
  <c r="E191" i="1"/>
  <c r="J225" i="1"/>
  <c r="C365" i="2" l="1"/>
  <c r="D365" i="2"/>
  <c r="C339" i="2"/>
  <c r="D339" i="2"/>
  <c r="I229" i="1"/>
  <c r="D370" i="2"/>
  <c r="C370" i="2"/>
  <c r="C372" i="2" l="1"/>
  <c r="D372" i="2"/>
  <c r="F863" i="1"/>
  <c r="D200" i="2"/>
  <c r="D201" i="2"/>
  <c r="D202" i="2"/>
  <c r="D203" i="2"/>
  <c r="K296" i="1"/>
  <c r="C571" i="2" s="1"/>
  <c r="F296" i="1" l="1"/>
  <c r="C479" i="2" s="1"/>
  <c r="G296" i="1"/>
  <c r="C502" i="2" s="1"/>
  <c r="H296" i="1"/>
  <c r="C525" i="2" s="1"/>
  <c r="E296" i="1"/>
  <c r="C456" i="2" s="1"/>
  <c r="B1857" i="2" l="1"/>
  <c r="B1858" i="2"/>
  <c r="B952" i="2" l="1"/>
  <c r="B953" i="2"/>
  <c r="B954" i="2"/>
  <c r="B951" i="2"/>
  <c r="B946" i="2"/>
  <c r="B947" i="2"/>
  <c r="B948" i="2"/>
  <c r="B945" i="2"/>
  <c r="D860" i="2"/>
  <c r="C860" i="2"/>
  <c r="D859" i="2"/>
  <c r="C859" i="2"/>
  <c r="D861" i="2"/>
  <c r="D856" i="2"/>
  <c r="D855" i="2"/>
  <c r="D852" i="2"/>
  <c r="D851" i="2"/>
  <c r="B194" i="2"/>
  <c r="D927" i="2" l="1"/>
  <c r="D926" i="2"/>
  <c r="D924" i="2"/>
  <c r="D923" i="2"/>
  <c r="C927" i="2"/>
  <c r="C926" i="2"/>
  <c r="C924" i="2"/>
  <c r="C923" i="2"/>
  <c r="C203" i="2"/>
  <c r="C202" i="2"/>
  <c r="C201" i="2"/>
  <c r="C200" i="2"/>
  <c r="E100" i="1" l="1"/>
  <c r="C205" i="2" l="1"/>
  <c r="D205" i="2"/>
  <c r="E301" i="1"/>
  <c r="H297" i="1"/>
  <c r="G297" i="1"/>
  <c r="F297" i="1"/>
  <c r="E297" i="1"/>
  <c r="I294" i="1"/>
  <c r="C546" i="2" s="1"/>
  <c r="I293" i="1"/>
  <c r="C545" i="2" s="1"/>
  <c r="I291" i="1"/>
  <c r="C543" i="2" s="1"/>
  <c r="I290" i="1"/>
  <c r="C542" i="2" s="1"/>
  <c r="I288" i="1"/>
  <c r="C540" i="2" s="1"/>
  <c r="I287" i="1"/>
  <c r="C539" i="2" s="1"/>
  <c r="I285" i="1"/>
  <c r="C537" i="2" s="1"/>
  <c r="I284" i="1"/>
  <c r="C536" i="2" s="1"/>
  <c r="I282" i="1"/>
  <c r="C534" i="2" s="1"/>
  <c r="I281" i="1"/>
  <c r="C533" i="2" s="1"/>
  <c r="I279" i="1"/>
  <c r="C531" i="2" s="1"/>
  <c r="I278" i="1"/>
  <c r="C530" i="2" s="1"/>
  <c r="I277" i="1"/>
  <c r="C529" i="2" s="1"/>
  <c r="I276" i="1"/>
  <c r="C528" i="2" s="1"/>
  <c r="I275" i="1"/>
  <c r="K446" i="1"/>
  <c r="C424" i="1"/>
  <c r="E299" i="1" l="1"/>
  <c r="C527" i="2"/>
  <c r="I296" i="1"/>
  <c r="E300" i="1"/>
  <c r="I297" i="1" l="1"/>
  <c r="C548" i="2"/>
  <c r="B1061" i="2"/>
  <c r="C1853" i="2"/>
  <c r="D1614" i="2"/>
  <c r="G1431" i="1"/>
  <c r="G1430" i="1"/>
  <c r="G1429" i="1"/>
  <c r="G1428" i="1"/>
  <c r="G1427" i="1"/>
  <c r="G1426" i="1"/>
  <c r="D1926" i="2"/>
  <c r="D1921" i="2"/>
  <c r="D1920" i="2"/>
  <c r="D1919" i="2"/>
  <c r="D1918" i="2"/>
  <c r="D1916" i="2"/>
  <c r="D1915" i="2"/>
  <c r="D1914" i="2"/>
  <c r="D1913" i="2"/>
  <c r="D1911" i="2"/>
  <c r="D1910" i="2"/>
  <c r="D1909" i="2"/>
  <c r="D1908" i="2"/>
  <c r="C1926" i="2"/>
  <c r="C1919" i="2"/>
  <c r="C1920" i="2"/>
  <c r="C1921" i="2"/>
  <c r="C1918" i="2"/>
  <c r="C1916" i="2"/>
  <c r="C1915" i="2"/>
  <c r="C1914" i="2"/>
  <c r="C1913" i="2"/>
  <c r="C1911" i="2"/>
  <c r="C1910" i="2"/>
  <c r="C1909" i="2"/>
  <c r="C1908" i="2"/>
  <c r="D1878" i="2" l="1"/>
  <c r="D1877" i="2"/>
  <c r="D1876" i="2"/>
  <c r="D1875" i="2"/>
  <c r="D1874" i="2"/>
  <c r="C1876" i="2"/>
  <c r="C1877" i="2"/>
  <c r="C1878" i="2"/>
  <c r="C1875" i="2"/>
  <c r="C1874" i="2"/>
  <c r="D1854" i="2"/>
  <c r="D1853" i="2"/>
  <c r="D1852" i="2"/>
  <c r="D1851" i="2"/>
  <c r="D1850" i="2"/>
  <c r="C1851" i="2"/>
  <c r="C1852" i="2"/>
  <c r="C1854" i="2"/>
  <c r="C1850" i="2"/>
  <c r="K486" i="1" l="1"/>
  <c r="D817" i="2" s="1"/>
  <c r="I1377" i="1"/>
  <c r="I1376" i="1"/>
  <c r="I1375" i="1"/>
  <c r="B199" i="2"/>
  <c r="E99" i="1"/>
  <c r="D204" i="2" s="1"/>
  <c r="D1698" i="2"/>
  <c r="C1698" i="2"/>
  <c r="B800" i="2"/>
  <c r="B799" i="2"/>
  <c r="B1768" i="2"/>
  <c r="B1752" i="2"/>
  <c r="B1737" i="2"/>
  <c r="B1703" i="2"/>
  <c r="B1689" i="2"/>
  <c r="B1685" i="2"/>
  <c r="B1684" i="2"/>
  <c r="B1683" i="2"/>
  <c r="B1682" i="2"/>
  <c r="B1681" i="2"/>
  <c r="B1675" i="2"/>
  <c r="B1674" i="2"/>
  <c r="B1673" i="2"/>
  <c r="B1672" i="2"/>
  <c r="B1671" i="2"/>
  <c r="H1401" i="1"/>
  <c r="C1955" i="2" s="1"/>
  <c r="H1400" i="1"/>
  <c r="C1954" i="2" s="1"/>
  <c r="D1193" i="1"/>
  <c r="D1771" i="2" s="1"/>
  <c r="D1190" i="1"/>
  <c r="D1768" i="2" s="1"/>
  <c r="D1175" i="1"/>
  <c r="C1755" i="2" s="1"/>
  <c r="D1172" i="1"/>
  <c r="C1752" i="2" s="1"/>
  <c r="D1157" i="1"/>
  <c r="D1740" i="2" s="1"/>
  <c r="D1154" i="1"/>
  <c r="C1737" i="2" s="1"/>
  <c r="D1700" i="2"/>
  <c r="D1696" i="2"/>
  <c r="C1700" i="2"/>
  <c r="C1696" i="2"/>
  <c r="E1137" i="1"/>
  <c r="D1725" i="2" s="1"/>
  <c r="D1770" i="2"/>
  <c r="D1769" i="2"/>
  <c r="D1767" i="2"/>
  <c r="D1766" i="2"/>
  <c r="D1765" i="2"/>
  <c r="D1764" i="2"/>
  <c r="D1763" i="2"/>
  <c r="D1762" i="2"/>
  <c r="D1761" i="2"/>
  <c r="D1760" i="2"/>
  <c r="D1754" i="2"/>
  <c r="D1753" i="2"/>
  <c r="D1751" i="2"/>
  <c r="D1750" i="2"/>
  <c r="D1749" i="2"/>
  <c r="D1748" i="2"/>
  <c r="D1747" i="2"/>
  <c r="D1746" i="2"/>
  <c r="D1745" i="2"/>
  <c r="D1744" i="2"/>
  <c r="D1739" i="2"/>
  <c r="D1738" i="2"/>
  <c r="D1736" i="2"/>
  <c r="D1735" i="2"/>
  <c r="D1734" i="2"/>
  <c r="D1733" i="2"/>
  <c r="D1732" i="2"/>
  <c r="D1731" i="2"/>
  <c r="D1730" i="2"/>
  <c r="D1729" i="2"/>
  <c r="C1770" i="2"/>
  <c r="C1769" i="2"/>
  <c r="C1767" i="2"/>
  <c r="C1766" i="2"/>
  <c r="C1765" i="2"/>
  <c r="C1764" i="2"/>
  <c r="C1763" i="2"/>
  <c r="C1762" i="2"/>
  <c r="C1761" i="2"/>
  <c r="C1760" i="2"/>
  <c r="C1754" i="2"/>
  <c r="C1753" i="2"/>
  <c r="C1751" i="2"/>
  <c r="C1750" i="2"/>
  <c r="C1749" i="2"/>
  <c r="C1748" i="2"/>
  <c r="C1747" i="2"/>
  <c r="C1746" i="2"/>
  <c r="C1745" i="2"/>
  <c r="C1744" i="2"/>
  <c r="C1739" i="2"/>
  <c r="C1738" i="2"/>
  <c r="C1736" i="2"/>
  <c r="C1735" i="2"/>
  <c r="C1734" i="2"/>
  <c r="C1733" i="2"/>
  <c r="C1732" i="2"/>
  <c r="C1731" i="2"/>
  <c r="C1715" i="2"/>
  <c r="D1717" i="2"/>
  <c r="D1716" i="2"/>
  <c r="D1715" i="2"/>
  <c r="C1717" i="2"/>
  <c r="C1716" i="2"/>
  <c r="D1712" i="2"/>
  <c r="D1711" i="2"/>
  <c r="D1710" i="2"/>
  <c r="C1712" i="2"/>
  <c r="C1711" i="2"/>
  <c r="C1710" i="2"/>
  <c r="D1707" i="2"/>
  <c r="D1706" i="2"/>
  <c r="D1705" i="2"/>
  <c r="C1707" i="2"/>
  <c r="C1706" i="2"/>
  <c r="C1705" i="2"/>
  <c r="D1613" i="2"/>
  <c r="E1049" i="1"/>
  <c r="I1306" i="1"/>
  <c r="I1307" i="1" s="1"/>
  <c r="C1880" i="2" s="1"/>
  <c r="E1126" i="1"/>
  <c r="D1713" i="2" s="1"/>
  <c r="F1126" i="1"/>
  <c r="D1718" i="2" s="1"/>
  <c r="D1126" i="1"/>
  <c r="D1708" i="2" s="1"/>
  <c r="D1420" i="2"/>
  <c r="D1421" i="2"/>
  <c r="D1422" i="2"/>
  <c r="D1423" i="2"/>
  <c r="D1425" i="2"/>
  <c r="C1425" i="2"/>
  <c r="C1423" i="2"/>
  <c r="C1422" i="2"/>
  <c r="C1421" i="2"/>
  <c r="C1420" i="2"/>
  <c r="C1427" i="2"/>
  <c r="D1426" i="2"/>
  <c r="D874" i="2"/>
  <c r="D875" i="2"/>
  <c r="D876" i="2"/>
  <c r="D877" i="2"/>
  <c r="D879" i="2"/>
  <c r="C879" i="2"/>
  <c r="C877" i="2"/>
  <c r="C876" i="2"/>
  <c r="C875" i="2"/>
  <c r="C874" i="2"/>
  <c r="D865" i="2"/>
  <c r="D866" i="2"/>
  <c r="D867" i="2"/>
  <c r="D868" i="2"/>
  <c r="D870" i="2"/>
  <c r="C870" i="2"/>
  <c r="C868" i="2"/>
  <c r="C867" i="2"/>
  <c r="C866" i="2"/>
  <c r="C865" i="2"/>
  <c r="C871" i="2"/>
  <c r="D1430" i="2"/>
  <c r="D1431" i="2"/>
  <c r="D1432" i="2"/>
  <c r="D1433" i="2"/>
  <c r="D1435" i="2"/>
  <c r="D1437" i="2"/>
  <c r="C1437" i="2"/>
  <c r="C1435" i="2"/>
  <c r="C1433" i="2"/>
  <c r="C1432" i="2"/>
  <c r="C1431" i="2"/>
  <c r="C1430" i="2"/>
  <c r="J872" i="1"/>
  <c r="D1434" i="2" s="1"/>
  <c r="B515" i="1"/>
  <c r="C1186" i="2"/>
  <c r="C1187" i="2"/>
  <c r="C1188" i="2"/>
  <c r="C1189" i="2"/>
  <c r="C1190" i="2"/>
  <c r="C1191" i="2"/>
  <c r="D1191" i="2"/>
  <c r="D1190" i="2"/>
  <c r="D1189" i="2"/>
  <c r="D1188" i="2"/>
  <c r="D1187" i="2"/>
  <c r="D1186" i="2"/>
  <c r="D1007" i="2"/>
  <c r="C1007" i="2"/>
  <c r="D989" i="2"/>
  <c r="C989" i="2"/>
  <c r="D971" i="2"/>
  <c r="C971" i="2"/>
  <c r="J641" i="1"/>
  <c r="C1025" i="2" s="1"/>
  <c r="D1979" i="2"/>
  <c r="D1978" i="2"/>
  <c r="C1979" i="2"/>
  <c r="C1978" i="2"/>
  <c r="K1414" i="1"/>
  <c r="C1970" i="2" s="1"/>
  <c r="C851" i="2"/>
  <c r="C852" i="2"/>
  <c r="C855" i="2"/>
  <c r="C856" i="2"/>
  <c r="E532" i="1"/>
  <c r="D853" i="2" s="1"/>
  <c r="C195" i="2"/>
  <c r="C196" i="2"/>
  <c r="D196" i="2"/>
  <c r="D195" i="2"/>
  <c r="C95" i="1"/>
  <c r="D197" i="2" s="1"/>
  <c r="C1641" i="2"/>
  <c r="C1642" i="2"/>
  <c r="C1645" i="2"/>
  <c r="C1646" i="2"/>
  <c r="C1649" i="2"/>
  <c r="C1650" i="2"/>
  <c r="C1653" i="2"/>
  <c r="C1654" i="2"/>
  <c r="C1657" i="2"/>
  <c r="C1658" i="2"/>
  <c r="C1661" i="2"/>
  <c r="C1662" i="2"/>
  <c r="C1665" i="2"/>
  <c r="C1666" i="2"/>
  <c r="D1666" i="2"/>
  <c r="D1665" i="2"/>
  <c r="D1662" i="2"/>
  <c r="D1661" i="2"/>
  <c r="D1658" i="2"/>
  <c r="D1657" i="2"/>
  <c r="D1654" i="2"/>
  <c r="D1653" i="2"/>
  <c r="D1650" i="2"/>
  <c r="D1649" i="2"/>
  <c r="D1646" i="2"/>
  <c r="D1645" i="2"/>
  <c r="D1641" i="2"/>
  <c r="K1078" i="1"/>
  <c r="D1663" i="2" s="1"/>
  <c r="L1078" i="1"/>
  <c r="D1667" i="2" s="1"/>
  <c r="C960" i="2"/>
  <c r="C961" i="2"/>
  <c r="C962" i="2"/>
  <c r="C963" i="2"/>
  <c r="C964" i="2"/>
  <c r="C965" i="2"/>
  <c r="C966" i="2"/>
  <c r="C967" i="2"/>
  <c r="C968" i="2"/>
  <c r="C969" i="2"/>
  <c r="C970" i="2"/>
  <c r="C972" i="2"/>
  <c r="C973" i="2"/>
  <c r="C974" i="2"/>
  <c r="C975" i="2"/>
  <c r="C978" i="2"/>
  <c r="C979" i="2"/>
  <c r="C980" i="2"/>
  <c r="C981" i="2"/>
  <c r="C982" i="2"/>
  <c r="C983" i="2"/>
  <c r="C984" i="2"/>
  <c r="C985" i="2"/>
  <c r="C986" i="2"/>
  <c r="C987" i="2"/>
  <c r="C988" i="2"/>
  <c r="C990" i="2"/>
  <c r="C991" i="2"/>
  <c r="C992" i="2"/>
  <c r="C993" i="2"/>
  <c r="C996" i="2"/>
  <c r="C997" i="2"/>
  <c r="C998" i="2"/>
  <c r="C999" i="2"/>
  <c r="C1000" i="2"/>
  <c r="C1001" i="2"/>
  <c r="C1002" i="2"/>
  <c r="C1003" i="2"/>
  <c r="C1004" i="2"/>
  <c r="C1005" i="2"/>
  <c r="C1006" i="2"/>
  <c r="C1008" i="2"/>
  <c r="C1009" i="2"/>
  <c r="C1010" i="2"/>
  <c r="C1011" i="2"/>
  <c r="C1014" i="2"/>
  <c r="C1018" i="2"/>
  <c r="C1026" i="2"/>
  <c r="D1026" i="2"/>
  <c r="D1018" i="2"/>
  <c r="D1014" i="2"/>
  <c r="D1011" i="2"/>
  <c r="D1010" i="2"/>
  <c r="D1009" i="2"/>
  <c r="D1008" i="2"/>
  <c r="D1006" i="2"/>
  <c r="D1005" i="2"/>
  <c r="D1004" i="2"/>
  <c r="D1003" i="2"/>
  <c r="D1002" i="2"/>
  <c r="D1001" i="2"/>
  <c r="D1000" i="2"/>
  <c r="D999" i="2"/>
  <c r="D998" i="2"/>
  <c r="D997" i="2"/>
  <c r="D996" i="2"/>
  <c r="D993" i="2"/>
  <c r="D992" i="2"/>
  <c r="D991" i="2"/>
  <c r="D990" i="2"/>
  <c r="D988" i="2"/>
  <c r="D987" i="2"/>
  <c r="D986" i="2"/>
  <c r="D985" i="2"/>
  <c r="D984" i="2"/>
  <c r="D983" i="2"/>
  <c r="D982" i="2"/>
  <c r="D981" i="2"/>
  <c r="D980" i="2"/>
  <c r="D979" i="2"/>
  <c r="D978" i="2"/>
  <c r="D975" i="2"/>
  <c r="D974" i="2"/>
  <c r="D973" i="2"/>
  <c r="D972" i="2"/>
  <c r="D970" i="2"/>
  <c r="D969" i="2"/>
  <c r="D968" i="2"/>
  <c r="D967" i="2"/>
  <c r="D966" i="2"/>
  <c r="D965" i="2"/>
  <c r="D964" i="2"/>
  <c r="D963" i="2"/>
  <c r="D962" i="2"/>
  <c r="D961" i="2"/>
  <c r="D960" i="2"/>
  <c r="J633" i="1"/>
  <c r="D1017" i="2" s="1"/>
  <c r="J635" i="1"/>
  <c r="D1019" i="2" s="1"/>
  <c r="J636" i="1"/>
  <c r="D1020" i="2" s="1"/>
  <c r="J637" i="1"/>
  <c r="C1021" i="2" s="1"/>
  <c r="J638" i="1"/>
  <c r="C1022" i="2" s="1"/>
  <c r="J639" i="1"/>
  <c r="D1023" i="2" s="1"/>
  <c r="J640" i="1"/>
  <c r="D1024" i="2" s="1"/>
  <c r="J643" i="1"/>
  <c r="D1027" i="2" s="1"/>
  <c r="C945" i="2"/>
  <c r="C946" i="2"/>
  <c r="C947" i="2"/>
  <c r="C948" i="2"/>
  <c r="C951" i="2"/>
  <c r="C952" i="2"/>
  <c r="C953" i="2"/>
  <c r="C954" i="2"/>
  <c r="C955" i="2"/>
  <c r="D955" i="2"/>
  <c r="D954" i="2"/>
  <c r="D953" i="2"/>
  <c r="D952" i="2"/>
  <c r="D951" i="2"/>
  <c r="D948" i="2"/>
  <c r="D947" i="2"/>
  <c r="D946" i="2"/>
  <c r="D945" i="2"/>
  <c r="J721" i="1"/>
  <c r="D1192" i="2" s="1"/>
  <c r="J645" i="1"/>
  <c r="D1029" i="2" s="1"/>
  <c r="J644" i="1"/>
  <c r="D1028" i="2" s="1"/>
  <c r="J632" i="1"/>
  <c r="D1016" i="2" s="1"/>
  <c r="J631" i="1"/>
  <c r="C1015" i="2" s="1"/>
  <c r="H646" i="1"/>
  <c r="C994" i="2" s="1"/>
  <c r="I646" i="1"/>
  <c r="G646" i="1"/>
  <c r="C976" i="2" s="1"/>
  <c r="D1402" i="2"/>
  <c r="C1402" i="2"/>
  <c r="D1371" i="2"/>
  <c r="C1371" i="2"/>
  <c r="D1356" i="2"/>
  <c r="C1356" i="2"/>
  <c r="D1341" i="2"/>
  <c r="C1341" i="2"/>
  <c r="D1326" i="2"/>
  <c r="C1326" i="2"/>
  <c r="D1311" i="2"/>
  <c r="C1311" i="2"/>
  <c r="D1296" i="2"/>
  <c r="C1296" i="2"/>
  <c r="D1281" i="2"/>
  <c r="C1281" i="2"/>
  <c r="L846" i="1"/>
  <c r="C1417" i="2" s="1"/>
  <c r="C1884" i="2"/>
  <c r="H1306" i="1"/>
  <c r="D1872" i="2" s="1"/>
  <c r="C1883" i="2"/>
  <c r="G1306" i="1"/>
  <c r="G1307" i="1" s="1"/>
  <c r="D1884" i="2"/>
  <c r="D1883" i="2"/>
  <c r="C1730" i="2"/>
  <c r="C1729" i="2"/>
  <c r="D1788" i="2"/>
  <c r="D1787" i="2"/>
  <c r="D1993" i="2"/>
  <c r="D1992" i="2"/>
  <c r="D1991" i="2"/>
  <c r="C1990" i="2"/>
  <c r="I1267" i="1"/>
  <c r="D932" i="2"/>
  <c r="D933" i="2"/>
  <c r="D934" i="2"/>
  <c r="D935" i="2"/>
  <c r="D936" i="2"/>
  <c r="D937" i="2"/>
  <c r="D938" i="2"/>
  <c r="D939" i="2"/>
  <c r="I603" i="1"/>
  <c r="C940" i="2" s="1"/>
  <c r="C939" i="2"/>
  <c r="C938" i="2"/>
  <c r="C937" i="2"/>
  <c r="C936" i="2"/>
  <c r="C935" i="2"/>
  <c r="C934" i="2"/>
  <c r="C933" i="2"/>
  <c r="C932" i="2"/>
  <c r="D911" i="2"/>
  <c r="D912" i="2"/>
  <c r="D913" i="2"/>
  <c r="D914" i="2"/>
  <c r="K575" i="1"/>
  <c r="D915" i="2" s="1"/>
  <c r="D916" i="2"/>
  <c r="D918" i="2"/>
  <c r="C918" i="2"/>
  <c r="C916" i="2"/>
  <c r="C914" i="2"/>
  <c r="C913" i="2"/>
  <c r="C912" i="2"/>
  <c r="C911" i="2"/>
  <c r="D902" i="2"/>
  <c r="D903" i="2"/>
  <c r="D904" i="2"/>
  <c r="D905" i="2"/>
  <c r="J575" i="1"/>
  <c r="C906" i="2" s="1"/>
  <c r="D907" i="2"/>
  <c r="D909" i="2"/>
  <c r="C909" i="2"/>
  <c r="C907" i="2"/>
  <c r="C905" i="2"/>
  <c r="C904" i="2"/>
  <c r="C903" i="2"/>
  <c r="C902" i="2"/>
  <c r="D1831" i="2"/>
  <c r="D1832" i="2"/>
  <c r="D1833" i="2"/>
  <c r="D1834" i="2"/>
  <c r="D1835" i="2"/>
  <c r="D1836" i="2"/>
  <c r="D1837" i="2"/>
  <c r="D1838" i="2"/>
  <c r="C1838" i="2"/>
  <c r="C1837" i="2"/>
  <c r="C1836" i="2"/>
  <c r="C1835" i="2"/>
  <c r="C1834" i="2"/>
  <c r="C1833" i="2"/>
  <c r="C1832" i="2"/>
  <c r="C1831" i="2"/>
  <c r="G1037" i="1"/>
  <c r="C1605" i="2" s="1"/>
  <c r="H1037" i="1"/>
  <c r="C1606" i="2" s="1"/>
  <c r="H1010" i="1"/>
  <c r="H1004" i="1"/>
  <c r="H997" i="1"/>
  <c r="H714" i="1"/>
  <c r="D1691" i="2"/>
  <c r="D1692" i="2"/>
  <c r="D1690" i="2"/>
  <c r="J1088" i="1"/>
  <c r="K1088" i="1" s="1"/>
  <c r="C1677" i="2" s="1"/>
  <c r="J1095" i="1"/>
  <c r="K1095" i="1" s="1"/>
  <c r="C1687" i="2" s="1"/>
  <c r="D1680" i="2"/>
  <c r="D1670" i="2"/>
  <c r="D1867" i="2"/>
  <c r="D1227" i="2"/>
  <c r="D1228" i="2"/>
  <c r="C1228" i="2"/>
  <c r="C1227" i="2"/>
  <c r="D1996" i="2"/>
  <c r="D1997" i="2"/>
  <c r="D1998" i="2"/>
  <c r="D1999" i="2"/>
  <c r="D2000" i="2"/>
  <c r="D2001" i="2"/>
  <c r="C2001" i="2"/>
  <c r="C2000" i="2"/>
  <c r="C1999" i="2"/>
  <c r="C1998" i="2"/>
  <c r="C1997" i="2"/>
  <c r="C1996" i="2"/>
  <c r="C428" i="1"/>
  <c r="C669" i="2" s="1"/>
  <c r="D428" i="1"/>
  <c r="C683" i="2" s="1"/>
  <c r="E428" i="1"/>
  <c r="D697" i="2" s="1"/>
  <c r="F428" i="1"/>
  <c r="D1958" i="2"/>
  <c r="D1959" i="2"/>
  <c r="I1402" i="1"/>
  <c r="D1960" i="2" s="1"/>
  <c r="D1962" i="2"/>
  <c r="D1963" i="2"/>
  <c r="J1402" i="1"/>
  <c r="K1403" i="1" s="1"/>
  <c r="K1400" i="1"/>
  <c r="D1966" i="2" s="1"/>
  <c r="K1401" i="1"/>
  <c r="D1967" i="2" s="1"/>
  <c r="K1413" i="1"/>
  <c r="D1980" i="2" s="1"/>
  <c r="C1963" i="2"/>
  <c r="C1962" i="2"/>
  <c r="C1959" i="2"/>
  <c r="C1958" i="2"/>
  <c r="D1935" i="2"/>
  <c r="D1936" i="2"/>
  <c r="D1937" i="2"/>
  <c r="D1939" i="2"/>
  <c r="D1940" i="2"/>
  <c r="D1941" i="2"/>
  <c r="K1389" i="1"/>
  <c r="K1390" i="1"/>
  <c r="K1391" i="1"/>
  <c r="I692" i="1"/>
  <c r="C1096" i="2" s="1"/>
  <c r="I693" i="1"/>
  <c r="D1097" i="2" s="1"/>
  <c r="D1206" i="2"/>
  <c r="I695" i="1"/>
  <c r="J753" i="1" s="1"/>
  <c r="D1207" i="2"/>
  <c r="K752" i="1"/>
  <c r="D1208" i="2" s="1"/>
  <c r="I691" i="1"/>
  <c r="C1095" i="2" s="1"/>
  <c r="D1205" i="2"/>
  <c r="I689" i="1"/>
  <c r="C1093" i="2" s="1"/>
  <c r="I690" i="1"/>
  <c r="C1094" i="2" s="1"/>
  <c r="D1204" i="2"/>
  <c r="D509" i="1"/>
  <c r="C833" i="2" s="1"/>
  <c r="E509" i="1"/>
  <c r="C834" i="2" s="1"/>
  <c r="D1897" i="2"/>
  <c r="D1896" i="2"/>
  <c r="D1893" i="2"/>
  <c r="D1892" i="2"/>
  <c r="D1871" i="2"/>
  <c r="D1870" i="2"/>
  <c r="D1869" i="2"/>
  <c r="D1868" i="2"/>
  <c r="D1864" i="2"/>
  <c r="D1863" i="2"/>
  <c r="D1862" i="2"/>
  <c r="D1861" i="2"/>
  <c r="D1860" i="2"/>
  <c r="D1505" i="2"/>
  <c r="D1504" i="2"/>
  <c r="D1503" i="2"/>
  <c r="D1502" i="2"/>
  <c r="D1499" i="2"/>
  <c r="D1498" i="2"/>
  <c r="D1497" i="2"/>
  <c r="D1496" i="2"/>
  <c r="D1495" i="2"/>
  <c r="D1494" i="2"/>
  <c r="G949" i="1"/>
  <c r="C1492" i="2" s="1"/>
  <c r="D1491" i="2"/>
  <c r="D1490" i="2"/>
  <c r="D1489" i="2"/>
  <c r="D1488" i="2"/>
  <c r="D1487" i="2"/>
  <c r="D1486" i="2"/>
  <c r="D1483" i="2"/>
  <c r="D1482" i="2"/>
  <c r="D1480" i="2"/>
  <c r="D1479" i="2"/>
  <c r="D1477" i="2"/>
  <c r="D1476" i="2"/>
  <c r="G915" i="1"/>
  <c r="D1468" i="2" s="1"/>
  <c r="D1467" i="2"/>
  <c r="D1466" i="2"/>
  <c r="D1465" i="2"/>
  <c r="D1464" i="2"/>
  <c r="D1463" i="2"/>
  <c r="D1462" i="2"/>
  <c r="E891" i="1"/>
  <c r="C1444" i="2" s="1"/>
  <c r="G903" i="1"/>
  <c r="D1457" i="2" s="1"/>
  <c r="D1456" i="2"/>
  <c r="D1455" i="2"/>
  <c r="D1454" i="2"/>
  <c r="D1453" i="2"/>
  <c r="D1452" i="2"/>
  <c r="F891" i="1"/>
  <c r="D1449" i="2" s="1"/>
  <c r="D1448" i="2"/>
  <c r="D1447" i="2"/>
  <c r="D1446" i="2"/>
  <c r="D1443" i="2"/>
  <c r="D1442" i="2"/>
  <c r="D1441" i="2"/>
  <c r="L834" i="1"/>
  <c r="C1405" i="2" s="1"/>
  <c r="L835" i="1"/>
  <c r="C1406" i="2" s="1"/>
  <c r="L836" i="1"/>
  <c r="D1407" i="2" s="1"/>
  <c r="L837" i="1"/>
  <c r="D1408" i="2" s="1"/>
  <c r="L840" i="1"/>
  <c r="D1411" i="2" s="1"/>
  <c r="L841" i="1"/>
  <c r="D1412" i="2" s="1"/>
  <c r="L842" i="1"/>
  <c r="C1413" i="2" s="1"/>
  <c r="L843" i="1"/>
  <c r="C1414" i="2" s="1"/>
  <c r="D1410" i="2"/>
  <c r="D1404" i="2"/>
  <c r="K838" i="1"/>
  <c r="C1394" i="2" s="1"/>
  <c r="K844" i="1"/>
  <c r="D1400" i="2" s="1"/>
  <c r="D1399" i="2"/>
  <c r="D1398" i="2"/>
  <c r="D1397" i="2"/>
  <c r="D1396" i="2"/>
  <c r="D1395" i="2"/>
  <c r="D1393" i="2"/>
  <c r="D1392" i="2"/>
  <c r="D1391" i="2"/>
  <c r="D1390" i="2"/>
  <c r="D1389" i="2"/>
  <c r="I838" i="1"/>
  <c r="C1363" i="2" s="1"/>
  <c r="I844" i="1"/>
  <c r="D1369" i="2" s="1"/>
  <c r="D1368" i="2"/>
  <c r="D1367" i="2"/>
  <c r="D1366" i="2"/>
  <c r="D1365" i="2"/>
  <c r="D1364" i="2"/>
  <c r="D1362" i="2"/>
  <c r="D1361" i="2"/>
  <c r="D1360" i="2"/>
  <c r="D1359" i="2"/>
  <c r="D1358" i="2"/>
  <c r="H838" i="1"/>
  <c r="C1348" i="2" s="1"/>
  <c r="H844" i="1"/>
  <c r="D1354" i="2" s="1"/>
  <c r="D1353" i="2"/>
  <c r="D1352" i="2"/>
  <c r="D1351" i="2"/>
  <c r="D1350" i="2"/>
  <c r="D1349" i="2"/>
  <c r="D1347" i="2"/>
  <c r="D1346" i="2"/>
  <c r="D1345" i="2"/>
  <c r="D1344" i="2"/>
  <c r="D1343" i="2"/>
  <c r="G838" i="1"/>
  <c r="D1333" i="2" s="1"/>
  <c r="G844" i="1"/>
  <c r="D1339" i="2" s="1"/>
  <c r="D1338" i="2"/>
  <c r="D1337" i="2"/>
  <c r="D1336" i="2"/>
  <c r="D1335" i="2"/>
  <c r="D1334" i="2"/>
  <c r="D1332" i="2"/>
  <c r="D1331" i="2"/>
  <c r="D1330" i="2"/>
  <c r="D1329" i="2"/>
  <c r="D1328" i="2"/>
  <c r="F838" i="1"/>
  <c r="C1318" i="2" s="1"/>
  <c r="F844" i="1"/>
  <c r="C1324" i="2" s="1"/>
  <c r="D1323" i="2"/>
  <c r="D1322" i="2"/>
  <c r="D1321" i="2"/>
  <c r="D1320" i="2"/>
  <c r="D1319" i="2"/>
  <c r="D1317" i="2"/>
  <c r="D1316" i="2"/>
  <c r="D1315" i="2"/>
  <c r="D1314" i="2"/>
  <c r="D1313" i="2"/>
  <c r="E838" i="1"/>
  <c r="D1303" i="2" s="1"/>
  <c r="E844" i="1"/>
  <c r="C1309" i="2" s="1"/>
  <c r="D1308" i="2"/>
  <c r="D1307" i="2"/>
  <c r="D1306" i="2"/>
  <c r="D1305" i="2"/>
  <c r="D1304" i="2"/>
  <c r="D1302" i="2"/>
  <c r="D1301" i="2"/>
  <c r="D1300" i="2"/>
  <c r="D1299" i="2"/>
  <c r="D1298" i="2"/>
  <c r="D838" i="1"/>
  <c r="C1288" i="2" s="1"/>
  <c r="D844" i="1"/>
  <c r="C1294" i="2" s="1"/>
  <c r="D1293" i="2"/>
  <c r="D1292" i="2"/>
  <c r="D1291" i="2"/>
  <c r="D1290" i="2"/>
  <c r="D1289" i="2"/>
  <c r="D1287" i="2"/>
  <c r="D1286" i="2"/>
  <c r="D1285" i="2"/>
  <c r="D1284" i="2"/>
  <c r="D1283" i="2"/>
  <c r="C838" i="1"/>
  <c r="D1273" i="2" s="1"/>
  <c r="C844" i="1"/>
  <c r="C1279" i="2" s="1"/>
  <c r="D1278" i="2"/>
  <c r="D1277" i="2"/>
  <c r="D1276" i="2"/>
  <c r="D1275" i="2"/>
  <c r="D1274" i="2"/>
  <c r="D1272" i="2"/>
  <c r="D1271" i="2"/>
  <c r="D1270" i="2"/>
  <c r="D1269" i="2"/>
  <c r="D1268" i="2"/>
  <c r="D1223" i="2"/>
  <c r="D1222" i="2"/>
  <c r="D1220" i="2"/>
  <c r="D1219" i="2"/>
  <c r="D1218" i="2"/>
  <c r="D1217" i="2"/>
  <c r="I721" i="1"/>
  <c r="D1183" i="2" s="1"/>
  <c r="D1182" i="2"/>
  <c r="D1181" i="2"/>
  <c r="D1180" i="2"/>
  <c r="D1179" i="2"/>
  <c r="D1178" i="2"/>
  <c r="D1177" i="2"/>
  <c r="H721" i="1"/>
  <c r="D1174" i="2" s="1"/>
  <c r="D1173" i="2"/>
  <c r="D1172" i="2"/>
  <c r="D1171" i="2"/>
  <c r="D1170" i="2"/>
  <c r="D1169" i="2"/>
  <c r="D1168" i="2"/>
  <c r="J697" i="1"/>
  <c r="C1111" i="2" s="1"/>
  <c r="D1110" i="2"/>
  <c r="D1107" i="2"/>
  <c r="D1106" i="2"/>
  <c r="D1105" i="2"/>
  <c r="D1104" i="2"/>
  <c r="D1103" i="2"/>
  <c r="H697" i="1"/>
  <c r="C1091" i="2" s="1"/>
  <c r="H696" i="1"/>
  <c r="C1090" i="2" s="1"/>
  <c r="D1087" i="2"/>
  <c r="D1086" i="2"/>
  <c r="D1085" i="2"/>
  <c r="D1084" i="2"/>
  <c r="D1083" i="2"/>
  <c r="G697" i="1"/>
  <c r="C1081" i="2" s="1"/>
  <c r="G696" i="1"/>
  <c r="D1080" i="2" s="1"/>
  <c r="D1077" i="2"/>
  <c r="D1076" i="2"/>
  <c r="D1075" i="2"/>
  <c r="D1074" i="2"/>
  <c r="D1073" i="2"/>
  <c r="F697" i="1"/>
  <c r="C1071" i="2" s="1"/>
  <c r="F696" i="1"/>
  <c r="D1070" i="2" s="1"/>
  <c r="D1067" i="2"/>
  <c r="D1066" i="2"/>
  <c r="D1065" i="2"/>
  <c r="D1064" i="2"/>
  <c r="D1063" i="2"/>
  <c r="D1055" i="2"/>
  <c r="D1054" i="2"/>
  <c r="D1051" i="2"/>
  <c r="D1050" i="2"/>
  <c r="D1047" i="2"/>
  <c r="D1046" i="2"/>
  <c r="D1045" i="2"/>
  <c r="D1043" i="2"/>
  <c r="D1042" i="2"/>
  <c r="D1041" i="2"/>
  <c r="C1036" i="2"/>
  <c r="D1036" i="2"/>
  <c r="D1035" i="2"/>
  <c r="D1034" i="2"/>
  <c r="C861" i="2"/>
  <c r="F532" i="1"/>
  <c r="D857" i="2" s="1"/>
  <c r="D847" i="2"/>
  <c r="D846" i="2"/>
  <c r="D845" i="2"/>
  <c r="D844" i="2"/>
  <c r="D843" i="2"/>
  <c r="K447" i="1"/>
  <c r="K448" i="1"/>
  <c r="K449" i="1"/>
  <c r="K450" i="1"/>
  <c r="K451" i="1"/>
  <c r="K454" i="1"/>
  <c r="K455" i="1"/>
  <c r="K456" i="1"/>
  <c r="K457" i="1"/>
  <c r="K458" i="1"/>
  <c r="K459" i="1"/>
  <c r="K460" i="1"/>
  <c r="J452" i="1"/>
  <c r="D806" i="2" s="1"/>
  <c r="J461" i="1"/>
  <c r="C810" i="2" s="1"/>
  <c r="I452" i="1"/>
  <c r="D805" i="2" s="1"/>
  <c r="I461" i="1"/>
  <c r="C809" i="2" s="1"/>
  <c r="D792" i="2"/>
  <c r="D786" i="2"/>
  <c r="J428" i="1"/>
  <c r="D778" i="2"/>
  <c r="J424" i="1"/>
  <c r="D772" i="2"/>
  <c r="J418" i="1"/>
  <c r="I428" i="1"/>
  <c r="C753" i="2" s="1"/>
  <c r="D752" i="2"/>
  <c r="D751" i="2"/>
  <c r="D750" i="2"/>
  <c r="I424" i="1"/>
  <c r="C749" i="2" s="1"/>
  <c r="D748" i="2"/>
  <c r="D747" i="2"/>
  <c r="D746" i="2"/>
  <c r="D745" i="2"/>
  <c r="D744" i="2"/>
  <c r="I418" i="1"/>
  <c r="D743" i="2" s="1"/>
  <c r="D742" i="2"/>
  <c r="D741" i="2"/>
  <c r="H428" i="1"/>
  <c r="C739" i="2" s="1"/>
  <c r="D738" i="2"/>
  <c r="D737" i="2"/>
  <c r="D736" i="2"/>
  <c r="H424" i="1"/>
  <c r="C735" i="2" s="1"/>
  <c r="D734" i="2"/>
  <c r="D733" i="2"/>
  <c r="D732" i="2"/>
  <c r="D731" i="2"/>
  <c r="D730" i="2"/>
  <c r="H418" i="1"/>
  <c r="C729" i="2" s="1"/>
  <c r="D728" i="2"/>
  <c r="D727" i="2"/>
  <c r="G428" i="1"/>
  <c r="C725" i="2" s="1"/>
  <c r="D724" i="2"/>
  <c r="D723" i="2"/>
  <c r="D722" i="2"/>
  <c r="G424" i="1"/>
  <c r="C721" i="2" s="1"/>
  <c r="D720" i="2"/>
  <c r="D719" i="2"/>
  <c r="D718" i="2"/>
  <c r="D717" i="2"/>
  <c r="D716" i="2"/>
  <c r="G418" i="1"/>
  <c r="C715" i="2" s="1"/>
  <c r="D714" i="2"/>
  <c r="D713" i="2"/>
  <c r="D710" i="2"/>
  <c r="D709" i="2"/>
  <c r="D708" i="2"/>
  <c r="F424" i="1"/>
  <c r="D707" i="2" s="1"/>
  <c r="D706" i="2"/>
  <c r="D705" i="2"/>
  <c r="D704" i="2"/>
  <c r="D703" i="2"/>
  <c r="D702" i="2"/>
  <c r="F418" i="1"/>
  <c r="D701" i="2" s="1"/>
  <c r="D700" i="2"/>
  <c r="D699" i="2"/>
  <c r="D696" i="2"/>
  <c r="D695" i="2"/>
  <c r="D694" i="2"/>
  <c r="E424" i="1"/>
  <c r="C693" i="2" s="1"/>
  <c r="D692" i="2"/>
  <c r="D691" i="2"/>
  <c r="D690" i="2"/>
  <c r="D689" i="2"/>
  <c r="D688" i="2"/>
  <c r="E418" i="1"/>
  <c r="D687" i="2" s="1"/>
  <c r="D686" i="2"/>
  <c r="D685" i="2"/>
  <c r="D682" i="2"/>
  <c r="D681" i="2"/>
  <c r="D680" i="2"/>
  <c r="D424" i="1"/>
  <c r="D678" i="2"/>
  <c r="D677" i="2"/>
  <c r="D676" i="2"/>
  <c r="D675" i="2"/>
  <c r="D674" i="2"/>
  <c r="D418" i="1"/>
  <c r="C673" i="2" s="1"/>
  <c r="D672" i="2"/>
  <c r="D671" i="2"/>
  <c r="D668" i="2"/>
  <c r="D667" i="2"/>
  <c r="D666" i="2"/>
  <c r="C665" i="2"/>
  <c r="D664" i="2"/>
  <c r="D663" i="2"/>
  <c r="D662" i="2"/>
  <c r="D661" i="2"/>
  <c r="D660" i="2"/>
  <c r="C418" i="1"/>
  <c r="D658" i="2"/>
  <c r="H172" i="1"/>
  <c r="D312" i="2" s="1"/>
  <c r="D172" i="1"/>
  <c r="G172" i="1" s="1"/>
  <c r="E172" i="1"/>
  <c r="C309" i="2" s="1"/>
  <c r="H165" i="1"/>
  <c r="C306" i="2" s="1"/>
  <c r="D165" i="1"/>
  <c r="G165" i="1" s="1"/>
  <c r="E165" i="1"/>
  <c r="C303" i="2" s="1"/>
  <c r="H158" i="1"/>
  <c r="C300" i="2" s="1"/>
  <c r="D158" i="1"/>
  <c r="G158" i="1" s="1"/>
  <c r="E158" i="1"/>
  <c r="C297" i="2" s="1"/>
  <c r="H151" i="1"/>
  <c r="C294" i="2" s="1"/>
  <c r="D151" i="1"/>
  <c r="F151" i="1" s="1"/>
  <c r="E151" i="1"/>
  <c r="C291" i="2" s="1"/>
  <c r="H144" i="1"/>
  <c r="D288" i="2" s="1"/>
  <c r="D144" i="1"/>
  <c r="F144" i="1" s="1"/>
  <c r="E144" i="1"/>
  <c r="D285" i="2" s="1"/>
  <c r="D280" i="2"/>
  <c r="D279" i="2"/>
  <c r="K119" i="1"/>
  <c r="C276" i="2" s="1"/>
  <c r="K112" i="1"/>
  <c r="D269" i="2" s="1"/>
  <c r="K113" i="1"/>
  <c r="D270" i="2" s="1"/>
  <c r="K114" i="1"/>
  <c r="C271" i="2" s="1"/>
  <c r="K115" i="1"/>
  <c r="D272" i="2" s="1"/>
  <c r="K116" i="1"/>
  <c r="C273" i="2" s="1"/>
  <c r="K117" i="1"/>
  <c r="D274" i="2" s="1"/>
  <c r="D267" i="2"/>
  <c r="J118" i="1"/>
  <c r="C266" i="2" s="1"/>
  <c r="D265" i="2"/>
  <c r="D264" i="2"/>
  <c r="D263" i="2"/>
  <c r="D262" i="2"/>
  <c r="D261" i="2"/>
  <c r="D260" i="2"/>
  <c r="D258" i="2"/>
  <c r="I118" i="1"/>
  <c r="C257" i="2" s="1"/>
  <c r="D256" i="2"/>
  <c r="D255" i="2"/>
  <c r="D254" i="2"/>
  <c r="D253" i="2"/>
  <c r="D252" i="2"/>
  <c r="D251" i="2"/>
  <c r="D249" i="2"/>
  <c r="H118" i="1"/>
  <c r="C248" i="2" s="1"/>
  <c r="D247" i="2"/>
  <c r="D246" i="2"/>
  <c r="D245" i="2"/>
  <c r="D244" i="2"/>
  <c r="D243" i="2"/>
  <c r="D242" i="2"/>
  <c r="D231" i="2"/>
  <c r="F118" i="1"/>
  <c r="C230" i="2" s="1"/>
  <c r="D229" i="2"/>
  <c r="D228" i="2"/>
  <c r="D227" i="2"/>
  <c r="D226" i="2"/>
  <c r="D225" i="2"/>
  <c r="D224" i="2"/>
  <c r="D222" i="2"/>
  <c r="E118" i="1"/>
  <c r="D221" i="2" s="1"/>
  <c r="D220" i="2"/>
  <c r="D219" i="2"/>
  <c r="D218" i="2"/>
  <c r="D217" i="2"/>
  <c r="D216" i="2"/>
  <c r="D215" i="2"/>
  <c r="G86" i="1"/>
  <c r="C120" i="2" s="1"/>
  <c r="H86" i="1"/>
  <c r="C138" i="2" s="1"/>
  <c r="I86" i="1"/>
  <c r="D156" i="2" s="1"/>
  <c r="J86" i="1"/>
  <c r="D174" i="2" s="1"/>
  <c r="C119" i="2"/>
  <c r="C137" i="2"/>
  <c r="C155" i="2"/>
  <c r="C173" i="2"/>
  <c r="C118" i="2"/>
  <c r="C136" i="2"/>
  <c r="C154" i="2"/>
  <c r="C172" i="2"/>
  <c r="C117" i="2"/>
  <c r="C135" i="2"/>
  <c r="C153" i="2"/>
  <c r="C171" i="2"/>
  <c r="C116" i="2"/>
  <c r="C134" i="2"/>
  <c r="C152" i="2"/>
  <c r="C170" i="2"/>
  <c r="C115" i="2"/>
  <c r="C133" i="2"/>
  <c r="C151" i="2"/>
  <c r="C169" i="2"/>
  <c r="C114" i="2"/>
  <c r="C132" i="2"/>
  <c r="C150" i="2"/>
  <c r="C168" i="2"/>
  <c r="C113" i="2"/>
  <c r="C131" i="2"/>
  <c r="C149" i="2"/>
  <c r="C167" i="2"/>
  <c r="C112" i="2"/>
  <c r="C130" i="2"/>
  <c r="C148" i="2"/>
  <c r="C166" i="2"/>
  <c r="C111" i="2"/>
  <c r="C129" i="2"/>
  <c r="C147" i="2"/>
  <c r="C165" i="2"/>
  <c r="C110" i="2"/>
  <c r="C128" i="2"/>
  <c r="C146" i="2"/>
  <c r="C164" i="2"/>
  <c r="C109" i="2"/>
  <c r="C127" i="2"/>
  <c r="C145" i="2"/>
  <c r="C163" i="2"/>
  <c r="C108" i="2"/>
  <c r="C126" i="2"/>
  <c r="C144" i="2"/>
  <c r="C162" i="2"/>
  <c r="C107" i="2"/>
  <c r="C125" i="2"/>
  <c r="C143" i="2"/>
  <c r="C161" i="2"/>
  <c r="C106" i="2"/>
  <c r="C124" i="2"/>
  <c r="C142" i="2"/>
  <c r="C160" i="2"/>
  <c r="C105" i="2"/>
  <c r="C123" i="2"/>
  <c r="C141" i="2"/>
  <c r="C159" i="2"/>
  <c r="C104" i="2"/>
  <c r="C122" i="2"/>
  <c r="C140" i="2"/>
  <c r="C158" i="2"/>
  <c r="D173" i="2"/>
  <c r="D172" i="2"/>
  <c r="D171" i="2"/>
  <c r="D170" i="2"/>
  <c r="D169" i="2"/>
  <c r="D168" i="2"/>
  <c r="D167" i="2"/>
  <c r="D166" i="2"/>
  <c r="D165" i="2"/>
  <c r="D164" i="2"/>
  <c r="D163" i="2"/>
  <c r="D162" i="2"/>
  <c r="D161" i="2"/>
  <c r="D160" i="2"/>
  <c r="D159" i="2"/>
  <c r="D158" i="2"/>
  <c r="D155" i="2"/>
  <c r="D154" i="2"/>
  <c r="D153" i="2"/>
  <c r="D152" i="2"/>
  <c r="D151" i="2"/>
  <c r="D150" i="2"/>
  <c r="D149" i="2"/>
  <c r="D148" i="2"/>
  <c r="D147" i="2"/>
  <c r="D146" i="2"/>
  <c r="D145" i="2"/>
  <c r="D144" i="2"/>
  <c r="D143" i="2"/>
  <c r="D142" i="2"/>
  <c r="D141" i="2"/>
  <c r="D140" i="2"/>
  <c r="D137" i="2"/>
  <c r="D136" i="2"/>
  <c r="D135" i="2"/>
  <c r="D134" i="2"/>
  <c r="D133" i="2"/>
  <c r="D132" i="2"/>
  <c r="D131" i="2"/>
  <c r="D130" i="2"/>
  <c r="D129" i="2"/>
  <c r="D128" i="2"/>
  <c r="D127" i="2"/>
  <c r="D126" i="2"/>
  <c r="D125" i="2"/>
  <c r="D124" i="2"/>
  <c r="D123" i="2"/>
  <c r="D122" i="2"/>
  <c r="D119" i="2"/>
  <c r="D118" i="2"/>
  <c r="D117" i="2"/>
  <c r="D116" i="2"/>
  <c r="D115" i="2"/>
  <c r="D114" i="2"/>
  <c r="D113" i="2"/>
  <c r="D112" i="2"/>
  <c r="D111" i="2"/>
  <c r="D110" i="2"/>
  <c r="D109" i="2"/>
  <c r="D108" i="2"/>
  <c r="D107" i="2"/>
  <c r="D106" i="2"/>
  <c r="D105" i="2"/>
  <c r="D104" i="2"/>
  <c r="C86" i="1"/>
  <c r="C28" i="2" s="1"/>
  <c r="D86" i="1"/>
  <c r="D46" i="2" s="1"/>
  <c r="E86" i="1"/>
  <c r="D64" i="2" s="1"/>
  <c r="F86" i="1"/>
  <c r="D82" i="2" s="1"/>
  <c r="C27" i="2"/>
  <c r="C45" i="2"/>
  <c r="C63" i="2"/>
  <c r="C81" i="2"/>
  <c r="C26" i="2"/>
  <c r="C44" i="2"/>
  <c r="C62" i="2"/>
  <c r="C80" i="2"/>
  <c r="C25" i="2"/>
  <c r="C43" i="2"/>
  <c r="C61" i="2"/>
  <c r="C79" i="2"/>
  <c r="C24" i="2"/>
  <c r="C42" i="2"/>
  <c r="C60" i="2"/>
  <c r="C78" i="2"/>
  <c r="C23" i="2"/>
  <c r="C41" i="2"/>
  <c r="C59" i="2"/>
  <c r="C77" i="2"/>
  <c r="C22" i="2"/>
  <c r="C40" i="2"/>
  <c r="C58" i="2"/>
  <c r="C76" i="2"/>
  <c r="C21" i="2"/>
  <c r="C39" i="2"/>
  <c r="C57" i="2"/>
  <c r="C75" i="2"/>
  <c r="C20" i="2"/>
  <c r="C38" i="2"/>
  <c r="C56" i="2"/>
  <c r="C74" i="2"/>
  <c r="C19" i="2"/>
  <c r="C37" i="2"/>
  <c r="C55" i="2"/>
  <c r="C73" i="2"/>
  <c r="C18" i="2"/>
  <c r="C36" i="2"/>
  <c r="C54" i="2"/>
  <c r="C72" i="2"/>
  <c r="C17" i="2"/>
  <c r="C35" i="2"/>
  <c r="C53" i="2"/>
  <c r="C71" i="2"/>
  <c r="C16" i="2"/>
  <c r="C34" i="2"/>
  <c r="C52" i="2"/>
  <c r="C70" i="2"/>
  <c r="C15" i="2"/>
  <c r="C33" i="2"/>
  <c r="C51" i="2"/>
  <c r="C69" i="2"/>
  <c r="C14" i="2"/>
  <c r="C32" i="2"/>
  <c r="C50" i="2"/>
  <c r="C68" i="2"/>
  <c r="C13" i="2"/>
  <c r="C31" i="2"/>
  <c r="C49" i="2"/>
  <c r="C67" i="2"/>
  <c r="C12" i="2"/>
  <c r="C30" i="2"/>
  <c r="C48" i="2"/>
  <c r="C66" i="2"/>
  <c r="D81" i="2"/>
  <c r="D80" i="2"/>
  <c r="D79" i="2"/>
  <c r="D78" i="2"/>
  <c r="D77" i="2"/>
  <c r="D76" i="2"/>
  <c r="D75" i="2"/>
  <c r="D74" i="2"/>
  <c r="D73" i="2"/>
  <c r="D72" i="2"/>
  <c r="D71" i="2"/>
  <c r="D70" i="2"/>
  <c r="D69" i="2"/>
  <c r="D68" i="2"/>
  <c r="D67" i="2"/>
  <c r="D66" i="2"/>
  <c r="D63" i="2"/>
  <c r="D62" i="2"/>
  <c r="D61" i="2"/>
  <c r="D60" i="2"/>
  <c r="D59" i="2"/>
  <c r="D58" i="2"/>
  <c r="D57" i="2"/>
  <c r="D56" i="2"/>
  <c r="D55" i="2"/>
  <c r="D54" i="2"/>
  <c r="D53" i="2"/>
  <c r="D52" i="2"/>
  <c r="D51" i="2"/>
  <c r="D50" i="2"/>
  <c r="D49" i="2"/>
  <c r="D48" i="2"/>
  <c r="D45" i="2"/>
  <c r="D44" i="2"/>
  <c r="D43" i="2"/>
  <c r="D42" i="2"/>
  <c r="D41" i="2"/>
  <c r="D40" i="2"/>
  <c r="D39" i="2"/>
  <c r="D38" i="2"/>
  <c r="D37" i="2"/>
  <c r="D36" i="2"/>
  <c r="D35" i="2"/>
  <c r="D34" i="2"/>
  <c r="D33" i="2"/>
  <c r="D32" i="2"/>
  <c r="D31" i="2"/>
  <c r="D30" i="2"/>
  <c r="D27" i="2"/>
  <c r="D26" i="2"/>
  <c r="D25" i="2"/>
  <c r="D24" i="2"/>
  <c r="D23" i="2"/>
  <c r="D22" i="2"/>
  <c r="D21" i="2"/>
  <c r="D20" i="2"/>
  <c r="D19" i="2"/>
  <c r="D18" i="2"/>
  <c r="D17" i="2"/>
  <c r="D16" i="2"/>
  <c r="D15" i="2"/>
  <c r="D14" i="2"/>
  <c r="D13" i="2"/>
  <c r="D12" i="2"/>
  <c r="D1849" i="2"/>
  <c r="D1848" i="2"/>
  <c r="D1847" i="2"/>
  <c r="D1846" i="2"/>
  <c r="D1845" i="2"/>
  <c r="K1280" i="1"/>
  <c r="C1844" i="2" s="1"/>
  <c r="D1843" i="2"/>
  <c r="D1827" i="2"/>
  <c r="D1826" i="2"/>
  <c r="D1825" i="2"/>
  <c r="D1824" i="2"/>
  <c r="D1823" i="2"/>
  <c r="D1822" i="2"/>
  <c r="D1821" i="2"/>
  <c r="D1820" i="2"/>
  <c r="D1819" i="2"/>
  <c r="D1818" i="2"/>
  <c r="D1815" i="2"/>
  <c r="D1800" i="2"/>
  <c r="D1799" i="2"/>
  <c r="D1798" i="2"/>
  <c r="D1797" i="2"/>
  <c r="D1796" i="2"/>
  <c r="D1795" i="2"/>
  <c r="H1207" i="1"/>
  <c r="D1791" i="2" s="1"/>
  <c r="G1206" i="1"/>
  <c r="D1789" i="2" s="1"/>
  <c r="K1205" i="1"/>
  <c r="D1785" i="2" s="1"/>
  <c r="D1784" i="2"/>
  <c r="D1783" i="2"/>
  <c r="D1781" i="2"/>
  <c r="D1780" i="2"/>
  <c r="D1779" i="2"/>
  <c r="D1685" i="2"/>
  <c r="D1684" i="2"/>
  <c r="D1683" i="2"/>
  <c r="D1682" i="2"/>
  <c r="D1681" i="2"/>
  <c r="D1675" i="2"/>
  <c r="D1674" i="2"/>
  <c r="D1673" i="2"/>
  <c r="D1672" i="2"/>
  <c r="D1671" i="2"/>
  <c r="H1059" i="1"/>
  <c r="H1060" i="1" s="1"/>
  <c r="D1634" i="2" s="1"/>
  <c r="H1078" i="1"/>
  <c r="D1651" i="2" s="1"/>
  <c r="G1059" i="1"/>
  <c r="D1624" i="2" s="1"/>
  <c r="F1078" i="1"/>
  <c r="D1643" i="2" s="1"/>
  <c r="J1078" i="1"/>
  <c r="D1659" i="2" s="1"/>
  <c r="I1078" i="1"/>
  <c r="C1655" i="2" s="1"/>
  <c r="G1078" i="1"/>
  <c r="D1647" i="2" s="1"/>
  <c r="D1642" i="2"/>
  <c r="I1057" i="1"/>
  <c r="C1630" i="2" s="1"/>
  <c r="I1058" i="1"/>
  <c r="C1631" i="2" s="1"/>
  <c r="D1627" i="2"/>
  <c r="D1626" i="2"/>
  <c r="D1623" i="2"/>
  <c r="D1622" i="2"/>
  <c r="D1636" i="2"/>
  <c r="I1035" i="1"/>
  <c r="C1593" i="2" s="1"/>
  <c r="I1036" i="1"/>
  <c r="C1600" i="2" s="1"/>
  <c r="F1037" i="1"/>
  <c r="C1604" i="2" s="1"/>
  <c r="E1037" i="1"/>
  <c r="C1603" i="2" s="1"/>
  <c r="D1599" i="2"/>
  <c r="D1598" i="2"/>
  <c r="D1597" i="2"/>
  <c r="D1596" i="2"/>
  <c r="D1592" i="2"/>
  <c r="D1591" i="2"/>
  <c r="D1590" i="2"/>
  <c r="D1589" i="2"/>
  <c r="K1022" i="1"/>
  <c r="I1019" i="1"/>
  <c r="I1010" i="1"/>
  <c r="I1004" i="1"/>
  <c r="H1389" i="1"/>
  <c r="I969" i="1"/>
  <c r="D1519" i="2" s="1"/>
  <c r="C1182" i="2"/>
  <c r="C1181" i="2"/>
  <c r="C1180" i="2"/>
  <c r="C1179" i="2"/>
  <c r="C1178" i="2"/>
  <c r="C1177" i="2"/>
  <c r="C1173" i="2"/>
  <c r="C1172" i="2"/>
  <c r="C1171" i="2"/>
  <c r="C1170" i="2"/>
  <c r="C1169" i="2"/>
  <c r="C1168" i="2"/>
  <c r="C1897" i="2"/>
  <c r="C1896" i="2"/>
  <c r="C1893" i="2"/>
  <c r="C1892" i="2"/>
  <c r="C1871" i="2"/>
  <c r="C1870" i="2"/>
  <c r="C1869" i="2"/>
  <c r="C1868" i="2"/>
  <c r="C1867" i="2"/>
  <c r="C1864" i="2"/>
  <c r="C1863" i="2"/>
  <c r="C1862" i="2"/>
  <c r="C1861" i="2"/>
  <c r="C1860" i="2"/>
  <c r="C1505" i="2"/>
  <c r="C1504" i="2"/>
  <c r="C1503" i="2"/>
  <c r="C1502" i="2"/>
  <c r="C1499" i="2"/>
  <c r="C1498" i="2"/>
  <c r="C1497" i="2"/>
  <c r="C1496" i="2"/>
  <c r="C1495" i="2"/>
  <c r="C1494" i="2"/>
  <c r="C1491" i="2"/>
  <c r="C1490" i="2"/>
  <c r="C1489" i="2"/>
  <c r="C1488" i="2"/>
  <c r="C1487" i="2"/>
  <c r="C1486" i="2"/>
  <c r="C1483" i="2"/>
  <c r="C1482" i="2"/>
  <c r="C1480" i="2"/>
  <c r="C1479" i="2"/>
  <c r="C1477" i="2"/>
  <c r="C1476" i="2"/>
  <c r="C1467" i="2"/>
  <c r="C1466" i="2"/>
  <c r="C1465" i="2"/>
  <c r="C1464" i="2"/>
  <c r="C1463" i="2"/>
  <c r="C1462" i="2"/>
  <c r="C1456" i="2"/>
  <c r="C1455" i="2"/>
  <c r="C1454" i="2"/>
  <c r="C1453" i="2"/>
  <c r="C1452" i="2"/>
  <c r="C1448" i="2"/>
  <c r="C1447" i="2"/>
  <c r="C1446" i="2"/>
  <c r="C1443" i="2"/>
  <c r="C1442" i="2"/>
  <c r="C1441" i="2"/>
  <c r="C1410" i="2"/>
  <c r="C1404" i="2"/>
  <c r="C1399" i="2"/>
  <c r="C1398" i="2"/>
  <c r="C1397" i="2"/>
  <c r="C1396" i="2"/>
  <c r="C1395" i="2"/>
  <c r="C1393" i="2"/>
  <c r="C1392" i="2"/>
  <c r="C1391" i="2"/>
  <c r="C1390" i="2"/>
  <c r="C1389" i="2"/>
  <c r="C1368" i="2"/>
  <c r="C1367" i="2"/>
  <c r="C1366" i="2"/>
  <c r="C1365" i="2"/>
  <c r="C1364" i="2"/>
  <c r="C1362" i="2"/>
  <c r="C1361" i="2"/>
  <c r="C1360" i="2"/>
  <c r="C1359" i="2"/>
  <c r="C1358" i="2"/>
  <c r="C1353" i="2"/>
  <c r="C1352" i="2"/>
  <c r="C1351" i="2"/>
  <c r="C1350" i="2"/>
  <c r="C1349" i="2"/>
  <c r="C1347" i="2"/>
  <c r="C1346" i="2"/>
  <c r="C1345" i="2"/>
  <c r="C1344" i="2"/>
  <c r="C1343" i="2"/>
  <c r="C1338" i="2"/>
  <c r="C1337" i="2"/>
  <c r="C1336" i="2"/>
  <c r="C1335" i="2"/>
  <c r="C1334" i="2"/>
  <c r="C1332" i="2"/>
  <c r="C1331" i="2"/>
  <c r="C1330" i="2"/>
  <c r="C1329" i="2"/>
  <c r="C1328" i="2"/>
  <c r="C1323" i="2"/>
  <c r="C1322" i="2"/>
  <c r="C1321" i="2"/>
  <c r="C1320" i="2"/>
  <c r="C1319" i="2"/>
  <c r="C1317" i="2"/>
  <c r="C1316" i="2"/>
  <c r="C1315" i="2"/>
  <c r="C1314" i="2"/>
  <c r="C1313" i="2"/>
  <c r="C1308" i="2"/>
  <c r="C1307" i="2"/>
  <c r="C1306" i="2"/>
  <c r="C1305" i="2"/>
  <c r="C1304" i="2"/>
  <c r="C1302" i="2"/>
  <c r="C1301" i="2"/>
  <c r="C1300" i="2"/>
  <c r="C1299" i="2"/>
  <c r="C1298" i="2"/>
  <c r="C1293" i="2"/>
  <c r="C1292" i="2"/>
  <c r="C1291" i="2"/>
  <c r="C1290" i="2"/>
  <c r="C1289" i="2"/>
  <c r="C1287" i="2"/>
  <c r="C1286" i="2"/>
  <c r="C1285" i="2"/>
  <c r="C1284" i="2"/>
  <c r="C1283" i="2"/>
  <c r="C1278" i="2"/>
  <c r="C1277" i="2"/>
  <c r="C1276" i="2"/>
  <c r="C1275" i="2"/>
  <c r="C1274" i="2"/>
  <c r="C1272" i="2"/>
  <c r="C1271" i="2"/>
  <c r="C1270" i="2"/>
  <c r="C1269" i="2"/>
  <c r="C1268" i="2"/>
  <c r="C1223" i="2"/>
  <c r="C1222" i="2"/>
  <c r="C1220" i="2"/>
  <c r="C1219" i="2"/>
  <c r="C1218" i="2"/>
  <c r="C1217" i="2"/>
  <c r="C1207" i="2"/>
  <c r="C1206" i="2"/>
  <c r="C1205" i="2"/>
  <c r="C1204" i="2"/>
  <c r="C1107" i="2"/>
  <c r="C1106" i="2"/>
  <c r="C1105" i="2"/>
  <c r="C1104" i="2"/>
  <c r="C1103" i="2"/>
  <c r="C1087" i="2"/>
  <c r="C1086" i="2"/>
  <c r="C1085" i="2"/>
  <c r="C1084" i="2"/>
  <c r="C1083" i="2"/>
  <c r="C1077" i="2"/>
  <c r="C1076" i="2"/>
  <c r="C1075" i="2"/>
  <c r="C1074" i="2"/>
  <c r="C1073" i="2"/>
  <c r="C1067" i="2"/>
  <c r="C1066" i="2"/>
  <c r="C1065" i="2"/>
  <c r="C1064" i="2"/>
  <c r="C1063" i="2"/>
  <c r="C1055" i="2"/>
  <c r="C1054" i="2"/>
  <c r="C1051" i="2"/>
  <c r="C1050" i="2"/>
  <c r="C1047" i="2"/>
  <c r="C1046" i="2"/>
  <c r="C1045" i="2"/>
  <c r="C1043" i="2"/>
  <c r="C1042" i="2"/>
  <c r="C1041" i="2"/>
  <c r="C1035" i="2"/>
  <c r="C1034" i="2"/>
  <c r="C847" i="2"/>
  <c r="C846" i="2"/>
  <c r="C845" i="2"/>
  <c r="C844" i="2"/>
  <c r="C843" i="2"/>
  <c r="C838" i="2"/>
  <c r="C837" i="2"/>
  <c r="C830" i="2"/>
  <c r="C829" i="2"/>
  <c r="C826" i="2"/>
  <c r="C825" i="2"/>
  <c r="C822" i="2"/>
  <c r="C821" i="2"/>
  <c r="C792" i="2"/>
  <c r="C786" i="2"/>
  <c r="C778" i="2"/>
  <c r="C772" i="2"/>
  <c r="C752" i="2"/>
  <c r="C751" i="2"/>
  <c r="C750" i="2"/>
  <c r="C748" i="2"/>
  <c r="C747" i="2"/>
  <c r="C746" i="2"/>
  <c r="C745" i="2"/>
  <c r="C744" i="2"/>
  <c r="C742" i="2"/>
  <c r="C741" i="2"/>
  <c r="C738" i="2"/>
  <c r="C737" i="2"/>
  <c r="C736" i="2"/>
  <c r="C734" i="2"/>
  <c r="C733" i="2"/>
  <c r="C732" i="2"/>
  <c r="C731" i="2"/>
  <c r="C730" i="2"/>
  <c r="C728" i="2"/>
  <c r="C727" i="2"/>
  <c r="C724" i="2"/>
  <c r="C723" i="2"/>
  <c r="C722" i="2"/>
  <c r="C720" i="2"/>
  <c r="C719" i="2"/>
  <c r="C718" i="2"/>
  <c r="C717" i="2"/>
  <c r="C716" i="2"/>
  <c r="C714" i="2"/>
  <c r="C713" i="2"/>
  <c r="C710" i="2"/>
  <c r="C709" i="2"/>
  <c r="C708" i="2"/>
  <c r="C706" i="2"/>
  <c r="C705" i="2"/>
  <c r="C704" i="2"/>
  <c r="C703" i="2"/>
  <c r="C702" i="2"/>
  <c r="C700" i="2"/>
  <c r="C699" i="2"/>
  <c r="C696" i="2"/>
  <c r="C695" i="2"/>
  <c r="C694" i="2"/>
  <c r="C692" i="2"/>
  <c r="C691" i="2"/>
  <c r="C690" i="2"/>
  <c r="C689" i="2"/>
  <c r="C688" i="2"/>
  <c r="C686" i="2"/>
  <c r="C685" i="2"/>
  <c r="C682" i="2"/>
  <c r="C681" i="2"/>
  <c r="C680" i="2"/>
  <c r="C678" i="2"/>
  <c r="C677" i="2"/>
  <c r="C676" i="2"/>
  <c r="C675" i="2"/>
  <c r="C674" i="2"/>
  <c r="C672" i="2"/>
  <c r="C671" i="2"/>
  <c r="C668" i="2"/>
  <c r="C667" i="2"/>
  <c r="C666" i="2"/>
  <c r="C664" i="2"/>
  <c r="C663" i="2"/>
  <c r="C662" i="2"/>
  <c r="C661" i="2"/>
  <c r="C660" i="2"/>
  <c r="C658" i="2"/>
  <c r="C280" i="2"/>
  <c r="C279" i="2"/>
  <c r="C267" i="2"/>
  <c r="C265" i="2"/>
  <c r="C264" i="2"/>
  <c r="C263" i="2"/>
  <c r="C262" i="2"/>
  <c r="C261" i="2"/>
  <c r="C260" i="2"/>
  <c r="C258" i="2"/>
  <c r="C256" i="2"/>
  <c r="C255" i="2"/>
  <c r="C254" i="2"/>
  <c r="C253" i="2"/>
  <c r="C252" i="2"/>
  <c r="C251" i="2"/>
  <c r="C249" i="2"/>
  <c r="C247" i="2"/>
  <c r="C246" i="2"/>
  <c r="C245" i="2"/>
  <c r="C244" i="2"/>
  <c r="C243" i="2"/>
  <c r="C242" i="2"/>
  <c r="C231" i="2"/>
  <c r="C229" i="2"/>
  <c r="C228" i="2"/>
  <c r="C227" i="2"/>
  <c r="C226" i="2"/>
  <c r="C225" i="2"/>
  <c r="C224" i="2"/>
  <c r="C222" i="2"/>
  <c r="C220" i="2"/>
  <c r="C219" i="2"/>
  <c r="C218" i="2"/>
  <c r="C217" i="2"/>
  <c r="C216" i="2"/>
  <c r="C215" i="2"/>
  <c r="C1849" i="2"/>
  <c r="C1848" i="2"/>
  <c r="C1847" i="2"/>
  <c r="C1846" i="2"/>
  <c r="C1845" i="2"/>
  <c r="C1843" i="2"/>
  <c r="C1827" i="2"/>
  <c r="C1826" i="2"/>
  <c r="C1825" i="2"/>
  <c r="C1824" i="2"/>
  <c r="C1823" i="2"/>
  <c r="C1822" i="2"/>
  <c r="C1821" i="2"/>
  <c r="C1820" i="2"/>
  <c r="C1819" i="2"/>
  <c r="C1818" i="2"/>
  <c r="C1815" i="2"/>
  <c r="C1800" i="2"/>
  <c r="C1799" i="2"/>
  <c r="C1798" i="2"/>
  <c r="C1797" i="2"/>
  <c r="C1796" i="2"/>
  <c r="C1795" i="2"/>
  <c r="C1784" i="2"/>
  <c r="C1783" i="2"/>
  <c r="C1781" i="2"/>
  <c r="C1780" i="2"/>
  <c r="C1779" i="2"/>
  <c r="C1692" i="2"/>
  <c r="C1691" i="2"/>
  <c r="C1690" i="2"/>
  <c r="C1685" i="2"/>
  <c r="C1684" i="2"/>
  <c r="C1683" i="2"/>
  <c r="C1682" i="2"/>
  <c r="C1681" i="2"/>
  <c r="C1680" i="2"/>
  <c r="C1675" i="2"/>
  <c r="C1674" i="2"/>
  <c r="C1673" i="2"/>
  <c r="C1672" i="2"/>
  <c r="C1671" i="2"/>
  <c r="C1670" i="2"/>
  <c r="C1627" i="2"/>
  <c r="C1626" i="2"/>
  <c r="C1623" i="2"/>
  <c r="C1622" i="2"/>
  <c r="B157" i="2"/>
  <c r="B139" i="2"/>
  <c r="B121" i="2"/>
  <c r="B103" i="2"/>
  <c r="B65" i="2"/>
  <c r="B47" i="2"/>
  <c r="B29" i="2"/>
  <c r="B11" i="2"/>
  <c r="D1994" i="2"/>
  <c r="C1994" i="2"/>
  <c r="C1993" i="2"/>
  <c r="C1788" i="2"/>
  <c r="D1990" i="2"/>
  <c r="D1427" i="2"/>
  <c r="D1989" i="2"/>
  <c r="C1989" i="2"/>
  <c r="C1787" i="2"/>
  <c r="C1992" i="2"/>
  <c r="C1991" i="2"/>
  <c r="D665" i="2"/>
  <c r="D1722" i="2"/>
  <c r="C1722" i="2"/>
  <c r="C1723" i="2"/>
  <c r="D1723" i="2"/>
  <c r="D1724" i="2"/>
  <c r="C1724" i="2"/>
  <c r="C1931" i="2" l="1"/>
  <c r="C1944" i="2"/>
  <c r="C1434" i="2"/>
  <c r="C1097" i="2"/>
  <c r="D1572" i="2"/>
  <c r="C1572" i="2"/>
  <c r="D1580" i="2"/>
  <c r="C1580" i="2"/>
  <c r="C1686" i="2"/>
  <c r="C763" i="2"/>
  <c r="D763" i="2"/>
  <c r="D767" i="2"/>
  <c r="C767" i="2"/>
  <c r="C757" i="2"/>
  <c r="D757" i="2"/>
  <c r="C1212" i="2"/>
  <c r="D1099" i="2"/>
  <c r="C1099" i="2"/>
  <c r="C659" i="2"/>
  <c r="L418" i="1"/>
  <c r="D679" i="2"/>
  <c r="L424" i="1"/>
  <c r="C711" i="2"/>
  <c r="L428" i="1"/>
  <c r="E918" i="1"/>
  <c r="C1470" i="2" s="1"/>
  <c r="D810" i="2"/>
  <c r="C308" i="2"/>
  <c r="C1411" i="2"/>
  <c r="C1964" i="2"/>
  <c r="H1307" i="1"/>
  <c r="D1288" i="2"/>
  <c r="C1028" i="2"/>
  <c r="C1400" i="2"/>
  <c r="D1309" i="2"/>
  <c r="C1339" i="2"/>
  <c r="D1022" i="2"/>
  <c r="D1025" i="2"/>
  <c r="C1718" i="2"/>
  <c r="D1945" i="2"/>
  <c r="C1945" i="2"/>
  <c r="D1943" i="2"/>
  <c r="C1943" i="2"/>
  <c r="D1096" i="2"/>
  <c r="D1211" i="2" s="1"/>
  <c r="C1457" i="2"/>
  <c r="G144" i="1"/>
  <c r="C287" i="2" s="1"/>
  <c r="D248" i="2"/>
  <c r="D1294" i="2"/>
  <c r="D659" i="2"/>
  <c r="D1414" i="2"/>
  <c r="C1369" i="2"/>
  <c r="D673" i="2"/>
  <c r="D753" i="2"/>
  <c r="C1980" i="2"/>
  <c r="C915" i="2"/>
  <c r="C1547" i="2"/>
  <c r="D1547" i="2"/>
  <c r="D1561" i="2"/>
  <c r="C1561" i="2"/>
  <c r="C1567" i="2"/>
  <c r="D1567" i="2"/>
  <c r="C1534" i="2"/>
  <c r="D1534" i="2"/>
  <c r="D1541" i="2"/>
  <c r="C1541" i="2"/>
  <c r="D1615" i="2"/>
  <c r="C1615" i="2"/>
  <c r="C1519" i="2"/>
  <c r="I971" i="1"/>
  <c r="D1955" i="2"/>
  <c r="D1982" i="2"/>
  <c r="D1600" i="2"/>
  <c r="D1593" i="2"/>
  <c r="C1651" i="2"/>
  <c r="D1655" i="2"/>
  <c r="J462" i="1"/>
  <c r="D814" i="2" s="1"/>
  <c r="F165" i="1"/>
  <c r="D304" i="2" s="1"/>
  <c r="C1785" i="2"/>
  <c r="C1333" i="2"/>
  <c r="C312" i="2"/>
  <c r="C302" i="2"/>
  <c r="C1628" i="2"/>
  <c r="C1659" i="2"/>
  <c r="C806" i="2"/>
  <c r="D297" i="2"/>
  <c r="C1676" i="2"/>
  <c r="C1273" i="2"/>
  <c r="C64" i="2"/>
  <c r="C687" i="2"/>
  <c r="D303" i="2"/>
  <c r="D276" i="2"/>
  <c r="D1279" i="2"/>
  <c r="I753" i="1"/>
  <c r="C1211" i="2" s="1"/>
  <c r="D309" i="2"/>
  <c r="G753" i="1"/>
  <c r="C1209" i="2" s="1"/>
  <c r="C1740" i="2"/>
  <c r="C707" i="2"/>
  <c r="K1278" i="1"/>
  <c r="D1842" i="2" s="1"/>
  <c r="D306" i="2"/>
  <c r="D725" i="2"/>
  <c r="C1771" i="2"/>
  <c r="C197" i="2"/>
  <c r="C274" i="2"/>
  <c r="D721" i="2"/>
  <c r="I1037" i="1"/>
  <c r="C1607" i="2" s="1"/>
  <c r="C1070" i="2"/>
  <c r="D1094" i="2"/>
  <c r="C221" i="2"/>
  <c r="D257" i="2"/>
  <c r="C1713" i="2"/>
  <c r="C1468" i="2"/>
  <c r="D1111" i="2"/>
  <c r="C1019" i="2"/>
  <c r="C46" i="2"/>
  <c r="C800" i="2"/>
  <c r="D1405" i="2"/>
  <c r="D138" i="2"/>
  <c r="D1630" i="2"/>
  <c r="C1016" i="2"/>
  <c r="D1954" i="2"/>
  <c r="C1174" i="2"/>
  <c r="D1081" i="2"/>
  <c r="D1093" i="2"/>
  <c r="D1628" i="2"/>
  <c r="C1789" i="2"/>
  <c r="D266" i="2"/>
  <c r="D669" i="2"/>
  <c r="D1071" i="2"/>
  <c r="C1208" i="2"/>
  <c r="C1017" i="2"/>
  <c r="C857" i="2"/>
  <c r="D976" i="2"/>
  <c r="F172" i="1"/>
  <c r="D310" i="2" s="1"/>
  <c r="C1872" i="2"/>
  <c r="C1886" i="2" s="1"/>
  <c r="D1964" i="2"/>
  <c r="C701" i="2"/>
  <c r="D749" i="2"/>
  <c r="D1944" i="2"/>
  <c r="C1110" i="2"/>
  <c r="C1354" i="2"/>
  <c r="D1091" i="2"/>
  <c r="D715" i="2"/>
  <c r="D308" i="2"/>
  <c r="D284" i="2"/>
  <c r="C284" i="2"/>
  <c r="D294" i="2"/>
  <c r="D230" i="2"/>
  <c r="C1408" i="2"/>
  <c r="D906" i="2"/>
  <c r="D1324" i="2"/>
  <c r="D735" i="2"/>
  <c r="D683" i="2"/>
  <c r="C272" i="2"/>
  <c r="C1023" i="2"/>
  <c r="D1090" i="2"/>
  <c r="C1080" i="2"/>
  <c r="C1725" i="2"/>
  <c r="D994" i="2"/>
  <c r="E845" i="1"/>
  <c r="C1310" i="2" s="1"/>
  <c r="D940" i="2"/>
  <c r="C174" i="2"/>
  <c r="I697" i="1"/>
  <c r="C1101" i="2" s="1"/>
  <c r="D1413" i="2"/>
  <c r="D1363" i="2"/>
  <c r="H845" i="1"/>
  <c r="C1355" i="2" s="1"/>
  <c r="C1303" i="2"/>
  <c r="D1348" i="2"/>
  <c r="C1027" i="2"/>
  <c r="H1402" i="1"/>
  <c r="C1956" i="2" s="1"/>
  <c r="D729" i="2"/>
  <c r="C1029" i="2"/>
  <c r="I904" i="1"/>
  <c r="C1459" i="2" s="1"/>
  <c r="D845" i="1"/>
  <c r="D1295" i="2" s="1"/>
  <c r="D711" i="2"/>
  <c r="D1492" i="2"/>
  <c r="G845" i="1"/>
  <c r="C1340" i="2" s="1"/>
  <c r="D271" i="2"/>
  <c r="K845" i="1"/>
  <c r="D1401" i="2" s="1"/>
  <c r="C82" i="2"/>
  <c r="C1647" i="2"/>
  <c r="F845" i="1"/>
  <c r="D1325" i="2" s="1"/>
  <c r="D1318" i="2"/>
  <c r="C1407" i="2"/>
  <c r="D1444" i="2"/>
  <c r="C1967" i="2"/>
  <c r="D1394" i="2"/>
  <c r="D1212" i="2"/>
  <c r="I845" i="1"/>
  <c r="D1370" i="2" s="1"/>
  <c r="D1021" i="2"/>
  <c r="C1791" i="2"/>
  <c r="D302" i="2"/>
  <c r="C1624" i="2"/>
  <c r="C1667" i="2"/>
  <c r="K461" i="1"/>
  <c r="D811" i="2" s="1"/>
  <c r="C288" i="2"/>
  <c r="D291" i="2"/>
  <c r="C296" i="2"/>
  <c r="C1192" i="2"/>
  <c r="C1024" i="2"/>
  <c r="K118" i="1"/>
  <c r="C275" i="2" s="1"/>
  <c r="C1708" i="2"/>
  <c r="D1970" i="2"/>
  <c r="D1095" i="2"/>
  <c r="D1210" i="2" s="1"/>
  <c r="D296" i="2"/>
  <c r="D1865" i="2"/>
  <c r="D1885" i="2" s="1"/>
  <c r="D1887" i="2" s="1"/>
  <c r="I462" i="1"/>
  <c r="D813" i="2" s="1"/>
  <c r="C1982" i="2"/>
  <c r="C1426" i="2"/>
  <c r="D809" i="2"/>
  <c r="C743" i="2"/>
  <c r="C697" i="2"/>
  <c r="F158" i="1"/>
  <c r="D298" i="2" s="1"/>
  <c r="C270" i="2"/>
  <c r="I1059" i="1"/>
  <c r="D1632" i="2" s="1"/>
  <c r="C156" i="2"/>
  <c r="C679" i="2"/>
  <c r="D693" i="2"/>
  <c r="K452" i="1"/>
  <c r="C269" i="2"/>
  <c r="C1449" i="2"/>
  <c r="H753" i="1"/>
  <c r="C1210" i="2" s="1"/>
  <c r="C1865" i="2"/>
  <c r="C1885" i="2" s="1"/>
  <c r="C1966" i="2"/>
  <c r="D880" i="2"/>
  <c r="D1406" i="2"/>
  <c r="D1844" i="2"/>
  <c r="H1206" i="1"/>
  <c r="D1790" i="2" s="1"/>
  <c r="D120" i="2"/>
  <c r="G1027" i="1"/>
  <c r="C1582" i="2" s="1"/>
  <c r="C853" i="2"/>
  <c r="D28" i="2"/>
  <c r="C285" i="2"/>
  <c r="L844" i="1"/>
  <c r="D1415" i="2" s="1"/>
  <c r="C1643" i="2"/>
  <c r="G151" i="1"/>
  <c r="D293" i="2" s="1"/>
  <c r="D290" i="2"/>
  <c r="C1663" i="2"/>
  <c r="D1015" i="2"/>
  <c r="L838" i="1"/>
  <c r="D1409" i="2" s="1"/>
  <c r="C817" i="2"/>
  <c r="C1960" i="2"/>
  <c r="D1417" i="2"/>
  <c r="C1412" i="2"/>
  <c r="I696" i="1"/>
  <c r="D1100" i="2" s="1"/>
  <c r="D273" i="2"/>
  <c r="C290" i="2"/>
  <c r="D300" i="2"/>
  <c r="C1020" i="2"/>
  <c r="C880" i="2"/>
  <c r="C1183" i="2"/>
  <c r="C805" i="2"/>
  <c r="K1402" i="1"/>
  <c r="D1968" i="2" s="1"/>
  <c r="D739" i="2"/>
  <c r="D871" i="2"/>
  <c r="D182" i="2"/>
  <c r="C186" i="2"/>
  <c r="C84" i="2"/>
  <c r="D87" i="2"/>
  <c r="D90" i="2"/>
  <c r="C95" i="2"/>
  <c r="D98" i="2"/>
  <c r="D179" i="2"/>
  <c r="C182" i="2"/>
  <c r="C183" i="2"/>
  <c r="D188" i="2"/>
  <c r="D190" i="2"/>
  <c r="C191" i="2"/>
  <c r="C204" i="2"/>
  <c r="C85" i="2"/>
  <c r="C86" i="2"/>
  <c r="C89" i="2"/>
  <c r="D93" i="2"/>
  <c r="D94" i="2"/>
  <c r="C96" i="2"/>
  <c r="D97" i="2"/>
  <c r="C99" i="2"/>
  <c r="D177" i="2"/>
  <c r="C178" i="2"/>
  <c r="C180" i="2"/>
  <c r="C181" i="2"/>
  <c r="D185" i="2"/>
  <c r="D186" i="2"/>
  <c r="C187" i="2"/>
  <c r="D189" i="2"/>
  <c r="C190" i="2"/>
  <c r="C185" i="2"/>
  <c r="C177" i="2"/>
  <c r="C93" i="2"/>
  <c r="D85" i="2"/>
  <c r="D84" i="2"/>
  <c r="D86" i="2"/>
  <c r="C87" i="2"/>
  <c r="C88" i="2"/>
  <c r="D89" i="2"/>
  <c r="C90" i="2"/>
  <c r="D91" i="2"/>
  <c r="C92" i="2"/>
  <c r="C94" i="2"/>
  <c r="D95" i="2"/>
  <c r="D96" i="2"/>
  <c r="C97" i="2"/>
  <c r="C98" i="2"/>
  <c r="D99" i="2"/>
  <c r="C176" i="2"/>
  <c r="D178" i="2"/>
  <c r="C179" i="2"/>
  <c r="D180" i="2"/>
  <c r="D181" i="2"/>
  <c r="D183" i="2"/>
  <c r="C184" i="2"/>
  <c r="D187" i="2"/>
  <c r="C188" i="2"/>
  <c r="C189" i="2"/>
  <c r="D191" i="2"/>
  <c r="D1631" i="2"/>
  <c r="D176" i="2"/>
  <c r="C91" i="2"/>
  <c r="D88" i="2"/>
  <c r="D184" i="2"/>
  <c r="D92" i="2"/>
  <c r="C1634" i="2"/>
  <c r="C845" i="1"/>
  <c r="C1280" i="2" s="1"/>
  <c r="D1755" i="2"/>
  <c r="H1413" i="1"/>
  <c r="J646" i="1"/>
  <c r="D1030" i="2" s="1"/>
  <c r="C1012" i="2"/>
  <c r="D1012" i="2"/>
  <c r="D311" i="2"/>
  <c r="C311" i="2"/>
  <c r="D1686" i="2"/>
  <c r="C799" i="2"/>
  <c r="C1768" i="2"/>
  <c r="C286" i="2"/>
  <c r="D286" i="2"/>
  <c r="C299" i="2"/>
  <c r="D299" i="2"/>
  <c r="H1391" i="1"/>
  <c r="C1879" i="2"/>
  <c r="D1879" i="2"/>
  <c r="D1923" i="2"/>
  <c r="C1923" i="2"/>
  <c r="D1737" i="2"/>
  <c r="C1925" i="2"/>
  <c r="D1925" i="2"/>
  <c r="H1390" i="1"/>
  <c r="D1924" i="2"/>
  <c r="C1924" i="2"/>
  <c r="D1676" i="2"/>
  <c r="D1677" i="2" s="1"/>
  <c r="D1752" i="2"/>
  <c r="D1687" i="2"/>
  <c r="D1886" i="2"/>
  <c r="D1888" i="2" s="1"/>
  <c r="D305" i="2"/>
  <c r="C305" i="2"/>
  <c r="D1931" i="2"/>
  <c r="C292" i="2"/>
  <c r="D292" i="2"/>
  <c r="E1050" i="1"/>
  <c r="C1932" i="2" l="1"/>
  <c r="C1933" i="2"/>
  <c r="H434" i="1"/>
  <c r="C797" i="2" s="1"/>
  <c r="C795" i="2"/>
  <c r="D795" i="2"/>
  <c r="C785" i="2"/>
  <c r="D1038" i="2" s="1"/>
  <c r="D785" i="2"/>
  <c r="D800" i="2" s="1"/>
  <c r="D791" i="2"/>
  <c r="C791" i="2"/>
  <c r="D1470" i="2"/>
  <c r="D287" i="2"/>
  <c r="C1370" i="2"/>
  <c r="D1310" i="2"/>
  <c r="D1521" i="2"/>
  <c r="C1521" i="2"/>
  <c r="C304" i="2"/>
  <c r="C814" i="2"/>
  <c r="D1956" i="2"/>
  <c r="C192" i="2"/>
  <c r="C1401" i="2"/>
  <c r="C1325" i="2"/>
  <c r="K462" i="1"/>
  <c r="D815" i="2" s="1"/>
  <c r="D192" i="2"/>
  <c r="C1295" i="2"/>
  <c r="D275" i="2"/>
  <c r="C100" i="2"/>
  <c r="C293" i="2"/>
  <c r="D1355" i="2"/>
  <c r="C811" i="2"/>
  <c r="C310" i="2"/>
  <c r="D1209" i="2"/>
  <c r="C1842" i="2"/>
  <c r="D1101" i="2"/>
  <c r="D1213" i="2" s="1"/>
  <c r="D100" i="2"/>
  <c r="K753" i="1"/>
  <c r="C1213" i="2" s="1"/>
  <c r="C1790" i="2"/>
  <c r="C1632" i="2"/>
  <c r="C807" i="2"/>
  <c r="C1415" i="2"/>
  <c r="D1459" i="2"/>
  <c r="L845" i="1"/>
  <c r="D1416" i="2" s="1"/>
  <c r="D1340" i="2"/>
  <c r="C1100" i="2"/>
  <c r="C1968" i="2"/>
  <c r="D807" i="2"/>
  <c r="C813" i="2"/>
  <c r="C298" i="2"/>
  <c r="D1280" i="2"/>
  <c r="D872" i="2"/>
  <c r="C872" i="2"/>
  <c r="C881" i="2"/>
  <c r="D881" i="2"/>
  <c r="C1409" i="2"/>
  <c r="C1030" i="2"/>
  <c r="D1977" i="2"/>
  <c r="C1977" i="2"/>
  <c r="D1932" i="2"/>
  <c r="D1933" i="2"/>
  <c r="D799" i="2" l="1"/>
  <c r="C1416" i="2"/>
  <c r="C815" i="2"/>
  <c r="C1038" i="2"/>
  <c r="D797" i="2"/>
</calcChain>
</file>

<file path=xl/comments1.xml><?xml version="1.0" encoding="utf-8"?>
<comments xmlns="http://schemas.openxmlformats.org/spreadsheetml/2006/main">
  <authors>
    <author>Svein Opøien</author>
    <author>Svein M. Opøien</author>
    <author>byr35966</author>
    <author>finsvo</author>
  </authors>
  <commentList>
    <comment ref="I275" authorId="0">
      <text>
        <r>
          <rPr>
            <b/>
            <sz val="8"/>
            <color indexed="81"/>
            <rFont val="Tahoma"/>
            <family val="2"/>
          </rPr>
          <t>Svein Opøien:</t>
        </r>
        <r>
          <rPr>
            <sz val="8"/>
            <color indexed="81"/>
            <rFont val="Tahoma"/>
            <family val="2"/>
          </rPr>
          <t xml:space="preserve">
Sumformel</t>
        </r>
      </text>
    </comment>
    <comment ref="G753" authorId="1">
      <text>
        <r>
          <rPr>
            <b/>
            <sz val="8"/>
            <color indexed="81"/>
            <rFont val="Tahoma"/>
            <family val="2"/>
          </rPr>
          <t>Svein M. Opøien:</t>
        </r>
        <r>
          <rPr>
            <sz val="8"/>
            <color indexed="81"/>
            <rFont val="Tahoma"/>
            <family val="2"/>
          </rPr>
          <t xml:space="preserve">
Formel. Ikke overskriv</t>
        </r>
      </text>
    </comment>
    <comment ref="H753" authorId="1">
      <text>
        <r>
          <rPr>
            <b/>
            <sz val="8"/>
            <color indexed="81"/>
            <rFont val="Tahoma"/>
            <family val="2"/>
          </rPr>
          <t>Svein M. Opøien:</t>
        </r>
        <r>
          <rPr>
            <sz val="8"/>
            <color indexed="81"/>
            <rFont val="Tahoma"/>
            <family val="2"/>
          </rPr>
          <t xml:space="preserve">
Formel. Ikke overskriv</t>
        </r>
      </text>
    </comment>
    <comment ref="I753" authorId="1">
      <text>
        <r>
          <rPr>
            <b/>
            <sz val="8"/>
            <color indexed="81"/>
            <rFont val="Tahoma"/>
            <family val="2"/>
          </rPr>
          <t>Svein M. Opøien:</t>
        </r>
        <r>
          <rPr>
            <sz val="8"/>
            <color indexed="81"/>
            <rFont val="Tahoma"/>
            <family val="2"/>
          </rPr>
          <t xml:space="preserve">
Formel. Ikke overskriv</t>
        </r>
      </text>
    </comment>
    <comment ref="J753" authorId="1">
      <text>
        <r>
          <rPr>
            <b/>
            <sz val="8"/>
            <color indexed="81"/>
            <rFont val="Tahoma"/>
            <family val="2"/>
          </rPr>
          <t>Svein M. Opøien:</t>
        </r>
        <r>
          <rPr>
            <sz val="8"/>
            <color indexed="81"/>
            <rFont val="Tahoma"/>
            <family val="2"/>
          </rPr>
          <t xml:space="preserve">
Formel. Ikke overskriv.</t>
        </r>
      </text>
    </comment>
    <comment ref="I797" authorId="2">
      <text>
        <r>
          <rPr>
            <b/>
            <sz val="8"/>
            <color indexed="81"/>
            <rFont val="Tahoma"/>
            <family val="2"/>
          </rPr>
          <t>byr35966:</t>
        </r>
        <r>
          <rPr>
            <sz val="8"/>
            <color indexed="81"/>
            <rFont val="Tahoma"/>
            <family val="2"/>
          </rPr>
          <t xml:space="preserve">
</t>
        </r>
      </text>
    </comment>
    <comment ref="I904" authorId="0">
      <text>
        <r>
          <rPr>
            <b/>
            <sz val="8"/>
            <color indexed="81"/>
            <rFont val="Tahoma"/>
            <family val="2"/>
          </rPr>
          <t>NB!:
Her ligger en formel for avvikskontroll.</t>
        </r>
        <r>
          <rPr>
            <sz val="8"/>
            <color indexed="81"/>
            <rFont val="Tahoma"/>
            <family val="2"/>
          </rPr>
          <t xml:space="preserve">
</t>
        </r>
      </text>
    </comment>
    <comment ref="E1050" authorId="0">
      <text>
        <r>
          <rPr>
            <b/>
            <sz val="8"/>
            <color indexed="81"/>
            <rFont val="Tahoma"/>
            <family val="2"/>
          </rPr>
          <t>Svein Opøien:</t>
        </r>
        <r>
          <rPr>
            <sz val="8"/>
            <color indexed="81"/>
            <rFont val="Tahoma"/>
            <family val="2"/>
          </rPr>
          <t xml:space="preserve">
kontrollformel</t>
        </r>
      </text>
    </comment>
    <comment ref="H1060" authorId="0">
      <text>
        <r>
          <rPr>
            <b/>
            <sz val="8"/>
            <color indexed="81"/>
            <rFont val="Tahoma"/>
            <family val="2"/>
          </rPr>
          <t>Svein Opøien:</t>
        </r>
        <r>
          <rPr>
            <sz val="8"/>
            <color indexed="81"/>
            <rFont val="Tahoma"/>
            <family val="2"/>
          </rPr>
          <t xml:space="preserve">
kontrollformel</t>
        </r>
      </text>
    </comment>
    <comment ref="H1206" authorId="0">
      <text>
        <r>
          <rPr>
            <b/>
            <sz val="8"/>
            <color indexed="81"/>
            <rFont val="Tahoma"/>
            <family val="2"/>
          </rPr>
          <t>Svein Opøien:</t>
        </r>
        <r>
          <rPr>
            <sz val="8"/>
            <color indexed="81"/>
            <rFont val="Tahoma"/>
            <family val="2"/>
          </rPr>
          <t xml:space="preserve">
Avvikskontroll
</t>
        </r>
      </text>
    </comment>
    <comment ref="H1207" authorId="0">
      <text>
        <r>
          <rPr>
            <b/>
            <sz val="8"/>
            <color indexed="81"/>
            <rFont val="Tahoma"/>
            <family val="2"/>
          </rPr>
          <t>Svein Opøien:</t>
        </r>
        <r>
          <rPr>
            <sz val="8"/>
            <color indexed="81"/>
            <rFont val="Tahoma"/>
            <family val="2"/>
          </rPr>
          <t xml:space="preserve">
Avvikskontroll
</t>
        </r>
      </text>
    </comment>
    <comment ref="G1307" authorId="3">
      <text>
        <r>
          <rPr>
            <b/>
            <sz val="8"/>
            <color indexed="81"/>
            <rFont val="Tahoma"/>
            <family val="2"/>
          </rPr>
          <t>finsvo:</t>
        </r>
        <r>
          <rPr>
            <sz val="8"/>
            <color indexed="81"/>
            <rFont val="Tahoma"/>
            <family val="2"/>
          </rPr>
          <t xml:space="preserve">
Her ligger en kontrollformel</t>
        </r>
      </text>
    </comment>
    <comment ref="H1307" authorId="3">
      <text>
        <r>
          <rPr>
            <b/>
            <sz val="8"/>
            <color indexed="81"/>
            <rFont val="Tahoma"/>
            <family val="2"/>
          </rPr>
          <t>finsvo:</t>
        </r>
        <r>
          <rPr>
            <sz val="8"/>
            <color indexed="81"/>
            <rFont val="Tahoma"/>
            <family val="2"/>
          </rPr>
          <t xml:space="preserve">
Her ligger en kontrollformel</t>
        </r>
      </text>
    </comment>
    <comment ref="I1307" authorId="3">
      <text>
        <r>
          <rPr>
            <b/>
            <sz val="8"/>
            <color indexed="81"/>
            <rFont val="Tahoma"/>
            <family val="2"/>
          </rPr>
          <t>finsvo:</t>
        </r>
        <r>
          <rPr>
            <sz val="8"/>
            <color indexed="81"/>
            <rFont val="Tahoma"/>
            <family val="2"/>
          </rPr>
          <t xml:space="preserve">
Her ligger en kontrollformel</t>
        </r>
      </text>
    </comment>
    <comment ref="H1389" authorId="0">
      <text>
        <r>
          <rPr>
            <b/>
            <sz val="8"/>
            <color indexed="81"/>
            <rFont val="Tahoma"/>
            <family val="2"/>
          </rPr>
          <t>Svein Opøien:</t>
        </r>
        <r>
          <rPr>
            <sz val="8"/>
            <color indexed="81"/>
            <rFont val="Tahoma"/>
            <family val="2"/>
          </rPr>
          <t xml:space="preserve">
kobling. Ikke overskriv</t>
        </r>
      </text>
    </comment>
    <comment ref="H1390" authorId="0">
      <text>
        <r>
          <rPr>
            <b/>
            <sz val="8"/>
            <color indexed="81"/>
            <rFont val="Tahoma"/>
            <family val="2"/>
          </rPr>
          <t>Svein Opøien:</t>
        </r>
        <r>
          <rPr>
            <sz val="8"/>
            <color indexed="81"/>
            <rFont val="Tahoma"/>
            <family val="2"/>
          </rPr>
          <t xml:space="preserve">
kobling. Ikke overskriv</t>
        </r>
      </text>
    </comment>
    <comment ref="H1391" authorId="0">
      <text>
        <r>
          <rPr>
            <b/>
            <sz val="8"/>
            <color indexed="81"/>
            <rFont val="Tahoma"/>
            <family val="2"/>
          </rPr>
          <t>Svein Opøien:</t>
        </r>
        <r>
          <rPr>
            <sz val="8"/>
            <color indexed="81"/>
            <rFont val="Tahoma"/>
            <family val="2"/>
          </rPr>
          <t xml:space="preserve">
kobling. Ikke overskriv</t>
        </r>
      </text>
    </comment>
    <comment ref="H1400" authorId="0">
      <text>
        <r>
          <rPr>
            <b/>
            <sz val="8"/>
            <color indexed="81"/>
            <rFont val="Tahoma"/>
            <family val="2"/>
          </rPr>
          <t>Svein Opøien:</t>
        </r>
        <r>
          <rPr>
            <sz val="8"/>
            <color indexed="81"/>
            <rFont val="Tahoma"/>
            <family val="2"/>
          </rPr>
          <t xml:space="preserve">
kobling</t>
        </r>
      </text>
    </comment>
    <comment ref="H1401" authorId="0">
      <text>
        <r>
          <rPr>
            <b/>
            <sz val="8"/>
            <color indexed="81"/>
            <rFont val="Tahoma"/>
            <family val="2"/>
          </rPr>
          <t>Svein Opøien:</t>
        </r>
        <r>
          <rPr>
            <sz val="8"/>
            <color indexed="81"/>
            <rFont val="Tahoma"/>
            <family val="2"/>
          </rPr>
          <t xml:space="preserve">
kobling</t>
        </r>
      </text>
    </comment>
    <comment ref="H1402" authorId="0">
      <text>
        <r>
          <rPr>
            <b/>
            <sz val="8"/>
            <color indexed="81"/>
            <rFont val="Tahoma"/>
            <family val="2"/>
          </rPr>
          <t>Svein Opøien:</t>
        </r>
        <r>
          <rPr>
            <sz val="8"/>
            <color indexed="81"/>
            <rFont val="Tahoma"/>
            <family val="2"/>
          </rPr>
          <t xml:space="preserve">
kobling</t>
        </r>
      </text>
    </comment>
    <comment ref="K1403" authorId="0">
      <text>
        <r>
          <rPr>
            <b/>
            <sz val="8"/>
            <color indexed="81"/>
            <rFont val="Tahoma"/>
            <family val="2"/>
          </rPr>
          <t>Svein Opøien:</t>
        </r>
        <r>
          <rPr>
            <sz val="8"/>
            <color indexed="81"/>
            <rFont val="Tahoma"/>
            <family val="2"/>
          </rPr>
          <t xml:space="preserve">
Formel
Ikke skriv her.</t>
        </r>
      </text>
    </comment>
    <comment ref="K1414" authorId="0">
      <text>
        <r>
          <rPr>
            <b/>
            <sz val="8"/>
            <color indexed="81"/>
            <rFont val="Tahoma"/>
            <family val="2"/>
          </rPr>
          <t>Svein Opøien:</t>
        </r>
        <r>
          <rPr>
            <sz val="8"/>
            <color indexed="81"/>
            <rFont val="Tahoma"/>
            <family val="2"/>
          </rPr>
          <t xml:space="preserve">
Formel
Ikke skriv her.</t>
        </r>
      </text>
    </comment>
    <comment ref="G1426" authorId="0">
      <text>
        <r>
          <rPr>
            <b/>
            <sz val="8"/>
            <color indexed="81"/>
            <rFont val="Tahoma"/>
            <family val="2"/>
          </rPr>
          <t>Svein Opøien:</t>
        </r>
        <r>
          <rPr>
            <sz val="8"/>
            <color indexed="81"/>
            <rFont val="Tahoma"/>
            <family val="2"/>
          </rPr>
          <t xml:space="preserve">
kobling</t>
        </r>
      </text>
    </comment>
  </commentList>
</comments>
</file>

<file path=xl/comments2.xml><?xml version="1.0" encoding="utf-8"?>
<comments xmlns="http://schemas.openxmlformats.org/spreadsheetml/2006/main">
  <authors>
    <author>sveinopo</author>
  </authors>
  <commentList>
    <comment ref="B1038" authorId="0">
      <text>
        <r>
          <rPr>
            <b/>
            <sz val="8"/>
            <color indexed="81"/>
            <rFont val="Tahoma"/>
            <family val="2"/>
          </rPr>
          <t>sveinopo:</t>
        </r>
        <r>
          <rPr>
            <sz val="8"/>
            <color indexed="81"/>
            <rFont val="Tahoma"/>
            <family val="2"/>
          </rPr>
          <t xml:space="preserve">
Sum egne beboere fra tab. 3-1-B, fratrukket eventuelt. beboere i barneboliger/avlastningsboliger, sammenlignes med antall plasser i tab. 3-4</t>
        </r>
      </text>
    </comment>
  </commentList>
</comments>
</file>

<file path=xl/sharedStrings.xml><?xml version="1.0" encoding="utf-8"?>
<sst xmlns="http://schemas.openxmlformats.org/spreadsheetml/2006/main" count="7039" uniqueCount="1551">
  <si>
    <t xml:space="preserve">  Tabell 3 - 5B - Antall vedtakstimer og antall utførte timer i hjemmetjenesten</t>
  </si>
  <si>
    <t>Brutto utbetaling hele året (alle byd)</t>
  </si>
  <si>
    <t xml:space="preserve"> - i boform m/ heldøgns oms. og pleie</t>
  </si>
  <si>
    <t>pr.</t>
  </si>
  <si>
    <t xml:space="preserve">  Ventetid: (angitt i antall dager)</t>
  </si>
  <si>
    <t xml:space="preserve">   -  for ordinær timeavtale:</t>
  </si>
  <si>
    <t xml:space="preserve">   -  for timeavtale v/akutte behov:</t>
  </si>
  <si>
    <t xml:space="preserve">   -  for nysøkere (mottak):</t>
  </si>
  <si>
    <t xml:space="preserve">  Antall aktive klienter med øk. støtte, pr. mnd. i perioden </t>
  </si>
  <si>
    <t>antall</t>
  </si>
  <si>
    <t>xxxxx</t>
  </si>
  <si>
    <t>VELFERDSTILTAK</t>
  </si>
  <si>
    <t>Sum ant. personer som venter på sykehjemsplass</t>
  </si>
  <si>
    <t>Antall personer</t>
  </si>
  <si>
    <t xml:space="preserve">   Annet fagpersonell (med min. 3-årig høyskoleutdanning)</t>
  </si>
  <si>
    <t xml:space="preserve">   Hjelpepersonell (sekretær, hjelpepleier, assistent m.v.)</t>
  </si>
  <si>
    <t xml:space="preserve">1) Bydelene bes om å rapportere for antall klager på avslag på søknad om bolig i Omsorg+ i år. </t>
  </si>
  <si>
    <t xml:space="preserve">2) Bydelene bes om å rapportere for antall vedtak om avslag på søknad om bolig i Omsorg+ som er omgjort av bydelen selv som følge av klage. </t>
  </si>
  <si>
    <t xml:space="preserve">3) Bydelene bes her om å rapportere antall klager på avslag om bolig i Omsorg+ som søkeren har anket videre til Oslo klagenemd. </t>
  </si>
  <si>
    <t xml:space="preserve">4) Bydelene bes om å rapportere antallet klager på avslag om bolig i Omsorg+ der Oslo klagenemd har omgjort vedtaket. </t>
  </si>
  <si>
    <t>5) Sum antall omgjorte vedtak er summen av klager omgjort av bydelene eller Oslo klagenemd</t>
  </si>
  <si>
    <t>Antall vedtak omgjort av Oslo klagenemd som følge av klage 4)</t>
  </si>
  <si>
    <t>Antall klager som er anket videre til Oslo klagenemd 3)</t>
  </si>
  <si>
    <t>Antall klager etter avslag på bolig i Omsorg+ i år som fortsatt er under behandling hos Oslo klagenemd</t>
  </si>
  <si>
    <t>Antall vedtak omgjort av bydelen som følge av klage 2)</t>
  </si>
  <si>
    <t>Tabell 3-9-B</t>
  </si>
  <si>
    <t>Tabell 3-9-C</t>
  </si>
  <si>
    <t>3-9-B Søknader og avslag på søknad om bolig i Omsorg+ i år</t>
  </si>
  <si>
    <t>3-9-C Klager etter avslag på søknad om Omsorg+ i år</t>
  </si>
  <si>
    <t>Antall søknader om sykehjemsplass i år</t>
  </si>
  <si>
    <t>Antall saker fortsatt under behandling, overf. neste år</t>
  </si>
  <si>
    <t>Antall søknader om sykehjemsplass, overf. fra forrige år</t>
  </si>
  <si>
    <t>Antall søknader om bolig omsorg +, overf. fra forrige år</t>
  </si>
  <si>
    <t>Antall søknader om bolig omsrog+ i år</t>
  </si>
  <si>
    <t>Antall innvilgede søknader om bolig omsorg+</t>
  </si>
  <si>
    <t>Antall avslåtte søknader om bolg omsorg+</t>
  </si>
  <si>
    <t>Antall avslåtte søknader om bolig omsorg+</t>
  </si>
  <si>
    <t xml:space="preserve">  Antall plasser som inntektene relaterer seg til 2)</t>
  </si>
  <si>
    <t>1-14-B ANMELDTE SAKER - URETTSMESSIG HEVET SOSIALHJELP PR. 30.04.</t>
  </si>
  <si>
    <t>3-2-A TID PÅ VENTELISTER TIL FAST PLASS I INSTITUSJON/BOTILBUD. PR. 30.04.</t>
  </si>
  <si>
    <t>3-6 ANTALL INNBYGGERE OG ANDEL MOTTAKERE AV HJEMMETJENESTER &lt;67 ÅR, 67-79 ÅR OG 80 ÅR. PR. 30.04.</t>
  </si>
  <si>
    <t>3-12 AKTIVITETER FOR PSYKISK UTVIKLINGSHEMMEDE SOM BYDELEN FORVALTER ELLER KJØPER AV ANDRE - ANTALL PLASSER PR.30.04.</t>
  </si>
  <si>
    <t>4-4 KLIENTER UTEN VEDTAK OM ØKONOMISK SOSIALHJELP. AKKUMULERT PR. 30.04.</t>
  </si>
  <si>
    <t>5. Overføring til andre driftsformål i bydelen</t>
  </si>
  <si>
    <r>
      <t xml:space="preserve">1) Med tildelt sosialhjelpsramme forstås det beløpet bydelen ble tildelt over </t>
    </r>
    <r>
      <rPr>
        <b/>
        <sz val="10"/>
        <color indexed="12"/>
        <rFont val="Times New Roman"/>
        <family val="1"/>
      </rPr>
      <t>FO4 Økonomisk sosialhjelp</t>
    </r>
    <r>
      <rPr>
        <sz val="10"/>
        <color indexed="12"/>
        <rFont val="Times New Roman"/>
        <family val="1"/>
      </rPr>
      <t xml:space="preserve"> gjennom Bystyrets budsjettvedtak </t>
    </r>
  </si>
  <si>
    <t xml:space="preserve"> 2. Antall behandlede søknader</t>
  </si>
  <si>
    <t>Antall som kun har arbeidsmarkedstiltak i statlig regi 2)</t>
  </si>
  <si>
    <t>Har bydelen  etablert et skriftlig og dokumenterbart system for internkontroll i sosial- og helsetjenesten?</t>
  </si>
  <si>
    <t>Sum ant. personer som venter på plass bestemt sykehjem</t>
  </si>
  <si>
    <t>3-14-B BRUKERE AV ELDRESENTRENE</t>
  </si>
  <si>
    <t>3-14-A PERSONELL VED ELDRESENTRENE (KOMMUNALE OG PRIVATE MED TILSKUDD)</t>
  </si>
  <si>
    <t>3-11 BOFORHOLD FOR UTVIKLINGSHEMMEDE</t>
  </si>
  <si>
    <t>3-10 PERSONER MED UTVIKLINGSHEMMING REGISTRERT I BYDELEN (BYDELEN ØKONOMISK ANSVAR)</t>
  </si>
  <si>
    <t>3-7 SAKSBEHANDLINGSTIDER I PLEIE- OG OMSORGSTJENESTEN - HJEMMETJENESTER</t>
  </si>
  <si>
    <t>Antall dager:</t>
  </si>
  <si>
    <t>Kvalitetsmåling i hjemmetjenesten:</t>
  </si>
  <si>
    <t>3-4 EGENBETALING FOR HELDØGNSPLASSER I ELDREOMSORGSINSTITUSJONER SOM BYDELEN DISPONERER</t>
  </si>
  <si>
    <t>3-2-C UTSKRIVNINGSKLARE PASIENTER I SOMATISKE OG PSYKIATRISKE AVDELINGER I SYKEHUS</t>
  </si>
  <si>
    <t>3-1-D2 BEBOERE I ØVRIGE PLASSER SOM BYDELEN KJØPER</t>
  </si>
  <si>
    <t xml:space="preserve"> Antall mottakere 50-66 år</t>
  </si>
  <si>
    <t xml:space="preserve"> Antall mottakere  80-84 år</t>
  </si>
  <si>
    <t xml:space="preserve"> Antall mottakere  85-89 år</t>
  </si>
  <si>
    <t xml:space="preserve">   16 - 49</t>
  </si>
  <si>
    <t xml:space="preserve">     Regnes ut automatisk når tab. 3-1-B er fylt ut.</t>
  </si>
  <si>
    <t>2 uker-2 md.</t>
  </si>
  <si>
    <t xml:space="preserve"> 2-4 md.</t>
  </si>
  <si>
    <t>4- 6 md.</t>
  </si>
  <si>
    <t>&gt; 12 md.</t>
  </si>
  <si>
    <t>0-17 år</t>
  </si>
  <si>
    <t>18-49 år</t>
  </si>
  <si>
    <t>50-66 år</t>
  </si>
  <si>
    <t>67-74 år</t>
  </si>
  <si>
    <t>75-79 år</t>
  </si>
  <si>
    <t>80-84 år</t>
  </si>
  <si>
    <t>85-89 år</t>
  </si>
  <si>
    <t>dager</t>
  </si>
  <si>
    <t>kvelder</t>
  </si>
  <si>
    <t>faste</t>
  </si>
  <si>
    <t xml:space="preserve">og ungdom  </t>
  </si>
  <si>
    <t>styre?</t>
  </si>
  <si>
    <t>åpent</t>
  </si>
  <si>
    <t>lør/søn</t>
  </si>
  <si>
    <t>brukere</t>
  </si>
  <si>
    <t>Kommunale/private m/komm.tilskudd</t>
  </si>
  <si>
    <t>Nei=0</t>
  </si>
  <si>
    <t>pr. uke</t>
  </si>
  <si>
    <t>m/tilbud</t>
  </si>
  <si>
    <t>(Før opp navn på klubb/tiltak)</t>
  </si>
  <si>
    <t>Ja=1</t>
  </si>
  <si>
    <t>totalt</t>
  </si>
  <si>
    <t>eller hvis brukeren har flyttet mellom ulike institusjoner (har flere tjester knyttet til samme sak), og tjenestene er sammenhengende,</t>
  </si>
  <si>
    <t>regnes det som et  opphold.</t>
  </si>
  <si>
    <r>
      <t xml:space="preserve">Antall husstander gitt finansiering til </t>
    </r>
    <r>
      <rPr>
        <u/>
        <sz val="10"/>
        <rFont val="Times New Roman"/>
        <family val="1"/>
      </rPr>
      <t>utbedring</t>
    </r>
    <r>
      <rPr>
        <sz val="10"/>
        <rFont val="Times New Roman"/>
        <family val="1"/>
      </rPr>
      <t xml:space="preserve"> av bolig gjennom Husbanken- </t>
    </r>
    <r>
      <rPr>
        <u/>
        <sz val="10"/>
        <rFont val="Times New Roman"/>
        <family val="1"/>
      </rPr>
      <t>faktisk utbetalte lån*</t>
    </r>
  </si>
  <si>
    <r>
      <t xml:space="preserve">Antall husstander gitt finansiering til </t>
    </r>
    <r>
      <rPr>
        <u/>
        <sz val="10"/>
        <rFont val="Times New Roman"/>
        <family val="1"/>
      </rPr>
      <t>kjøp</t>
    </r>
    <r>
      <rPr>
        <sz val="10"/>
        <rFont val="Times New Roman"/>
        <family val="1"/>
      </rPr>
      <t xml:space="preserve"> av bolig gjennom Husbanken - </t>
    </r>
    <r>
      <rPr>
        <u/>
        <sz val="10"/>
        <rFont val="Times New Roman"/>
        <family val="1"/>
      </rPr>
      <t>faktisk utbetalte lån*</t>
    </r>
  </si>
  <si>
    <t>*Faktiske utbetalte lån - ikke forhåndstilsagn (innvilgede lån)</t>
  </si>
  <si>
    <t xml:space="preserve"> 5. Antall innvilgede søknader (tilsagn)</t>
  </si>
  <si>
    <t>Kjøp fra SYE</t>
  </si>
  <si>
    <t>Kjøp fra andre innenbys/utenbys</t>
  </si>
  <si>
    <t>Drevet av bydelen selv</t>
  </si>
  <si>
    <t>(Kostrafunksjon 253 - institusjonstjenester)</t>
  </si>
  <si>
    <t>Når ble bydelens internkontrollsystem  for sosial- og helsetjenesten sist revidert?</t>
  </si>
  <si>
    <r>
      <t xml:space="preserve">  Antall </t>
    </r>
    <r>
      <rPr>
        <b/>
        <sz val="10"/>
        <color indexed="12"/>
        <rFont val="Times New Roman"/>
        <family val="1"/>
      </rPr>
      <t>innbyggere  1),</t>
    </r>
    <r>
      <rPr>
        <b/>
        <sz val="10"/>
        <color indexed="10"/>
        <rFont val="Times New Roman"/>
        <family val="1"/>
      </rPr>
      <t xml:space="preserve"> </t>
    </r>
    <r>
      <rPr>
        <b/>
        <sz val="10"/>
        <rFont val="Times New Roman"/>
        <family val="1"/>
      </rPr>
      <t xml:space="preserve"> og andel mottakere av hjemmetjenester</t>
    </r>
  </si>
  <si>
    <t xml:space="preserve">&lt; 67 år </t>
  </si>
  <si>
    <t xml:space="preserve">67-79 år  </t>
  </si>
  <si>
    <t xml:space="preserve">     hvor mange årsverk den frivillige innsatsen utgjør</t>
  </si>
  <si>
    <t xml:space="preserve"> Brukere av eldresentrene</t>
  </si>
  <si>
    <t>reg.</t>
  </si>
  <si>
    <t>Senterets navn (Private merkes med *):</t>
  </si>
  <si>
    <t>SUM brukere</t>
  </si>
  <si>
    <t xml:space="preserve"> 1)  Personer som bruker flere av senterets tilbud, skal bare registreres en gang.</t>
  </si>
  <si>
    <t xml:space="preserve">   50 år og over</t>
  </si>
  <si>
    <t>2. Antall personer meldingene gjelder</t>
  </si>
  <si>
    <t>5. Antall personer vedtakene omfatter</t>
  </si>
  <si>
    <t>Overføring fra sosialhjelp til driftsrammen:</t>
  </si>
  <si>
    <t xml:space="preserve"> xxxxx</t>
  </si>
  <si>
    <t xml:space="preserve">  - herav klienter 18-24 år, flyktninger </t>
  </si>
  <si>
    <t>Kontrollformel</t>
  </si>
  <si>
    <t xml:space="preserve">   Legetjeneste</t>
  </si>
  <si>
    <t>Antall klubber</t>
  </si>
  <si>
    <t>Antall med valgt klubbstyre</t>
  </si>
  <si>
    <t>innen 14 d</t>
  </si>
  <si>
    <t>native</t>
  </si>
  <si>
    <t>etter inn-</t>
  </si>
  <si>
    <t>hvert</t>
  </si>
  <si>
    <t>hver</t>
  </si>
  <si>
    <t>planer</t>
  </si>
  <si>
    <t>flytting</t>
  </si>
  <si>
    <t>kvartal</t>
  </si>
  <si>
    <t>måned</t>
  </si>
  <si>
    <t>Totalt</t>
  </si>
  <si>
    <t xml:space="preserve">Inngåtte </t>
  </si>
  <si>
    <t>drifts-</t>
  </si>
  <si>
    <t>avtaler</t>
  </si>
  <si>
    <t>Årsverk 2)</t>
  </si>
  <si>
    <t>2) Angi med en desimal</t>
  </si>
  <si>
    <t>Tallene benyttes i kriteriesystemet.</t>
  </si>
  <si>
    <t>Sum antall barn</t>
  </si>
  <si>
    <t>Ventetid - for ordinær timeavtale</t>
  </si>
  <si>
    <t>Ventetid - for timeavtale v/akutte behov</t>
  </si>
  <si>
    <t>Ventetid - for nysøkere (mottak)</t>
  </si>
  <si>
    <t>1)  Skal omfatte sykehjem, heldøgns  boform med pleie og omsorg og aldershjem.</t>
  </si>
  <si>
    <t xml:space="preserve">     Skal inkludere egenbetaling for korttidsplasser</t>
  </si>
  <si>
    <t>Timeverk pr. uke</t>
  </si>
  <si>
    <t>Helse-stasjons-tjeneste til gravide og barn 0-5 år</t>
  </si>
  <si>
    <t xml:space="preserve"> Skole-helse-tjeneste i videre-gående skole:</t>
  </si>
  <si>
    <t>Helse-stasjon for ungdom</t>
  </si>
  <si>
    <t>Personellinnsats innen helsestasjons- og skolehelstetjeneste (KOSTRA-funksjon 232)</t>
  </si>
  <si>
    <t xml:space="preserve">   Herav dekket av midler fra opptrappingsplan psykisk helse</t>
  </si>
  <si>
    <t xml:space="preserve">   Barnefysioterapi   1)</t>
  </si>
  <si>
    <t>F</t>
  </si>
  <si>
    <t xml:space="preserve">    Klienter uten vedtak om økonomisk sosialhjelp</t>
  </si>
  <si>
    <t xml:space="preserve"> (navn og stillingsbetegnelse)</t>
  </si>
  <si>
    <t xml:space="preserve"> </t>
  </si>
  <si>
    <t>Kontrollsum</t>
  </si>
  <si>
    <t xml:space="preserve">    Andre kommuner</t>
  </si>
  <si>
    <t xml:space="preserve">   Sum barn</t>
  </si>
  <si>
    <t xml:space="preserve">   - gjennom husbanken</t>
  </si>
  <si>
    <t xml:space="preserve">   Antall</t>
  </si>
  <si>
    <t xml:space="preserve"> Bruk av private døgnovernattingstilbud </t>
  </si>
  <si>
    <t>Sum antall personer</t>
  </si>
  <si>
    <t xml:space="preserve">I steder </t>
  </si>
  <si>
    <t xml:space="preserve"> Bruk av private døgnovernattingstilbud - antall som er i</t>
  </si>
  <si>
    <t>uten</t>
  </si>
  <si>
    <t>kvalitets-</t>
  </si>
  <si>
    <t>avtale</t>
  </si>
  <si>
    <t>Kontrollformel:</t>
  </si>
  <si>
    <t>Personer</t>
  </si>
  <si>
    <t>i steder</t>
  </si>
  <si>
    <t xml:space="preserve"> Bydelens oppfølging av personer i</t>
  </si>
  <si>
    <t>besøkt</t>
  </si>
  <si>
    <t>m/avtale</t>
  </si>
  <si>
    <t>u/avtale</t>
  </si>
  <si>
    <t>ikke</t>
  </si>
  <si>
    <t>alter-</t>
  </si>
  <si>
    <t>1. Antall klienter/brukere som har fått utarbeidet IP (sum av A og B- fylles ut automatisk)</t>
  </si>
  <si>
    <t>1. Antall vedtak fattet i år fordelt på (fylles ut automatisk):</t>
  </si>
  <si>
    <t>3. Antall underretning om vedtak som er sendt i kopi til helsetilsynet i fylket</t>
  </si>
  <si>
    <t>4. Antall vedtak som er påklaget av bruker/pårørende</t>
  </si>
  <si>
    <t>5. Antall vedtak som er overprøvd av helsetilsynet i fylket uten klage</t>
  </si>
  <si>
    <t>2 .Antall brukere vedtakene gjelder</t>
  </si>
  <si>
    <t>3. Til aktive tiltak overfor klienter og styrkingstiltak ved sosialkontorene</t>
  </si>
  <si>
    <t xml:space="preserve">4. Rehabiliterings- og omsorgsinstitusjoner under Rusmiddeletaten </t>
  </si>
  <si>
    <t>2. Overføring til lønn under kvalifiseringsordningen ført på KOSTRA-funksjon 276</t>
  </si>
  <si>
    <t>Sum saker i denne tabell skal være lik antall effektuerte boligtildelinger i tabell 1-3 B1</t>
  </si>
  <si>
    <t>Antall med vedtak:</t>
  </si>
  <si>
    <t>Antall personer:</t>
  </si>
  <si>
    <t>Antall årsverk:</t>
  </si>
  <si>
    <t>Antall hjemler:</t>
  </si>
  <si>
    <t>Gjennomsnitt pr. md. hele året:</t>
  </si>
  <si>
    <t>3-1-B ANTALL BEBOERE I INSTITUSJON SOM BYDELEN BETALER FOR - ETTER KJØNN OG ALDER. PR. 31.08.</t>
  </si>
  <si>
    <t>3-1-D1 BEBOERE I UTENBYS SYKEHJEM. PR. 31.08.</t>
  </si>
  <si>
    <t>3-2-B SAKSBEHANDLINGSTIDER I PLEIE- OG OMSORGSTJENESTER. PR. 31.08. - INSTITUSJONSTJENESTEN"</t>
  </si>
  <si>
    <t>unike</t>
  </si>
  <si>
    <t>pr. år</t>
  </si>
  <si>
    <r>
      <t xml:space="preserve">2. </t>
    </r>
    <r>
      <rPr>
        <b/>
        <u/>
        <sz val="10"/>
        <rFont val="Times New Roman"/>
        <family val="1"/>
      </rPr>
      <t>Kommunale</t>
    </r>
    <r>
      <rPr>
        <sz val="10"/>
        <rFont val="Times New Roman"/>
        <family val="1"/>
      </rPr>
      <t xml:space="preserve"> fritidslubber og lignende for ungdom 14-18 år</t>
    </r>
  </si>
  <si>
    <r>
      <t xml:space="preserve">2. </t>
    </r>
    <r>
      <rPr>
        <b/>
        <u/>
        <sz val="10"/>
        <color indexed="12"/>
        <rFont val="Times New Roman"/>
        <family val="1"/>
      </rPr>
      <t>Kommunale</t>
    </r>
    <r>
      <rPr>
        <b/>
        <sz val="10"/>
        <color indexed="12"/>
        <rFont val="Times New Roman"/>
        <family val="1"/>
      </rPr>
      <t xml:space="preserve"> fritidslubber og lignende for ungdom 14-18 år:</t>
    </r>
  </si>
  <si>
    <t>Antall unike faste brukere pr. år</t>
  </si>
  <si>
    <t>4) Fornyelse telles ikke med i effektuerte tildelinger</t>
  </si>
  <si>
    <t>3)  Inkluderer også innvilgelser/avslag på fornyelse</t>
  </si>
  <si>
    <t>2)  Med innvilgelse forstås her tilsagn/positivt vedtak</t>
  </si>
  <si>
    <t>1)  Saksbehandlingstid skal regnes fra komplett søknad er mottatt til vedtak er fattet.</t>
  </si>
  <si>
    <t>1) Omfatter ikke deltagere i permisjon</t>
  </si>
  <si>
    <t>Tabell 1-10-A1</t>
  </si>
  <si>
    <t>Tabell 1-10-A2</t>
  </si>
  <si>
    <r>
      <t>Antall som kun har arbeidsmarkedstiltak i statlig regi  1</t>
    </r>
    <r>
      <rPr>
        <b/>
        <sz val="10"/>
        <color indexed="12"/>
        <rFont val="Times New Roman"/>
        <family val="1"/>
      </rPr>
      <t>)</t>
    </r>
  </si>
  <si>
    <r>
      <rPr>
        <b/>
        <sz val="10"/>
        <color indexed="12"/>
        <rFont val="Times New Roman"/>
        <family val="1"/>
      </rPr>
      <t>1)</t>
    </r>
    <r>
      <rPr>
        <sz val="10"/>
        <color indexed="12"/>
        <rFont val="Times New Roman"/>
        <family val="1"/>
      </rPr>
      <t xml:space="preserve"> Med </t>
    </r>
    <r>
      <rPr>
        <u/>
        <sz val="10"/>
        <color indexed="12"/>
        <rFont val="Times New Roman"/>
        <family val="1"/>
      </rPr>
      <t>"regi"</t>
    </r>
    <r>
      <rPr>
        <sz val="10"/>
        <color indexed="12"/>
        <rFont val="Times New Roman"/>
        <family val="1"/>
      </rPr>
      <t xml:space="preserve"> menes her den instans som betaler tiltakskostnaden. Med </t>
    </r>
    <r>
      <rPr>
        <u/>
        <sz val="10"/>
        <color indexed="12"/>
        <rFont val="Times New Roman"/>
        <family val="1"/>
      </rPr>
      <t>"statlig regi"</t>
    </r>
    <r>
      <rPr>
        <sz val="10"/>
        <color indexed="12"/>
        <rFont val="Times New Roman"/>
        <family val="1"/>
      </rPr>
      <t xml:space="preserve"> menes tilfeller der det er Nav stat som over det statlige tiltaksbudsjettet betaler  tiltakskostnaden og eventuell livsoppholdsytelse knyttet til tiltaket, f eks i form av kjøp av tiltaksplass, tilskudd til ordinær arbeidsgiver og/eller individstønad - jf forskrift om arbeidsmarkedstiltak.</t>
    </r>
  </si>
  <si>
    <t>Antall skolestartere i bydelens barnehager</t>
  </si>
  <si>
    <t xml:space="preserve">Antall skjema barnehagene sendte til aktuelle skoler </t>
  </si>
  <si>
    <t>Andel (%)</t>
  </si>
  <si>
    <t xml:space="preserve">  Tabell 4 - 3B - Brutto driftsutgifter 1) til økonomisk sosialhjelp. Gjennomsnittlig stønadslengde for økonomisk sosialhjelp.</t>
  </si>
  <si>
    <t xml:space="preserve">  2) Kr pr. klient m/øk. støtte. / 3) Stønadslengde i måneder (en desimal)</t>
  </si>
  <si>
    <t xml:space="preserve">2) Ref. KOSTRA-definisjonen: Teller = Brutto driftsutgifter, Kontoklasse 1. ((010..480) + 590 - (690, 710, 729, 790), for funksjon 281. </t>
  </si>
  <si>
    <t>Brutto utgifter pr. mottaker i snitt   2)</t>
  </si>
  <si>
    <t>Gjennom-snitt stønads-lengde  3)</t>
  </si>
  <si>
    <t xml:space="preserve">3)  Ref. KOSTRA-definisjonen: Teller = Samlet stønadslengde for alle sosialhjelpsmottakere i bydelen i rapporteringsåret. </t>
  </si>
  <si>
    <t>2) Praktisk bistand -  vedtak fattet etter lov om kommunale helse- og omsorgstjenester § 3-2, 6b</t>
  </si>
  <si>
    <t>3) Hjemmesykepleie  (jfr. lov om kommunale helse- og omsorgstjenester § 3-2 første ledd nr. 6 bokstav a.)</t>
  </si>
  <si>
    <t xml:space="preserve">1)  Tilbud som er hjemlet i vedtak etter lov om kommunale helse- og </t>
  </si>
  <si>
    <t xml:space="preserve">      i mer enn en av kategoriene i løpet av perioden, skal vedkommende tas med på hver av de aktuelle linjene.</t>
  </si>
  <si>
    <t xml:space="preserve">  Antall personer som har eller har hatt et institusjonstilbud</t>
  </si>
  <si>
    <t xml:space="preserve"> Antall mottakere 67-79 år</t>
  </si>
  <si>
    <t xml:space="preserve"> SUM - alle aldersgrupper</t>
  </si>
  <si>
    <t xml:space="preserve"> Sum mottakere ≥ 80 år</t>
  </si>
  <si>
    <t>FUNKSJONSOMRÅDE 2 B - OPPVEKST</t>
  </si>
  <si>
    <t xml:space="preserve"> - med vedtak om korttidsopphold   **)</t>
  </si>
  <si>
    <t xml:space="preserve">≥ 90 år  </t>
  </si>
  <si>
    <t>80-89 år</t>
  </si>
  <si>
    <t xml:space="preserve">  Andel mottagere  &gt; 90 år</t>
  </si>
  <si>
    <t xml:space="preserve"> Tabell 1 - 5</t>
  </si>
  <si>
    <t xml:space="preserve"> Tabell 1 - 6</t>
  </si>
  <si>
    <t xml:space="preserve"> Tabell 1 - 7</t>
  </si>
  <si>
    <t xml:space="preserve"> Tabell 1 - 8</t>
  </si>
  <si>
    <t xml:space="preserve"> A) - herav barn (0 -18 år)</t>
  </si>
  <si>
    <t xml:space="preserve"> B) - herav voksne (( B= sum av pkt. a-d nedenfor- fylles ut automatisk):</t>
  </si>
  <si>
    <t xml:space="preserve">  -  a) - herav med overvekt av rusproblemer</t>
  </si>
  <si>
    <t>Antall beboere 50-66 år:</t>
  </si>
  <si>
    <t>Antall beboere 67-74 år:</t>
  </si>
  <si>
    <t>Antall beboere 75-79 år:</t>
  </si>
  <si>
    <t>Antall beboere 80-84 år:</t>
  </si>
  <si>
    <t>Antall beboere 85-89 år:</t>
  </si>
  <si>
    <t>Antall totalt:</t>
  </si>
  <si>
    <t>Brutto utbetaling hele året</t>
  </si>
  <si>
    <t xml:space="preserve">  Andel mottagere  67-79 år</t>
  </si>
  <si>
    <t xml:space="preserve">  Andel mottagere  &lt; 67 år</t>
  </si>
  <si>
    <t>SUM beboere</t>
  </si>
  <si>
    <r>
      <t xml:space="preserve"> Antall </t>
    </r>
    <r>
      <rPr>
        <b/>
        <u/>
        <sz val="10"/>
        <rFont val="Times New Roman"/>
        <family val="1"/>
      </rPr>
      <t>barn</t>
    </r>
    <r>
      <rPr>
        <sz val="10"/>
        <rFont val="Times New Roman"/>
        <family val="1"/>
      </rPr>
      <t xml:space="preserve"> under 18 år i priv. døgnovernattingstilbud</t>
    </r>
  </si>
  <si>
    <r>
      <t xml:space="preserve"> Antall </t>
    </r>
    <r>
      <rPr>
        <b/>
        <u/>
        <sz val="10"/>
        <rFont val="Times New Roman"/>
        <family val="1"/>
      </rPr>
      <t>voksne</t>
    </r>
    <r>
      <rPr>
        <sz val="10"/>
        <rFont val="Times New Roman"/>
        <family val="1"/>
      </rPr>
      <t xml:space="preserve"> over 18 år i priv. døgnovernattingstilbud</t>
    </r>
  </si>
  <si>
    <t>1. Overføring til lønn under introduksjonsordningen  ført på KOSTRA-funksjon 275. art 10890</t>
  </si>
  <si>
    <t>HJEMMETJENESTER OG BOLIGER</t>
  </si>
  <si>
    <t>Utviklingshemmede</t>
  </si>
  <si>
    <t>med</t>
  </si>
  <si>
    <t xml:space="preserve">    0- 15 år</t>
  </si>
  <si>
    <t>3)</t>
  </si>
  <si>
    <t>barn</t>
  </si>
  <si>
    <t>Husstander gitt finansiering til kjøp av bolig gjennom Husbanken</t>
  </si>
  <si>
    <t xml:space="preserve">Kommentar: </t>
  </si>
  <si>
    <t>Korttids-</t>
  </si>
  <si>
    <t xml:space="preserve">Oppgi hvilke arter som </t>
  </si>
  <si>
    <t>beløpene baseres på</t>
  </si>
  <si>
    <t>(VIKTIG!)</t>
  </si>
  <si>
    <t>1. Avvik mellom helårsforbruk og disponibel budsjettramme for både ordinær drift og sosialhjelp (merinntekter/merutgifter</t>
  </si>
  <si>
    <t xml:space="preserve">    og mindreinntekter/mindreutgifter) </t>
  </si>
  <si>
    <t xml:space="preserve"> 7. Antall mottatte søknader</t>
  </si>
  <si>
    <t xml:space="preserve"> 8. Antall behandlede søknader…</t>
  </si>
  <si>
    <t xml:space="preserve"> 9. Herav antall behandlet innen 3 mnd.  1)</t>
  </si>
  <si>
    <t xml:space="preserve"> 10. Andel behandlet innen 3 mnd.</t>
  </si>
  <si>
    <t xml:space="preserve"> 11. Antall innvilget kommunal bolig*</t>
  </si>
  <si>
    <t xml:space="preserve"> 12. Antall søknader som ble avslått</t>
  </si>
  <si>
    <t xml:space="preserve"> 13. Antall effektuerte boligtildelinger</t>
  </si>
  <si>
    <t xml:space="preserve"> 14.  - herav effektuert innen 6 md.</t>
  </si>
  <si>
    <t xml:space="preserve"> 15. Andel effektuert innen 6 mnd.</t>
  </si>
  <si>
    <t>Kvalitetsrevisjon i hjemmetjenesten:</t>
  </si>
  <si>
    <t>Antall beboere 0-17 år:</t>
  </si>
  <si>
    <t>Antall beboere 18-49 år:</t>
  </si>
  <si>
    <t>tids-</t>
  </si>
  <si>
    <t>5. Kommunalt støttede fritidstiltak for barn og unge opp til 18 år</t>
  </si>
  <si>
    <t>4. Ungdomstiltak rettet mot særskilte aktiviteter (motorsenter, musikk, media m.m.)</t>
  </si>
  <si>
    <t>3. Ungdomssentre med høyere aldersgrense enn 18 år</t>
  </si>
  <si>
    <t>Gjennomsnitt hele året</t>
  </si>
  <si>
    <t>BYDELSNR.</t>
  </si>
  <si>
    <t>Kvalitetsrevisjon i hjemmetjenesten</t>
  </si>
  <si>
    <t>Er det gjennomført kvalitetsrevisjon i hjemmetjenesten i løpet av året?</t>
  </si>
  <si>
    <t>Kommentarer:</t>
  </si>
  <si>
    <t xml:space="preserve">  Utviklingshemmede under 18 år som bor hos pårørende</t>
  </si>
  <si>
    <t xml:space="preserve">  Utviklingshemmede 18 år eller eldre som bor hos pårørende</t>
  </si>
  <si>
    <t>Antall utviklingshemmede i bydelen 21 år eller eldre</t>
  </si>
  <si>
    <t>Herav antall som:</t>
  </si>
  <si>
    <t>har aktiviteter på dagtid 1-2 dager/uke</t>
  </si>
  <si>
    <t>har aktiviteter på dagtid 3-4 dager/uke</t>
  </si>
  <si>
    <t>har aktiviteter på dagtid 5 dager/uke</t>
  </si>
  <si>
    <t>ikke har aktiviteter på dagtid</t>
  </si>
  <si>
    <t xml:space="preserve"> 1) Med aktiviteter på dagtid menes aktiviteter utenfor eget hjem, slik som arbeid, dagsenter, voksenopplæring m.v.</t>
  </si>
  <si>
    <t>VELFERDSTILTAK FOR ELDRE OG FUNKSJONSHEMMEDE</t>
  </si>
  <si>
    <t xml:space="preserve">Plasser kjøpt utenbys i regi av SYE:  </t>
  </si>
  <si>
    <t xml:space="preserve">  Sum beboere i utenbys sykehjem     3)</t>
  </si>
  <si>
    <t>Tabell 1-11-F</t>
  </si>
  <si>
    <t xml:space="preserve"> I statlig behandlingsinstitusjon      3)</t>
  </si>
  <si>
    <t>2B-1-B HELSESTASJON FOR UNGDOM - TJENESTEPRODUKSJON</t>
  </si>
  <si>
    <t>Herav antall som har fått vedtak om kun praktisk bistand 2)</t>
  </si>
  <si>
    <t>Herav antall som har fått vedtak om både praktisk bistand og hjemmesykepleie 3)</t>
  </si>
  <si>
    <t>1-3-A BISTAND TIL KJØP/UTBEDRING AV BOLIG. ANTALL HELE ÅRET</t>
  </si>
  <si>
    <t>vektet snitt</t>
  </si>
  <si>
    <t xml:space="preserve">1) Med bolig til bolig- og omsorgsformål menes kommunalt eide eller disponerte boliger (boenheter) for eldre, funksjonshemmede, </t>
  </si>
  <si>
    <t xml:space="preserve">  Tabell P-4-2</t>
  </si>
  <si>
    <t xml:space="preserve">    En person regnes som deltaker i Introduksjonprogrammet dersom selve deltakelsen i programmet </t>
  </si>
  <si>
    <t xml:space="preserve">    har startet, selv om første utbetaling av introduksjonsstønaden ennå ikke har funnet sted. </t>
  </si>
  <si>
    <t>3. Av alle med utarbeidet IP - hvor mange er KVP-deltakere med IP iht Lov om sosiale tjenester i NAV §33 ?</t>
  </si>
  <si>
    <t>4. Antall klienter/brukere der IP ikke er ferdig utarbeidet</t>
  </si>
  <si>
    <t>5. Antall klienter/brukere som har søkt om å få utarbeidet IP, men som har fåtrt avslag</t>
  </si>
  <si>
    <t>6. Antall klienter/brukere som har takket nei til å få IP</t>
  </si>
  <si>
    <t xml:space="preserve"> 1)  Retten til å få utarbeidet/plikten til å utarbeide en individuell plan er hjemlet i Lov om sosiale tjenester i NAV § 28 og 33, Pasientrettighetsloven § 2-5, Arbeids- og velferdsforvaltningsloven § 15, Helse- og omsorgstjensteloven § 7-1, Spesialisthelsetjenesteloven § 2-5 og Psykisk helsevernloven § 4-1.</t>
  </si>
  <si>
    <t>Andel barn i hjelpetiltak med gyldig tiltaksplan  3)</t>
  </si>
  <si>
    <t xml:space="preserve"> av arbeidsmiljø i kommunale virksomheter i pleie- og omsorgsområdet. Angi måned og år </t>
  </si>
  <si>
    <t>Jf. Forskrift om systematisk helse, miljø- og sikkerhetsarbeid i virksomheter</t>
  </si>
  <si>
    <t xml:space="preserve"> (i krafttredelse fra 1. januar 1997 - sist endret 2. januar 2005)</t>
  </si>
  <si>
    <t>Antall saker beh. administrativt</t>
  </si>
  <si>
    <t xml:space="preserve">   - kommunal bostøtte</t>
  </si>
  <si>
    <t xml:space="preserve">  HMS - Trusler og vold</t>
  </si>
  <si>
    <t>episoder</t>
  </si>
  <si>
    <t xml:space="preserve">  Voldsepisoder med fysisk/psykisk skade</t>
  </si>
  <si>
    <t>Sum i korttidsplasser</t>
  </si>
  <si>
    <t>BOLIGER FOR ELDRE OG FUNKSJONSHEMMEDE</t>
  </si>
  <si>
    <t>Tidsintervall</t>
  </si>
  <si>
    <t>Angi hvor lenge personene har</t>
  </si>
  <si>
    <t>Antall personer som venter på</t>
  </si>
  <si>
    <t>I eget hjem:</t>
  </si>
  <si>
    <t>1-11-F Resultat for deltakere som avsluttet introduksjonsprogram i perioden</t>
  </si>
  <si>
    <t>Barnehageplasser - ikke-kommunale</t>
  </si>
  <si>
    <t>Sum barn 0 år - ikke-kommunale</t>
  </si>
  <si>
    <t>Sum barn 1-2 år - ikke-kommunale</t>
  </si>
  <si>
    <t>Sum barn 3-5 år - ikke-kommunale</t>
  </si>
  <si>
    <t>4)</t>
  </si>
  <si>
    <t>5)</t>
  </si>
  <si>
    <t>6)</t>
  </si>
  <si>
    <t xml:space="preserve"> enn tilsvarende tall under "Antall hittil i år".</t>
  </si>
  <si>
    <t>2. Av alle med utarbeidet IP - hvor mange er 67 år eller eldre ?</t>
  </si>
  <si>
    <t>Antall med alternative planer:</t>
  </si>
  <si>
    <t>Sum barn i kommunale b.h.:</t>
  </si>
  <si>
    <t>Sum - kommunale</t>
  </si>
  <si>
    <t>Sum barn i ikke-kommunale b.h.:</t>
  </si>
  <si>
    <t xml:space="preserve">  Antall episoder med trusler  1)</t>
  </si>
  <si>
    <t xml:space="preserve">  Antall episoder med bruk av vold   2)</t>
  </si>
  <si>
    <t xml:space="preserve">   I henhold til loven er praktisk bistand definert som hjemmehjelp, husmorvikar og annen hjelpe-</t>
  </si>
  <si>
    <t>Akkum-</t>
  </si>
  <si>
    <t>Gj.snitt</t>
  </si>
  <si>
    <t>ulert</t>
  </si>
  <si>
    <t xml:space="preserve">  </t>
  </si>
  <si>
    <t>2)</t>
  </si>
  <si>
    <t xml:space="preserve">  Regnskapsført trygdetrekk</t>
  </si>
  <si>
    <t xml:space="preserve">  Regnskapsført egenbetaling utover trygdetrekk</t>
  </si>
  <si>
    <t xml:space="preserve">  Antall plasser som inntektene relaterer seg til 1)</t>
  </si>
  <si>
    <t>Antall</t>
  </si>
  <si>
    <t>I hele 1000 kroner</t>
  </si>
  <si>
    <t xml:space="preserve">      er det korrigert for sykehjemsbeboere (grunnlagsdata benyttes i kriteriesystemet). For aldersgruppen &lt; 67 år </t>
  </si>
  <si>
    <t>Antall hittil i år</t>
  </si>
  <si>
    <t>Tabell 1-3 - B2 - Antall personer som har bostøtte</t>
  </si>
  <si>
    <t>x</t>
  </si>
  <si>
    <t>hittil i år</t>
  </si>
  <si>
    <t>hittil</t>
  </si>
  <si>
    <t>i år</t>
  </si>
  <si>
    <t>Anmeldte saker - urettmessig hevet sosialhjelp i år</t>
  </si>
  <si>
    <t>1. Antall meldinger sendt Fylkesmannen i år</t>
  </si>
  <si>
    <t>3. Antall nye personer i år som det er sendt meldinger om til fylkesmannen</t>
  </si>
  <si>
    <t>4. Antall godkjente vedtak fra fylkesmannen i år, fordelt på følgende:</t>
  </si>
  <si>
    <t>6. Antall nye personer i år som vedtakene omfatter</t>
  </si>
  <si>
    <t>Helsestasjon for ungdom - tjenesteproduksjon</t>
  </si>
  <si>
    <t>3. Ungdomssentre med høyere aldersgrense enn 18 år:</t>
  </si>
  <si>
    <t>Antall saker</t>
  </si>
  <si>
    <t xml:space="preserve"> 1. Antall mottatte søknader </t>
  </si>
  <si>
    <t xml:space="preserve"> 2. Antall behandlede søknader…</t>
  </si>
  <si>
    <t xml:space="preserve"> 3.Herav antall behandlet innen 1 mnd.  1)</t>
  </si>
  <si>
    <t>4. Andel behandlet innen 1 mnd.</t>
  </si>
  <si>
    <t xml:space="preserve"> 5. Antall innvilget lån</t>
  </si>
  <si>
    <t xml:space="preserve"> 6. Antall avslåtte søknader</t>
  </si>
  <si>
    <t>Husstander gitt finansiering til utbedring av bolig gjennom Husbanken</t>
  </si>
  <si>
    <t xml:space="preserve">Sum </t>
  </si>
  <si>
    <t>E-postadresse:</t>
  </si>
  <si>
    <t xml:space="preserve">  -  b) - herav med LAR-behandling (legemiddelassistert rehabilitering)</t>
  </si>
  <si>
    <t xml:space="preserve">  -  c) - herav med overvekt av psykiske lidelser</t>
  </si>
  <si>
    <t>kontrollsum</t>
  </si>
  <si>
    <t>1-3-B1 SAKSBEHANDLINGSTID - BISTAND TIL BOLIG</t>
  </si>
  <si>
    <t>1-14-A HMS TRUSLER OG VOLD</t>
  </si>
  <si>
    <t xml:space="preserve">  Sum beboere i utenbys plasser i regi av bydelen selv:</t>
  </si>
  <si>
    <t xml:space="preserve"> 2) Hvis for eksempel plasser i utlandet er kjøpt via en annen kommune i Norge, redegjør under kommentarer nedenfor.</t>
  </si>
  <si>
    <t>Komm.-/</t>
  </si>
  <si>
    <t>1) Sett inn tallet 1 pr. klubb, slik at "Excel" kan summere antall klubber i bydelen</t>
  </si>
  <si>
    <t xml:space="preserve">   Helsesøstre</t>
  </si>
  <si>
    <t>Internkontroll i sosial- og helsetjenesten</t>
  </si>
  <si>
    <t>Har kvalitetsrevisjonen avdekket større avvik?</t>
  </si>
  <si>
    <t>Sum barn 6 år- ikke-kommunale</t>
  </si>
  <si>
    <t>2) Med fast bruker forstås det som er sammenlignbart med tidligere medlemslister. Dette som et uttrykk for hvor mange en</t>
  </si>
  <si>
    <t>Antall konsul-tasjoner  1)</t>
  </si>
  <si>
    <t>Angi tidspunkt for når måling ble gjennomført (skriv slik: 11/00):</t>
  </si>
  <si>
    <t xml:space="preserve"> 1) Alle konsultasjoner telles: Dersom ungdommen har samtaler med helsesøster og lege/annen fagperson</t>
  </si>
  <si>
    <t xml:space="preserve"> - i barneboliger/avlastningsboliger</t>
  </si>
  <si>
    <t xml:space="preserve">  Tabell 3 - 1 - B </t>
  </si>
  <si>
    <t>Tabell 3 - 14 - C - Organisering av seniorveiledertjeneste    1)</t>
  </si>
  <si>
    <t xml:space="preserve">  HUSK Å KVALITETSSIKRE TALLENE. Tabellen benyttes til beregning av dekningsgrader for den enkelte bydel.</t>
  </si>
  <si>
    <t>Sum barn 0 år - kommunale</t>
  </si>
  <si>
    <t>Sum barn 1-2 år - kommunale</t>
  </si>
  <si>
    <t>Sum barn 3-5 år - kommunale</t>
  </si>
  <si>
    <t>Sum barn 6 år- kommunale</t>
  </si>
  <si>
    <t>INTRO</t>
  </si>
  <si>
    <t>- herav beboere med omsorg+ bolig 2)</t>
  </si>
  <si>
    <t>Antall ved periodeslutt</t>
  </si>
  <si>
    <t>Deltakere i INTRO</t>
  </si>
  <si>
    <t xml:space="preserve"> - § 4A – 5, Bokstav a - skadeavvergende tiltak</t>
  </si>
  <si>
    <t xml:space="preserve"> - § 4A – 5, Bokstav b - planlagte skadeavvergende tiltak</t>
  </si>
  <si>
    <t xml:space="preserve"> - § 4A – 5, Bokstav c - omsorgstiltak</t>
  </si>
  <si>
    <t xml:space="preserve">  - § 4A - 6 - mekaniske tvangsmidler som hindrer tjenestemottakerens bevegelsesfrihet</t>
  </si>
  <si>
    <t>1-14-C SAKSBEHANDLING I SAKER ETTER LOV OM SOSIALTJENESTER Kap. 4 A, § 4 A</t>
  </si>
  <si>
    <t xml:space="preserve"> - mekaniske tvangsmidler som hindrer tjenestemottakerens bevegelsesfrihet</t>
  </si>
  <si>
    <t xml:space="preserve">Antall personer som venter på fast plass i </t>
  </si>
  <si>
    <t>ventet på</t>
  </si>
  <si>
    <t xml:space="preserve"> b) I andre typer institusjoner (aldershjem, sykehus med mer) </t>
  </si>
  <si>
    <t>I andre typer institusjoner</t>
  </si>
  <si>
    <t xml:space="preserve">   Saksbehandling i saker etter helse- og omsorgstjenensteloven §9-5 og §9-6 </t>
  </si>
  <si>
    <t xml:space="preserve"> - § 9-5, Bokstav a - skadeavvergende tiltak</t>
  </si>
  <si>
    <t xml:space="preserve"> - § 9-5, Bokstav b - planlagte skadeavvergende tiltak</t>
  </si>
  <si>
    <t xml:space="preserve"> - § 9-5, Bokstav c - omsorgstiltak</t>
  </si>
  <si>
    <t xml:space="preserve">  - § 9-6 - mekaniske tvangsmidler som hindrer tjenestemottakerens bevegelsesfrihet</t>
  </si>
  <si>
    <t>Saksbehandling i saker etter Lov om pasient og brukerrettigheter § 4A-5</t>
  </si>
  <si>
    <t>Korttidsopphold (eksklusive korttidsopphold for rehabilitering)</t>
  </si>
  <si>
    <t>Korttidsopphold for rehabilitering</t>
  </si>
  <si>
    <t>Langtidsopphold - ordinært</t>
  </si>
  <si>
    <t>Langtidsopphold -  skjermet enhet for demens</t>
  </si>
  <si>
    <t>Langtidsopphold -  forsterket  (psykiatri, rus)</t>
  </si>
  <si>
    <t>Langtidsopphold forsterket - annet</t>
  </si>
  <si>
    <t>Langtidsopphold -  spesial (særskilt inngåtte kontrakter om enkeltkjøp)</t>
  </si>
  <si>
    <t>Opphold i plass for for lindrende behandling</t>
  </si>
  <si>
    <t>Opphold i MRSA avdeling</t>
  </si>
  <si>
    <t>Opphold i andre boformer med heldøgns omsorg (og evt. pleie)</t>
  </si>
  <si>
    <t>Langtidsopphold i aldershjem</t>
  </si>
  <si>
    <t>Opphold i barne og avlastningsbolig</t>
  </si>
  <si>
    <t>Opphold i barneboliger og avlastningsboliger skal med.</t>
  </si>
  <si>
    <t>Kommentar:</t>
  </si>
  <si>
    <t>Herav antall  utført av private leverandører</t>
  </si>
  <si>
    <t xml:space="preserve">vedtaks- </t>
  </si>
  <si>
    <t>timer</t>
  </si>
  <si>
    <t>Herav gericatjeneste Dagsenter for fysisk funksjonshemmede</t>
  </si>
  <si>
    <t>Herav gericatjeneste Dagtilbud for psykisk utviklingshemmende</t>
  </si>
  <si>
    <t xml:space="preserve">  Tabell 3 - 8 - B</t>
  </si>
  <si>
    <t>Antall vedtakstimer:</t>
  </si>
  <si>
    <t>Herav utført av private leverandører</t>
  </si>
  <si>
    <t xml:space="preserve">  Tabell  3 - 3 - B</t>
  </si>
  <si>
    <t xml:space="preserve">  Tabell  3 - 3 - C</t>
  </si>
  <si>
    <t>Langtidsopphold:</t>
  </si>
  <si>
    <t>Korttidsopphold:</t>
  </si>
  <si>
    <t>Sum andre typer institusjoner</t>
  </si>
  <si>
    <t>3-3-C Antall liggedøgn  totalt fordelt på fordelt på type opphold(KOSTRA funksj. 253 institusjonstjenester)</t>
  </si>
  <si>
    <t>Kjøp fra andre innenbys/utenbys:</t>
  </si>
  <si>
    <t>Kjøp fra SYE:</t>
  </si>
  <si>
    <t>Drevet av bydelen selv:</t>
  </si>
  <si>
    <t>a) Tidsbegrenset opphold i sykehjem</t>
  </si>
  <si>
    <t>b) Opphold i sykehjem</t>
  </si>
  <si>
    <t>c) Opphold i aldershjem og andre boformer med heldøgns pleie</t>
  </si>
  <si>
    <r>
      <t xml:space="preserve">Ventetid oppgis i dager (en uke = 5 dager). Oppgi kun </t>
    </r>
    <r>
      <rPr>
        <u/>
        <sz val="10"/>
        <color indexed="12"/>
        <rFont val="Times New Roman"/>
        <family val="1"/>
      </rPr>
      <t xml:space="preserve">ett </t>
    </r>
    <r>
      <rPr>
        <sz val="10"/>
        <color indexed="12"/>
        <rFont val="Times New Roman"/>
        <family val="1"/>
      </rPr>
      <t>tall. Dersom f.eks. 1 - 3 dager, oppgi gjennomsnittet (2 dager).</t>
    </r>
  </si>
  <si>
    <r>
      <t xml:space="preserve">Skriv </t>
    </r>
    <r>
      <rPr>
        <u/>
        <sz val="10"/>
        <color indexed="12"/>
        <rFont val="Times New Roman"/>
        <family val="1"/>
      </rPr>
      <t>kun</t>
    </r>
    <r>
      <rPr>
        <sz val="10"/>
        <color indexed="12"/>
        <rFont val="Times New Roman"/>
        <family val="1"/>
      </rPr>
      <t xml:space="preserve"> </t>
    </r>
    <r>
      <rPr>
        <b/>
        <sz val="10"/>
        <color indexed="12"/>
        <rFont val="Times New Roman"/>
        <family val="1"/>
      </rPr>
      <t>tallet,</t>
    </r>
    <r>
      <rPr>
        <sz val="10"/>
        <color indexed="12"/>
        <rFont val="Times New Roman"/>
        <family val="1"/>
      </rPr>
      <t xml:space="preserve"> ikke "d" eller "dager" bak.</t>
    </r>
  </si>
  <si>
    <r>
      <t xml:space="preserve"> 1)  Her skal det føres opp antall </t>
    </r>
    <r>
      <rPr>
        <u/>
        <sz val="10"/>
        <color indexed="12"/>
        <rFont val="Times New Roman"/>
        <family val="1"/>
      </rPr>
      <t>personer</t>
    </r>
    <r>
      <rPr>
        <sz val="10"/>
        <color indexed="12"/>
        <rFont val="Times New Roman"/>
        <family val="1"/>
      </rPr>
      <t xml:space="preserve"> som har fått behandlingsplass og/eller rehabiliterings -og omsorgstilbud gjennom</t>
    </r>
  </si>
  <si>
    <r>
      <t xml:space="preserve">4)  Det er ikke summen av tiltakene den enkelte klient har fått som skal føres opp her, men antall </t>
    </r>
    <r>
      <rPr>
        <u/>
        <sz val="10"/>
        <color indexed="12"/>
        <rFont val="Times New Roman"/>
        <family val="1"/>
      </rPr>
      <t>personer</t>
    </r>
    <r>
      <rPr>
        <sz val="10"/>
        <color indexed="12"/>
        <rFont val="Times New Roman"/>
        <family val="1"/>
      </rPr>
      <t xml:space="preserve"> som har benyttet </t>
    </r>
  </si>
  <si>
    <r>
      <t xml:space="preserve"> 1) Her skal føres opp timeverk/uke for fysioterapeut som arbeider forebyggende </t>
    </r>
    <r>
      <rPr>
        <u/>
        <sz val="10"/>
        <color indexed="12"/>
        <rFont val="Times New Roman"/>
        <family val="1"/>
      </rPr>
      <t>i helsestasjons- og skolehelsetjenesten</t>
    </r>
    <r>
      <rPr>
        <sz val="10"/>
        <color indexed="12"/>
        <rFont val="Times New Roman"/>
        <family val="1"/>
      </rPr>
      <t xml:space="preserve"> </t>
    </r>
  </si>
  <si>
    <r>
      <t xml:space="preserve">1. </t>
    </r>
    <r>
      <rPr>
        <b/>
        <u/>
        <sz val="10"/>
        <rFont val="Times New Roman"/>
        <family val="1"/>
      </rPr>
      <t>Kommunale</t>
    </r>
    <r>
      <rPr>
        <sz val="10"/>
        <rFont val="Times New Roman"/>
        <family val="1"/>
      </rPr>
      <t xml:space="preserve"> fritidslubber og lignende for barn og ungdom under 14 år</t>
    </r>
  </si>
  <si>
    <r>
      <t xml:space="preserve">når med tilbudet </t>
    </r>
    <r>
      <rPr>
        <u/>
        <sz val="10"/>
        <color indexed="12"/>
        <rFont val="Times New Roman"/>
        <family val="1"/>
      </rPr>
      <t>uten</t>
    </r>
    <r>
      <rPr>
        <sz val="10"/>
        <color indexed="12"/>
        <rFont val="Times New Roman"/>
        <family val="1"/>
      </rPr>
      <t xml:space="preserve"> at en teller alle som har vært innom på enkeltdager</t>
    </r>
  </si>
  <si>
    <r>
      <t xml:space="preserve"> 1)  Kun plasser med sykehjemsstandard skal registreres i denne tabellen. Sett inn flere </t>
    </r>
    <r>
      <rPr>
        <u/>
        <sz val="10"/>
        <color indexed="12"/>
        <rFont val="Times New Roman"/>
        <family val="1"/>
      </rPr>
      <t>rader</t>
    </r>
    <r>
      <rPr>
        <sz val="10"/>
        <color indexed="12"/>
        <rFont val="Times New Roman"/>
        <family val="1"/>
      </rPr>
      <t xml:space="preserve"> ved behov. </t>
    </r>
    <r>
      <rPr>
        <b/>
        <sz val="10"/>
        <color indexed="12"/>
        <rFont val="Times New Roman"/>
        <family val="1"/>
      </rPr>
      <t>Sjekk sumformel!</t>
    </r>
  </si>
  <si>
    <r>
      <t xml:space="preserve">  institusjoner  </t>
    </r>
    <r>
      <rPr>
        <b/>
        <sz val="10"/>
        <color indexed="10"/>
        <rFont val="Times New Roman"/>
        <family val="1"/>
      </rPr>
      <t>1)</t>
    </r>
    <r>
      <rPr>
        <b/>
        <sz val="10"/>
        <rFont val="Times New Roman"/>
        <family val="1"/>
      </rPr>
      <t xml:space="preserve"> som bydelen disponerer.</t>
    </r>
  </si>
  <si>
    <r>
      <t xml:space="preserve">1) Tallene her overføres automatisk fra tabell 4-2 og 4-3. </t>
    </r>
    <r>
      <rPr>
        <b/>
        <sz val="10"/>
        <color indexed="12"/>
        <rFont val="Times New Roman"/>
        <family val="1"/>
      </rPr>
      <t>Sjekk samsvar!</t>
    </r>
  </si>
  <si>
    <t xml:space="preserve">ikke </t>
  </si>
  <si>
    <t>1) Jfr. Fellesskriv 7/2004 Sosialtjenestens formidling og betaling av døgnovernatting</t>
  </si>
  <si>
    <t>Antall personer besøkt innen 14 dager etter innflytting m/ avtale:</t>
  </si>
  <si>
    <t>Antall personer besøkt innen 14 dager etter innflytting u/avtale:</t>
  </si>
  <si>
    <t>Personer i steder m/ avtale besøkt hvert kvartal:</t>
  </si>
  <si>
    <t>Personer i steder u/ avtale besøkt hver måned:</t>
  </si>
  <si>
    <t>Antall personer ikke besøkt m/avtale:</t>
  </si>
  <si>
    <t>Antall personer ikke besøkt u/avtale:</t>
  </si>
  <si>
    <t>2) Jfr. Fellesskriv 7/2004, pkt 3.2</t>
  </si>
  <si>
    <t>BYDELENES KOMMENTARER OG SAMLEDE VURDERINGER</t>
  </si>
  <si>
    <t>Tabell 2A- 1 - I 
Ledig kapasitet i bydelens barnehager (fulltidsplasser)</t>
  </si>
  <si>
    <t>Antall 
plasser</t>
  </si>
  <si>
    <t>Plasser for barn under tre år</t>
  </si>
  <si>
    <t>Plasser for barn over tre år</t>
  </si>
  <si>
    <t>etter meldt</t>
  </si>
  <si>
    <t>utskrivningsklar</t>
  </si>
  <si>
    <t>Antall liggedøgn etter meldt utskrivningsklare totalt</t>
  </si>
  <si>
    <t>PLANTALL OG PROGNOSER</t>
  </si>
  <si>
    <t>Andel beboere i korttidsplasser i sykehjem som bydelen betaler for, i forhold til samlet antall beboere i sykehjem</t>
  </si>
  <si>
    <t>Andel beboere i skjermede enheter som bydelen betaler for, i forhold til samlet antall beboere i sykehjem</t>
  </si>
  <si>
    <t>Langtids</t>
  </si>
  <si>
    <t>beboere</t>
  </si>
  <si>
    <r>
      <t xml:space="preserve"> 1) Gjelder institusjonsplasser som </t>
    </r>
    <r>
      <rPr>
        <b/>
        <u/>
        <sz val="10"/>
        <color indexed="12"/>
        <rFont val="Times New Roman"/>
        <family val="1"/>
      </rPr>
      <t>ikke</t>
    </r>
    <r>
      <rPr>
        <sz val="10"/>
        <color indexed="12"/>
        <rFont val="Times New Roman"/>
        <family val="1"/>
      </rPr>
      <t xml:space="preserve"> har sykehjemsstandard. Både plasser utenbys og eventuelt plasser innenbys.</t>
    </r>
  </si>
  <si>
    <t xml:space="preserve">sykehjemsplass:   </t>
  </si>
  <si>
    <t>Sum ant. personer som venter på plass</t>
  </si>
  <si>
    <t>Antall personer som bor i sykehjem, men som iht. til fritt sykehjemsvalg venter på plass i et annet bestemt sykehjem</t>
  </si>
  <si>
    <t>- Herav saksbehandlingstid for søknad om langtidsopphold i sykehjem</t>
  </si>
  <si>
    <t>- Herav saksbehandlingstid for søknad om tidsbegresenset opphold i sykehjem</t>
  </si>
  <si>
    <t>Langtids-opphold</t>
  </si>
  <si>
    <t>Tids-begrenset opphold</t>
  </si>
  <si>
    <t>5) Sum antall omgjorte vedtak er summen av klager omgjort av bydelene eller Fylkesmannen</t>
  </si>
  <si>
    <t>1) Gjelder kun for korttidsopphold</t>
  </si>
  <si>
    <t>1) Skal omfatte oppsøkende virksomhet til alle hjemmeboende eldre &gt; 80 år som ikke er i kontakt med kommunens tjenester.</t>
  </si>
  <si>
    <t xml:space="preserve">har vært </t>
  </si>
  <si>
    <t>inntil</t>
  </si>
  <si>
    <t>fra 1 og</t>
  </si>
  <si>
    <t xml:space="preserve">fra 3 og </t>
  </si>
  <si>
    <t>6 mnd</t>
  </si>
  <si>
    <t>1 mnd</t>
  </si>
  <si>
    <t>inntil 3 mnd</t>
  </si>
  <si>
    <t>inntil 6 mnd</t>
  </si>
  <si>
    <t xml:space="preserve">eller lengre </t>
  </si>
  <si>
    <t>Oppholds-</t>
  </si>
  <si>
    <t xml:space="preserve">lengde </t>
  </si>
  <si>
    <t>lengde</t>
  </si>
  <si>
    <r>
      <t xml:space="preserve"> Antall </t>
    </r>
    <r>
      <rPr>
        <b/>
        <u/>
        <sz val="10"/>
        <rFont val="Times New Roman"/>
        <family val="1"/>
      </rPr>
      <t>barn</t>
    </r>
    <r>
      <rPr>
        <sz val="10"/>
        <rFont val="Times New Roman"/>
        <family val="1"/>
      </rPr>
      <t xml:space="preserve"> under 18 år i døgnovernatting uten kval.avtale</t>
    </r>
  </si>
  <si>
    <r>
      <t xml:space="preserve"> Antall </t>
    </r>
    <r>
      <rPr>
        <b/>
        <u/>
        <sz val="10"/>
        <rFont val="Times New Roman"/>
        <family val="1"/>
      </rPr>
      <t>voksne</t>
    </r>
    <r>
      <rPr>
        <sz val="10"/>
        <rFont val="Times New Roman"/>
        <family val="1"/>
      </rPr>
      <t xml:space="preserve"> over 18 år i døgnovernatting uten kval.avtale</t>
    </r>
  </si>
  <si>
    <t xml:space="preserve"> Tabell P - 1-6</t>
  </si>
  <si>
    <t>5. Til andre driftsformål i bydelen</t>
  </si>
  <si>
    <t xml:space="preserve">  -- inntil 1 mnd</t>
  </si>
  <si>
    <t xml:space="preserve"> --  fra 1 og inntil 3 mnd</t>
  </si>
  <si>
    <t xml:space="preserve">  -- fra 3 og inntil 6 mnd</t>
  </si>
  <si>
    <t xml:space="preserve">  -- 6 mnd eller lengre</t>
  </si>
  <si>
    <t>Sum antall voksne</t>
  </si>
  <si>
    <t>1) Registrering av oppholdslengde skal ikke begrenses av årsskiftet.</t>
  </si>
  <si>
    <t>Sum antall personer som har vært på steder UTEN kval.avtale</t>
  </si>
  <si>
    <t>1-1 ENDRING I SOSIALHJELPSRAMMEN</t>
  </si>
  <si>
    <t>Ant voksne som har vært på steder UTEN kval.avtale</t>
  </si>
  <si>
    <r>
      <t xml:space="preserve"> I  rehabiliterings- og omsorgsinstitusjon     </t>
    </r>
    <r>
      <rPr>
        <b/>
        <sz val="10"/>
        <color indexed="12"/>
        <rFont val="Times New Roman"/>
        <family val="1"/>
      </rPr>
      <t xml:space="preserve"> 3)</t>
    </r>
  </si>
  <si>
    <r>
      <t xml:space="preserve">  Antall personer som har fått ett eller flere tilbud    </t>
    </r>
    <r>
      <rPr>
        <b/>
        <sz val="10"/>
        <color indexed="12"/>
        <rFont val="Times New Roman"/>
        <family val="1"/>
      </rPr>
      <t xml:space="preserve"> 4)</t>
    </r>
  </si>
  <si>
    <t>1) Kr pr. klient m/øk. støtte. / 2) stønadslengde i måneder (en desimal)</t>
  </si>
  <si>
    <t>1)  Med trussel menes et verbalt angrep eller handling mot en person i den hensikt å skremme eller skade personen.</t>
  </si>
  <si>
    <t>Ledelse  2)</t>
  </si>
  <si>
    <t xml:space="preserve"> 2) Her føres opp ledere med budsjett-/personal-/fagansvar. Kun faglig lederansvar rapporteres under det enkelte fagmrådet.</t>
  </si>
  <si>
    <t xml:space="preserve">  Tabell 2B - 1 - A</t>
  </si>
  <si>
    <t xml:space="preserve">  Tabell 2B - 1 - B</t>
  </si>
  <si>
    <t>Tabell 2B - 1 - C</t>
  </si>
  <si>
    <t>Komm.</t>
  </si>
  <si>
    <t>nr.</t>
  </si>
  <si>
    <t xml:space="preserve"> Sum beboere i utenbys plasser i regi av SYE: </t>
  </si>
  <si>
    <t xml:space="preserve"> Antall mottakere 0-49 år</t>
  </si>
  <si>
    <t xml:space="preserve">   omsorgstjenester, som det kan kreves vederlag for opphold i institusjon etter vederlagsforskriften</t>
  </si>
  <si>
    <t xml:space="preserve"> 2)  Bare psykisk utviklingshemmede med vedtak om tjenester hjemlet i lov om kommunale helse- og omsorgstjenester.</t>
  </si>
  <si>
    <t>Sum saker behandlet administrativt</t>
  </si>
  <si>
    <t xml:space="preserve">1) Saksbehandlingstiden er å regne tiden fra dato søknad er levert til dato vedtak er fattet. </t>
  </si>
  <si>
    <t xml:space="preserve"> Antall saker </t>
  </si>
  <si>
    <t xml:space="preserve"> 1) Med behandlingstid menes tiden fra klagen sendes fra klienten til bydelen og til bydelen sender </t>
  </si>
  <si>
    <t xml:space="preserve">     klagen videre til Fylkesmannen.</t>
  </si>
  <si>
    <t>xxxx</t>
  </si>
  <si>
    <t>SUM</t>
  </si>
  <si>
    <t>Kort-</t>
  </si>
  <si>
    <t xml:space="preserve">Antall </t>
  </si>
  <si>
    <t>Er ikke etablert</t>
  </si>
  <si>
    <t>Er til-knyttet eldre-senteret</t>
  </si>
  <si>
    <t>Er til-knyttet hjemme-tjenesten</t>
  </si>
  <si>
    <t>2)  Med vold menes enhver fysisk eller psykisk skade på en person. Vold er også skadeverk på inventar og utstyr.</t>
  </si>
  <si>
    <t xml:space="preserve">           </t>
  </si>
  <si>
    <t xml:space="preserve">  Antall</t>
  </si>
  <si>
    <t>Er nødvendige tiltak i henhold til kartleggingen vedtatt iverksatt?</t>
  </si>
  <si>
    <t>Ja/Nei</t>
  </si>
  <si>
    <t>Sum klagesaker til Fylkesmannen</t>
  </si>
  <si>
    <t>Menn</t>
  </si>
  <si>
    <t>MÅLTALL OG PROGNOSER</t>
  </si>
  <si>
    <t xml:space="preserve">                                          </t>
  </si>
  <si>
    <t xml:space="preserve">Tabell  P - 1 - 3 - B    Saksbehandlingstid  - bistand til bolig </t>
  </si>
  <si>
    <t>Prognose for hele året</t>
  </si>
  <si>
    <t>Avvik prognose - måltall</t>
  </si>
  <si>
    <t>Andel søknad om finansiering til kjøp av bolig behandlet innen 1 mnd.</t>
  </si>
  <si>
    <t>Andel søknad om kommunal bolig behandlet innen 3 mnd.</t>
  </si>
  <si>
    <t>Andel innvilget kommunal bolig effektuert innen 6 mnd.</t>
  </si>
  <si>
    <t>Kommentar til prognosen:</t>
  </si>
  <si>
    <t xml:space="preserve"> Tabell P - 1-5</t>
  </si>
  <si>
    <r>
      <t xml:space="preserve"> Bruk av døgnovernattingstilbud </t>
    </r>
    <r>
      <rPr>
        <b/>
        <u/>
        <sz val="10"/>
        <rFont val="Times New Roman"/>
        <family val="1"/>
      </rPr>
      <t>uten</t>
    </r>
  </si>
  <si>
    <t>Vedtatt</t>
  </si>
  <si>
    <t>Avvik</t>
  </si>
  <si>
    <t>Prognose</t>
  </si>
  <si>
    <t xml:space="preserve">måltall </t>
  </si>
  <si>
    <t>prognose-</t>
  </si>
  <si>
    <t>måltall</t>
  </si>
  <si>
    <t>1) Bystyrets mål er null.</t>
  </si>
  <si>
    <t xml:space="preserve">Kontrollformel:    </t>
  </si>
  <si>
    <t>FUNKSJONSOMRÅDE 2B - OPPVEKST</t>
  </si>
  <si>
    <t>Barnevern</t>
  </si>
  <si>
    <t xml:space="preserve">  Tabell P-2-3</t>
  </si>
  <si>
    <t xml:space="preserve">Undersøkelsessaker, barn og unge </t>
  </si>
  <si>
    <t>Resultat</t>
  </si>
  <si>
    <t>Måltall</t>
  </si>
  <si>
    <t>under tiltak og fosterhjemsoppfølging</t>
  </si>
  <si>
    <t>for</t>
  </si>
  <si>
    <r>
      <t>F</t>
    </r>
    <r>
      <rPr>
        <b/>
        <sz val="10"/>
        <rFont val="Times New Roman"/>
        <family val="1"/>
      </rPr>
      <t>inansiering til kjøp av bolig gjennom Husbanken</t>
    </r>
  </si>
  <si>
    <r>
      <t xml:space="preserve">1. </t>
    </r>
    <r>
      <rPr>
        <b/>
        <u/>
        <sz val="10"/>
        <color indexed="12"/>
        <rFont val="Times New Roman"/>
        <family val="1"/>
      </rPr>
      <t>Kommunale</t>
    </r>
    <r>
      <rPr>
        <b/>
        <sz val="10"/>
        <color indexed="12"/>
        <rFont val="Times New Roman"/>
        <family val="1"/>
      </rPr>
      <t xml:space="preserve"> fritidslubber og lignende for barn og ungdom under 14 år:</t>
    </r>
  </si>
  <si>
    <t>4. Ungdomstiltak rettet mot særskilte aktiviteter (motorsenter, musikk, media m.m.):</t>
  </si>
  <si>
    <t>2) stønadslengde i måneder (en desimal)</t>
  </si>
  <si>
    <t xml:space="preserve">      kun telles en gang i denne kategorien. Dersom en person har benyttet et institusjonstilbud </t>
  </si>
  <si>
    <t xml:space="preserve">Kontrollformel </t>
  </si>
  <si>
    <t>Lang-</t>
  </si>
  <si>
    <t xml:space="preserve">  -  d) - herav med utviklingshemming</t>
  </si>
  <si>
    <t xml:space="preserve">  -  e) - annet</t>
  </si>
  <si>
    <t xml:space="preserve">  - herav klienter 18-24 år, øvrige</t>
  </si>
  <si>
    <t>Antall dager åpent pr. uke</t>
  </si>
  <si>
    <t>Antall kvelder lørdag/søndag m/tilbud</t>
  </si>
  <si>
    <t>1. Antall klienter som har fått utarbeidet IP (sum av A og B- fylles ut automatisk))</t>
  </si>
  <si>
    <t xml:space="preserve">  Tabell 1 - 14 - A</t>
  </si>
  <si>
    <t xml:space="preserve">  Tabell 1 - 14 - B</t>
  </si>
  <si>
    <t xml:space="preserve"> I statlig behandlingsinstitusjon </t>
  </si>
  <si>
    <t xml:space="preserve">  Antall personer som har fått ett eller flere tilbud     4)</t>
  </si>
  <si>
    <t>Barnehageplasser - kommunale</t>
  </si>
  <si>
    <t>Sum overføringer fra sosialhjelp til driftsrammen</t>
  </si>
  <si>
    <t xml:space="preserve">Overføringer fra driftsrammen til sosialhjelp </t>
  </si>
  <si>
    <t xml:space="preserve">Netto omdisponert sosialhjelpsmidler </t>
  </si>
  <si>
    <t xml:space="preserve"> 3) Beboere i disse plassene skal være inkludert i tabell 3-1-B</t>
  </si>
  <si>
    <t>Antall utførte vedtakstimer hittil i år</t>
  </si>
  <si>
    <t>Antall vedtakstimer hittil i år</t>
  </si>
  <si>
    <t xml:space="preserve">2) Dette er klienter som ikke har fått utbetalt sosialhjelp i perioden, men hvor det er registrert minst en av følgende aktiviteter: </t>
  </si>
  <si>
    <t>HMS i pleie- og omsorgssektoren:</t>
  </si>
  <si>
    <t>Fysisk funksjonshemmede</t>
  </si>
  <si>
    <t>xxx</t>
  </si>
  <si>
    <t xml:space="preserve">  som fordeler seg slik:</t>
  </si>
  <si>
    <t xml:space="preserve">  - herav klienter 25 år og eldre, flyktninger</t>
  </si>
  <si>
    <t xml:space="preserve">  Kontrollsum  (alle herav)</t>
  </si>
  <si>
    <t>1)</t>
  </si>
  <si>
    <t>Skriv inn institusjonens navn (én rad pr. inst.):  2)</t>
  </si>
  <si>
    <t xml:space="preserve">Betalt </t>
  </si>
  <si>
    <t xml:space="preserve"> I 1000</t>
  </si>
  <si>
    <t xml:space="preserve"> kroner</t>
  </si>
  <si>
    <t xml:space="preserve">  Sum alle kategorier</t>
  </si>
  <si>
    <t xml:space="preserve">  I somatiske sykehusavdelinger</t>
  </si>
  <si>
    <t xml:space="preserve">  I psykiatriske sykehusavdelinger</t>
  </si>
  <si>
    <t>Tabell 3 - 2 - A</t>
  </si>
  <si>
    <t xml:space="preserve"> Utskrivningsklare pasienter i somatiske </t>
  </si>
  <si>
    <t xml:space="preserve"> og psykiatriske avdelinger i sykehus</t>
  </si>
  <si>
    <t xml:space="preserve"> 4. Andel behandlet innen 1 mnd.</t>
  </si>
  <si>
    <t>Andre kommuner</t>
  </si>
  <si>
    <t xml:space="preserve">Herav </t>
  </si>
  <si>
    <t>Eldre</t>
  </si>
  <si>
    <t>Personer med psykiske lidelser</t>
  </si>
  <si>
    <t xml:space="preserve"> 1)</t>
  </si>
  <si>
    <t>årsverk</t>
  </si>
  <si>
    <t xml:space="preserve">pr. </t>
  </si>
  <si>
    <t>saker</t>
  </si>
  <si>
    <t xml:space="preserve"> Antall anmeldte saker p.g.a. urettmessig hevet sosialhjelp  </t>
  </si>
  <si>
    <t>Antall som kun har tiltak/aktiviteter i kommunal regi</t>
  </si>
  <si>
    <t>Antall som har tiltak/aktiviteter både i statlig og kommunal regi (kombinasjon)</t>
  </si>
  <si>
    <t>Tabell 1-10-B</t>
  </si>
  <si>
    <t>Akkumulert</t>
  </si>
  <si>
    <t>Aktivisering som ikke omfatter arbeid, men som omfatter språkopplæring.</t>
  </si>
  <si>
    <t>Sosialhjelp som hovedinntektskilde</t>
  </si>
  <si>
    <t>Flyttet til annen bydel</t>
  </si>
  <si>
    <t>Flyttet ut av kommunen</t>
  </si>
  <si>
    <t>Over til kvalifiseringsprogrammet</t>
  </si>
  <si>
    <t>Annet (inkludert ukjent og forsvunnet)</t>
  </si>
  <si>
    <t>Aktivisering gjennom andre kommunale kurs eller tiltak som verken omfatter arbeid eller språkopplæring.</t>
  </si>
  <si>
    <r>
      <t>Aktivisering som omfatter arbeid</t>
    </r>
    <r>
      <rPr>
        <b/>
        <vertAlign val="superscript"/>
        <sz val="10"/>
        <color indexed="12"/>
        <rFont val="Times New Roman"/>
        <family val="1"/>
      </rPr>
      <t>2)</t>
    </r>
    <r>
      <rPr>
        <sz val="10"/>
        <rFont val="Times New Roman"/>
        <family val="1"/>
      </rPr>
      <t xml:space="preserve"> - eventuelt samtidig med språkopplæring.</t>
    </r>
  </si>
  <si>
    <r>
      <t xml:space="preserve">4. Overføring til kjøp av plasser for </t>
    </r>
    <r>
      <rPr>
        <u/>
        <sz val="10"/>
        <rFont val="Times New Roman"/>
        <family val="1"/>
      </rPr>
      <t>rusmisbrukere</t>
    </r>
    <r>
      <rPr>
        <sz val="10"/>
        <rFont val="Times New Roman"/>
        <family val="1"/>
      </rPr>
      <t xml:space="preserve"> i rehab.-/omsorgsinstitusjoner </t>
    </r>
  </si>
  <si>
    <r>
      <t xml:space="preserve"> Tabell 1 - 4-</t>
    </r>
    <r>
      <rPr>
        <b/>
        <sz val="10"/>
        <color indexed="10"/>
        <rFont val="Times New Roman"/>
        <family val="1"/>
      </rPr>
      <t>B</t>
    </r>
  </si>
  <si>
    <t xml:space="preserve">     Ved opphold på ulike overnattingssteder, men i en sammenhengede periode, registreres hele perioden.</t>
  </si>
  <si>
    <t xml:space="preserve">     Ved opphold i flere ikke sammenhengende perioder, registreres perioden av lengst varighet.</t>
  </si>
  <si>
    <t xml:space="preserve"> Antall personer som har vært i døgnovernattings-</t>
  </si>
  <si>
    <t xml:space="preserve"> tilbud UTEN kvalitetsavtale hittil i år</t>
  </si>
  <si>
    <t xml:space="preserve">klienter </t>
  </si>
  <si>
    <t>pr måned</t>
  </si>
  <si>
    <t xml:space="preserve">  Antall klienter med økonomisk sosialhjelp </t>
  </si>
  <si>
    <t>med utbet.</t>
  </si>
  <si>
    <t>4) Akkumulert antall klienter = antallet individer med anvist økonomisk sosialhjelp en eller flere ganger hittil i år.</t>
  </si>
  <si>
    <t xml:space="preserve">Tabell 4 -2  </t>
  </si>
  <si>
    <r>
      <t xml:space="preserve">Gj.snitt hittil i år </t>
    </r>
    <r>
      <rPr>
        <b/>
        <sz val="10"/>
        <color indexed="12"/>
        <rFont val="Times New Roman"/>
        <family val="1"/>
      </rPr>
      <t xml:space="preserve"> 3</t>
    </r>
    <r>
      <rPr>
        <b/>
        <sz val="10"/>
        <color indexed="12"/>
        <rFont val="Times New Roman"/>
        <family val="1"/>
      </rPr>
      <t>)</t>
    </r>
  </si>
  <si>
    <r>
      <t xml:space="preserve">Aktive klienter med utbetalt økonomisk sosialhjelp (bidrag og lån) </t>
    </r>
    <r>
      <rPr>
        <b/>
        <sz val="10"/>
        <color indexed="12"/>
        <rFont val="Times New Roman"/>
        <family val="1"/>
      </rPr>
      <t>1)</t>
    </r>
  </si>
  <si>
    <r>
      <t xml:space="preserve">Tabell 4 - 3A - Brutto utbetaling </t>
    </r>
    <r>
      <rPr>
        <b/>
        <vertAlign val="superscript"/>
        <sz val="10"/>
        <color indexed="12"/>
        <rFont val="Times New Roman"/>
        <family val="1"/>
      </rPr>
      <t>1)</t>
    </r>
    <r>
      <rPr>
        <b/>
        <sz val="10"/>
        <rFont val="Times New Roman"/>
        <family val="1"/>
      </rPr>
      <t xml:space="preserve"> pr. klient pr. måned (bidrag og lån)</t>
    </r>
  </si>
  <si>
    <r>
      <t xml:space="preserve"> private døgnovernattingstilbud   </t>
    </r>
    <r>
      <rPr>
        <b/>
        <sz val="10"/>
        <color indexed="12"/>
        <rFont val="Times New Roman"/>
        <family val="1"/>
      </rPr>
      <t>1)</t>
    </r>
  </si>
  <si>
    <t>Andre mottakere av øk.soshjelp</t>
  </si>
  <si>
    <r>
      <t>1-11-</t>
    </r>
    <r>
      <rPr>
        <b/>
        <sz val="10"/>
        <color indexed="10"/>
        <rFont val="Times New Roman"/>
        <family val="1"/>
      </rPr>
      <t xml:space="preserve">H </t>
    </r>
    <r>
      <rPr>
        <b/>
        <sz val="10"/>
        <rFont val="Times New Roman"/>
        <family val="1"/>
      </rPr>
      <t>Resultat for mottakere av sosialhjelp (</t>
    </r>
    <r>
      <rPr>
        <b/>
        <u/>
        <sz val="10"/>
        <rFont val="Times New Roman"/>
        <family val="1"/>
      </rPr>
      <t>ikke deltakere i KVP, Intro og Ny Sjanse</t>
    </r>
    <r>
      <rPr>
        <b/>
        <sz val="10"/>
        <rFont val="Times New Roman"/>
        <family val="1"/>
      </rPr>
      <t>) som avsluttet kommunale tiltak i perioden</t>
    </r>
  </si>
  <si>
    <r>
      <t>1-11-</t>
    </r>
    <r>
      <rPr>
        <b/>
        <sz val="10"/>
        <color indexed="10"/>
        <rFont val="Times New Roman"/>
        <family val="1"/>
      </rPr>
      <t>I</t>
    </r>
    <r>
      <rPr>
        <b/>
        <sz val="10"/>
        <rFont val="Times New Roman"/>
        <family val="1"/>
      </rPr>
      <t xml:space="preserve"> ANTALL PERSONER SOM HAR ELLER HAR HATT ET INSTITUSJONSTILBUD INNEN RUSSEKTOREN</t>
    </r>
  </si>
  <si>
    <r>
      <t xml:space="preserve"> Antall </t>
    </r>
    <r>
      <rPr>
        <b/>
        <u/>
        <sz val="10"/>
        <rFont val="Times New Roman"/>
        <family val="1"/>
      </rPr>
      <t>barn</t>
    </r>
    <r>
      <rPr>
        <sz val="10"/>
        <rFont val="Times New Roman"/>
        <family val="1"/>
      </rPr>
      <t xml:space="preserve"> under 18 år</t>
    </r>
  </si>
  <si>
    <r>
      <t xml:space="preserve"> Antall </t>
    </r>
    <r>
      <rPr>
        <b/>
        <u/>
        <sz val="10"/>
        <rFont val="Times New Roman"/>
        <family val="1"/>
      </rPr>
      <t>voksne</t>
    </r>
    <r>
      <rPr>
        <sz val="10"/>
        <rFont val="Times New Roman"/>
        <family val="1"/>
      </rPr>
      <t xml:space="preserve"> over 18 år</t>
    </r>
  </si>
  <si>
    <r>
      <rPr>
        <b/>
        <sz val="10"/>
        <color indexed="12"/>
        <rFont val="Times New Roman"/>
        <family val="1"/>
      </rPr>
      <t>1)</t>
    </r>
    <r>
      <rPr>
        <sz val="10"/>
        <color indexed="12"/>
        <rFont val="Times New Roman"/>
        <family val="1"/>
      </rPr>
      <t xml:space="preserve">  Dersom flere kategorier er aktuelle for en deltaker (f eks arbeid og utdanning), registreres den kategorien som utgjør hovedtyngden.</t>
    </r>
  </si>
  <si>
    <r>
      <rPr>
        <b/>
        <sz val="10"/>
        <color indexed="12"/>
        <rFont val="Times New Roman"/>
        <family val="1"/>
      </rPr>
      <t>2)</t>
    </r>
    <r>
      <rPr>
        <sz val="10"/>
        <color indexed="12"/>
        <rFont val="Times New Roman"/>
        <family val="1"/>
      </rPr>
      <t xml:space="preserve">  Jf forskrift om arbeidsmarkedstiltak</t>
    </r>
  </si>
  <si>
    <r>
      <rPr>
        <b/>
        <sz val="10"/>
        <color indexed="12"/>
        <rFont val="Times New Roman"/>
        <family val="1"/>
      </rPr>
      <t>3)</t>
    </r>
    <r>
      <rPr>
        <sz val="10"/>
        <color indexed="12"/>
        <rFont val="Times New Roman"/>
        <family val="1"/>
      </rPr>
      <t xml:space="preserve">  F eks arbeidsavklaringspenger(AAP) og overgangsstønad</t>
    </r>
  </si>
  <si>
    <r>
      <rPr>
        <b/>
        <sz val="10"/>
        <color indexed="12"/>
        <rFont val="Times New Roman"/>
        <family val="1"/>
      </rPr>
      <t>1)</t>
    </r>
    <r>
      <rPr>
        <sz val="10"/>
        <color indexed="12"/>
        <rFont val="Times New Roman"/>
        <family val="1"/>
      </rPr>
      <t xml:space="preserve">  En mottaker kan kun plasseres i en aktivseringskategori</t>
    </r>
  </si>
  <si>
    <r>
      <rPr>
        <b/>
        <sz val="10"/>
        <color indexed="12"/>
        <rFont val="Times New Roman"/>
        <family val="1"/>
      </rPr>
      <t>2)</t>
    </r>
    <r>
      <rPr>
        <sz val="10"/>
        <color indexed="12"/>
        <rFont val="Times New Roman"/>
        <family val="1"/>
      </rPr>
      <t xml:space="preserve">  Med a</t>
    </r>
    <r>
      <rPr>
        <i/>
        <sz val="10"/>
        <color indexed="12"/>
        <rFont val="Times New Roman"/>
        <family val="1"/>
      </rPr>
      <t xml:space="preserve">ktivisering som omfatter arbeid menes her: </t>
    </r>
    <r>
      <rPr>
        <sz val="10"/>
        <color indexed="12"/>
        <rFont val="Times New Roman"/>
        <family val="1"/>
      </rPr>
      <t xml:space="preserve">tiltak som arbeidspraksis i ordinær virksomhet (uten individstønad),  </t>
    </r>
  </si>
  <si>
    <t xml:space="preserve">      arbeidspraksis i kommunal arbeidstreningsgruppe og språkopplæring med arbeidspraksis, samt jobbklubb/jobbsøking.</t>
  </si>
  <si>
    <t>Ordinært arbeid med og uten lønnstilskudd</t>
  </si>
  <si>
    <t xml:space="preserve">Midlertidig inntektssikring </t>
  </si>
  <si>
    <t>Andre arbeidsmarkedstiltak i statlig regi</t>
  </si>
  <si>
    <t>Midlertidig inntektssikring</t>
  </si>
  <si>
    <t>Overføring fra FO4 Økonomisk sosialhjelp til driftsrammen:</t>
  </si>
  <si>
    <r>
      <t>1.</t>
    </r>
    <r>
      <rPr>
        <strike/>
        <sz val="10"/>
        <rFont val="Times New Roman"/>
        <family val="1"/>
      </rPr>
      <t xml:space="preserve"> </t>
    </r>
    <r>
      <rPr>
        <sz val="10"/>
        <rFont val="Times New Roman"/>
        <family val="1"/>
      </rPr>
      <t>Overføring til Introduksjonsordningen (Kostra F275)</t>
    </r>
  </si>
  <si>
    <t xml:space="preserve">Er det </t>
  </si>
  <si>
    <t xml:space="preserve">valgt </t>
  </si>
  <si>
    <t xml:space="preserve">antall </t>
  </si>
  <si>
    <t>Fritidstiltak og klubber for barn</t>
  </si>
  <si>
    <t>klubber</t>
  </si>
  <si>
    <t>klubb-</t>
  </si>
  <si>
    <t xml:space="preserve">  Tabell 3 - 14 - B</t>
  </si>
  <si>
    <t>Fast plass</t>
  </si>
  <si>
    <t>Korttidsplass</t>
  </si>
  <si>
    <t xml:space="preserve"> Sum beboere i utenbys plasser i regi av bydelen selv </t>
  </si>
  <si>
    <t xml:space="preserve"> Sum beboere i utenbys sykehjem</t>
  </si>
  <si>
    <t>4-6 md.</t>
  </si>
  <si>
    <t>6-12 md.</t>
  </si>
  <si>
    <t>pleie- og omsorgstjenestene, pålegger kommunene å ha skriftlige og dokumenterte rutiner for å sikre kvalitet i tjenesten.</t>
  </si>
  <si>
    <t>Har bydelen  etablert et skriftlig og dokumenterbart system for</t>
  </si>
  <si>
    <t xml:space="preserve"> internkontroll i sosial- og helsetjenesten?</t>
  </si>
  <si>
    <t>2. Overføring til Kvalifiseringsprogrammet (Kostra F276)</t>
  </si>
  <si>
    <t>3. Overføring til aktive tiltak overfor klienter og styrkingstiltak i sosialtjenesten</t>
  </si>
  <si>
    <t>Sum overføringer fra økonomisk sosialhjelp til driftsrammen</t>
  </si>
  <si>
    <t xml:space="preserve">Overføringer fra driftsrammen til økonomisk sosialhjelp </t>
  </si>
  <si>
    <t xml:space="preserve"> Tabell 1 - 4-A</t>
  </si>
  <si>
    <t xml:space="preserve"> Tabell 1 - 4-B</t>
  </si>
  <si>
    <r>
      <t xml:space="preserve">Antall personer hittil i år - etter oppholdslengde </t>
    </r>
    <r>
      <rPr>
        <b/>
        <vertAlign val="superscript"/>
        <sz val="9"/>
        <color indexed="12"/>
        <rFont val="Times New Roman"/>
        <family val="1"/>
      </rPr>
      <t>1)</t>
    </r>
    <r>
      <rPr>
        <b/>
        <sz val="9"/>
        <rFont val="Times New Roman"/>
        <family val="1"/>
      </rPr>
      <t xml:space="preserve"> Gjelder opphold både MED og UTEN kvalitetsavtale</t>
    </r>
  </si>
  <si>
    <r>
      <t xml:space="preserve">Aktivisering som omfatter arbeid </t>
    </r>
    <r>
      <rPr>
        <b/>
        <vertAlign val="superscript"/>
        <sz val="10"/>
        <color indexed="12"/>
        <rFont val="Times New Roman"/>
        <family val="1"/>
      </rPr>
      <t>2)</t>
    </r>
    <r>
      <rPr>
        <sz val="10"/>
        <rFont val="Times New Roman"/>
        <family val="1"/>
      </rPr>
      <t xml:space="preserve"> - eventuelt samtidig med språkopplæring.</t>
    </r>
  </si>
  <si>
    <r>
      <t>Andre arbeidsmarkedstiltak i statlig regi</t>
    </r>
    <r>
      <rPr>
        <b/>
        <sz val="10"/>
        <color indexed="12"/>
        <rFont val="Times New Roman"/>
        <family val="1"/>
      </rPr>
      <t xml:space="preserve"> 2)</t>
    </r>
  </si>
  <si>
    <r>
      <t xml:space="preserve">Midlertidig inntektssikring </t>
    </r>
    <r>
      <rPr>
        <b/>
        <sz val="10"/>
        <color indexed="12"/>
        <rFont val="Times New Roman"/>
        <family val="1"/>
      </rPr>
      <t>3)</t>
    </r>
  </si>
  <si>
    <t xml:space="preserve">  Tabell 1 - 11 - I</t>
  </si>
  <si>
    <t>Tabell 1-11-H</t>
  </si>
  <si>
    <t>Tabell 1-11-G</t>
  </si>
  <si>
    <t>Kommenter eventuelt tabell 1-15 nedenfor:</t>
  </si>
  <si>
    <t>3)  Gjelder kommunale og private institusjoner som er administrert av Velferdsetaten (jf. etatens "Tiltakskatalog").</t>
  </si>
  <si>
    <t xml:space="preserve">  2) Gjelder institusjoner som er hjemlet i helse- og omsorgstjenesteloven.</t>
  </si>
  <si>
    <t>har avsluttet sitt opphold hittil i år</t>
  </si>
  <si>
    <t>Antall avsluttede opphold (korttids) hittil i år 1)</t>
  </si>
  <si>
    <t>Antall beboere som har avsluttet opphold i sykehjem hittil i år</t>
  </si>
  <si>
    <t>gjennomsnittlig lengde for sykehjemsopphold som er avsluttet hittil i år.</t>
  </si>
  <si>
    <t>1) Praktisk bistand - vedtak fattet etter lov om kommunale helse- og omsorgstjenester § 3-2, 6b</t>
  </si>
  <si>
    <t xml:space="preserve">2) Praktisk bistand - opplæring: daglige gjøremål. (Formålet </t>
  </si>
  <si>
    <t xml:space="preserve">3) Brukerstyrt personlig assistent. Vedtak fattet etter lov om kommunale helse- og omsorgstjenester § 3-2, 6a. Skal </t>
  </si>
  <si>
    <t>1) Opphold med pleie og rehabilitering  (vedtak etter lov om kommunale helse- og omsorgstjenester)</t>
  </si>
  <si>
    <t>2) Dagsenter/ dagtilbud (vedtak etter lov om kommunale helse- og omsorgstjenester eller uhjemlet vedtak)</t>
  </si>
  <si>
    <t xml:space="preserve">Resultat </t>
  </si>
  <si>
    <t>NB ! Boform i institusjon som er hjemlet (som det kan kreves vederlag for) etter helse- og omsorgstjenesteloven</t>
  </si>
  <si>
    <t>1) Sykehjem som er hjemlet i helse- og omsorgstjenesteloven der det kan kreves vederlag for opphold i institusjon.</t>
  </si>
  <si>
    <t xml:space="preserve">1) Opphold i sykehjem, aldershjem og andre boformer med heldøgns omsorg (og evt pleie) som er hjemlet i </t>
  </si>
  <si>
    <t xml:space="preserve">helse- og omsorgstjenesteloven, dvs. boformer der det kan kreves vederlag for opphold i institusjon. </t>
  </si>
  <si>
    <t>4) Hjemmesykepleie (jfr. lov om kommunale helse- og omsorgstjenester § 3-2 første ledd nr. 6 bokstav a.</t>
  </si>
  <si>
    <t xml:space="preserve">      og antall innbyggere i bydelen i samme aldersgruppe. </t>
  </si>
  <si>
    <t>Ant barn under 18 år som har vært på steder UTEN kval.avtale</t>
  </si>
  <si>
    <t xml:space="preserve">Sum antall personer </t>
  </si>
  <si>
    <t xml:space="preserve">  Gj.snittlig antall klienter/utbetaling pr. md.</t>
  </si>
  <si>
    <t xml:space="preserve">   i perioden</t>
  </si>
  <si>
    <t xml:space="preserve"> 2)</t>
  </si>
  <si>
    <t xml:space="preserve">  Gj.snittlig antall aktive klienter med øk. støtte, pr. md. i perioden </t>
  </si>
  <si>
    <t xml:space="preserve">  Gj.snittlig bto. utbetalt pr. klient m/øk. støtte pr. md. i perioden</t>
  </si>
  <si>
    <t>2) Gjennomsnitt pr. md. for hele året under ett.</t>
  </si>
  <si>
    <t>Kommentarer til tabell P-4-2:</t>
  </si>
  <si>
    <t xml:space="preserve">Tabell  P - 1-3 - B    Saksbehandlingstid  - bistand til bolig </t>
  </si>
  <si>
    <t xml:space="preserve"> Antall barn under 18 år i døgnovernatting u/kval.avtale</t>
  </si>
  <si>
    <t xml:space="preserve"> Antall voksne over 18 år i døgnovernatting u/kval.avtale</t>
  </si>
  <si>
    <t>Kontrollformel fra malen.</t>
  </si>
  <si>
    <t>FUNKSJONSOMRÅDE  2: OPPVEKST</t>
  </si>
  <si>
    <t xml:space="preserve">Gj.snittl. ant. klienter med øk. støtte pr. mnd i perioden </t>
  </si>
  <si>
    <t xml:space="preserve">  - herav klienter 18-24 år, ordinære</t>
  </si>
  <si>
    <t xml:space="preserve">  - herav klienter 25 år og eldre, ordinære</t>
  </si>
  <si>
    <t xml:space="preserve">  Gj.snittlig bto. utbetalt pr. klient m/øk.støtte pr. mnd. i perioden</t>
  </si>
  <si>
    <t>5. Kommunalt støttede fritidstiltak for barn og unge opp til 18 år:</t>
  </si>
  <si>
    <t>0-17 år:</t>
  </si>
  <si>
    <t>18-49 år:</t>
  </si>
  <si>
    <t>50 - 66 år:</t>
  </si>
  <si>
    <t>67-74 år:</t>
  </si>
  <si>
    <t>75-79 år:</t>
  </si>
  <si>
    <t>80 - 84 år:</t>
  </si>
  <si>
    <t>85-89 år:</t>
  </si>
  <si>
    <t>Kjøpt i regi av SYE:</t>
  </si>
  <si>
    <t>Kjøpt i regi av bydelen selv:</t>
  </si>
  <si>
    <t xml:space="preserve"> Sum beboere i utenbys sykehjem:</t>
  </si>
  <si>
    <t>Sum i eget hjem</t>
  </si>
  <si>
    <t>I korttidsplasser:</t>
  </si>
  <si>
    <t>Sum ant. personer som venter på sykehjemsplass:</t>
  </si>
  <si>
    <t xml:space="preserve">  Personer med psykisk utviklingshemming    1)</t>
  </si>
  <si>
    <t xml:space="preserve"> 2)  Skriv Ja eller Nei utenfor det enkelte senter</t>
  </si>
  <si>
    <t>Ja/Nei 2)</t>
  </si>
  <si>
    <t>Kvinner</t>
  </si>
  <si>
    <t xml:space="preserve">  Antall sykemeldinger p.g.a. voldsepisoder</t>
  </si>
  <si>
    <t xml:space="preserve">  Antall skademeldinger</t>
  </si>
  <si>
    <t xml:space="preserve">  Antall anmeldelser av voldsbruk</t>
  </si>
  <si>
    <t>Bydelens kommentar:</t>
  </si>
  <si>
    <t xml:space="preserve">  Tabell 3 -14 - A</t>
  </si>
  <si>
    <t>Internkontroll i sosial- og helsetjenesten:</t>
  </si>
  <si>
    <t xml:space="preserve">  Fra bydel 14</t>
  </si>
  <si>
    <t xml:space="preserve">  Fra bydel 15</t>
  </si>
  <si>
    <t xml:space="preserve"> SUM antall personer som har midlertidig</t>
  </si>
  <si>
    <t>Tabell 1 - 3 - A - Bistand til kjøp/utbedring av bolig</t>
  </si>
  <si>
    <t>FUNKSJONSOMRÅDE 2 A - BARNEHAGER</t>
  </si>
  <si>
    <t xml:space="preserve">  Brutto utbetalt pr. klient m/øk. støtte - pr. md.</t>
  </si>
  <si>
    <t xml:space="preserve"> 1.  Inkl. mottakere som bor i trygde-/serviceboliger, tilrettelagt boliger og bofellesskap</t>
  </si>
  <si>
    <t>- herav antall timer praktisk bistand til daglige gjøremål, egenomsorg og personlig stell 1)</t>
  </si>
  <si>
    <t>- herav antall timer praktisk bistand - opplæring i daglige gjøremål 2)</t>
  </si>
  <si>
    <t>- herav antall timer praktisk bistand - BPA 3)</t>
  </si>
  <si>
    <t>Antall timer hjemmesykepleie 4)</t>
  </si>
  <si>
    <t>Hjemmesykepleie skal også omfatte tjenester innenfor benevnelsen psykisk helsearbeid.</t>
  </si>
  <si>
    <t xml:space="preserve"> Tabell 3-7 - Saksbehandlingstider i pleie- og omsorgstjenesten - hittil i år  - Hjemmetjenester       1)</t>
  </si>
  <si>
    <t xml:space="preserve">  1) Gjennomsnittlig saksbehandlingstid hittil i år   (Fra søknad er mottatt til vedtak er fattet)</t>
  </si>
  <si>
    <t>Utdanning</t>
  </si>
  <si>
    <t>Varig inntektssikring (uførepensjon)</t>
  </si>
  <si>
    <t>Tabell 1-11-D</t>
  </si>
  <si>
    <t xml:space="preserve">    på samme dag, telles samtalene som to konsultasjoner</t>
  </si>
  <si>
    <t>Antall ungdom  2)</t>
  </si>
  <si>
    <t xml:space="preserve">   Sum konsultasjoner</t>
  </si>
  <si>
    <t xml:space="preserve">   Sum antall ungdommer</t>
  </si>
  <si>
    <t>Sum</t>
  </si>
  <si>
    <t>Antall beboere 85-89 år</t>
  </si>
  <si>
    <t xml:space="preserve">  Sum     </t>
  </si>
  <si>
    <t>Seniorveiledertjeneste i bydelen</t>
  </si>
  <si>
    <t xml:space="preserve">  Tabell 4 - 4    </t>
  </si>
  <si>
    <t>BARNEVERN</t>
  </si>
  <si>
    <t>BYDEL:</t>
  </si>
  <si>
    <t>BYDELSNR:</t>
  </si>
  <si>
    <t>Utfylling av data er utført av:</t>
  </si>
  <si>
    <t>Telefon:</t>
  </si>
  <si>
    <t>personer</t>
  </si>
  <si>
    <t xml:space="preserve"> pr.</t>
  </si>
  <si>
    <t xml:space="preserve">  Sum</t>
  </si>
  <si>
    <t>(Bystyrets krav er 2 uker)</t>
  </si>
  <si>
    <t xml:space="preserve"> &lt; 2 uker</t>
  </si>
  <si>
    <t>Vedtatt måltall for i år</t>
  </si>
  <si>
    <t>2A-1-F ANTALL BARN BOSATT I ANDRE BYDELER MED BARNEHAGEPLASS I BYDELEN PR. 31.12</t>
  </si>
  <si>
    <t>2B-1-C FRITIDSTILTAK OG KLUBBER FOR BARN OG UNGDOM. KOMMUNALE/PRIVATE M/KOMM. TILSKUDD</t>
  </si>
  <si>
    <t>I steder med kvalitetsavtale:</t>
  </si>
  <si>
    <r>
      <t xml:space="preserve">I steder </t>
    </r>
    <r>
      <rPr>
        <b/>
        <sz val="10"/>
        <color indexed="10"/>
        <rFont val="Times New Roman"/>
        <family val="1"/>
      </rPr>
      <t>uten</t>
    </r>
    <r>
      <rPr>
        <b/>
        <sz val="10"/>
        <color indexed="12"/>
        <rFont val="Times New Roman"/>
        <family val="1"/>
      </rPr>
      <t xml:space="preserve"> kvalitetsavtale:</t>
    </r>
  </si>
  <si>
    <t xml:space="preserve">1-4 -A Perioden 01.01.-31.08 BRUK AV PRIVATE DØGNOVERNATTINGSTILBUD </t>
  </si>
  <si>
    <r>
      <t xml:space="preserve">kvalitetsavtale   </t>
    </r>
    <r>
      <rPr>
        <b/>
        <sz val="10"/>
        <color indexed="12"/>
        <rFont val="Times New Roman"/>
        <family val="1"/>
      </rPr>
      <t xml:space="preserve"> 1)</t>
    </r>
  </si>
  <si>
    <t>for året</t>
  </si>
  <si>
    <t>Andel hittil i år</t>
  </si>
  <si>
    <t xml:space="preserve">Antall som hittil i </t>
  </si>
  <si>
    <t>år</t>
  </si>
  <si>
    <t>Andel avsluttede undersøkelser innen 3 mnd. 2)</t>
  </si>
  <si>
    <t>Antall gjennomførte tilsynsbesøk pr fosterbarn under 18 år hvor Oslo har tilsynsansvaret 1)</t>
  </si>
  <si>
    <t>Antall gjennomførte oppfølgingsbesøk pr fosterbarn 1)</t>
  </si>
  <si>
    <t>Antall personer som har hatt dagsenter/dagopphold/dagtilbud og totalt antall vedtakstimer hittil i år, fordelt på type tjeneste</t>
  </si>
  <si>
    <t>Brukere av bare hjemmesykepleie:</t>
  </si>
  <si>
    <t>Angi måned og år for når rullering av HMS-planen ble utført sist (skriv slik: 11/00):</t>
  </si>
  <si>
    <t>Brukere av bare praktisk bistand:</t>
  </si>
  <si>
    <t>Brukere av begge tjenester:</t>
  </si>
  <si>
    <t>Sum antall brukere pr. 31.12:</t>
  </si>
  <si>
    <t xml:space="preserve">  (kommunale og private med tilskudd)</t>
  </si>
  <si>
    <t>meldt</t>
  </si>
  <si>
    <t>klare i år</t>
  </si>
  <si>
    <t>utskr.-</t>
  </si>
  <si>
    <t>Antall meldt utskrivningsklare i år</t>
  </si>
  <si>
    <t>Skriv inn sykehjemmets navn (én rad pr. sykehjem):</t>
  </si>
  <si>
    <t xml:space="preserve"> Kommentarer:</t>
  </si>
  <si>
    <t>6. Antall nye personer i 2008 som vedtakene omfatter</t>
  </si>
  <si>
    <t xml:space="preserve"> I  rehabiliterings- og omsorgsinstitusjon      3)</t>
  </si>
  <si>
    <t xml:space="preserve">  Personell ved eldresentrene</t>
  </si>
  <si>
    <t>hjemler</t>
  </si>
  <si>
    <t xml:space="preserve">  Fast ansatte 1)</t>
  </si>
  <si>
    <t xml:space="preserve">  Frivillige</t>
  </si>
  <si>
    <t xml:space="preserve">1)  Sivilarbeidere regnes under fast ansatte.  Med hensyn til frivillige, anslås </t>
  </si>
  <si>
    <t xml:space="preserve">   Jordmødre</t>
  </si>
  <si>
    <t xml:space="preserve">  registrert i bydelen (som bydelen </t>
  </si>
  <si>
    <t xml:space="preserve"> Antall</t>
  </si>
  <si>
    <t>I hele</t>
  </si>
  <si>
    <t>kroner</t>
  </si>
  <si>
    <t xml:space="preserve">  Egenbetaling for beboere i heldøgnsplasser i </t>
  </si>
  <si>
    <t xml:space="preserve">  Boform for heldøgns pleie og omsorg   1)</t>
  </si>
  <si>
    <t xml:space="preserve">  Sum   2)</t>
  </si>
  <si>
    <t>Mot-takere av BARE praktisk bistand</t>
  </si>
  <si>
    <t>Mot-takere av BEGGE tjenester</t>
  </si>
  <si>
    <t xml:space="preserve">SUM mot-takere </t>
  </si>
  <si>
    <t xml:space="preserve">     ett eller flere tilbud. Må være lik eller mindre enn summen av antall personer i de to kategoriene.</t>
  </si>
  <si>
    <t>Sum saker</t>
  </si>
  <si>
    <t>Andel &lt; 2 uker</t>
  </si>
  <si>
    <t xml:space="preserve">  Andel mottagere  80 - 89 år</t>
  </si>
  <si>
    <t xml:space="preserve">  Antall innbyggere i bydelen   &gt; 90 år</t>
  </si>
  <si>
    <t xml:space="preserve">  Antall innbyggere i bydelen   80 - 89 år</t>
  </si>
  <si>
    <t xml:space="preserve"> 2)  Tallet regnes ut automatisk, og viser forholdet mellom antall mottakere av hjemmetjenester &lt; 67 år, 67-79 år og 80 - 89 år, og ≥ 90 år</t>
  </si>
  <si>
    <t>Plasser i kommunale barnehager</t>
  </si>
  <si>
    <t>Plasser i ordinære ikke-kommunale barnehager og private familiebarnehager</t>
  </si>
  <si>
    <t>matstell, personlig hygiene, påkledning og i forbindelse med måltider) Omfatter også boveiledning.</t>
  </si>
  <si>
    <t>- herav antall timer praktisk bistand til daglige gjøremål, egenomsorg og personlig stell 2)</t>
  </si>
  <si>
    <t>- herav antall timer praktisk bistand - opplæring i daglige gjøremål 3)</t>
  </si>
  <si>
    <t>- herav antall timer praktisk bistand - BPA 4)</t>
  </si>
  <si>
    <t>- herav antall timer hjemmesykepleie innenfor kategorien psykisk helsearbeid/utført av psykiatriske sykepleiere eller andre</t>
  </si>
  <si>
    <t xml:space="preserve">  Antall innbyggere i bydelen  67-79 år</t>
  </si>
  <si>
    <t xml:space="preserve">  Antall innbyggere i bydelen  &lt; 67 år</t>
  </si>
  <si>
    <t>2) Alle typer korttidsopphold</t>
  </si>
  <si>
    <t xml:space="preserve"> - med vedtak om korttidsopphold   2)</t>
  </si>
  <si>
    <t xml:space="preserve">registreres uavhengig av hvem som har arbeidsgiveransvaret (kommunen, tjenestemottager eller andelslag for </t>
  </si>
  <si>
    <t xml:space="preserve"> 2) Institusjoner hvor det kan kreves vederlag for opphold i institusjon etter vederlagsforskriften</t>
  </si>
  <si>
    <t>Kontroll av antall plasser mot tall fra tab. 3-1-B:</t>
  </si>
  <si>
    <t>SUM antall &lt; 80 år</t>
  </si>
  <si>
    <t>SUM andel &lt; 80 år</t>
  </si>
  <si>
    <t>Sum/Gjennomsnitt</t>
  </si>
  <si>
    <t xml:space="preserve">  - herav klienter 18-24 år, flyktninger</t>
  </si>
  <si>
    <t xml:space="preserve">  Kontrollsum (alle herav)</t>
  </si>
  <si>
    <t>Spesielt skal kommenteres :</t>
  </si>
  <si>
    <t xml:space="preserve">Avvik kan oppstå ved at man i tabell 1-3-B3 ventetid på kommunal bolig </t>
  </si>
  <si>
    <t>har med saker med ventetid fra året før.</t>
  </si>
  <si>
    <t>80 år +</t>
  </si>
  <si>
    <t xml:space="preserve">  Antall innbyggere i bydelen    1)</t>
  </si>
  <si>
    <t xml:space="preserve">  Andel mottakere av hjemmetjenester   2)</t>
  </si>
  <si>
    <t xml:space="preserve"> 0-2 md.</t>
  </si>
  <si>
    <t>1) Tid fra kommunal bolig er innvilget til boligtildeling er effektuert</t>
  </si>
  <si>
    <t>Tildeling av kommunal bolig</t>
  </si>
  <si>
    <t>Sum personer med bostøtte</t>
  </si>
  <si>
    <t>SUM antall timer pr måned for hjemmetjenesten 5) ved utgangen av måneden fordelt på:</t>
  </si>
  <si>
    <t>Sum egne beboere</t>
  </si>
  <si>
    <t>Herav:</t>
  </si>
  <si>
    <t xml:space="preserve">  -   i sykehjem</t>
  </si>
  <si>
    <t xml:space="preserve">  -   i aldershjem</t>
  </si>
  <si>
    <t xml:space="preserve"> - i skjermet plass for demente</t>
  </si>
  <si>
    <t>Mnd/år</t>
  </si>
  <si>
    <t>Antall timer praktisk bistand</t>
  </si>
  <si>
    <t>Antall timer hjemmesykepleie</t>
  </si>
  <si>
    <t xml:space="preserve">med praktisk bistand - opplæring er å gjøre den enkelte mest mulig selvstendig i dagliglivet, dvs. opplæring i husarbeid og </t>
  </si>
  <si>
    <t>p</t>
  </si>
  <si>
    <t xml:space="preserve">  Bor i egen selvstendig bolig (med eller uten hjemmetjeneste)  </t>
  </si>
  <si>
    <t xml:space="preserve">  Bor i bofellesskap/samlokalisert bolig med fast tilknyttet personell </t>
  </si>
  <si>
    <t>til sykehus</t>
  </si>
  <si>
    <t xml:space="preserve">Forskrift om internkontroll i sosial- og helsetjenestene med ikrafttredelse 1. juli 2003, jf. Forskrift om kvalitet i </t>
  </si>
  <si>
    <t>Rullering av HMS-planen skal skje på bakgrunn av årlige kartlegginger og risikovurderinger</t>
  </si>
  <si>
    <t>Ant som hittil i år har vært på steder UTEN kval.avtale</t>
  </si>
  <si>
    <t xml:space="preserve"> Bruk av døgnovernattingstilbud UTEN</t>
  </si>
  <si>
    <t>prognose</t>
  </si>
  <si>
    <t>- måltall</t>
  </si>
  <si>
    <t xml:space="preserve"> kvalitetsavtale (hospits, hotell og pensjonat)</t>
  </si>
  <si>
    <t xml:space="preserve"> gjelder både med og uten kval.avtale</t>
  </si>
  <si>
    <t>på steder UTEN kvalitets-avtale</t>
  </si>
  <si>
    <t xml:space="preserve"> Ant. personer med opphold på 3 måneder eller lengre i døgnovernatting -</t>
  </si>
  <si>
    <t>Antall med opphold på 3 måneder eller lengre</t>
  </si>
  <si>
    <t>2) Bystyrets mål er null.</t>
  </si>
  <si>
    <t xml:space="preserve">1) Jf tabell 1-4 - døgnovernatting etter oppholdslengde  </t>
  </si>
  <si>
    <t xml:space="preserve"> Ant. personer</t>
  </si>
  <si>
    <r>
      <t xml:space="preserve"> gjelder både med og uten kval.avtale</t>
    </r>
    <r>
      <rPr>
        <b/>
        <sz val="10"/>
        <rFont val="Times New Roman"/>
        <family val="1"/>
      </rPr>
      <t xml:space="preserve">  </t>
    </r>
    <r>
      <rPr>
        <b/>
        <sz val="10"/>
        <color indexed="12"/>
        <rFont val="Times New Roman"/>
        <family val="1"/>
      </rPr>
      <t xml:space="preserve"> 1)   2)</t>
    </r>
  </si>
  <si>
    <r>
      <t xml:space="preserve"> Ant. personer med oppholdslengde i døgnovernating på 3 måneder eller lengre</t>
    </r>
    <r>
      <rPr>
        <b/>
        <sz val="10"/>
        <rFont val="Times New Roman"/>
        <family val="1"/>
      </rPr>
      <t xml:space="preserve"> - </t>
    </r>
  </si>
  <si>
    <t xml:space="preserve">for hele </t>
  </si>
  <si>
    <t>året</t>
  </si>
  <si>
    <t xml:space="preserve">Prognose  for hele      året </t>
  </si>
  <si>
    <t>langtidsopphold -rus</t>
  </si>
  <si>
    <t>Langtidsopphold - rus</t>
  </si>
  <si>
    <t>skal ikke registreres her, men i tabell 3-1-B</t>
  </si>
  <si>
    <t xml:space="preserve">Nevner = Totalt antall sosialhjelpsmottakere i bydelen i rapporteringsåret. </t>
  </si>
  <si>
    <t>Antall saker som er trukket</t>
  </si>
  <si>
    <t xml:space="preserve">  1) Gjennomsnittlig saksbehandlingstid hittil i år.</t>
  </si>
  <si>
    <t>Søknader og avslag på søknad om bolig i Omsorg+ i år</t>
  </si>
  <si>
    <t>Klager etter avslag på søknad om Omsorg+ i år</t>
  </si>
  <si>
    <t>Antall klager etter avslag på bolig i Omsorg+ 1)</t>
  </si>
  <si>
    <t>Antall klager etter avslag på bolig i Omsorg+ i år som fortsatt er under behandling i bydelen</t>
  </si>
  <si>
    <t xml:space="preserve">      er slik korreksjon ikke foretatt. (Inngår ikke i kriteriesystemet. Antall beboere i andre bydelers sykehjem i denne aldersgruppen er lavt)</t>
  </si>
  <si>
    <t xml:space="preserve"> SUM menn + kvinner</t>
  </si>
  <si>
    <t>Antall beboere 0-17 år</t>
  </si>
  <si>
    <t>Antall beboere 18-49 år</t>
  </si>
  <si>
    <t>Antall beboere 50-66 år</t>
  </si>
  <si>
    <t>Antall beboere 67-74 år</t>
  </si>
  <si>
    <t>Antall beboere 75-79 år</t>
  </si>
  <si>
    <t>Antall beboere 80-84 år</t>
  </si>
  <si>
    <t>Tidsbegrenset opphold</t>
  </si>
  <si>
    <t>Antall innvilgede søknader om sykehjemsplass</t>
  </si>
  <si>
    <t>Antall avslåtte søknader om sykehjemsplass</t>
  </si>
  <si>
    <t>Prosent innvilgede søknader</t>
  </si>
  <si>
    <t>Antall klager etter avslag på sykehjemsplass 1)</t>
  </si>
  <si>
    <t xml:space="preserve"> Antall vedtak omgjort av bydelen som følge av klage 2)</t>
  </si>
  <si>
    <t>Antall klager som er anket videre til Fylkesmannen 3)</t>
  </si>
  <si>
    <t>Antall vedtak omgjort av Fylkesmannen som følge av klage 4)</t>
  </si>
  <si>
    <t>Sum antall vedtak omgjort som følge av klage 5)</t>
  </si>
  <si>
    <t>Antall klager etter avslag på sykehjemsplass i år som fortsatt er under behandling i bydelen</t>
  </si>
  <si>
    <t>Antall klager etter avslag på sykehjemsplass i år som fortsatt er under behandling hos Fylkesmannen</t>
  </si>
  <si>
    <t xml:space="preserve">1) Bydelene bes om å rapportere for antall klager på avslag på søknad om sykehjemsplass i år. </t>
  </si>
  <si>
    <t xml:space="preserve">2) Bydelene bes om å rapportere for antall vedtak om avslag på søknad om sykehjemsplass som er omgjort av bydelen selv som følge av klage. </t>
  </si>
  <si>
    <t xml:space="preserve">3) Bydelene bes her om å rapportere antall klager på avslag om sykehjemsplass som søkeren har anket videre til Fylkesmannen. </t>
  </si>
  <si>
    <t xml:space="preserve">4) Bydelene bes om å rapportere antallet klager på avslag om sykehjemsplass der Fylkesmannen har omgjort vedtaket. </t>
  </si>
  <si>
    <t>Antall personer som har fått endelig avslag på søknad om langtidsopphold i sykehjem 1)</t>
  </si>
  <si>
    <t>Herav antall som har fått vedak om tidsbegrenset opphold i sykehjem</t>
  </si>
  <si>
    <t xml:space="preserve">Herav antall som har fått vedtak om kun hjemmesykepleie </t>
  </si>
  <si>
    <t>3-2-D Søknader og avslag på sykehjemsplass i år</t>
  </si>
  <si>
    <t>3-2-E Klager etter avslag på søknad om sykehjemsplass i år</t>
  </si>
  <si>
    <t>1-14-D Saksbehandling i saker etter Lov om pasientrettigheter § 4A-5</t>
  </si>
  <si>
    <t xml:space="preserve">Herav antall som har fått vedtak om plass i dagopphold i institusjon (vedtak hjemlet i Lov om helsetjenesten i kommunene) </t>
  </si>
  <si>
    <t>Herav antall som har fått vedtak om plass i dagsenter (ikke lovhjemlet vedtak)</t>
  </si>
  <si>
    <t>Herav antall som har fått andre tilbud (spesifiser under)</t>
  </si>
  <si>
    <t>Sum antall personer som har fått alternativt tilbud</t>
  </si>
  <si>
    <t>1) Antall avslag på søknad om sykehjemsplass minus antall avslag omgjørt som følge av klage</t>
  </si>
  <si>
    <t>Søknader og avslag på sykehjemsplass i år</t>
  </si>
  <si>
    <t>Tabell 3-2-D</t>
  </si>
  <si>
    <t>Klager etter avslag på søknad om sykehjemsplass i år</t>
  </si>
  <si>
    <t>Tabell 3-2-E</t>
  </si>
  <si>
    <t>Langtidsopphold</t>
  </si>
  <si>
    <t>Alternativt tilbud til personer som har fått avslag på søknad om langtidsopphold i sykehjem</t>
  </si>
  <si>
    <t>Tabell 3-2-F</t>
  </si>
  <si>
    <t>Tabell 1-14-D</t>
  </si>
  <si>
    <t>Antall vedtak fattet i år fordelt på:</t>
  </si>
  <si>
    <t>- medisinsk behandling</t>
  </si>
  <si>
    <t>- annen behandling/pleie</t>
  </si>
  <si>
    <t>- innleggelse eller tilbakeholdelse i institusjon</t>
  </si>
  <si>
    <t>Antall brukere vedtakene gjelder</t>
  </si>
  <si>
    <t>Antall underretning om vedtak som er sendt i kopi til helsetilsynet i fylket</t>
  </si>
  <si>
    <t>Antall vedtak som er påklaget av bruker/pårørende</t>
  </si>
  <si>
    <t>Antall vedtak som er overprøvd av helsetilsynet i fylket uten klage</t>
  </si>
  <si>
    <t xml:space="preserve">  - herav klienter 18-24 år,  øvrige</t>
  </si>
  <si>
    <t xml:space="preserve">  - herav klienter 25 år og eldre, øvrige</t>
  </si>
  <si>
    <t>bydelsnr.</t>
  </si>
  <si>
    <t xml:space="preserve">  Sum beboere i plasser som bydelen kjøper direkte</t>
  </si>
  <si>
    <t>Antall dager</t>
  </si>
  <si>
    <t>Saksbehandlingstid for søknad om institusjonsplass     2)</t>
  </si>
  <si>
    <t xml:space="preserve"> Tabell 3-2-C</t>
  </si>
  <si>
    <t>Saksbehandlingstid for søknad om praktisk bistand</t>
  </si>
  <si>
    <t>Saksbehandlingstid for søknad om hjemmesykepleie</t>
  </si>
  <si>
    <t>Iverksettingstid for vedtak om  praktisk bistand       2)</t>
  </si>
  <si>
    <t xml:space="preserve">Iverksettingstid for vedtak om hjemmesykepleie </t>
  </si>
  <si>
    <t xml:space="preserve">  2) Med fritt brukervalg for leverandør av hjemmetjenester vil også private leverandører ha ansvar for iverksettingstid for vedtak </t>
  </si>
  <si>
    <t xml:space="preserve"> om hjemmetjenester. Bydelene vil likevel ha et oppfølgingsansvar for iverksettelse av vedtakene, i tillegg til å ha ansvaret for  </t>
  </si>
  <si>
    <t xml:space="preserve"> iverksettingstid der kommunen ved bydelen er leverandør.</t>
  </si>
  <si>
    <t xml:space="preserve"> Sett inn et 1-tall i aktuell rute</t>
  </si>
  <si>
    <t>SUM Brukere av eldresentrene</t>
  </si>
  <si>
    <t>Inngåtte driftsavtaler Ja/Nei?</t>
  </si>
  <si>
    <t xml:space="preserve">  Tabell 1 - 14 - C</t>
  </si>
  <si>
    <t>Tabell 3 - 1 - D1</t>
  </si>
  <si>
    <t>Tabell 3 - 1 - D2</t>
  </si>
  <si>
    <t xml:space="preserve">   Sum </t>
  </si>
  <si>
    <t>Tall i kolonnen "herav antall med vedtak" benyttes i kriteriesystemet</t>
  </si>
  <si>
    <t>Kvalitetsmåling i hjemmetjenesten</t>
  </si>
  <si>
    <t>FUNKSJONSOMRÅDE 3 - PLEIE OG OMSORG</t>
  </si>
  <si>
    <t xml:space="preserve">  Tabell 3 - 4</t>
  </si>
  <si>
    <t xml:space="preserve">  Tabell 3 - 6</t>
  </si>
  <si>
    <t xml:space="preserve">  Tabell 3 - 10</t>
  </si>
  <si>
    <t xml:space="preserve">  Tabell 3 - 11</t>
  </si>
  <si>
    <t>kontrollformel</t>
  </si>
  <si>
    <t>2)  Skal være lik summen i tabell 3-10</t>
  </si>
  <si>
    <t>Herav antall mot-takere med private tjeneste-ytere</t>
  </si>
  <si>
    <t>SUM antall beboere</t>
  </si>
  <si>
    <t xml:space="preserve"> SUM kvinner</t>
  </si>
  <si>
    <t xml:space="preserve"> SUM menn</t>
  </si>
  <si>
    <t xml:space="preserve">    budsjettet i BU, og med de aktivitetsendringer som ble beskrevet der (jf. obligatorisk budsjettspesifikasjon)?</t>
  </si>
  <si>
    <t>Kommentér ressursbruken sett i forhold til årets budsjett ut fra overnevnte punkter:</t>
  </si>
  <si>
    <t xml:space="preserve"> 1)  Inklusive de som bydelen kjøper tilbud til i andre bydeler</t>
  </si>
  <si>
    <t>Helse-stasjons-tjeneste til gravide og barn 0-5 år:</t>
  </si>
  <si>
    <t>Helse-stasjon for ungdom:</t>
  </si>
  <si>
    <t>Ledelse:</t>
  </si>
  <si>
    <t>SUM:</t>
  </si>
  <si>
    <t>utviklingshemmede og personer med psykiske lidelser</t>
  </si>
  <si>
    <t xml:space="preserve">  Antall barn fra bydel:</t>
  </si>
  <si>
    <t>4-3A BRUTTO UTBETALING PR. KLIENT</t>
  </si>
  <si>
    <t>4-3B BRUTTO DRIFTSUTGIFTER TIL ØKONOMISK SOSIALHJELP. GJENNOMSNITTLIG STØNADSLENGDE FOR ØKONOMISK SOSIALHJELP</t>
  </si>
  <si>
    <t>3-14-C ORGANISERING AV SENIORVEILEDERTJENESTE I BYDELEN</t>
  </si>
  <si>
    <t>FUNKSJONSOMRÅDE 4</t>
  </si>
  <si>
    <t>fast plass i sykehjem</t>
  </si>
  <si>
    <t>- Herav saksbehandlingstid for søknad om sykehjemsplass</t>
  </si>
  <si>
    <t>- Herav saksbehandlingstid for søknad om korttidsopphold i inst.</t>
  </si>
  <si>
    <t>- Herav saksbehandlingstid for søknad om plass i aldershjem</t>
  </si>
  <si>
    <t>- Herav saksbehandlingstid for søknad om plass i andre boform med heldøgns omsorg og pleie</t>
  </si>
  <si>
    <t>benyttede arter - tekstfelt:</t>
  </si>
  <si>
    <t xml:space="preserve">  Fra bydel 1</t>
  </si>
  <si>
    <t xml:space="preserve">  Fra bydel 2</t>
  </si>
  <si>
    <t xml:space="preserve">  Fra bydel 3</t>
  </si>
  <si>
    <t xml:space="preserve">  Fra bydel 4</t>
  </si>
  <si>
    <t xml:space="preserve">  Fra bydel 5</t>
  </si>
  <si>
    <t xml:space="preserve">  Fra bydel 6</t>
  </si>
  <si>
    <t xml:space="preserve">  Fra bydel 7</t>
  </si>
  <si>
    <t xml:space="preserve">  Fra bydel 8</t>
  </si>
  <si>
    <t xml:space="preserve">  Fra bydel 9</t>
  </si>
  <si>
    <t xml:space="preserve">  Fra bydel 10</t>
  </si>
  <si>
    <t xml:space="preserve">  Fra bydel 11</t>
  </si>
  <si>
    <t xml:space="preserve">  Fra bydel 12</t>
  </si>
  <si>
    <t xml:space="preserve">  Fra bydel 13</t>
  </si>
  <si>
    <t xml:space="preserve">   virksomhet i hjemmet, herunder miljøarbeid, opplæring i dagliglivets gjøremål, boveiledning og brukerstyrt personelig assistent m.v.</t>
  </si>
  <si>
    <t>Herav antall som i hht. fritt sykehjemsvalg venter på plass i et bestemt sykehjem:</t>
  </si>
  <si>
    <t>Betalt i hele 1000 kroner til sykehus:</t>
  </si>
  <si>
    <t>opphold</t>
  </si>
  <si>
    <t>xxxxxx</t>
  </si>
  <si>
    <t>2) Rapporten teller bakover til førstegangsinnleggelsesdatoen på opphold som er påbegynt også før perioden.  Dvs at rapporten viser</t>
  </si>
  <si>
    <t>Akkumulert antall klienter hittil i år</t>
  </si>
  <si>
    <t>totalt 1)</t>
  </si>
  <si>
    <t>i år 3)</t>
  </si>
  <si>
    <t>Dagsenter/dagtilbud (sumformel) 2)</t>
  </si>
  <si>
    <t xml:space="preserve">Plasser kjøpt utenbys i regi av bydelen selv (institusjonens navn, én rad pr. inst.):  </t>
  </si>
  <si>
    <t>00/00</t>
  </si>
  <si>
    <t>vedtak 2)</t>
  </si>
  <si>
    <t>HEL har tatt ut fra Gerica over antall meldt utskrivningsklar fordelt på somatisk og psykiatrisk sykehus.</t>
  </si>
  <si>
    <t>Sum alle</t>
  </si>
  <si>
    <t>Sum hele året</t>
  </si>
  <si>
    <t>0 - 5 år</t>
  </si>
  <si>
    <t>6 - 12 år</t>
  </si>
  <si>
    <t>13 - 17 år</t>
  </si>
  <si>
    <t>18 år +</t>
  </si>
  <si>
    <t>1. Barn med tiltak i barnevernet i alt jf 2-4-1, pkt. 1+2</t>
  </si>
  <si>
    <t>1.1 Av pkt. 1, ant. barn med tiltak - ikke plasserte, jf 2-4-1, pkt. 1</t>
  </si>
  <si>
    <t xml:space="preserve"> - herav innvandrerbarn</t>
  </si>
  <si>
    <t>1.1.1 Av pkt. 1.1, Barn i foreldre/barn plasser</t>
  </si>
  <si>
    <t>1.2  Av pkt. 1, antall barn i fosterhjem</t>
  </si>
  <si>
    <t xml:space="preserve"> - antall oppholdsdøgn i fosterhjem totalt</t>
  </si>
  <si>
    <t>1.3  Av pkt. 1, antall barn i familiehjem</t>
  </si>
  <si>
    <t xml:space="preserve"> - antall oppholdsdøgn i familiehjem totalt</t>
  </si>
  <si>
    <t>1.4  Av pkt. 1, antall barn i beredskapshjem</t>
  </si>
  <si>
    <t xml:space="preserve"> - antall oppholdsdøgn i beredskapshjem totalt</t>
  </si>
  <si>
    <t>1.5  Av pkt. 1, antall barn i institusjon</t>
  </si>
  <si>
    <t xml:space="preserve"> - antall oppholdsdøgn i institusjon totalt</t>
  </si>
  <si>
    <t>1.6  Av pkt. 1, antall barn i hybel o.a.</t>
  </si>
  <si>
    <t xml:space="preserve"> - antall oppholdsdøgn i hybel o.a. totalt</t>
  </si>
  <si>
    <t>KONTROLLSUM pkt. 1.1 - 1.6</t>
  </si>
  <si>
    <t>Avvikskontroll</t>
  </si>
  <si>
    <t>Kontrollformel "Sum hele året"</t>
  </si>
  <si>
    <t>Antall barn/skjema private bh</t>
  </si>
  <si>
    <t>Antall barn/skjema kommunale bh</t>
  </si>
  <si>
    <t>Saksbehandlingstid - klager etter avslag på søknad om sykehjemsplass i år</t>
  </si>
  <si>
    <t>Saksbehandlingstid fra mottatt klage til nytt vedtak er fattet i bydelen</t>
  </si>
  <si>
    <t>Saksbehandlingstid fra motatt klage til saken er avgjort hos Fylkesmannen</t>
  </si>
  <si>
    <t>Antall skolestartere i kommunale barnehager i bydelen</t>
  </si>
  <si>
    <t>Antall skolestartere i private barnehager i bydelen</t>
  </si>
  <si>
    <t>Antall skjema fra kommunale bh til skole</t>
  </si>
  <si>
    <t>Antall skjema fra private bh til skole</t>
  </si>
  <si>
    <t>Andel skjema sendt fra private bh</t>
  </si>
  <si>
    <t>Andel skjema sendt fra kommunale bh</t>
  </si>
  <si>
    <t>3-2-G Alternativt tilbud til personer som har fått avslag på søknad om langtidsopphold i sykehjem</t>
  </si>
  <si>
    <t>Tabell 3-2-E-1</t>
  </si>
  <si>
    <t>Saksbehandlingstid fra mottatt klage til saken er avgjort hos Fylkesmannen</t>
  </si>
  <si>
    <t>Saksbehandlingstid fra mottatt klage til nytt vedtak er fattet i bydelen, gitt medhold</t>
  </si>
  <si>
    <t xml:space="preserve">1-7 SAKSBEHANDLINGSTID VED SOSIALSENTRENE I PERIODEN </t>
  </si>
  <si>
    <t>1-6 BYDELENS OPPFØLGING AV PERSONER I PRIVATE DØGNOVERNATTINGSTILBUD. ANTALL PERSONER SOM ER I TILBUDET PR. dato.</t>
  </si>
  <si>
    <t>1-8 BEHANDLINGSTID FOR KLAGESAKER TIL FYLKESMANNEN I PERIODEN .</t>
  </si>
  <si>
    <r>
      <t xml:space="preserve">Antall deltakere i Introduksjonsprogrammet </t>
    </r>
    <r>
      <rPr>
        <b/>
        <vertAlign val="superscript"/>
        <sz val="10"/>
        <rFont val="Times New Roman"/>
        <family val="1"/>
      </rPr>
      <t>1)</t>
    </r>
    <r>
      <rPr>
        <b/>
        <sz val="10"/>
        <rFont val="Times New Roman"/>
        <family val="1"/>
      </rPr>
      <t xml:space="preserve"> pr dato.</t>
    </r>
  </si>
  <si>
    <t>Antall i permisjon fra  Introduksjonsprogrammet  pr dato.</t>
  </si>
  <si>
    <r>
      <t xml:space="preserve">Aktivisering i KOMMUNALE tiltak av mottakere av økonomisk sosialhjelp som </t>
    </r>
    <r>
      <rPr>
        <b/>
        <u/>
        <sz val="10"/>
        <rFont val="Times New Roman"/>
        <family val="1"/>
      </rPr>
      <t>ikke er deltakere i KVP, Intro eller Ny Sjanse</t>
    </r>
    <r>
      <rPr>
        <b/>
        <sz val="10"/>
        <rFont val="Times New Roman"/>
        <family val="1"/>
      </rPr>
      <t xml:space="preserve">. Antall mottakere som pr dato er aktivisert. </t>
    </r>
    <r>
      <rPr>
        <b/>
        <vertAlign val="superscript"/>
        <sz val="10"/>
        <rFont val="Times New Roman"/>
        <family val="1"/>
      </rPr>
      <t>1)</t>
    </r>
  </si>
  <si>
    <r>
      <t>1-15-</t>
    </r>
    <r>
      <rPr>
        <b/>
        <sz val="10"/>
        <color indexed="10"/>
        <rFont val="Times New Roman"/>
        <family val="1"/>
      </rPr>
      <t>A</t>
    </r>
    <r>
      <rPr>
        <b/>
        <sz val="10"/>
        <rFont val="Times New Roman"/>
        <family val="1"/>
      </rPr>
      <t xml:space="preserve"> BRUK AV INDIVIDUELL PLAN (IP) PR. dato FOR KLIENTER MED BEHOV FOR LANGVARIG OG KOORDINERTE TJENESTER</t>
    </r>
  </si>
  <si>
    <t>xxxxxxx</t>
  </si>
  <si>
    <t>Deltakere i             Jobb-sjansen</t>
  </si>
  <si>
    <r>
      <t xml:space="preserve">Mottakere av økonomisk sosialhjelp </t>
    </r>
    <r>
      <rPr>
        <b/>
        <u/>
        <sz val="10"/>
        <color theme="1"/>
        <rFont val="Times New Roman"/>
        <family val="1"/>
      </rPr>
      <t>som ikke er deltakere i KVP, Intro eller Jobbsjansen</t>
    </r>
    <r>
      <rPr>
        <b/>
        <sz val="10"/>
        <color theme="1"/>
        <rFont val="Times New Roman"/>
        <family val="1"/>
      </rPr>
      <t xml:space="preserve"> men som er i aktivisering</t>
    </r>
  </si>
  <si>
    <t xml:space="preserve">  De øvrige virksomhetene (alle typer) i bydelen</t>
  </si>
  <si>
    <t xml:space="preserve">  Tabell 1 - 14 - A2</t>
  </si>
  <si>
    <t xml:space="preserve">  Sosialtjenesten i NAV</t>
  </si>
  <si>
    <t>Gjennomsnitt pr. mnd. i perioden</t>
  </si>
  <si>
    <t xml:space="preserve"> - antall oppholdsdøgn i foreldre/barn institusjoner</t>
  </si>
  <si>
    <t>xxxxxxxx</t>
  </si>
  <si>
    <t xml:space="preserve"> Tabell 2 - 2</t>
  </si>
  <si>
    <t>saker/</t>
  </si>
  <si>
    <t xml:space="preserve"> 3. Sum meldinger (punkt 1 + 2)  = pkt.7</t>
  </si>
  <si>
    <t xml:space="preserve"> 7. Sum (punkt 4+5+6) = pkt. 3</t>
  </si>
  <si>
    <r>
      <t xml:space="preserve"> 8. Antall </t>
    </r>
    <r>
      <rPr>
        <b/>
        <u/>
        <sz val="10"/>
        <rFont val="Times New Roman"/>
        <family val="1"/>
      </rPr>
      <t>barn</t>
    </r>
    <r>
      <rPr>
        <sz val="10"/>
        <rFont val="Times New Roman"/>
        <family val="1"/>
      </rPr>
      <t xml:space="preserve"> omfattet av meldingene</t>
    </r>
  </si>
  <si>
    <t xml:space="preserve">  Tabell 2 - 3</t>
  </si>
  <si>
    <t xml:space="preserve"> 3.   Sum antall undersøkelsessaker  = pkt. 17</t>
  </si>
  <si>
    <t xml:space="preserve"> Undersøkelser avsluttet med vedtak etter barnevernloven:</t>
  </si>
  <si>
    <t xml:space="preserve"> 4. Avsluttet med frivillige hjelpetiltak i hjemmet (inkl. senter for foreldre og barn o.l.):</t>
  </si>
  <si>
    <t xml:space="preserve"> 5. Avsluttet med plasseringsvedtak for barnet :</t>
  </si>
  <si>
    <t xml:space="preserve">     Herav:</t>
  </si>
  <si>
    <t xml:space="preserve">   5.1  Plassering § 4-4, 5. ledd</t>
  </si>
  <si>
    <t xml:space="preserve">   5.2  Omsorgsovertagelser § 4-12</t>
  </si>
  <si>
    <t xml:space="preserve">   5.3 Atferdstiltak § 4-24 - § 4-26</t>
  </si>
  <si>
    <t xml:space="preserve"> 6. Venter på tiltak</t>
  </si>
  <si>
    <t xml:space="preserve"> Undersøkelser avsluttet uten tiltak etter barnevernloven:</t>
  </si>
  <si>
    <t xml:space="preserve"> 8. Venter på behandling i Fylkesnemnda</t>
  </si>
  <si>
    <t xml:space="preserve"> 9. Søknad avslått</t>
  </si>
  <si>
    <t xml:space="preserve"> 13.  Sum antall  undersøkelsessaker avsluttede uten tiltak</t>
  </si>
  <si>
    <t xml:space="preserve">  - hvor mange av de avsluttede sakene var mer enn 3 md. gamle ved avslutningstidspunktet</t>
  </si>
  <si>
    <t xml:space="preserve">  - hvor mange av de avsluttede sakene var mer enn 6 md. gamle ved avslutningstidspunktet</t>
  </si>
  <si>
    <t xml:space="preserve"> I undersøkelsessaker som ikke er avsluttet, oppgi hvor mange som:</t>
  </si>
  <si>
    <t xml:space="preserve"> 14. Står på venteliste for å bli undersøkt.</t>
  </si>
  <si>
    <t xml:space="preserve"> 15. Fortsatt er under undersøkelse</t>
  </si>
  <si>
    <t xml:space="preserve"> 16. Sum ikke-avsluttede saker</t>
  </si>
  <si>
    <t xml:space="preserve">  - hvor mange av de ikke avsluttede sakene er mer enn 3 md. gamle?</t>
  </si>
  <si>
    <t xml:space="preserve">  - hvor mange av de ikke avsluttede sakene er mer enn 6 md. gamle? (inngår i tallet foran)</t>
  </si>
  <si>
    <t>17. Kontrollsum  (pkt. 7 + pkt.13+ pkt. 16 = pkt. 3)</t>
  </si>
  <si>
    <t xml:space="preserve"> 18. Antall barn omfattet av undersøkelsene</t>
  </si>
  <si>
    <t xml:space="preserve">  - herav innvandrerbarn</t>
  </si>
  <si>
    <t>19. Hvor mange husstander omfattes av undersøkelsene</t>
  </si>
  <si>
    <t>Andel avsluttede undersøkelsessaker innen 3 md., i %:</t>
  </si>
  <si>
    <r>
      <t xml:space="preserve">  Beregnes som % av totalt antall </t>
    </r>
    <r>
      <rPr>
        <u/>
        <sz val="9"/>
        <color indexed="12"/>
        <rFont val="Times New Roman"/>
        <family val="1"/>
      </rPr>
      <t>avsluttede</t>
    </r>
    <r>
      <rPr>
        <sz val="9"/>
        <color indexed="12"/>
        <rFont val="Times New Roman"/>
        <family val="1"/>
      </rPr>
      <t xml:space="preserve"> undersøkelsessaker (inkl. henlagte) i perioden</t>
    </r>
  </si>
  <si>
    <t xml:space="preserve">  Utregningen skjer automatisk etter at tabell 2-3 er utfylt.  Sjekk rimeligheten av tallet.</t>
  </si>
  <si>
    <t>Andel avsluttede undersøkelsessaker innen 6 md., i %:</t>
  </si>
  <si>
    <t>Kommentar til tabell 2-3:</t>
  </si>
  <si>
    <t>Herav flyttet til andre bydeler i år</t>
  </si>
  <si>
    <t xml:space="preserve">  - herav i alderen 0 - 17 år</t>
  </si>
  <si>
    <t xml:space="preserve">    - etter § 4-6, 1. ledd</t>
  </si>
  <si>
    <t xml:space="preserve">    - etter § 4-6, 2. ledd</t>
  </si>
  <si>
    <t xml:space="preserve">    - etter § 4-9</t>
  </si>
  <si>
    <t xml:space="preserve">    - etter § 4-25</t>
  </si>
  <si>
    <t>Kommentar til tabell 2 - 4 - 1:</t>
  </si>
  <si>
    <t xml:space="preserve">  Tabell 2 - 4 -1B - Barn med hjelpetiltak og omsorgstiltak, med gyldige planer ved periodeslutt</t>
  </si>
  <si>
    <t xml:space="preserve"> 1) Antall barn i hjelpetiltak totalt      1a)</t>
  </si>
  <si>
    <t xml:space="preserve">  - herav barn med gyldig tiltaksplan     1b)</t>
  </si>
  <si>
    <t xml:space="preserve"> 2) Andel barn med hjelpetiltak som har tiltaksplan</t>
  </si>
  <si>
    <t xml:space="preserve"> 3) Antall barn under omsorg totalt      2a)</t>
  </si>
  <si>
    <t xml:space="preserve">  - herav barn med gyldig omsorgsplan     2b)</t>
  </si>
  <si>
    <t xml:space="preserve"> 4) Andel barn under omsorg som har omsorgsplan</t>
  </si>
  <si>
    <t>Hittil i år</t>
  </si>
  <si>
    <t xml:space="preserve"> 7.  Sum antall  undersøkelsessaker avsluttede med vedtak (pkt. 4+5+6)</t>
  </si>
  <si>
    <t xml:space="preserve">   5.4  Plassering § 4-29</t>
  </si>
  <si>
    <t>10. Flyttet til annen kommune/bydel</t>
  </si>
  <si>
    <t>11. Henlagt etter partenes ønske</t>
  </si>
  <si>
    <t>12. Henlagt etter barneverntjenestens vurdering</t>
  </si>
  <si>
    <t>5) Akuttplasseringer i perioden</t>
  </si>
  <si>
    <t>6) Antall barn og unge plassert etter § 4-29</t>
  </si>
  <si>
    <t xml:space="preserve">  Undersøkelsessaker i barnevernet  og resultater av disse:</t>
  </si>
  <si>
    <t>Antall pr dato</t>
  </si>
  <si>
    <t>gj.snitt</t>
  </si>
  <si>
    <t xml:space="preserve">   hittil i år</t>
  </si>
  <si>
    <t>5) Både praktisk bistand og hjemmesykepleie</t>
  </si>
  <si>
    <t>SUM antall timer hittil i år for hjemmetjenesten 5)  fordelt på:</t>
  </si>
  <si>
    <t>Mot-takere av BARE hjemme-syke-pleie</t>
  </si>
  <si>
    <t>gj snitt</t>
  </si>
  <si>
    <t>p2T</t>
  </si>
  <si>
    <t>Resultat pr. dato</t>
  </si>
  <si>
    <t>Prognose for året</t>
  </si>
  <si>
    <t xml:space="preserve">Måltall </t>
  </si>
  <si>
    <t>grunnskole</t>
  </si>
  <si>
    <t>5. Antall klienter/brukere som har søkt om å få utarbeidet IP, men som har fått avslag</t>
  </si>
  <si>
    <t>Gjennomsnitt perioden.</t>
  </si>
  <si>
    <t>Brutto utbetaling i perioden</t>
  </si>
  <si>
    <t>Brutto utbetaling i perioden. (alle byd)</t>
  </si>
  <si>
    <t>Andel i perioden</t>
  </si>
  <si>
    <t xml:space="preserve">Prognose </t>
  </si>
  <si>
    <t xml:space="preserve"> Bydelens kommentar til tabellene 1-7 og 1-8:</t>
  </si>
  <si>
    <t xml:space="preserve">Anmerkning; </t>
  </si>
  <si>
    <t xml:space="preserve"> 1) Antall barn og unge med tiltak som ikke er plasseringstiltak</t>
  </si>
  <si>
    <t xml:space="preserve"> 2) Antall barn og unge med plasseringstiltak</t>
  </si>
  <si>
    <t xml:space="preserve"> 3) Antall barn og unge med tiltak fra barnevernet (1 + 2 - 4)</t>
  </si>
  <si>
    <t>Tabell 2A - 2-A -  Norskkurs for barnehageansatte</t>
  </si>
  <si>
    <t xml:space="preserve"> 2. Antall undersøkelsessaker overført fra tidligere periode</t>
  </si>
  <si>
    <t xml:space="preserve"> 4)-  herav antall barn med tiltak som både er og ikke er plasseringstiltak </t>
  </si>
  <si>
    <t xml:space="preserve"> 1) Antall barn i hjelpetiltak totalt     </t>
  </si>
  <si>
    <t xml:space="preserve">  - herav barn med gyldig tiltaksplan    </t>
  </si>
  <si>
    <t xml:space="preserve"> 3) Antall barn under omsorg totalt      </t>
  </si>
  <si>
    <t xml:space="preserve">  - herav barn med gyldig omsorgsplan    </t>
  </si>
  <si>
    <t>Antall klager etter avslag på sykehjemsplass i år som er trukket eller avsluttet fordi de ikke lenger er aktuelle</t>
  </si>
  <si>
    <t>Gjelder institusjoner som er hjemlet i helse- og omsorgstjenesteloven § 3-2  nr 6 bokstav c og d.</t>
  </si>
  <si>
    <t>Ant. saker som ikke er beh. av andre årsaker (dødfall mm)</t>
  </si>
  <si>
    <t>Antall saker som av andre årsaker ikke er beh. (dødsfall mm)</t>
  </si>
  <si>
    <t>Tabell 2A - 1 - F - Antall barn bosatt i andre bydeler med barnehageplass i bydelen pr.31.12.</t>
  </si>
  <si>
    <t xml:space="preserve"> 3)  Påse at regnskapsføringen er ájour pr. 31.12. </t>
  </si>
  <si>
    <t>for når slik rullering ble utført sist (skriv slik: 14/07):</t>
  </si>
  <si>
    <t xml:space="preserve">  har økonomisk ansvar for) - pr. 31.12</t>
  </si>
  <si>
    <t xml:space="preserve">  Boforhold for psykisk utviklingshemmede - pr. 31.12</t>
  </si>
  <si>
    <t xml:space="preserve"> Tabell 3 -12  - Aktiviteter for psykisk utviklingshemmede som bydelen forvalter eller kjøper av andre  - antall plasser pr. 31.12      1)</t>
  </si>
  <si>
    <t xml:space="preserve"> 31.12</t>
  </si>
  <si>
    <t>Tabell 2 - 4 - 3 - Barn i fosterhjem - barn som bydelen har plasseringsansvaret for</t>
  </si>
  <si>
    <t>I hele året</t>
  </si>
  <si>
    <t>1. Antall fosterbarn &lt; 18 år (antall plasserte barn):</t>
  </si>
  <si>
    <t>2. Antall fosterbarn 18 år og over (antall plasserte barn):</t>
  </si>
  <si>
    <t>Sum plasserte fosterbarn</t>
  </si>
  <si>
    <t>3. Antall barn under 18 år (jf. pkt. 1), som har fått oppfylt kravet om 4 tilsynsbesøk pr. år</t>
  </si>
  <si>
    <t>4. Antall barn under 18 år (jf. pkt. 1), som IKKE har fått oppfylt kravet om 4 tilsynsbesøk pr. år</t>
  </si>
  <si>
    <t>5. Av punkt 4, antall fosterbarn med 0 tilsynsbesøk</t>
  </si>
  <si>
    <r>
      <t xml:space="preserve">Sum tilsynsbesøk for disse (bydelens </t>
    </r>
    <r>
      <rPr>
        <b/>
        <u/>
        <sz val="10"/>
        <rFont val="Times New Roman"/>
        <family val="1"/>
      </rPr>
      <t>plasseringsansvar)</t>
    </r>
    <r>
      <rPr>
        <sz val="10"/>
        <rFont val="Times New Roman"/>
        <family val="1"/>
      </rPr>
      <t xml:space="preserve">   </t>
    </r>
  </si>
  <si>
    <t>Gjennomsnittlig antall tilsynsbesøk pr. barn plassert av bydelens barnevern</t>
  </si>
  <si>
    <r>
      <t xml:space="preserve">Sum tilsynsbesøk for disse (bydelens </t>
    </r>
    <r>
      <rPr>
        <b/>
        <u/>
        <sz val="10"/>
        <rFont val="Times New Roman"/>
        <family val="1"/>
      </rPr>
      <t>tilsynsansvar)</t>
    </r>
    <r>
      <rPr>
        <sz val="10"/>
        <rFont val="Times New Roman"/>
        <family val="1"/>
      </rPr>
      <t xml:space="preserve">    </t>
    </r>
  </si>
  <si>
    <t>Gj.snittlig antall tilsynsbesøk pr. barn plassert av andre  barnevern</t>
  </si>
  <si>
    <r>
      <t xml:space="preserve">Sum </t>
    </r>
    <r>
      <rPr>
        <b/>
        <u/>
        <sz val="10"/>
        <rFont val="Times New Roman"/>
        <family val="1"/>
      </rPr>
      <t>oppfølgings</t>
    </r>
    <r>
      <rPr>
        <sz val="10"/>
        <rFont val="Times New Roman"/>
        <family val="1"/>
      </rPr>
      <t xml:space="preserve">besøk for disse </t>
    </r>
    <r>
      <rPr>
        <strike/>
        <sz val="10"/>
        <rFont val="Times New Roman"/>
        <family val="1"/>
      </rPr>
      <t/>
    </r>
  </si>
  <si>
    <t xml:space="preserve">Gj.snittlig antall oppfølgingsbesøk pr. barn </t>
  </si>
  <si>
    <t>Antall saker i år</t>
  </si>
  <si>
    <t xml:space="preserve">  Tabell 2 - 6</t>
  </si>
  <si>
    <t>Fylkes-</t>
  </si>
  <si>
    <t>Ting-</t>
  </si>
  <si>
    <t>Lag-</t>
  </si>
  <si>
    <t xml:space="preserve">  Saker behandlet av Fylkesnemda og rettsvesenet</t>
  </si>
  <si>
    <t>nemnda</t>
  </si>
  <si>
    <t>retten</t>
  </si>
  <si>
    <t>manns-</t>
  </si>
  <si>
    <t xml:space="preserve">  1. Totalt antall saker behandlet</t>
  </si>
  <si>
    <t>Herav saker hvor vedtaket inkluderer bruk av tvang:</t>
  </si>
  <si>
    <t>1.1 Pålegg om hjelpetiltak etter § 4-4</t>
  </si>
  <si>
    <t>1.2 Forbud mot flytting etter § 4-8</t>
  </si>
  <si>
    <t>1.3 Omsorgsovertakelse etter §§ 4-8 og 4-12</t>
  </si>
  <si>
    <t>1.4 Fratakelse av foreldreansvar etter § 4-20</t>
  </si>
  <si>
    <t>1.5 Tiltak for barn med adferdsvansker etter § 4-24</t>
  </si>
  <si>
    <t xml:space="preserve"> Sum antall saker med bruk av tvang</t>
  </si>
  <si>
    <t xml:space="preserve">  2. Sum antall barn omfattet av sakene</t>
  </si>
  <si>
    <t>Kontrollformel "Sum pr. 31.12"</t>
  </si>
  <si>
    <t>Ref. Oslostandard for sammenheng og samarbeid mellom barnehage og skole</t>
  </si>
  <si>
    <t xml:space="preserve"> 4)-  herav antall barn som har hatt både tiltak i hjemmet og plasseringstiltak i perioden </t>
  </si>
  <si>
    <t xml:space="preserve">Tabell 2 - 4 - 2 - Barn under tiltak i barnevernet etter alder og type tiltak, pr. 31.12. og  for hele året   </t>
  </si>
  <si>
    <r>
      <t xml:space="preserve">Antall fosterbarn plassert av </t>
    </r>
    <r>
      <rPr>
        <b/>
        <u/>
        <sz val="10"/>
        <rFont val="Times New Roman"/>
        <family val="1"/>
      </rPr>
      <t>bydelens</t>
    </r>
    <r>
      <rPr>
        <sz val="10"/>
        <rFont val="Times New Roman"/>
        <family val="1"/>
      </rPr>
      <t xml:space="preserve"> barnevern    1)</t>
    </r>
  </si>
  <si>
    <t>1) I fosterhjem i bydelen eller i andre bydeler/kommuner</t>
  </si>
  <si>
    <r>
      <t xml:space="preserve">Antall fosterbarn plassert i bydelen av </t>
    </r>
    <r>
      <rPr>
        <b/>
        <u/>
        <sz val="10"/>
        <rFont val="Times New Roman"/>
        <family val="1"/>
      </rPr>
      <t>andre bydelers/kommuners</t>
    </r>
    <r>
      <rPr>
        <sz val="10"/>
        <rFont val="Times New Roman"/>
        <family val="1"/>
      </rPr>
      <t xml:space="preserve"> barnevern   2)</t>
    </r>
  </si>
  <si>
    <t>2) Bydelen har tilsynsansvar for alle fosterhjem i egen bydel, uavhengig om det er barn plassert av egen bydel eller andre bydeler/kommuner</t>
  </si>
  <si>
    <t xml:space="preserve">Tabell 2 - 5 - Tilsynsbesøk for barn 0-17 år i fosterhjem   </t>
  </si>
  <si>
    <t xml:space="preserve">  Data kan hentes fra Hypernet</t>
  </si>
  <si>
    <t>1) Tall fra Agresso skal legges til grunn</t>
  </si>
  <si>
    <t>Antall klager etter avslag på Omsorg+ i år som er trukket eller avsluttet fordi de ikke lenger er aktuelle</t>
  </si>
  <si>
    <t>Antall avslåtte søknader om plass etter sambogarantien</t>
  </si>
  <si>
    <t>Søknader og avslag om plass etter sambogarantien</t>
  </si>
  <si>
    <t xml:space="preserve">Tids-begrenset opphold </t>
  </si>
  <si>
    <t>Langtids opphold</t>
  </si>
  <si>
    <t>Antall søknader, overf. fra forrige år</t>
  </si>
  <si>
    <t>Antall søknader i år</t>
  </si>
  <si>
    <r>
      <t xml:space="preserve">Antall innvilgede søknader </t>
    </r>
    <r>
      <rPr>
        <sz val="8"/>
        <rFont val="Times New Roman"/>
        <family val="1"/>
      </rPr>
      <t>*)</t>
    </r>
  </si>
  <si>
    <t>*) Antall søkere innvilget opphold etter sambogarantien som hhv tidsbegrenset eller langtidsopphold.</t>
  </si>
  <si>
    <t>Tabell 3-2-D-1</t>
  </si>
  <si>
    <t>Korttidsopphold</t>
  </si>
  <si>
    <t>Sum barn - ikke-kommunale</t>
  </si>
  <si>
    <t>Alder : 0-5 år - sum pr 31.12</t>
  </si>
  <si>
    <t>Alder : 6-12 år - sum pr 31.12</t>
  </si>
  <si>
    <t>Alder : 13-17 år - sum pr 31.12</t>
  </si>
  <si>
    <t>Alder : 18+ år - sum pr 31.12</t>
  </si>
  <si>
    <t>Sum totalt-  pr 31.12</t>
  </si>
  <si>
    <t>Tabell 2 - 4 - 3 - Barn i fosterhjem - barn som bydelen har plasseringsansvaret for - hele året</t>
  </si>
  <si>
    <t>Tabell 2 - 5 - Tilsynsbesøk for barn 0-17 år i fosterhjem   - hele året</t>
  </si>
  <si>
    <t>Fylkesnemda</t>
  </si>
  <si>
    <t>Tingretten</t>
  </si>
  <si>
    <t>Lagmannsretten</t>
  </si>
  <si>
    <t>2) Boliger innenfor omsorg+ konseptet, dvs. minimum 50 samlokaliserte boliger med heldøgns vakttjeneste, aktivitetssenter og middagsservering syv dager i uken. (Byrådssak 243/09 Omsorgs + organisering og innhold, bystyresak 290/2013 Omsorg+ etter 3 års drift,  bystyresak 205/14 Forskrift om tildeling av bolig i omsorg+ i Oslo kommune, bystyresak 154/2015 Endring i forskrift om tildeling av bolig i Omsorg+ i Oslo kommune)</t>
  </si>
  <si>
    <t>95 år +</t>
  </si>
  <si>
    <t>90-94 år</t>
  </si>
  <si>
    <t xml:space="preserve"> Antall mottakere  90-94 år</t>
  </si>
  <si>
    <t xml:space="preserve"> Antall mottakere ≥ 95 år</t>
  </si>
  <si>
    <t xml:space="preserve">90 - 94 år </t>
  </si>
  <si>
    <t>Brukerundersøkelse hjemmesykepleie</t>
  </si>
  <si>
    <t>Brukerundersøkelse praktisk bistand</t>
  </si>
  <si>
    <t xml:space="preserve">       </t>
  </si>
  <si>
    <t>Saksbehandlingstid 1) - ferdigbehandlede klager etter avslag på søknad om sykehjemsplass i år</t>
  </si>
  <si>
    <t>1) Gjennomsnittlig antall dager</t>
  </si>
  <si>
    <t>1-3-B2 ANTALL PERSONER SOM HAR BOSTØTTE</t>
  </si>
  <si>
    <t>0-2 md.</t>
  </si>
  <si>
    <t>2-4 md.</t>
  </si>
  <si>
    <t xml:space="preserve">5) Akuttplasseringer </t>
  </si>
  <si>
    <t>Gjennomsnittlig antall utførte vedtakstimer pr mottager</t>
  </si>
  <si>
    <t>Andel utførte av vedtatte timer hverdagsrehabilitering</t>
  </si>
  <si>
    <t xml:space="preserve">  Tabell 3 - 5C - Antall mottagere av hverdagsrehabilitering 1), antall vedtakstimer og antall utførte timer </t>
  </si>
  <si>
    <t>2t</t>
  </si>
  <si>
    <t xml:space="preserve"> 1) Bistand til opptrening av funksjons- og mestringsevne i dagliglivets gjøremål i brukers hjem eller nærmiljø.</t>
  </si>
  <si>
    <t>Mot-tagere av omsorgslønn</t>
  </si>
  <si>
    <t>Mot-takere av avlasning utenfor institu-sjon</t>
  </si>
  <si>
    <t>Herav antall mot-takere som også mottar praktisk bistandog/ eller hjemmesykepleie</t>
  </si>
  <si>
    <t xml:space="preserve"> Tabell 3 - 5A - 2  Antall personer som mottar tjenestene avlastning utenfor institusjon og omsorgslønn pr. 31.08.   </t>
  </si>
  <si>
    <t>Antall beboere 90 - 94 år</t>
  </si>
  <si>
    <t>Antall beboere 95 år +</t>
  </si>
  <si>
    <t>Antall beboere 90 -94 år</t>
  </si>
  <si>
    <t>2) Alle tall skal regnes pr. mnd. Månedstallene summeres og deles på 4.</t>
  </si>
  <si>
    <t>Andel avsluttede undersøkelser innen 3 mnd. 1)</t>
  </si>
  <si>
    <t>3) Resultat hittil i år hentes automatisk fra tabell 2-3 og 2-4-1B</t>
  </si>
  <si>
    <t>Antall gjennomførte tilsynsbesøk pr fosterbarn under 18 år hvor Oslo har tilsynsansvaret 2)</t>
  </si>
  <si>
    <t>Antall gjennomførte oppfølgingsbesøk pr fosterbarn 2)</t>
  </si>
  <si>
    <t>Andel barn i hjelpetiltak med gyldig tiltaksplan 3)</t>
  </si>
  <si>
    <t>1) Se mrkn. i meldingsfelt på siden av tabellen.</t>
  </si>
  <si>
    <r>
      <t>BPA (brukerstyrt personlig assistent) eks. Uloba).</t>
    </r>
    <r>
      <rPr>
        <b/>
        <sz val="10"/>
        <color indexed="12"/>
        <rFont val="Times New Roman"/>
        <family val="1"/>
      </rPr>
      <t xml:space="preserve"> Utførte timer BPA hentes fra timelistene.</t>
    </r>
  </si>
  <si>
    <t>Mot-takere av BARE avlasning utenfor institu-sjon</t>
  </si>
  <si>
    <t>Skole-helse-tjeneste på barne-trinnet:</t>
  </si>
  <si>
    <t>Skole-helse-tjeneste på ungdoms-trinnet</t>
  </si>
  <si>
    <t>Skole-helse-tjeneste i barne-trinnet:</t>
  </si>
  <si>
    <t>Skole-helse-tjeneste i ungdomstrinnet-trinnet:</t>
  </si>
  <si>
    <t>3) Summen for hittil i år deles med: 12</t>
  </si>
  <si>
    <t xml:space="preserve">Herav gericatjeneste Dagsenter </t>
  </si>
  <si>
    <t>Dagaktivitetstilbud for demente i bydelens regi</t>
  </si>
  <si>
    <t xml:space="preserve">  Tabell 3 - 8 - A-1</t>
  </si>
  <si>
    <t xml:space="preserve">  Tabell 3 - 8 - A -2</t>
  </si>
  <si>
    <t>kunne være inkludert i tab 3-8-A-1.</t>
  </si>
  <si>
    <t>Dagaktivitetstilbud for demente kan eksempelvis være registrert som gericatjenesten Dagsenter. Tjenesten vil derfor også</t>
  </si>
  <si>
    <t xml:space="preserve">Lavterskeltilbud/ åpne kommunale tilbud der personer kan komme og gå uten avtale skal ikke registreres. </t>
  </si>
  <si>
    <t>Dagaktivitetstilbud for demente i bydelens regi 1)</t>
  </si>
  <si>
    <t>1) Bydelene bes om å ta ut statistikk på den tjenesten og tjenestenivået, som de bruker for dette tjenestetilbudet.</t>
  </si>
  <si>
    <t>Dagaktivitetstilbud for demente, kjøp fra andre</t>
  </si>
  <si>
    <t xml:space="preserve">Tabell 1-3 - B1 - Saksbehandling - bistand til bolig </t>
  </si>
  <si>
    <r>
      <t>F</t>
    </r>
    <r>
      <rPr>
        <b/>
        <u/>
        <sz val="10"/>
        <rFont val="Times New Roman"/>
        <family val="1"/>
      </rPr>
      <t>inansiering til kjøp av bolig gjennom Husbanken</t>
    </r>
  </si>
  <si>
    <r>
      <t xml:space="preserve"> 3.Herav antall behandlet innen 1 mnd. </t>
    </r>
    <r>
      <rPr>
        <b/>
        <sz val="10"/>
        <rFont val="Times New Roman"/>
        <family val="1"/>
      </rPr>
      <t xml:space="preserve"> 1)</t>
    </r>
  </si>
  <si>
    <r>
      <t xml:space="preserve"> 9. Herav antall behandlet innen 3 mnd. </t>
    </r>
    <r>
      <rPr>
        <b/>
        <sz val="10"/>
        <rFont val="Times New Roman"/>
        <family val="1"/>
      </rPr>
      <t xml:space="preserve"> 1)</t>
    </r>
  </si>
  <si>
    <r>
      <t xml:space="preserve"> 11. Antall innvilgelser av kommunal bolig </t>
    </r>
    <r>
      <rPr>
        <b/>
        <sz val="10"/>
        <rFont val="Times New Roman"/>
        <family val="1"/>
      </rPr>
      <t>2)  3)</t>
    </r>
  </si>
  <si>
    <r>
      <t xml:space="preserve">       </t>
    </r>
    <r>
      <rPr>
        <u/>
        <sz val="10"/>
        <rFont val="Times New Roman"/>
        <family val="1"/>
      </rPr>
      <t>herav:</t>
    </r>
    <r>
      <rPr>
        <sz val="10"/>
        <rFont val="Times New Roman"/>
        <family val="1"/>
      </rPr>
      <t xml:space="preserve"> antall søknader avslått etter en prioritering mellom kvalifiserte søkere</t>
    </r>
  </si>
  <si>
    <r>
      <t xml:space="preserve"> 12. Antall søknader som ble avslått  </t>
    </r>
    <r>
      <rPr>
        <b/>
        <sz val="10"/>
        <rFont val="Times New Roman"/>
        <family val="1"/>
      </rPr>
      <t>3)</t>
    </r>
  </si>
  <si>
    <r>
      <t xml:space="preserve"> 13. Antall effektuerte boligtildelinger  </t>
    </r>
    <r>
      <rPr>
        <b/>
        <sz val="10"/>
        <rFont val="Times New Roman"/>
        <family val="1"/>
      </rPr>
      <t>4)</t>
    </r>
  </si>
  <si>
    <r>
      <t xml:space="preserve">  Antall  klienter som </t>
    </r>
    <r>
      <rPr>
        <u/>
        <sz val="10"/>
        <rFont val="Times New Roman"/>
        <family val="1"/>
      </rPr>
      <t>kun</t>
    </r>
    <r>
      <rPr>
        <sz val="10"/>
        <rFont val="Times New Roman"/>
        <family val="1"/>
      </rPr>
      <t xml:space="preserve"> har mottatt råd og veiledning, uten vedtak om dette 1):</t>
    </r>
  </si>
  <si>
    <t xml:space="preserve">  Antall  klienter med oppfølging/vedtak som ikke har mottatt økonomisk sos.hjelp  2):</t>
  </si>
  <si>
    <t>1) Dette er klienter som kun har vært på mottakstime/kartleggingstime eller som gjennom</t>
  </si>
  <si>
    <r>
      <t xml:space="preserve">    telefonsamtale har mottatt tilsvarende veiledning. Klienter med vedtak og/eller videre oppfølging registreres </t>
    </r>
    <r>
      <rPr>
        <u/>
        <sz val="10"/>
        <rFont val="Times New Roman"/>
        <family val="1"/>
      </rPr>
      <t>ikke</t>
    </r>
    <r>
      <rPr>
        <sz val="10"/>
        <rFont val="Times New Roman"/>
        <family val="1"/>
      </rPr>
      <t xml:space="preserve"> her.</t>
    </r>
  </si>
  <si>
    <r>
      <t xml:space="preserve">    arbeidsplan, journalnotat, tiltak, vedtak </t>
    </r>
    <r>
      <rPr>
        <u/>
        <sz val="10"/>
        <rFont val="Times New Roman"/>
        <family val="1"/>
      </rPr>
      <t>uten</t>
    </r>
    <r>
      <rPr>
        <sz val="10"/>
        <rFont val="Times New Roman"/>
        <family val="1"/>
      </rPr>
      <t xml:space="preserve"> økonomisk stønad eller avslag på søknad. </t>
    </r>
  </si>
  <si>
    <t>Tabell 2A - 2-A -  Norskkurs for barnehageansatte 1)</t>
  </si>
  <si>
    <t>1) Gjelder kun ansatte i kommunale barnehager</t>
  </si>
  <si>
    <t>Avtalte årsverk</t>
  </si>
  <si>
    <t>Fastlønnede fysioterapeuter</t>
  </si>
  <si>
    <t>Turnuskandidater</t>
  </si>
  <si>
    <t>Psykologer</t>
  </si>
  <si>
    <t>Totalt antall årsverk fysioterapeuter i bydelen</t>
  </si>
  <si>
    <t>Fysioterapeuter med driftsavtale</t>
  </si>
  <si>
    <t>Tabell 1 - 16 - A - Fysioterapitilbud i bydelen 1)</t>
  </si>
  <si>
    <t>1) Alle fysioterpeuter i bydelen skal registreres, uavhenfig av Kostrafunksjon</t>
  </si>
  <si>
    <t>Tabell 1 - 16 - B - Psykologer i bydelen )</t>
  </si>
  <si>
    <t>1) Alle psykologer i bydelen skal registreres, uavhenfig av Kostrafunksjon</t>
  </si>
  <si>
    <t>Antall stillinger</t>
  </si>
  <si>
    <t>Totalt antall årsverk/ fysioterapeuter i bydelen</t>
  </si>
  <si>
    <t>Totalt antall fysioterapeuter i bydelen</t>
  </si>
  <si>
    <t>2)  F.eks. grønn omsorg tilbudet ved Sjerven og Hauger gård og dagaktivitetstilbud for demente ved sykehjem(SYE)</t>
  </si>
  <si>
    <t>1k</t>
  </si>
  <si>
    <t xml:space="preserve">  Trygghetsalarmer og velferdsteknologi</t>
  </si>
  <si>
    <t>Antall innstallerte e-låser</t>
  </si>
  <si>
    <t>Antall tildelte medisindispensere</t>
  </si>
  <si>
    <t>STATISTIKK FOR BYDELENE</t>
  </si>
  <si>
    <t>1) Aktive klienter = det antallet som i løpet av en måned har fått anvist økonomisk sosialhjelp - tilsvarende månedsrapporteringen til EST.</t>
  </si>
  <si>
    <t>Personer med individuell alarm til innendørs bruk (trygghetspakke 1)</t>
  </si>
  <si>
    <t>Personer med individuell bærbar alarm til inne- og utebruk  (trygghetspakke 2)</t>
  </si>
  <si>
    <t>Personer med trygghetsalarm med lokaliseringsteknologi (trygghetspakke 3)</t>
  </si>
  <si>
    <t>Antall tildelte helsesjekkere for kronisk syke hjemmeboende</t>
  </si>
  <si>
    <t>2) Resultat rapporteres kun til årsstatistikken. Prognose rapporteres 1. kvartal og 2. tertial.</t>
  </si>
  <si>
    <t>Antall ansatte som har gjennomført norskkurs hittil i år</t>
  </si>
  <si>
    <t>Antall ansatte med mangelfulle norskkunnskaper per dato</t>
  </si>
  <si>
    <t>Korttidsopphold (eksklusive opphold for rehabilitering og for lindrende beh.)</t>
  </si>
  <si>
    <t>Tabell 1-15 Bruk av Individuell Plan (IP) pr 31.12. - For klienter med behov for langvarige og koordinerte tjenester   1)</t>
  </si>
  <si>
    <t xml:space="preserve">Behandlingstid for klagesaker til Fylkesmannen i perioden 01.01. - 31.12.  1) </t>
  </si>
  <si>
    <t>Kompetanseplan for helse- og omsorgstjenester</t>
  </si>
  <si>
    <t>Har bydelen utarbeidet en egen kompetanseplan for helse- og omsorgstjenester?</t>
  </si>
  <si>
    <t>Er det gjennomført kvalitetsmåling i hjemmetjensten</t>
  </si>
  <si>
    <t>Kvalitetsmåling i samlokaliserte boliger</t>
  </si>
  <si>
    <t>Er det gjennomført kvalitetsmåling i samlokaliserte boliger?</t>
  </si>
  <si>
    <t>Bydelens kommentarer til kvalitetsmålingene:</t>
  </si>
  <si>
    <t>Bydelens kommentarer til kvalitetsrevisjonene:</t>
  </si>
  <si>
    <t>3) Timeverk pr uke beregnes for en representativ uke i slutten av året (jfr. Kostra veileder)</t>
  </si>
  <si>
    <t xml:space="preserve">  Tabell 2 - 4 -B1 - Barn med hjelpetiltak og omsorgstiltak, med gyldige planer ved periodeslutt</t>
  </si>
  <si>
    <t xml:space="preserve">  Tabell 2 - 4 - A1 - Barn og unge med tiltak fra barnevernet</t>
  </si>
  <si>
    <t xml:space="preserve">3-3-B Gjennomsnittlig antall liggedøgn i sykehjem for  beboere som har avsluttet sitt opphold </t>
  </si>
  <si>
    <t xml:space="preserve">FUNKSJONSOMRÅDE 4 </t>
  </si>
  <si>
    <t>P2t</t>
  </si>
  <si>
    <t xml:space="preserve">FUNKSJONSOMRÅDE 3 - HELSE, REHABILITERING OG OMSORG </t>
  </si>
  <si>
    <t>FUNKSJONSOMRÅDE 4 - SOSIALE TJENESTER OG YTELSER</t>
  </si>
  <si>
    <t>SOSIALE TJENESTER OG YTELSER</t>
  </si>
  <si>
    <t xml:space="preserve">     for 2017 (jf DOK3 2017) og eventuelle seinere sentrale budsjettjusteringer foretatt gjennom Kommunaldirektørens sak.</t>
  </si>
  <si>
    <t>Antall ansatte som har gjennomført norskkurs hittil i 2017</t>
  </si>
  <si>
    <t xml:space="preserve">      Benytt tall fra tabellen som det referes til på egen arkfane; "Befolkning pr. 1.1.2017"</t>
  </si>
  <si>
    <t xml:space="preserve"> 1)  Antall innbyggere i bydelen basert på befolkningsstatistikk pr. 1.1.2017. For aldersgruppen 67-79 år og 80-89 år, og 90 år +,</t>
  </si>
  <si>
    <t>2. Har revisjoner av 2017-budsjettet medført vesentlige endringer i aktivitetsnivået siden førstegangsbehandling og vedtak av</t>
  </si>
  <si>
    <t>Antall 2. tertial</t>
  </si>
  <si>
    <t xml:space="preserve"> Tabell 1 -3-B3 - Ventetid på kommunalt disp. utleiebolig hittil i år  1)</t>
  </si>
  <si>
    <t xml:space="preserve">     Eksempelvis skal et opphold som startet 05.12.2016 regnes fra dette tidspunktet.</t>
  </si>
  <si>
    <t xml:space="preserve">  innen russektoren i 2017  1)</t>
  </si>
  <si>
    <t xml:space="preserve">      bydelen i 2017.  Dersom en person har hatt mer enn ett opphold i den enkelte kategori, skal vedkommende </t>
  </si>
  <si>
    <t>3-9 BEBOERE MED VEDTAK OM BOLIG TIL PLEIE- OG OMSORGSFORMÅL - ETTER KJØNN OG ALDER. PR. dato</t>
  </si>
  <si>
    <t>1) Brutto utbetaling pr klient = anvist økonomisk sosialhjelp - tilsvarende månedsrapporteringen til EHS.</t>
  </si>
  <si>
    <r>
      <t xml:space="preserve">1) </t>
    </r>
    <r>
      <rPr>
        <b/>
        <sz val="10"/>
        <color indexed="12"/>
        <rFont val="Times New Roman"/>
        <family val="1"/>
      </rPr>
      <t>Beboere</t>
    </r>
    <r>
      <rPr>
        <sz val="10"/>
        <color indexed="12"/>
        <rFont val="Times New Roman"/>
        <family val="1"/>
      </rPr>
      <t xml:space="preserve"> i plasser som forvaltes av Sykehjemsetaten (SYE) innenbys og utenbys, Helseetaten (forsterket rehabilitering Aker), </t>
    </r>
  </si>
  <si>
    <t xml:space="preserve"> i plasser som drives av bydelen selv samt plasser utenbys som bydeler kjøper direkte.</t>
  </si>
  <si>
    <t>Dagsenter  - gericatjenesten dagrehabilitering 1)</t>
  </si>
  <si>
    <t xml:space="preserve">    </t>
  </si>
  <si>
    <t xml:space="preserve">Merk: Det er bare opphold som er avsluttet i perioden 01.01.2017 - 31.12.2017 som kommer med i rapporten . Hvis sak/tjeneste revurderes, </t>
  </si>
  <si>
    <t>Antall beboere</t>
  </si>
  <si>
    <t>Mot-tagere av BARE omsorgs-lønn</t>
  </si>
  <si>
    <t>Herav antall mot-takere som også mottar praktisk bistand og/ eller hjemme-sykepleie</t>
  </si>
  <si>
    <t xml:space="preserve">   5.1  Plassering § 4-4, 6. ledd</t>
  </si>
  <si>
    <t xml:space="preserve"> a) I eget hjem. Også personer som etter eget ønske venter hjemme på plass ved et bestemt sykehjem medregnes her.</t>
  </si>
  <si>
    <t xml:space="preserve"> c) Korttidsplasser   2)</t>
  </si>
  <si>
    <t>2) KOSTRA-def.: "Innleggelse i institusjon med formål rehabilitering/avlastning. Tidsbegrenset opphold der vedtak og innskriving tilsier at oppholdet har begrenset varighet (inntil 3 måneder). Samme person kan ha mer enn ett korttidsopphold"</t>
  </si>
  <si>
    <t xml:space="preserve"> - i skjermet plass for personer med demenssykdom</t>
  </si>
  <si>
    <t xml:space="preserve"> 2) En ungdom kan ha flere konsultasjoner i løpet av perioden. </t>
  </si>
  <si>
    <t>Antall vedtakstimer</t>
  </si>
  <si>
    <t xml:space="preserve">1-5  status pr dato.:  BRUK AV PRIVATE DØGNOVERNATTINGSTILBUD-ANTALL SOM ER I TILBUDET PR. 31.08. </t>
  </si>
  <si>
    <t xml:space="preserve"> Perioden hittil i år:</t>
  </si>
  <si>
    <r>
      <t xml:space="preserve">Antall deltakere i Jobbsjansen </t>
    </r>
    <r>
      <rPr>
        <b/>
        <vertAlign val="superscript"/>
        <sz val="10"/>
        <rFont val="Times New Roman"/>
        <family val="1"/>
      </rPr>
      <t xml:space="preserve">1) </t>
    </r>
    <r>
      <rPr>
        <b/>
        <sz val="10"/>
        <rFont val="Times New Roman"/>
        <family val="1"/>
      </rPr>
      <t>pr dato.</t>
    </r>
  </si>
  <si>
    <t>Jobbsjansen</t>
  </si>
  <si>
    <r>
      <t>1-11-</t>
    </r>
    <r>
      <rPr>
        <b/>
        <sz val="10"/>
        <color indexed="10"/>
        <rFont val="Times New Roman"/>
        <family val="1"/>
      </rPr>
      <t>G</t>
    </r>
    <r>
      <rPr>
        <b/>
        <sz val="10"/>
        <rFont val="Times New Roman"/>
        <family val="1"/>
      </rPr>
      <t xml:space="preserve"> Resultat for deltakere som avsluttet Jobbsjansen i perioden</t>
    </r>
  </si>
  <si>
    <t>FUNKSJONSOMRÅDE  4: Sosiale tjenester og ytelser</t>
  </si>
  <si>
    <t>Perioden hittil i år</t>
  </si>
  <si>
    <t>Resultat hittil i år</t>
  </si>
  <si>
    <t>Kriteriebefolkningen i bydelene etter alder per 1.1.2017*</t>
  </si>
  <si>
    <t>Justert befolkning i aldersgruppene 67 år over</t>
  </si>
  <si>
    <t>Netto justering - institusjon m/ utenbys og Omsorg +</t>
  </si>
  <si>
    <t>I alt</t>
  </si>
  <si>
    <t>0 år</t>
  </si>
  <si>
    <t>1-5 år</t>
  </si>
  <si>
    <t>6-12 år</t>
  </si>
  <si>
    <t>13-15 år</t>
  </si>
  <si>
    <t>16-17 år</t>
  </si>
  <si>
    <t>18-19 år</t>
  </si>
  <si>
    <t xml:space="preserve">   20-24 år</t>
  </si>
  <si>
    <t xml:space="preserve">   25-29 år</t>
  </si>
  <si>
    <t xml:space="preserve">   30-39 år</t>
  </si>
  <si>
    <t xml:space="preserve">   40-49 år</t>
  </si>
  <si>
    <t xml:space="preserve">   50-66 år</t>
  </si>
  <si>
    <t>Oslo i alt</t>
  </si>
  <si>
    <t>01 Gamle Oslo</t>
  </si>
  <si>
    <t>02 Grünerløkka</t>
  </si>
  <si>
    <t>03 Sagene</t>
  </si>
  <si>
    <t>04 St.Hanshaugen</t>
  </si>
  <si>
    <t>05 Frogner</t>
  </si>
  <si>
    <t>06 Ullern</t>
  </si>
  <si>
    <t>07 Vestre Aker</t>
  </si>
  <si>
    <t>08 Nordre Aker</t>
  </si>
  <si>
    <t>09 Bjerke</t>
  </si>
  <si>
    <t>10 Grorud</t>
  </si>
  <si>
    <t>11 Stovner</t>
  </si>
  <si>
    <t>12 Alna</t>
  </si>
  <si>
    <t>13 Østensjø</t>
  </si>
  <si>
    <t>14 Nordstrand</t>
  </si>
  <si>
    <t>15 Søndre Nordstrand</t>
  </si>
  <si>
    <t xml:space="preserve">      Uten registrert adresse</t>
  </si>
  <si>
    <t>* Etter korreksjon for befolkning 67 år og over i institusjon og Omsorg+. Det er 86 utenbys beboere som bydelene er betalingsansvarlig for.</t>
  </si>
  <si>
    <t>Blant utenbys beboere på institusjon er det 27 personer som er Folkeregistrert i Oslo kommune uten registrert adresse (dvs. "Uoppgitt" Oslo), ifølge bydelenes tilbakemelding. Disse er trukket fra i linjen "Uten registrert adresse" for å unngå dobbelttelling for aldersgruppene 67+ år i linjen "Oslo i alt" i denne tabellen</t>
  </si>
  <si>
    <t>Utenbys beboere 67+ år med adresse "uoppgitt Oslo"</t>
  </si>
  <si>
    <t>Dagsenter/dagtilbud (sumformel)</t>
  </si>
  <si>
    <t>Gericatjeneste Dagsenter 2)</t>
  </si>
  <si>
    <t>Gericatjeneste Dagsenter for fysisk funksjonshemmede 2)</t>
  </si>
  <si>
    <t>Gericatjeneste Dagtilbud for psykisk utviklingshemmende 2)</t>
  </si>
  <si>
    <t>pr person</t>
  </si>
  <si>
    <t>Dagaktivitetstilbud for demente - hittil i år</t>
  </si>
  <si>
    <t>Dagaktivitetstilbud for demente, kjøp fra andre 2)</t>
  </si>
  <si>
    <t xml:space="preserve"> Tabell 3 - 5A - 2  Antall personer som mottar tjenestene avlastning utenfor institusjon og omsorgslønn pr 31.12.   </t>
  </si>
  <si>
    <t xml:space="preserve">  Antall pr 31.12</t>
  </si>
  <si>
    <t>Tabell 1 - 1  Bydelens endringer i tildelt 1) sosialhjelpsramme pr 31.12</t>
  </si>
  <si>
    <t>Antall pr. 31.12.</t>
  </si>
  <si>
    <t xml:space="preserve"> Perioden 01.01.-31.12.:</t>
  </si>
  <si>
    <t xml:space="preserve"> Status pr 31.12.:</t>
  </si>
  <si>
    <t xml:space="preserve">  tilbudet pr 31.12. </t>
  </si>
  <si>
    <t>Antall personer i tilbudet (både med og uten kval.avtale) pr 31.12. med opphold på 3 mnd eller mer</t>
  </si>
  <si>
    <t>Antall personer som er i tilbudet pr 31.12.</t>
  </si>
  <si>
    <t>Saksbehandlingstid for søknader om økonomisk sosialhjelp i perioden 01.01. - 31.12. 1)</t>
  </si>
  <si>
    <t>Tabell 1-10-A1    Antall deltakere i Introduksjonsprogrammet 1) pr 31.12.</t>
  </si>
  <si>
    <t>Tabell 1-10-A2    Antall deltakere i permisjon fra Introduksjonsprogrammet pr 31.12.</t>
  </si>
  <si>
    <t>Tabell 1-10-B       Antall deltakere i Jobbsjansen pr 31.12.</t>
  </si>
  <si>
    <t xml:space="preserve">Tabell 1-11-C Tiltaksbruk i sosialtjenesten:  Antall deltakere som er i tiltak pr 31.12.  </t>
  </si>
  <si>
    <t>Aktivisering i KOMMUNALE tiltak av mottakere av økonomisk sosialhjelp som ikke er deltakere i KVP, Intro eller Jobbsjansen. Antall mottakere som pr 31.12. er aktivisert. 1)</t>
  </si>
  <si>
    <t>Resultat for deltakere som avsluttet Introduksjonsprogram i perioden 01.01.-31.12.   1)</t>
  </si>
  <si>
    <t>Resultat for deltakere som avsluttet Jobbsjansen i perioden 01.01.-31.12.    1)</t>
  </si>
  <si>
    <t>Resultat for mottakere av sosialhjelp (ikke deltakere i KVP, Intro og Jobbsjansen) som avsluttet kommunale tiltak i perioden 01.01.-31.12.   1)</t>
  </si>
  <si>
    <t>31.12.</t>
  </si>
  <si>
    <t>pr. 31.12</t>
  </si>
  <si>
    <t xml:space="preserve"> Perioden 01.01.-31.12. og årsprognose:</t>
  </si>
  <si>
    <t xml:space="preserve">  Vedtatt     måltall  pr 31.12</t>
  </si>
  <si>
    <t>pr 31.12</t>
  </si>
  <si>
    <t>PR. 31.12.</t>
  </si>
  <si>
    <t>Antall ansatte med mangelfulle norskkunnskaper per 31.12.</t>
  </si>
  <si>
    <t xml:space="preserve"> 6. Antall ubehandlede meldinger pr 31.12. </t>
  </si>
  <si>
    <t>pr 31.12.</t>
  </si>
  <si>
    <t xml:space="preserve">  - Antall akuttplassert (av totalt antall i pkt. 2 over) pr 31.12. </t>
  </si>
  <si>
    <t>Antall personer i tilbudet pr. dato med opphold på 3 mnd. eller lengre</t>
  </si>
  <si>
    <t>Sjekk med Marit/Jan O om det er riktig at tab 1-8 kun skal inn i årsstatistikken</t>
  </si>
  <si>
    <t xml:space="preserve">1. Antall meldinger mottatt i perioden </t>
  </si>
  <si>
    <t xml:space="preserve">4. Antall henlagte meldinger i perioden </t>
  </si>
  <si>
    <t xml:space="preserve">5. Antall opprettede u.søk.saker i perioden </t>
  </si>
  <si>
    <t xml:space="preserve"> 6. Antall ubehandlede meldinger ved utgangen av perioden</t>
  </si>
  <si>
    <t>2. Antall ubehandlede meldinger ved periodestart</t>
  </si>
  <si>
    <t xml:space="preserve">1. Antall u.søk.saker opprettet i perioden. (jf.tab.2 - 2, pkt.5)   </t>
  </si>
  <si>
    <t xml:space="preserve">  - Antall akuttplassert (av totalt antall i pkt. 2 over) pr. dato</t>
  </si>
  <si>
    <t xml:space="preserve">  - Antall akuttplassert (av totalt antall i pkt. 2 over) pr. dato. </t>
  </si>
  <si>
    <t xml:space="preserve">  - Antall akuttplassert (av totalt antall i pkt. 2 over) </t>
  </si>
  <si>
    <t xml:space="preserve"> Gjennomsnittlig antall oppholdsdøgn i sykehjem for beboere som </t>
  </si>
  <si>
    <t>Gjennomsnittlig antall oppholdsdøgn per opphold (korttid) 1) 2)</t>
  </si>
  <si>
    <t>Gjennomsnittlig antall oppholdsdøgn per beboer 2)</t>
  </si>
  <si>
    <t>Ant. opph.døgn tot. for alle beboere som har avsluttet sitt opphold hittil i år 2)</t>
  </si>
  <si>
    <t>- Herav saksbehandlingstid for søknad om plass i andre boformer med heldøgns omsorg og pleie</t>
  </si>
  <si>
    <t>Antall oppholdsdøgn totalt i syke- og aldershjem fordelt på type opphold 1)</t>
  </si>
  <si>
    <t>oppholdsdøgn hittil i år</t>
  </si>
  <si>
    <t>oppholds-døgn hittil i år</t>
  </si>
  <si>
    <t>opphols-døgn hittil i år</t>
  </si>
  <si>
    <t>oppholds-døgn</t>
  </si>
  <si>
    <t>som HEL har tatt ut fra Gerica over antall oppholds-døgn fordelt på somatisk og psykiatrisk sykehus.</t>
  </si>
  <si>
    <t xml:space="preserve"> 2)  Samlet antall utskrivningsklare pasienter totalt i 2017, både med og uten betalingsplikt. Bruk tallene som </t>
  </si>
  <si>
    <t>Benytt obligatorisk veileder for uttak av tall fra Gerica. Oppdatert xx.12.2017.</t>
  </si>
  <si>
    <t xml:space="preserve"> 1)  Samlet antall oppholdsdøgn for utskrivningsklare pasienter totalt i 2017, både med og uten betalingsplikt. Bruk tallene </t>
  </si>
  <si>
    <t>Når ble kompetanseplanen sist revidert (skriv slik: 08/17)?</t>
  </si>
  <si>
    <t>Når ble bydelens internkontrollsystem  for sosial- og helsetjenesten sist revidert (skriv slik: 04/17)?</t>
  </si>
  <si>
    <t>2) Oppgi gjennomsnittlig antall plasser til disposisjon i 2017 basert på registreringer 1. kvartal, 2. og 3 tertial.</t>
  </si>
  <si>
    <t>Angi tidspunkt for når måling ble gjennomført (skriv slik: 04/17 ):</t>
  </si>
  <si>
    <t>0 år - født 2017</t>
  </si>
  <si>
    <t>1-2 år - født 2015-2016</t>
  </si>
  <si>
    <t>3-5 år - født 2012-2014</t>
  </si>
  <si>
    <t>6 år - født 2011</t>
  </si>
  <si>
    <t>Tabell 2A- 1 - J Informasjonsskjema fra barnehage/foresatte til skole  i 2017</t>
  </si>
  <si>
    <t>Plasser det ikke er tatt opp barn til pr. 19.12.2017</t>
  </si>
  <si>
    <t>i 3. tertial</t>
  </si>
  <si>
    <t>3) Sumtallet for hittil i år deles med: 12</t>
  </si>
  <si>
    <t>Gj.snitt pr måned i 3. kvartal.   2)</t>
  </si>
  <si>
    <t>P</t>
  </si>
  <si>
    <t>&lt; 2 uker</t>
  </si>
  <si>
    <t>&gt; 2 uker</t>
  </si>
  <si>
    <t>(Mer enn 14 dager)</t>
  </si>
  <si>
    <t>(1-14 dager)</t>
  </si>
  <si>
    <t>&lt; 14 dager</t>
  </si>
  <si>
    <t>&gt; 14 dager</t>
  </si>
  <si>
    <t>Meldinger til barnevernet i perioden 01.01 - 31.12.</t>
  </si>
  <si>
    <t>1. Antall meldinger mottatt i perioden 01.01. - 31.12.</t>
  </si>
  <si>
    <t>2. Antall ubehandlede meldinger per 31.12.17</t>
  </si>
  <si>
    <t>4. Antall henlagte meldinger i perioden 01.01. - 31.12.</t>
  </si>
  <si>
    <t>5. Antall opprettede u.søk.saker i perioden 01.01. - 31.12.</t>
  </si>
  <si>
    <t xml:space="preserve">1. Antall u.søk.saker opprettet i perioden 01.01. - 31.12. (jf.tab.2 - 2, pkt.5)   </t>
  </si>
  <si>
    <t xml:space="preserve"> 2. Antall undersøkelser overført fra forrige periode (ikke avsluttede undersøkelser pr. 31.12.16)</t>
  </si>
  <si>
    <r>
      <t>Ikke</t>
    </r>
    <r>
      <rPr>
        <sz val="10"/>
        <color indexed="12"/>
        <rFont val="Times New Roman"/>
        <family val="1"/>
      </rPr>
      <t>-kommunale barnehager omfatter alle kategorier utenom kommunale i årsmeldingsskjemaet.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</si>
</sst>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0%"/>
    <numFmt numFmtId="165" formatCode="dd/mm/yy;@"/>
    <numFmt numFmtId="166" formatCode="0.0"/>
    <numFmt numFmtId="167" formatCode="#,##0.0"/>
    <numFmt numFmtId="168" formatCode="0.0%"/>
    <numFmt numFmtId="169" formatCode="d/m/yy;@"/>
    <numFmt numFmtId="170" formatCode="#,##0_ ;\-#,##0\ "/>
    <numFmt numFmtId="171" formatCode="0&quot; &quot;%"/>
    <numFmt numFmtId="172" formatCode="&quot; &quot;#,##0.00&quot; &quot;;&quot; (&quot;#,##0.00&quot;)&quot;;&quot; -&quot;00&quot; &quot;;&quot; &quot;@&quot; &quot;"/>
    <numFmt numFmtId="173" formatCode="_(* #,##0.00_);_(* \(#,##0.00\);_(* &quot;-&quot;??_);_(@_)"/>
    <numFmt numFmtId="174" formatCode="#,##0;&quot;-&quot;#,##0"/>
  </numFmts>
  <fonts count="9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9"/>
      <name val="Times New Roman"/>
      <family val="1"/>
    </font>
    <font>
      <sz val="10"/>
      <name val="Times New Roman"/>
      <family val="1"/>
    </font>
    <font>
      <b/>
      <u/>
      <sz val="10"/>
      <name val="Times New Roman"/>
      <family val="1"/>
    </font>
    <font>
      <sz val="10"/>
      <name val="Times New Roman"/>
      <family val="1"/>
    </font>
    <font>
      <b/>
      <sz val="10"/>
      <name val="Times New Roman"/>
      <family val="1"/>
    </font>
    <font>
      <b/>
      <sz val="9"/>
      <name val="Times New Roman"/>
      <family val="1"/>
    </font>
    <font>
      <sz val="9"/>
      <name val="Times New Roman"/>
      <family val="1"/>
    </font>
    <font>
      <u/>
      <sz val="10"/>
      <name val="Times New Roman"/>
      <family val="1"/>
    </font>
    <font>
      <b/>
      <sz val="11"/>
      <color indexed="12"/>
      <name val="Times New Roman"/>
      <family val="1"/>
    </font>
    <font>
      <sz val="16"/>
      <name val="Times New Roman"/>
      <family val="1"/>
    </font>
    <font>
      <b/>
      <sz val="12"/>
      <color indexed="12"/>
      <name val="Times New Roman"/>
      <family val="1"/>
    </font>
    <font>
      <sz val="12"/>
      <name val="Times New Roman"/>
      <family val="1"/>
    </font>
    <font>
      <sz val="8"/>
      <color indexed="81"/>
      <name val="Tahoma"/>
      <family val="2"/>
    </font>
    <font>
      <b/>
      <sz val="9"/>
      <color indexed="12"/>
      <name val="Times New Roman"/>
      <family val="1"/>
    </font>
    <font>
      <b/>
      <sz val="12"/>
      <name val="Times New Roman"/>
      <family val="1"/>
    </font>
    <font>
      <b/>
      <sz val="8"/>
      <color indexed="81"/>
      <name val="Tahoma"/>
      <family val="2"/>
    </font>
    <font>
      <b/>
      <sz val="10"/>
      <color indexed="10"/>
      <name val="Times New Roman"/>
      <family val="1"/>
    </font>
    <font>
      <b/>
      <sz val="14"/>
      <color indexed="12"/>
      <name val="Times New Roman"/>
      <family val="1"/>
    </font>
    <font>
      <i/>
      <sz val="10"/>
      <name val="Times New Roman"/>
      <family val="1"/>
    </font>
    <font>
      <b/>
      <sz val="14"/>
      <name val="Times New Roman"/>
      <family val="1"/>
    </font>
    <font>
      <b/>
      <sz val="10"/>
      <color indexed="12"/>
      <name val="Times New Roman"/>
      <family val="1"/>
    </font>
    <font>
      <sz val="8"/>
      <name val="MS Sans Serif"/>
      <family val="2"/>
    </font>
    <font>
      <sz val="10"/>
      <color indexed="10"/>
      <name val="Times New Roman"/>
      <family val="1"/>
    </font>
    <font>
      <sz val="10"/>
      <color indexed="12"/>
      <name val="Times New Roman"/>
      <family val="1"/>
    </font>
    <font>
      <b/>
      <u/>
      <sz val="14"/>
      <color indexed="12"/>
      <name val="Times New Roman"/>
      <family val="1"/>
    </font>
    <font>
      <strike/>
      <sz val="10"/>
      <name val="Times New Roman"/>
      <family val="1"/>
    </font>
    <font>
      <u/>
      <sz val="10"/>
      <color indexed="12"/>
      <name val="Times New Roman"/>
      <family val="1"/>
    </font>
    <font>
      <b/>
      <u/>
      <sz val="10"/>
      <color indexed="12"/>
      <name val="Times New Roman"/>
      <family val="1"/>
    </font>
    <font>
      <sz val="10"/>
      <name val="DepCentury Old Style"/>
    </font>
    <font>
      <b/>
      <sz val="10"/>
      <name val="Times New Roman"/>
      <family val="1"/>
    </font>
    <font>
      <b/>
      <sz val="10"/>
      <color indexed="12"/>
      <name val="Times New Roman"/>
      <family val="1"/>
    </font>
    <font>
      <b/>
      <i/>
      <sz val="10"/>
      <color indexed="12"/>
      <name val="Times New Roman"/>
      <family val="1"/>
    </font>
    <font>
      <b/>
      <i/>
      <sz val="10"/>
      <name val="Times New Roman"/>
      <family val="1"/>
    </font>
    <font>
      <b/>
      <sz val="16"/>
      <color indexed="12"/>
      <name val="Times New Roman"/>
      <family val="1"/>
    </font>
    <font>
      <sz val="9"/>
      <color indexed="12"/>
      <name val="Times New Roman"/>
      <family val="1"/>
    </font>
    <font>
      <sz val="10"/>
      <name val="Arial"/>
      <family val="2"/>
    </font>
    <font>
      <b/>
      <sz val="20"/>
      <color indexed="12"/>
      <name val="Times New Roman"/>
      <family val="1"/>
    </font>
    <font>
      <b/>
      <strike/>
      <sz val="10"/>
      <name val="Times New Roman"/>
      <family val="1"/>
    </font>
    <font>
      <b/>
      <strike/>
      <sz val="9"/>
      <name val="Times New Roman"/>
      <family val="1"/>
    </font>
    <font>
      <strike/>
      <sz val="10"/>
      <color indexed="12"/>
      <name val="Times New Roman"/>
      <family val="1"/>
    </font>
    <font>
      <sz val="10"/>
      <color indexed="12"/>
      <name val="Times New Roman"/>
      <family val="1"/>
    </font>
    <font>
      <b/>
      <sz val="10"/>
      <color indexed="12"/>
      <name val="Times New Roman"/>
      <family val="1"/>
    </font>
    <font>
      <sz val="10"/>
      <color indexed="10"/>
      <name val="Times New Roman"/>
      <family val="1"/>
    </font>
    <font>
      <b/>
      <sz val="10"/>
      <color indexed="10"/>
      <name val="Times New Roman"/>
      <family val="1"/>
    </font>
    <font>
      <b/>
      <sz val="10"/>
      <color indexed="56"/>
      <name val="Times New Roman"/>
      <family val="1"/>
    </font>
    <font>
      <u/>
      <sz val="10"/>
      <color indexed="12"/>
      <name val="Times New Roman"/>
      <family val="1"/>
    </font>
    <font>
      <strike/>
      <sz val="10"/>
      <color indexed="12"/>
      <name val="Times New Roman"/>
      <family val="1"/>
    </font>
    <font>
      <sz val="9"/>
      <color indexed="12"/>
      <name val="Times New Roman"/>
      <family val="1"/>
    </font>
    <font>
      <b/>
      <sz val="12"/>
      <color indexed="10"/>
      <name val="Times New Roman"/>
      <family val="1"/>
    </font>
    <font>
      <b/>
      <u/>
      <sz val="12"/>
      <color indexed="10"/>
      <name val="Times New Roman"/>
      <family val="1"/>
    </font>
    <font>
      <b/>
      <vertAlign val="superscript"/>
      <sz val="10"/>
      <name val="Times New Roman"/>
      <family val="1"/>
    </font>
    <font>
      <b/>
      <vertAlign val="superscript"/>
      <sz val="10"/>
      <color indexed="12"/>
      <name val="Times New Roman"/>
      <family val="1"/>
    </font>
    <font>
      <b/>
      <vertAlign val="superscript"/>
      <sz val="9"/>
      <color indexed="12"/>
      <name val="Times New Roman"/>
      <family val="1"/>
    </font>
    <font>
      <i/>
      <sz val="10"/>
      <color indexed="12"/>
      <name val="Times New Roman"/>
      <family val="1"/>
    </font>
    <font>
      <sz val="10"/>
      <color indexed="10"/>
      <name val="MS Sans Serif"/>
      <family val="2"/>
    </font>
    <font>
      <b/>
      <sz val="10"/>
      <color indexed="8"/>
      <name val="Times New Roman"/>
      <family val="1"/>
    </font>
    <font>
      <sz val="10"/>
      <color indexed="8"/>
      <name val="Times New Roman"/>
      <family val="1"/>
    </font>
    <font>
      <sz val="10"/>
      <name val="Courier New"/>
      <family val="3"/>
    </font>
    <font>
      <b/>
      <sz val="10"/>
      <color theme="1"/>
      <name val="Times New Roman"/>
      <family val="1"/>
    </font>
    <font>
      <sz val="10"/>
      <color rgb="FFFF0000"/>
      <name val="Times New Roman"/>
      <family val="1"/>
    </font>
    <font>
      <sz val="10"/>
      <color theme="1"/>
      <name val="Times New Roman"/>
      <family val="1"/>
    </font>
    <font>
      <b/>
      <u/>
      <sz val="10"/>
      <color theme="1"/>
      <name val="Times New Roman"/>
      <family val="1"/>
    </font>
    <font>
      <sz val="10"/>
      <color theme="1"/>
      <name val="MS Sans Serif"/>
      <family val="2"/>
    </font>
    <font>
      <b/>
      <sz val="11"/>
      <name val="Times New Roman"/>
      <family val="1"/>
    </font>
    <font>
      <b/>
      <sz val="11"/>
      <color indexed="10"/>
      <name val="Times New Roman"/>
      <family val="1"/>
    </font>
    <font>
      <sz val="11"/>
      <name val="Times New Roman"/>
      <family val="1"/>
    </font>
    <font>
      <u/>
      <sz val="9"/>
      <color indexed="12"/>
      <name val="Times New Roman"/>
      <family val="1"/>
    </font>
    <font>
      <sz val="11"/>
      <color rgb="FFFF0000"/>
      <name val="Calibri"/>
      <family val="2"/>
      <scheme val="minor"/>
    </font>
    <font>
      <sz val="11"/>
      <color rgb="FFFF0000"/>
      <name val="Times New Roman"/>
      <family val="1"/>
    </font>
    <font>
      <sz val="11"/>
      <color rgb="FF1F497D"/>
      <name val="Calibri"/>
      <family val="2"/>
    </font>
    <font>
      <sz val="10"/>
      <name val="TimesNewRomanPSMT"/>
    </font>
    <font>
      <b/>
      <sz val="10"/>
      <color rgb="FFFF0000"/>
      <name val="Times New Roman"/>
      <family val="1"/>
    </font>
    <font>
      <sz val="11"/>
      <color rgb="FF1F497D"/>
      <name val="Symbol"/>
      <family val="1"/>
      <charset val="2"/>
    </font>
    <font>
      <sz val="10"/>
      <color rgb="FF000000"/>
      <name val="Arial"/>
      <family val="2"/>
    </font>
    <font>
      <sz val="10"/>
      <color rgb="FF000000"/>
      <name val="Times New Roman"/>
      <family val="1"/>
    </font>
    <font>
      <sz val="11"/>
      <color indexed="8"/>
      <name val="Calibri"/>
      <family val="2"/>
    </font>
    <font>
      <u/>
      <sz val="10"/>
      <color indexed="12"/>
      <name val="Arial"/>
      <family val="2"/>
    </font>
    <font>
      <sz val="8"/>
      <name val="Helv"/>
    </font>
    <font>
      <b/>
      <sz val="14"/>
      <color indexed="10"/>
      <name val="Times New Roman"/>
      <family val="1"/>
    </font>
    <font>
      <sz val="8"/>
      <name val="Times New Roman"/>
      <family val="1"/>
    </font>
    <font>
      <sz val="8"/>
      <color rgb="FF1F497D"/>
      <name val="Calibri"/>
      <family val="2"/>
    </font>
    <font>
      <b/>
      <sz val="14"/>
      <color theme="4" tint="-0.249977111117893"/>
      <name val="Times New Roman"/>
      <family val="1"/>
    </font>
    <font>
      <b/>
      <sz val="22"/>
      <color theme="4" tint="-0.249977111117893"/>
      <name val="Times New Roman"/>
      <family val="1"/>
    </font>
    <font>
      <sz val="9"/>
      <color rgb="FFFF0000"/>
      <name val="Arial"/>
      <family val="2"/>
    </font>
    <font>
      <b/>
      <sz val="10"/>
      <name val="MS Sans Serif"/>
      <family val="2"/>
    </font>
    <font>
      <sz val="9"/>
      <color rgb="FFFF0000"/>
      <name val="Times New Roman"/>
      <family val="1"/>
    </font>
    <font>
      <sz val="9"/>
      <name val="MS Sans Serif"/>
      <family val="2"/>
    </font>
    <font>
      <sz val="8"/>
      <color rgb="FFFF0000"/>
      <name val="Arial"/>
      <family val="2"/>
    </font>
    <font>
      <b/>
      <u/>
      <sz val="14"/>
      <name val="Times New Roman"/>
      <family val="1"/>
    </font>
    <font>
      <b/>
      <sz val="10"/>
      <name val="Arial"/>
      <family val="2"/>
    </font>
    <font>
      <sz val="9"/>
      <name val="Arial"/>
      <family val="2"/>
    </font>
    <font>
      <b/>
      <sz val="9"/>
      <name val="Arial"/>
      <family val="2"/>
    </font>
    <font>
      <sz val="8"/>
      <name val="Arial"/>
      <family val="2"/>
    </font>
  </fonts>
  <fills count="1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0000"/>
        <bgColor rgb="FFFF0000"/>
      </patternFill>
    </fill>
    <fill>
      <patternFill patternType="solid">
        <fgColor indexed="44"/>
        <bgColor indexed="64"/>
      </patternFill>
    </fill>
    <fill>
      <patternFill patternType="solid">
        <fgColor theme="0" tint="-0.14999847407452621"/>
        <bgColor indexed="64"/>
      </patternFill>
    </fill>
  </fills>
  <borders count="9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Dashed">
        <color indexed="64"/>
      </left>
      <right style="mediumDashed">
        <color indexed="64"/>
      </right>
      <top style="medium">
        <color indexed="64"/>
      </top>
      <bottom style="mediumDashed">
        <color indexed="64"/>
      </bottom>
      <diagonal/>
    </border>
    <border>
      <left style="mediumDashed">
        <color indexed="64"/>
      </left>
      <right/>
      <top style="mediumDashed">
        <color indexed="64"/>
      </top>
      <bottom style="mediumDashed">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ash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s>
  <cellStyleXfs count="814">
    <xf numFmtId="0" fontId="0" fillId="0" borderId="0"/>
    <xf numFmtId="0" fontId="41" fillId="0" borderId="0"/>
    <xf numFmtId="0" fontId="5" fillId="0" borderId="0"/>
    <xf numFmtId="0" fontId="34" fillId="0" borderId="0"/>
    <xf numFmtId="0" fontId="63" fillId="0" borderId="0"/>
    <xf numFmtId="164" fontId="5" fillId="0" borderId="0" applyFont="0" applyFill="0" applyBorder="0" applyAlignment="0" applyProtection="0"/>
    <xf numFmtId="0" fontId="7" fillId="0" borderId="0"/>
    <xf numFmtId="4" fontId="5"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79" fillId="0" borderId="0"/>
    <xf numFmtId="172" fontId="79" fillId="0" borderId="0" applyFont="0" applyFill="0" applyBorder="0" applyAlignment="0" applyProtection="0"/>
    <xf numFmtId="171" fontId="79" fillId="0" borderId="0" applyFont="0" applyFill="0" applyBorder="0" applyAlignment="0" applyProtection="0"/>
    <xf numFmtId="0" fontId="79" fillId="12" borderId="0" applyNumberFormat="0" applyFont="0" applyBorder="0" applyAlignment="0" applyProtection="0"/>
    <xf numFmtId="0" fontId="79" fillId="0" borderId="0" applyNumberFormat="0" applyFont="0" applyBorder="0" applyProtection="0"/>
    <xf numFmtId="171" fontId="79" fillId="0" borderId="0" applyFont="0" applyFill="0" applyBorder="0" applyAlignment="0" applyProtection="0"/>
    <xf numFmtId="0" fontId="80" fillId="0" borderId="0" applyNumberFormat="0" applyBorder="0" applyProtection="0"/>
    <xf numFmtId="0" fontId="5" fillId="0" borderId="0"/>
    <xf numFmtId="172" fontId="79" fillId="0" borderId="0" applyFont="0" applyFill="0" applyBorder="0" applyAlignment="0" applyProtection="0"/>
    <xf numFmtId="0" fontId="2" fillId="0" borderId="0"/>
    <xf numFmtId="0" fontId="41" fillId="0" borderId="0"/>
    <xf numFmtId="9" fontId="41" fillId="0" borderId="0" applyFont="0" applyFill="0" applyBorder="0" applyAlignment="0" applyProtection="0"/>
    <xf numFmtId="0" fontId="7" fillId="0" borderId="0"/>
    <xf numFmtId="173" fontId="41" fillId="0" borderId="0" applyFont="0" applyFill="0" applyBorder="0" applyAlignment="0" applyProtection="0"/>
    <xf numFmtId="9" fontId="41" fillId="0" borderId="0" applyFont="0" applyFill="0" applyBorder="0" applyAlignment="0" applyProtection="0"/>
    <xf numFmtId="0" fontId="41" fillId="0" borderId="0"/>
    <xf numFmtId="0" fontId="5" fillId="0" borderId="0"/>
    <xf numFmtId="164" fontId="5" fillId="0" borderId="0" applyFont="0" applyFill="0" applyBorder="0" applyAlignment="0" applyProtection="0"/>
    <xf numFmtId="4" fontId="5" fillId="0" borderId="0" applyFont="0" applyFill="0" applyBorder="0" applyAlignment="0" applyProtection="0"/>
    <xf numFmtId="0" fontId="5"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81" fillId="0" borderId="0" applyFont="0" applyFill="0" applyBorder="0" applyAlignment="0" applyProtection="0"/>
    <xf numFmtId="0" fontId="41"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41" fillId="0" borderId="0"/>
    <xf numFmtId="0" fontId="82" fillId="0" borderId="0" applyNumberFormat="0" applyFill="0" applyBorder="0" applyAlignment="0" applyProtection="0">
      <alignment vertical="top"/>
      <protection locked="0"/>
    </xf>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5"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83" fillId="0" borderId="0"/>
    <xf numFmtId="0" fontId="83"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5"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41"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41" fillId="0" borderId="0"/>
    <xf numFmtId="9" fontId="41" fillId="0" borderId="0" applyFont="0" applyFill="0" applyBorder="0" applyAlignment="0" applyProtection="0"/>
    <xf numFmtId="0" fontId="79" fillId="0" borderId="0"/>
    <xf numFmtId="171" fontId="79" fillId="0" borderId="0" applyFont="0" applyFill="0" applyBorder="0" applyAlignment="0" applyProtection="0"/>
    <xf numFmtId="0" fontId="79" fillId="0" borderId="0" applyNumberFormat="0" applyFont="0" applyBorder="0" applyProtection="0"/>
    <xf numFmtId="0" fontId="79" fillId="0" borderId="0" applyNumberFormat="0" applyFont="0" applyBorder="0" applyProtection="0"/>
    <xf numFmtId="0" fontId="80" fillId="0" borderId="0" applyNumberFormat="0" applyBorder="0" applyProtection="0"/>
    <xf numFmtId="174" fontId="79"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5" fillId="0" borderId="0"/>
    <xf numFmtId="0" fontId="5" fillId="0" borderId="0"/>
    <xf numFmtId="0" fontId="5" fillId="0" borderId="0"/>
    <xf numFmtId="0" fontId="41" fillId="0" borderId="0"/>
    <xf numFmtId="0" fontId="41" fillId="0" borderId="0"/>
    <xf numFmtId="0" fontId="5" fillId="0" borderId="0"/>
    <xf numFmtId="0" fontId="5"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5" fillId="0" borderId="0"/>
    <xf numFmtId="0" fontId="2" fillId="0" borderId="0"/>
    <xf numFmtId="9" fontId="2" fillId="0" borderId="0" applyFont="0" applyFill="0" applyBorder="0" applyAlignment="0" applyProtection="0"/>
    <xf numFmtId="0" fontId="2" fillId="0" borderId="0"/>
    <xf numFmtId="0" fontId="41"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cellStyleXfs>
  <cellXfs count="1553">
    <xf numFmtId="0" fontId="0" fillId="0" borderId="0" xfId="0"/>
    <xf numFmtId="0" fontId="9" fillId="0" borderId="0" xfId="0" applyFont="1" applyBorder="1"/>
    <xf numFmtId="0" fontId="9" fillId="0" borderId="0" xfId="0" applyFont="1"/>
    <xf numFmtId="0" fontId="10" fillId="0" borderId="0" xfId="0" applyFont="1"/>
    <xf numFmtId="0" fontId="10" fillId="0" borderId="0" xfId="0" applyFont="1" applyBorder="1"/>
    <xf numFmtId="0" fontId="10" fillId="0" borderId="1" xfId="0" applyFont="1" applyBorder="1"/>
    <xf numFmtId="0" fontId="10" fillId="0" borderId="2" xfId="0" applyFont="1" applyBorder="1"/>
    <xf numFmtId="0" fontId="9" fillId="0" borderId="0" xfId="0" applyFont="1" applyProtection="1"/>
    <xf numFmtId="0" fontId="7" fillId="0" borderId="0" xfId="0" applyFont="1"/>
    <xf numFmtId="0" fontId="8" fillId="0" borderId="2" xfId="0" applyFont="1" applyBorder="1"/>
    <xf numFmtId="0" fontId="10" fillId="0" borderId="3" xfId="0" applyFont="1" applyBorder="1"/>
    <xf numFmtId="0" fontId="10" fillId="0" borderId="4" xfId="0" applyFont="1" applyBorder="1"/>
    <xf numFmtId="0" fontId="10" fillId="0" borderId="5" xfId="0" applyFont="1" applyBorder="1"/>
    <xf numFmtId="0" fontId="10" fillId="0" borderId="9" xfId="0" applyFont="1" applyBorder="1"/>
    <xf numFmtId="0" fontId="9" fillId="0" borderId="0" xfId="0" applyFont="1" applyFill="1"/>
    <xf numFmtId="0" fontId="22" fillId="2" borderId="0" xfId="0" applyFont="1" applyFill="1"/>
    <xf numFmtId="0" fontId="10" fillId="0" borderId="10" xfId="0" applyFont="1" applyFill="1" applyBorder="1"/>
    <xf numFmtId="0" fontId="10" fillId="0" borderId="11" xfId="0" applyFont="1" applyBorder="1" applyAlignment="1">
      <alignment horizontal="center"/>
    </xf>
    <xf numFmtId="0" fontId="10" fillId="0" borderId="12" xfId="0" applyFont="1" applyBorder="1" applyAlignment="1">
      <alignment horizontal="center"/>
    </xf>
    <xf numFmtId="0" fontId="29" fillId="0" borderId="0" xfId="0" applyFont="1" applyBorder="1"/>
    <xf numFmtId="0" fontId="26" fillId="0" borderId="0" xfId="0" applyFont="1"/>
    <xf numFmtId="0" fontId="10" fillId="0" borderId="0" xfId="0" applyFont="1" applyAlignment="1">
      <alignment horizontal="right"/>
    </xf>
    <xf numFmtId="0" fontId="10" fillId="0" borderId="0" xfId="0" applyFont="1" applyBorder="1" applyAlignment="1">
      <alignment horizontal="right"/>
    </xf>
    <xf numFmtId="0" fontId="10" fillId="3" borderId="0" xfId="0" applyFont="1" applyFill="1" applyBorder="1"/>
    <xf numFmtId="0" fontId="10" fillId="4" borderId="8" xfId="0" applyFont="1" applyFill="1" applyBorder="1"/>
    <xf numFmtId="0" fontId="11" fillId="3" borderId="0" xfId="0" applyFont="1" applyFill="1" applyBorder="1" applyAlignment="1">
      <alignment wrapText="1"/>
    </xf>
    <xf numFmtId="0" fontId="29" fillId="0" borderId="0" xfId="0" applyFont="1" applyBorder="1" applyAlignment="1"/>
    <xf numFmtId="0" fontId="7" fillId="0" borderId="0" xfId="0" applyFont="1" applyAlignment="1">
      <alignment wrapText="1"/>
    </xf>
    <xf numFmtId="0" fontId="29" fillId="0" borderId="0" xfId="0" applyFont="1"/>
    <xf numFmtId="0" fontId="23" fillId="0" borderId="0" xfId="0" applyFont="1"/>
    <xf numFmtId="0" fontId="7" fillId="0" borderId="0" xfId="0" applyFont="1" applyAlignment="1">
      <alignment horizontal="left" vertical="center" wrapText="1"/>
    </xf>
    <xf numFmtId="0" fontId="10" fillId="3" borderId="11" xfId="0" applyFont="1" applyFill="1" applyBorder="1"/>
    <xf numFmtId="0" fontId="10" fillId="0" borderId="10" xfId="0" applyFont="1" applyBorder="1"/>
    <xf numFmtId="0" fontId="10" fillId="3" borderId="13" xfId="0" applyFont="1" applyFill="1" applyBorder="1" applyAlignment="1">
      <alignment horizontal="centerContinuous" vertical="center" wrapText="1"/>
    </xf>
    <xf numFmtId="0" fontId="10" fillId="3" borderId="14" xfId="0" applyFont="1" applyFill="1" applyBorder="1" applyAlignment="1">
      <alignment horizontal="centerContinuous" vertical="center" wrapText="1"/>
    </xf>
    <xf numFmtId="0" fontId="10" fillId="0" borderId="0" xfId="0" applyFont="1" applyFill="1" applyBorder="1"/>
    <xf numFmtId="0" fontId="10" fillId="3" borderId="15" xfId="0" applyFont="1" applyFill="1" applyBorder="1"/>
    <xf numFmtId="0" fontId="29" fillId="0" borderId="0" xfId="0" applyFont="1" applyBorder="1" applyAlignment="1">
      <alignment horizontal="left"/>
    </xf>
    <xf numFmtId="0" fontId="10" fillId="3" borderId="12" xfId="0" applyFont="1" applyFill="1" applyBorder="1" applyAlignment="1">
      <alignment horizontal="centerContinuous" vertical="center" wrapText="1"/>
    </xf>
    <xf numFmtId="0" fontId="10" fillId="3" borderId="16" xfId="0" applyFont="1" applyFill="1" applyBorder="1" applyAlignment="1">
      <alignment horizontal="center" wrapText="1"/>
    </xf>
    <xf numFmtId="0" fontId="10" fillId="0" borderId="17" xfId="0" applyFont="1" applyBorder="1"/>
    <xf numFmtId="0" fontId="29" fillId="0" borderId="0" xfId="0" applyFont="1" applyFill="1" applyBorder="1"/>
    <xf numFmtId="0" fontId="7" fillId="0" borderId="0" xfId="0" applyFont="1" applyBorder="1" applyAlignment="1">
      <alignment horizontal="right"/>
    </xf>
    <xf numFmtId="0" fontId="9" fillId="2" borderId="0" xfId="0" applyFont="1" applyFill="1" applyBorder="1" applyAlignment="1" applyProtection="1">
      <alignment horizontal="right"/>
    </xf>
    <xf numFmtId="0" fontId="10" fillId="0" borderId="0" xfId="0" applyFont="1" applyBorder="1" applyAlignment="1" applyProtection="1">
      <alignment horizontal="right"/>
    </xf>
    <xf numFmtId="0" fontId="9" fillId="0" borderId="0" xfId="0" applyFont="1" applyBorder="1" applyAlignment="1" applyProtection="1">
      <alignment horizontal="right"/>
    </xf>
    <xf numFmtId="1" fontId="9" fillId="0" borderId="0" xfId="0" applyNumberFormat="1" applyFont="1" applyBorder="1" applyAlignment="1" applyProtection="1">
      <alignment horizontal="right"/>
    </xf>
    <xf numFmtId="0" fontId="9" fillId="0" borderId="0" xfId="0" applyFont="1" applyBorder="1" applyProtection="1"/>
    <xf numFmtId="3" fontId="9" fillId="0" borderId="0" xfId="0" applyNumberFormat="1" applyFont="1" applyBorder="1" applyAlignment="1" applyProtection="1">
      <alignment horizontal="right"/>
    </xf>
    <xf numFmtId="3" fontId="9" fillId="0" borderId="0" xfId="0" applyNumberFormat="1" applyFont="1" applyBorder="1" applyProtection="1"/>
    <xf numFmtId="0" fontId="7" fillId="0" borderId="0" xfId="0" applyFont="1" applyBorder="1" applyAlignment="1" applyProtection="1">
      <alignment horizontal="right"/>
    </xf>
    <xf numFmtId="0" fontId="7" fillId="0" borderId="0" xfId="0" applyFont="1" applyProtection="1"/>
    <xf numFmtId="0" fontId="7" fillId="2" borderId="0" xfId="0" applyFont="1" applyFill="1" applyBorder="1" applyAlignment="1" applyProtection="1">
      <alignment horizontal="right"/>
    </xf>
    <xf numFmtId="0" fontId="7" fillId="0" borderId="0" xfId="0" applyFont="1" applyBorder="1" applyProtection="1"/>
    <xf numFmtId="1" fontId="7" fillId="0" borderId="0" xfId="0" applyNumberFormat="1" applyFont="1" applyBorder="1" applyAlignment="1" applyProtection="1">
      <alignment horizontal="right"/>
    </xf>
    <xf numFmtId="17" fontId="9" fillId="0" borderId="0" xfId="0" applyNumberFormat="1" applyFont="1" applyBorder="1" applyAlignment="1" applyProtection="1">
      <alignment horizontal="right"/>
    </xf>
    <xf numFmtId="17" fontId="9" fillId="2" borderId="0" xfId="0" applyNumberFormat="1" applyFont="1" applyFill="1" applyBorder="1" applyAlignment="1" applyProtection="1">
      <alignment horizontal="right"/>
    </xf>
    <xf numFmtId="0" fontId="9" fillId="0" borderId="0" xfId="0" applyFont="1" applyBorder="1" applyAlignment="1" applyProtection="1">
      <alignment horizontal="right"/>
      <protection locked="0"/>
    </xf>
    <xf numFmtId="3" fontId="10" fillId="0" borderId="0" xfId="0" applyNumberFormat="1" applyFont="1" applyBorder="1" applyAlignment="1" applyProtection="1">
      <alignment horizontal="right"/>
    </xf>
    <xf numFmtId="2" fontId="9" fillId="2" borderId="0" xfId="0" applyNumberFormat="1" applyFont="1" applyFill="1" applyBorder="1" applyAlignment="1" applyProtection="1">
      <alignment horizontal="right"/>
    </xf>
    <xf numFmtId="167" fontId="9" fillId="0" borderId="0" xfId="0" applyNumberFormat="1" applyFont="1" applyBorder="1" applyAlignment="1" applyProtection="1">
      <alignment horizontal="right"/>
    </xf>
    <xf numFmtId="0" fontId="7" fillId="0" borderId="0" xfId="0" applyFont="1" applyBorder="1"/>
    <xf numFmtId="1" fontId="9" fillId="0" borderId="0" xfId="0" applyNumberFormat="1" applyFont="1" applyBorder="1" applyAlignment="1" applyProtection="1">
      <alignment horizontal="right" wrapText="1"/>
    </xf>
    <xf numFmtId="2" fontId="9" fillId="0" borderId="0" xfId="0" applyNumberFormat="1" applyFont="1" applyBorder="1" applyAlignment="1" applyProtection="1">
      <alignment horizontal="right" wrapText="1"/>
    </xf>
    <xf numFmtId="49" fontId="9" fillId="0" borderId="0" xfId="0" applyNumberFormat="1" applyFont="1" applyBorder="1" applyAlignment="1" applyProtection="1">
      <alignment horizontal="right"/>
    </xf>
    <xf numFmtId="4" fontId="9" fillId="0" borderId="0" xfId="0" applyNumberFormat="1" applyFont="1" applyBorder="1" applyAlignment="1" applyProtection="1">
      <alignment horizontal="right"/>
    </xf>
    <xf numFmtId="0" fontId="10" fillId="3" borderId="0" xfId="0" applyFont="1" applyFill="1" applyBorder="1" applyAlignment="1">
      <alignment wrapText="1"/>
    </xf>
    <xf numFmtId="0" fontId="10" fillId="0" borderId="0" xfId="0" applyFont="1" applyBorder="1" applyAlignment="1">
      <alignment wrapText="1"/>
    </xf>
    <xf numFmtId="0" fontId="10" fillId="0" borderId="0" xfId="0" applyFont="1" applyProtection="1"/>
    <xf numFmtId="3" fontId="9" fillId="0" borderId="0" xfId="0" applyNumberFormat="1" applyFont="1" applyFill="1" applyBorder="1" applyAlignment="1" applyProtection="1">
      <alignment horizontal="right"/>
    </xf>
    <xf numFmtId="0" fontId="9" fillId="0" borderId="0" xfId="0" applyFont="1" applyFill="1" applyProtection="1"/>
    <xf numFmtId="0" fontId="9" fillId="0" borderId="0" xfId="0" applyFont="1" applyFill="1" applyBorder="1" applyAlignment="1" applyProtection="1">
      <alignment horizontal="right"/>
    </xf>
    <xf numFmtId="0" fontId="10" fillId="6" borderId="0" xfId="0" applyFont="1" applyFill="1" applyBorder="1" applyAlignment="1">
      <alignment wrapText="1"/>
    </xf>
    <xf numFmtId="0" fontId="35" fillId="6" borderId="0" xfId="0" applyFont="1" applyFill="1" applyBorder="1" applyAlignment="1">
      <alignment wrapText="1"/>
    </xf>
    <xf numFmtId="0" fontId="10" fillId="6" borderId="0" xfId="0" applyFont="1" applyFill="1" applyBorder="1" applyAlignment="1">
      <alignment vertical="center" wrapText="1"/>
    </xf>
    <xf numFmtId="1" fontId="10" fillId="0" borderId="18" xfId="0" applyNumberFormat="1" applyFont="1" applyBorder="1" applyAlignment="1" applyProtection="1">
      <alignment horizontal="right"/>
    </xf>
    <xf numFmtId="0" fontId="9" fillId="0" borderId="18" xfId="0" applyFont="1" applyBorder="1" applyAlignment="1" applyProtection="1">
      <alignment horizontal="right"/>
    </xf>
    <xf numFmtId="0" fontId="10" fillId="0" borderId="18" xfId="0" applyFont="1" applyBorder="1" applyAlignment="1" applyProtection="1">
      <alignment horizontal="right"/>
    </xf>
    <xf numFmtId="3" fontId="10" fillId="0" borderId="18" xfId="0" applyNumberFormat="1" applyFont="1" applyBorder="1" applyAlignment="1" applyProtection="1">
      <alignment horizontal="right"/>
    </xf>
    <xf numFmtId="0" fontId="9" fillId="0" borderId="0" xfId="0" applyFont="1" applyFill="1" applyBorder="1" applyAlignment="1" applyProtection="1">
      <alignment horizontal="right"/>
      <protection locked="0"/>
    </xf>
    <xf numFmtId="0" fontId="10" fillId="0" borderId="18" xfId="0" applyFont="1" applyBorder="1" applyAlignment="1" applyProtection="1">
      <alignment horizontal="right"/>
      <protection locked="0"/>
    </xf>
    <xf numFmtId="0" fontId="10" fillId="0" borderId="18" xfId="0" applyFont="1" applyFill="1" applyBorder="1" applyAlignment="1" applyProtection="1">
      <alignment horizontal="right"/>
      <protection locked="0"/>
    </xf>
    <xf numFmtId="0" fontId="9" fillId="0" borderId="0" xfId="0" applyFont="1" applyBorder="1" applyAlignment="1" applyProtection="1">
      <alignment wrapText="1"/>
    </xf>
    <xf numFmtId="0" fontId="30" fillId="0" borderId="0" xfId="0" applyFont="1" applyAlignment="1">
      <alignment wrapText="1"/>
    </xf>
    <xf numFmtId="0" fontId="9" fillId="0" borderId="0" xfId="0" applyFont="1" applyBorder="1" applyAlignment="1">
      <alignment wrapText="1"/>
    </xf>
    <xf numFmtId="0" fontId="10" fillId="0" borderId="18" xfId="0" applyFont="1" applyBorder="1" applyAlignment="1">
      <alignment wrapText="1"/>
    </xf>
    <xf numFmtId="0" fontId="26" fillId="0" borderId="0" xfId="0" applyFont="1" applyBorder="1" applyAlignment="1">
      <alignment wrapText="1"/>
    </xf>
    <xf numFmtId="0" fontId="7" fillId="0" borderId="0" xfId="0" applyFont="1" applyBorder="1" applyAlignment="1">
      <alignment wrapText="1"/>
    </xf>
    <xf numFmtId="0" fontId="26" fillId="0" borderId="0" xfId="0" applyFont="1" applyFill="1" applyBorder="1" applyAlignment="1">
      <alignment wrapText="1"/>
    </xf>
    <xf numFmtId="0" fontId="26" fillId="0" borderId="0" xfId="0" applyFont="1" applyBorder="1" applyAlignment="1" applyProtection="1">
      <alignment wrapText="1"/>
    </xf>
    <xf numFmtId="0" fontId="9" fillId="0" borderId="0" xfId="0" applyFont="1" applyFill="1" applyBorder="1" applyAlignment="1">
      <alignment wrapText="1"/>
    </xf>
    <xf numFmtId="0" fontId="10" fillId="0" borderId="0" xfId="0" applyFont="1" applyBorder="1" applyAlignment="1" applyProtection="1">
      <alignment wrapText="1"/>
    </xf>
    <xf numFmtId="0" fontId="10" fillId="2" borderId="0" xfId="0" applyFont="1" applyFill="1" applyBorder="1" applyAlignment="1">
      <alignment wrapText="1"/>
    </xf>
    <xf numFmtId="0" fontId="7" fillId="0" borderId="0" xfId="0" applyFont="1" applyBorder="1" applyAlignment="1" applyProtection="1">
      <alignment wrapText="1"/>
    </xf>
    <xf numFmtId="0" fontId="10" fillId="0" borderId="18" xfId="0" applyFont="1" applyBorder="1" applyAlignment="1" applyProtection="1">
      <alignment wrapText="1"/>
    </xf>
    <xf numFmtId="0" fontId="10" fillId="0" borderId="18" xfId="3" applyFont="1" applyFill="1" applyBorder="1" applyAlignment="1">
      <alignment wrapText="1"/>
    </xf>
    <xf numFmtId="0" fontId="9" fillId="0" borderId="0" xfId="0" applyFont="1" applyBorder="1" applyAlignment="1" applyProtection="1">
      <alignment wrapText="1"/>
      <protection locked="0"/>
    </xf>
    <xf numFmtId="0" fontId="10" fillId="0" borderId="18" xfId="0" applyFont="1" applyBorder="1" applyAlignment="1" applyProtection="1">
      <alignment wrapText="1"/>
      <protection locked="0"/>
    </xf>
    <xf numFmtId="0" fontId="26" fillId="0" borderId="0" xfId="0" applyFont="1" applyFill="1" applyBorder="1" applyAlignment="1" applyProtection="1">
      <alignment wrapText="1"/>
      <protection locked="0"/>
    </xf>
    <xf numFmtId="0" fontId="9" fillId="0" borderId="0" xfId="0" applyFont="1" applyFill="1" applyBorder="1" applyAlignment="1" applyProtection="1">
      <alignment wrapText="1"/>
      <protection locked="0"/>
    </xf>
    <xf numFmtId="0" fontId="10" fillId="0" borderId="18" xfId="0" applyFont="1" applyFill="1" applyBorder="1" applyAlignment="1" applyProtection="1">
      <alignment wrapText="1"/>
      <protection locked="0"/>
    </xf>
    <xf numFmtId="0" fontId="26" fillId="7" borderId="0" xfId="0" applyFont="1" applyFill="1" applyBorder="1" applyAlignment="1" applyProtection="1">
      <alignment wrapText="1"/>
      <protection locked="0"/>
    </xf>
    <xf numFmtId="0" fontId="35" fillId="0" borderId="0" xfId="0" applyFont="1" applyBorder="1" applyAlignment="1">
      <alignment wrapText="1"/>
    </xf>
    <xf numFmtId="0" fontId="26" fillId="0" borderId="0" xfId="0" applyFont="1" applyBorder="1" applyAlignment="1">
      <alignment vertical="center" wrapText="1"/>
    </xf>
    <xf numFmtId="0" fontId="36" fillId="0" borderId="0" xfId="0" applyFont="1" applyBorder="1" applyAlignment="1">
      <alignment wrapText="1"/>
    </xf>
    <xf numFmtId="0" fontId="35" fillId="6" borderId="0" xfId="0" applyFont="1" applyFill="1" applyBorder="1" applyAlignment="1">
      <alignment vertical="center" wrapText="1"/>
    </xf>
    <xf numFmtId="0" fontId="16" fillId="0" borderId="0" xfId="0" applyFont="1" applyBorder="1" applyAlignment="1">
      <alignment wrapText="1"/>
    </xf>
    <xf numFmtId="0" fontId="10" fillId="0" borderId="0" xfId="0" applyFont="1" applyFill="1" applyBorder="1" applyAlignment="1">
      <alignment wrapText="1"/>
    </xf>
    <xf numFmtId="49" fontId="9" fillId="0" borderId="0" xfId="0" applyNumberFormat="1" applyFont="1" applyBorder="1" applyAlignment="1">
      <alignment wrapText="1"/>
    </xf>
    <xf numFmtId="0" fontId="9" fillId="0" borderId="0" xfId="0" quotePrefix="1" applyFont="1" applyBorder="1" applyAlignment="1" applyProtection="1">
      <alignment wrapText="1"/>
    </xf>
    <xf numFmtId="0" fontId="7" fillId="2" borderId="0" xfId="0" applyFont="1" applyFill="1" applyBorder="1" applyAlignment="1">
      <alignment wrapText="1"/>
    </xf>
    <xf numFmtId="0" fontId="9" fillId="2" borderId="0" xfId="0" applyFont="1" applyFill="1" applyBorder="1" applyAlignment="1" applyProtection="1">
      <alignment wrapText="1"/>
    </xf>
    <xf numFmtId="0" fontId="10" fillId="0" borderId="0" xfId="0" applyFont="1" applyBorder="1" applyAlignment="1">
      <alignment vertical="center" wrapText="1"/>
    </xf>
    <xf numFmtId="0" fontId="35" fillId="2" borderId="0" xfId="0" applyFont="1" applyFill="1" applyBorder="1" applyAlignment="1">
      <alignment wrapText="1"/>
    </xf>
    <xf numFmtId="0" fontId="26" fillId="2" borderId="0" xfId="0" applyFont="1" applyFill="1" applyBorder="1" applyAlignment="1">
      <alignment wrapText="1"/>
    </xf>
    <xf numFmtId="20" fontId="7" fillId="0" borderId="0" xfId="0" applyNumberFormat="1" applyFont="1" applyBorder="1" applyAlignment="1">
      <alignment wrapText="1"/>
    </xf>
    <xf numFmtId="0" fontId="30" fillId="0" borderId="0" xfId="0" applyFont="1" applyBorder="1" applyAlignment="1">
      <alignment wrapText="1"/>
    </xf>
    <xf numFmtId="0" fontId="10" fillId="0" borderId="18" xfId="0" applyFont="1" applyFill="1" applyBorder="1" applyAlignment="1">
      <alignment wrapText="1"/>
    </xf>
    <xf numFmtId="0" fontId="9" fillId="0" borderId="18" xfId="0" applyFont="1" applyBorder="1" applyAlignment="1" applyProtection="1">
      <alignment wrapText="1"/>
    </xf>
    <xf numFmtId="0" fontId="7" fillId="0" borderId="18" xfId="0" applyFont="1" applyBorder="1" applyAlignment="1">
      <alignment wrapText="1"/>
    </xf>
    <xf numFmtId="0" fontId="10" fillId="0" borderId="18" xfId="0" applyFont="1" applyFill="1" applyBorder="1" applyAlignment="1" applyProtection="1">
      <alignment horizontal="right"/>
    </xf>
    <xf numFmtId="0" fontId="10" fillId="0" borderId="19" xfId="0" applyFont="1" applyBorder="1" applyAlignment="1">
      <alignment wrapText="1"/>
    </xf>
    <xf numFmtId="0" fontId="10" fillId="0" borderId="19" xfId="0" applyFont="1" applyBorder="1" applyAlignment="1" applyProtection="1">
      <alignment horizontal="right"/>
    </xf>
    <xf numFmtId="0" fontId="10" fillId="0" borderId="20" xfId="0" applyFont="1" applyBorder="1" applyAlignment="1">
      <alignment wrapText="1"/>
    </xf>
    <xf numFmtId="0" fontId="10" fillId="0" borderId="20" xfId="0" applyFont="1" applyBorder="1" applyAlignment="1" applyProtection="1">
      <alignment horizontal="right"/>
    </xf>
    <xf numFmtId="0" fontId="9" fillId="0" borderId="19" xfId="0" applyFont="1" applyBorder="1" applyAlignment="1" applyProtection="1">
      <alignment horizontal="right"/>
    </xf>
    <xf numFmtId="0" fontId="9" fillId="0" borderId="20" xfId="0" applyFont="1" applyBorder="1" applyAlignment="1" applyProtection="1">
      <alignment horizontal="right"/>
    </xf>
    <xf numFmtId="0" fontId="9" fillId="0" borderId="0" xfId="0" applyFont="1" applyFill="1" applyBorder="1" applyAlignment="1">
      <alignment vertical="center" wrapText="1"/>
    </xf>
    <xf numFmtId="0" fontId="19" fillId="0" borderId="0" xfId="0" applyFont="1" applyBorder="1" applyAlignment="1">
      <alignment horizontal="left" wrapText="1"/>
    </xf>
    <xf numFmtId="0" fontId="10" fillId="0" borderId="0" xfId="0" applyFont="1" applyBorder="1" applyAlignment="1">
      <alignment horizontal="centerContinuous" vertical="center" wrapText="1"/>
    </xf>
    <xf numFmtId="0" fontId="9" fillId="0" borderId="0" xfId="0" applyFont="1" applyBorder="1" applyAlignment="1" applyProtection="1">
      <alignment horizontal="right" wrapText="1"/>
    </xf>
    <xf numFmtId="0" fontId="9" fillId="0" borderId="0" xfId="0" applyFont="1" applyAlignment="1" applyProtection="1">
      <alignment wrapText="1"/>
    </xf>
    <xf numFmtId="0" fontId="10" fillId="0" borderId="18" xfId="0" applyFont="1" applyBorder="1" applyAlignment="1" applyProtection="1">
      <alignment horizontal="right" wrapText="1"/>
    </xf>
    <xf numFmtId="0" fontId="10" fillId="0" borderId="18" xfId="0" applyFont="1" applyBorder="1"/>
    <xf numFmtId="0" fontId="7" fillId="7" borderId="0" xfId="0" applyFont="1" applyFill="1" applyProtection="1"/>
    <xf numFmtId="0" fontId="9" fillId="3" borderId="0" xfId="0" applyFont="1" applyFill="1" applyProtection="1"/>
    <xf numFmtId="164" fontId="9" fillId="7" borderId="0" xfId="5" applyFont="1" applyFill="1" applyBorder="1" applyAlignment="1" applyProtection="1">
      <alignment horizontal="right"/>
    </xf>
    <xf numFmtId="164" fontId="10" fillId="7" borderId="18" xfId="5" applyFont="1" applyFill="1" applyBorder="1" applyAlignment="1" applyProtection="1">
      <alignment horizontal="right"/>
    </xf>
    <xf numFmtId="164" fontId="9" fillId="3" borderId="0" xfId="5" applyFont="1" applyFill="1" applyBorder="1" applyAlignment="1" applyProtection="1">
      <alignment horizontal="right"/>
    </xf>
    <xf numFmtId="164" fontId="7" fillId="7" borderId="0" xfId="5" applyFont="1" applyFill="1" applyBorder="1" applyAlignment="1" applyProtection="1">
      <alignment horizontal="right"/>
    </xf>
    <xf numFmtId="3" fontId="6" fillId="0" borderId="0" xfId="7" applyNumberFormat="1" applyFont="1" applyBorder="1" applyAlignment="1" applyProtection="1">
      <alignment horizontal="right"/>
    </xf>
    <xf numFmtId="164" fontId="6" fillId="0" borderId="0" xfId="5" applyFont="1" applyBorder="1" applyAlignment="1" applyProtection="1">
      <alignment horizontal="right"/>
    </xf>
    <xf numFmtId="3" fontId="6" fillId="2" borderId="0" xfId="7" applyNumberFormat="1" applyFont="1" applyFill="1" applyBorder="1" applyAlignment="1" applyProtection="1">
      <alignment horizontal="right"/>
    </xf>
    <xf numFmtId="0" fontId="19" fillId="0" borderId="0" xfId="0" applyFont="1" applyAlignment="1" applyProtection="1">
      <alignment wrapText="1"/>
    </xf>
    <xf numFmtId="0" fontId="6" fillId="0" borderId="0" xfId="0" applyFont="1" applyBorder="1" applyAlignment="1" applyProtection="1">
      <alignment wrapText="1"/>
    </xf>
    <xf numFmtId="0" fontId="14" fillId="0" borderId="0" xfId="0" applyFont="1" applyBorder="1" applyAlignment="1">
      <alignment wrapText="1"/>
    </xf>
    <xf numFmtId="0" fontId="11" fillId="0" borderId="0" xfId="0" applyFont="1" applyBorder="1" applyAlignment="1" applyProtection="1">
      <alignment horizontal="right" wrapText="1"/>
    </xf>
    <xf numFmtId="0" fontId="11" fillId="0" borderId="0" xfId="3" applyFont="1" applyFill="1" applyBorder="1" applyAlignment="1">
      <alignment wrapText="1"/>
    </xf>
    <xf numFmtId="0" fontId="19" fillId="0" borderId="0" xfId="0" applyFont="1" applyBorder="1" applyAlignment="1" applyProtection="1">
      <alignment wrapText="1"/>
    </xf>
    <xf numFmtId="0" fontId="11" fillId="0" borderId="0" xfId="0" applyFont="1" applyBorder="1" applyAlignment="1" applyProtection="1">
      <alignment wrapText="1"/>
    </xf>
    <xf numFmtId="0" fontId="25" fillId="3" borderId="0" xfId="0" applyFont="1" applyFill="1" applyBorder="1" applyAlignment="1">
      <alignment wrapText="1"/>
    </xf>
    <xf numFmtId="0" fontId="9" fillId="0" borderId="0" xfId="0" quotePrefix="1" applyFont="1" applyBorder="1" applyAlignment="1">
      <alignment wrapText="1"/>
    </xf>
    <xf numFmtId="0" fontId="10" fillId="3" borderId="0" xfId="0" applyFont="1" applyFill="1" applyBorder="1" applyAlignment="1">
      <alignment horizontal="center" vertical="center" wrapText="1"/>
    </xf>
    <xf numFmtId="0" fontId="12" fillId="3" borderId="0" xfId="0" applyFont="1" applyFill="1" applyBorder="1" applyAlignment="1">
      <alignment wrapText="1"/>
    </xf>
    <xf numFmtId="3" fontId="6" fillId="0" borderId="18" xfId="7" applyNumberFormat="1" applyFont="1" applyBorder="1" applyAlignment="1" applyProtection="1">
      <alignment horizontal="right"/>
    </xf>
    <xf numFmtId="0" fontId="9" fillId="0" borderId="0" xfId="0" applyNumberFormat="1" applyFont="1" applyBorder="1" applyAlignment="1" applyProtection="1">
      <alignment horizontal="right"/>
    </xf>
    <xf numFmtId="0" fontId="10" fillId="0" borderId="23" xfId="0" applyFont="1" applyBorder="1" applyAlignment="1">
      <alignment wrapText="1"/>
    </xf>
    <xf numFmtId="0" fontId="10" fillId="0" borderId="28" xfId="0" applyFont="1" applyBorder="1" applyAlignment="1">
      <alignment vertical="top" wrapText="1"/>
    </xf>
    <xf numFmtId="0" fontId="8" fillId="0" borderId="0" xfId="0" applyFont="1" applyBorder="1"/>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30" xfId="0" applyFont="1" applyBorder="1" applyAlignment="1">
      <alignment wrapText="1"/>
    </xf>
    <xf numFmtId="0" fontId="10" fillId="0" borderId="31" xfId="0" applyFont="1" applyBorder="1" applyAlignment="1">
      <alignment wrapText="1"/>
    </xf>
    <xf numFmtId="0" fontId="7" fillId="0" borderId="0" xfId="0" applyFont="1" applyFill="1"/>
    <xf numFmtId="0" fontId="10" fillId="0" borderId="33" xfId="0" applyFont="1" applyBorder="1" applyAlignment="1">
      <alignment vertical="top" wrapText="1"/>
    </xf>
    <xf numFmtId="0" fontId="10" fillId="0" borderId="24" xfId="0" applyFont="1" applyBorder="1" applyAlignment="1">
      <alignment vertical="top" wrapText="1"/>
    </xf>
    <xf numFmtId="0" fontId="9" fillId="0" borderId="18" xfId="0" applyFont="1" applyBorder="1" applyAlignment="1">
      <alignment wrapText="1"/>
    </xf>
    <xf numFmtId="164" fontId="10" fillId="0" borderId="18" xfId="5" applyFont="1" applyBorder="1" applyAlignment="1" applyProtection="1">
      <alignment horizontal="right"/>
    </xf>
    <xf numFmtId="0" fontId="10" fillId="0" borderId="15" xfId="0" applyFont="1" applyBorder="1"/>
    <xf numFmtId="164" fontId="9" fillId="0" borderId="0" xfId="5" applyFont="1" applyBorder="1" applyAlignment="1" applyProtection="1">
      <alignment horizontal="right"/>
    </xf>
    <xf numFmtId="1" fontId="10" fillId="0" borderId="0" xfId="0" applyNumberFormat="1" applyFont="1" applyBorder="1" applyAlignment="1" applyProtection="1">
      <alignment horizontal="right"/>
    </xf>
    <xf numFmtId="0" fontId="10" fillId="0" borderId="18" xfId="0" applyFont="1" applyBorder="1" applyAlignment="1">
      <alignment horizontal="right"/>
    </xf>
    <xf numFmtId="0" fontId="10" fillId="3" borderId="2" xfId="0" applyFont="1" applyFill="1" applyBorder="1" applyAlignment="1">
      <alignment horizontal="center" vertical="center" wrapText="1"/>
    </xf>
    <xf numFmtId="0" fontId="7" fillId="0" borderId="3" xfId="0" applyFont="1" applyBorder="1"/>
    <xf numFmtId="0" fontId="7" fillId="0" borderId="1" xfId="0" applyFont="1" applyBorder="1" applyAlignment="1"/>
    <xf numFmtId="0" fontId="7" fillId="0" borderId="1" xfId="0" applyFont="1" applyBorder="1"/>
    <xf numFmtId="0" fontId="7" fillId="0" borderId="4" xfId="0" applyFont="1" applyBorder="1"/>
    <xf numFmtId="0" fontId="7" fillId="0" borderId="0" xfId="0" applyNumberFormat="1" applyFont="1"/>
    <xf numFmtId="0" fontId="7" fillId="0" borderId="5" xfId="0" applyFont="1" applyBorder="1"/>
    <xf numFmtId="0" fontId="7" fillId="2" borderId="0" xfId="0" applyFont="1" applyFill="1"/>
    <xf numFmtId="0" fontId="7" fillId="0" borderId="1" xfId="0" applyFont="1" applyFill="1" applyBorder="1"/>
    <xf numFmtId="0" fontId="7" fillId="0" borderId="11" xfId="0" applyFont="1" applyBorder="1"/>
    <xf numFmtId="0" fontId="7" fillId="0" borderId="15" xfId="0" applyFont="1" applyBorder="1"/>
    <xf numFmtId="0" fontId="7" fillId="0" borderId="14" xfId="0" applyFont="1" applyBorder="1"/>
    <xf numFmtId="0" fontId="7" fillId="0" borderId="9" xfId="0" applyFont="1" applyBorder="1"/>
    <xf numFmtId="0" fontId="7" fillId="0" borderId="34" xfId="0" applyFont="1" applyBorder="1"/>
    <xf numFmtId="0" fontId="7" fillId="0" borderId="0" xfId="0" applyFont="1" applyAlignment="1">
      <alignment horizontal="left"/>
    </xf>
    <xf numFmtId="0" fontId="7" fillId="0" borderId="13" xfId="0" applyFont="1" applyBorder="1"/>
    <xf numFmtId="0" fontId="7" fillId="0" borderId="2" xfId="0" applyFont="1" applyBorder="1"/>
    <xf numFmtId="0" fontId="7" fillId="0" borderId="28" xfId="0" applyFont="1" applyBorder="1" applyAlignment="1">
      <alignment vertical="top"/>
    </xf>
    <xf numFmtId="0" fontId="7" fillId="0" borderId="19" xfId="0" applyFont="1" applyBorder="1" applyAlignment="1">
      <alignment vertical="top" wrapText="1"/>
    </xf>
    <xf numFmtId="0" fontId="7" fillId="0" borderId="27" xfId="0" applyFont="1" applyBorder="1" applyAlignment="1">
      <alignment vertical="top" wrapText="1"/>
    </xf>
    <xf numFmtId="0" fontId="7" fillId="0" borderId="35" xfId="0" applyFont="1" applyBorder="1" applyAlignment="1">
      <alignment vertical="top"/>
    </xf>
    <xf numFmtId="0" fontId="7" fillId="0" borderId="0" xfId="0" applyFont="1" applyBorder="1" applyAlignment="1">
      <alignment vertical="top" wrapText="1"/>
    </xf>
    <xf numFmtId="0" fontId="7" fillId="0" borderId="27" xfId="0" applyFont="1" applyBorder="1" applyAlignment="1">
      <alignment horizontal="right" vertical="top" wrapText="1"/>
    </xf>
    <xf numFmtId="0" fontId="7" fillId="0" borderId="30" xfId="0" applyFont="1" applyBorder="1" applyAlignment="1">
      <alignment vertical="top"/>
    </xf>
    <xf numFmtId="0" fontId="7" fillId="0" borderId="18" xfId="0" applyFont="1" applyBorder="1" applyAlignment="1">
      <alignment vertical="top" wrapText="1"/>
    </xf>
    <xf numFmtId="0" fontId="7" fillId="0" borderId="31" xfId="0" applyFont="1" applyBorder="1" applyAlignment="1">
      <alignment vertical="top" wrapText="1"/>
    </xf>
    <xf numFmtId="0" fontId="7" fillId="0" borderId="23" xfId="0" applyFont="1" applyBorder="1" applyAlignment="1">
      <alignment horizontal="right" vertical="top" wrapText="1"/>
    </xf>
    <xf numFmtId="0" fontId="7" fillId="0" borderId="0" xfId="0" applyFont="1" applyFill="1" applyBorder="1"/>
    <xf numFmtId="0" fontId="7" fillId="0" borderId="23" xfId="0" applyFont="1" applyFill="1" applyBorder="1"/>
    <xf numFmtId="0" fontId="7" fillId="0" borderId="12" xfId="0" applyFont="1" applyBorder="1"/>
    <xf numFmtId="0" fontId="7" fillId="0" borderId="6" xfId="0" applyFont="1" applyBorder="1"/>
    <xf numFmtId="0" fontId="7" fillId="0" borderId="10" xfId="0" applyFont="1" applyBorder="1"/>
    <xf numFmtId="0" fontId="7" fillId="0" borderId="0" xfId="0" applyNumberFormat="1" applyFont="1" applyAlignment="1">
      <alignment wrapText="1"/>
    </xf>
    <xf numFmtId="0" fontId="7" fillId="0" borderId="8" xfId="0" applyFont="1" applyBorder="1"/>
    <xf numFmtId="0" fontId="7" fillId="0" borderId="0" xfId="0" applyFont="1" applyBorder="1" applyAlignment="1"/>
    <xf numFmtId="0" fontId="7" fillId="0" borderId="19" xfId="0" applyFont="1" applyBorder="1" applyAlignment="1">
      <alignment wrapText="1"/>
    </xf>
    <xf numFmtId="0" fontId="7" fillId="0" borderId="25" xfId="0" applyFont="1" applyBorder="1" applyAlignment="1">
      <alignment wrapText="1"/>
    </xf>
    <xf numFmtId="0" fontId="7" fillId="0" borderId="26" xfId="0" applyFont="1" applyBorder="1" applyAlignment="1">
      <alignment horizontal="right"/>
    </xf>
    <xf numFmtId="0" fontId="7" fillId="0" borderId="20" xfId="0" applyFont="1" applyBorder="1" applyAlignment="1">
      <alignment wrapText="1"/>
    </xf>
    <xf numFmtId="0" fontId="7" fillId="0" borderId="29" xfId="0" applyFont="1" applyBorder="1" applyAlignment="1">
      <alignment wrapText="1"/>
    </xf>
    <xf numFmtId="0" fontId="7" fillId="0" borderId="0" xfId="0" applyFont="1" applyAlignment="1"/>
    <xf numFmtId="0" fontId="7" fillId="0" borderId="30" xfId="0" applyFont="1" applyBorder="1" applyAlignment="1"/>
    <xf numFmtId="0" fontId="7" fillId="0" borderId="31" xfId="0" applyFont="1" applyBorder="1" applyAlignment="1">
      <alignment wrapText="1"/>
    </xf>
    <xf numFmtId="0" fontId="7" fillId="0" borderId="0" xfId="0" applyFont="1" applyAlignment="1">
      <alignment horizontal="center"/>
    </xf>
    <xf numFmtId="0" fontId="7" fillId="0" borderId="0" xfId="0" applyFont="1" applyAlignment="1">
      <alignment horizontal="right"/>
    </xf>
    <xf numFmtId="0" fontId="7" fillId="4" borderId="8" xfId="0" applyFont="1" applyFill="1" applyBorder="1"/>
    <xf numFmtId="4" fontId="7" fillId="0" borderId="8" xfId="7" applyNumberFormat="1" applyFont="1" applyBorder="1"/>
    <xf numFmtId="0" fontId="26" fillId="0" borderId="0" xfId="0" applyFont="1" applyBorder="1" applyAlignment="1">
      <alignment horizontal="center"/>
    </xf>
    <xf numFmtId="0" fontId="10" fillId="0" borderId="8" xfId="0" applyFont="1" applyBorder="1" applyAlignment="1">
      <alignment horizontal="center" wrapText="1"/>
    </xf>
    <xf numFmtId="3" fontId="7" fillId="0" borderId="6" xfId="0" applyNumberFormat="1" applyFont="1" applyBorder="1"/>
    <xf numFmtId="2" fontId="7" fillId="0" borderId="9" xfId="0" applyNumberFormat="1" applyFont="1" applyBorder="1"/>
    <xf numFmtId="2" fontId="10" fillId="4" borderId="15" xfId="0" applyNumberFormat="1" applyFont="1" applyFill="1" applyBorder="1"/>
    <xf numFmtId="0" fontId="10" fillId="0" borderId="8" xfId="0" applyFont="1" applyFill="1" applyBorder="1" applyAlignment="1">
      <alignment horizontal="center" wrapText="1"/>
    </xf>
    <xf numFmtId="0" fontId="10" fillId="3" borderId="12" xfId="0" applyFont="1" applyFill="1" applyBorder="1" applyAlignment="1">
      <alignment horizontal="center" wrapText="1"/>
    </xf>
    <xf numFmtId="0" fontId="7" fillId="3" borderId="10" xfId="0" applyFont="1" applyFill="1" applyBorder="1"/>
    <xf numFmtId="3" fontId="7" fillId="3" borderId="10" xfId="0" applyNumberFormat="1" applyFont="1" applyFill="1" applyBorder="1" applyAlignment="1">
      <alignment horizontal="center"/>
    </xf>
    <xf numFmtId="0" fontId="10" fillId="3" borderId="8" xfId="0" applyFont="1" applyFill="1" applyBorder="1" applyAlignment="1">
      <alignment horizontal="center" wrapText="1"/>
    </xf>
    <xf numFmtId="3" fontId="7" fillId="0" borderId="0" xfId="0" applyNumberFormat="1" applyFont="1" applyBorder="1"/>
    <xf numFmtId="3" fontId="7" fillId="0" borderId="10" xfId="0" applyNumberFormat="1" applyFont="1" applyBorder="1"/>
    <xf numFmtId="3" fontId="7" fillId="4" borderId="8" xfId="0" applyNumberFormat="1" applyFont="1" applyFill="1" applyBorder="1"/>
    <xf numFmtId="0" fontId="10" fillId="3" borderId="13" xfId="0" applyFont="1" applyFill="1" applyBorder="1" applyAlignment="1">
      <alignment horizontal="center" wrapText="1"/>
    </xf>
    <xf numFmtId="0" fontId="10" fillId="3" borderId="2" xfId="0" applyFont="1" applyFill="1" applyBorder="1" applyAlignment="1">
      <alignment horizontal="center" wrapText="1"/>
    </xf>
    <xf numFmtId="0" fontId="22" fillId="0" borderId="0" xfId="0" applyFont="1" applyFill="1" applyBorder="1" applyAlignment="1"/>
    <xf numFmtId="0" fontId="7" fillId="0" borderId="2" xfId="0" applyFont="1" applyFill="1" applyBorder="1"/>
    <xf numFmtId="0" fontId="7" fillId="0" borderId="13" xfId="0" applyFont="1" applyFill="1" applyBorder="1"/>
    <xf numFmtId="0" fontId="7" fillId="3" borderId="0" xfId="0" applyFont="1" applyFill="1" applyBorder="1"/>
    <xf numFmtId="0" fontId="10" fillId="0" borderId="6" xfId="0" applyFont="1" applyBorder="1" applyAlignment="1">
      <alignment horizontal="center"/>
    </xf>
    <xf numFmtId="0" fontId="28" fillId="2" borderId="0" xfId="0" applyFont="1" applyFill="1"/>
    <xf numFmtId="0" fontId="10" fillId="0" borderId="13" xfId="0" applyFont="1" applyBorder="1"/>
    <xf numFmtId="0" fontId="10" fillId="0" borderId="14" xfId="0" applyFont="1" applyBorder="1" applyAlignment="1"/>
    <xf numFmtId="0" fontId="10" fillId="0" borderId="9" xfId="0" applyFont="1" applyBorder="1" applyAlignment="1"/>
    <xf numFmtId="0" fontId="10" fillId="0" borderId="34" xfId="0" applyFont="1" applyBorder="1"/>
    <xf numFmtId="0" fontId="7" fillId="0" borderId="9" xfId="0" applyFont="1" applyBorder="1" applyAlignment="1">
      <alignment horizontal="center"/>
    </xf>
    <xf numFmtId="0" fontId="7" fillId="0" borderId="34" xfId="0" applyFont="1" applyBorder="1" applyAlignment="1">
      <alignment horizontal="center"/>
    </xf>
    <xf numFmtId="0" fontId="10" fillId="0" borderId="12" xfId="0" applyFont="1" applyBorder="1"/>
    <xf numFmtId="0" fontId="10" fillId="0" borderId="11" xfId="0" applyFont="1" applyBorder="1"/>
    <xf numFmtId="0" fontId="7" fillId="0" borderId="14" xfId="0" applyFont="1" applyFill="1" applyBorder="1"/>
    <xf numFmtId="0" fontId="7" fillId="0" borderId="9" xfId="0" applyFont="1" applyFill="1" applyBorder="1"/>
    <xf numFmtId="0" fontId="7" fillId="0" borderId="34" xfId="0" applyFont="1" applyFill="1" applyBorder="1"/>
    <xf numFmtId="0" fontId="7" fillId="0" borderId="6" xfId="0" applyFont="1" applyFill="1" applyBorder="1"/>
    <xf numFmtId="0" fontId="10" fillId="0" borderId="9" xfId="0" applyFont="1" applyFill="1" applyBorder="1"/>
    <xf numFmtId="0" fontId="10" fillId="0" borderId="14" xfId="0" applyFont="1" applyBorder="1"/>
    <xf numFmtId="0" fontId="10" fillId="0" borderId="14" xfId="0" applyFont="1" applyBorder="1" applyAlignment="1">
      <alignment horizontal="center"/>
    </xf>
    <xf numFmtId="0" fontId="10" fillId="0" borderId="9" xfId="0" applyFont="1" applyBorder="1" applyAlignment="1">
      <alignment horizontal="center"/>
    </xf>
    <xf numFmtId="0" fontId="10" fillId="0" borderId="34" xfId="0" applyFont="1" applyBorder="1" applyAlignment="1">
      <alignment horizontal="center"/>
    </xf>
    <xf numFmtId="0" fontId="7" fillId="0" borderId="11" xfId="0" applyFont="1" applyBorder="1" applyAlignment="1">
      <alignment horizontal="center"/>
    </xf>
    <xf numFmtId="0" fontId="10" fillId="0" borderId="12" xfId="0" applyFont="1" applyBorder="1" applyAlignment="1">
      <alignment horizontal="center" wrapText="1"/>
    </xf>
    <xf numFmtId="0" fontId="8" fillId="3" borderId="8" xfId="0" applyFont="1" applyFill="1" applyBorder="1" applyAlignment="1">
      <alignment horizontal="left" wrapText="1"/>
    </xf>
    <xf numFmtId="0" fontId="10" fillId="3" borderId="5" xfId="3" applyFont="1" applyFill="1" applyBorder="1" applyAlignment="1">
      <alignment horizontal="center" wrapText="1"/>
    </xf>
    <xf numFmtId="0" fontId="10" fillId="3" borderId="11" xfId="3" applyFont="1" applyFill="1" applyBorder="1" applyAlignment="1">
      <alignment horizontal="center" wrapText="1" shrinkToFit="1"/>
    </xf>
    <xf numFmtId="0" fontId="10" fillId="3" borderId="3" xfId="3" applyFont="1" applyFill="1" applyBorder="1" applyAlignment="1">
      <alignment horizontal="center" wrapText="1"/>
    </xf>
    <xf numFmtId="0" fontId="10" fillId="3" borderId="11" xfId="3" applyFont="1" applyFill="1" applyBorder="1" applyAlignment="1">
      <alignment horizontal="center" wrapText="1"/>
    </xf>
    <xf numFmtId="0" fontId="10" fillId="0" borderId="1" xfId="0" applyFont="1" applyBorder="1" applyAlignment="1">
      <alignment horizontal="center"/>
    </xf>
    <xf numFmtId="0" fontId="32" fillId="0" borderId="0" xfId="0" applyFont="1" applyBorder="1"/>
    <xf numFmtId="0" fontId="7" fillId="4" borderId="15" xfId="0" applyFont="1" applyFill="1" applyBorder="1"/>
    <xf numFmtId="0" fontId="10" fillId="0" borderId="3" xfId="0" applyFont="1" applyBorder="1" applyAlignment="1">
      <alignment horizontal="left" vertical="center" wrapText="1" indent="1"/>
    </xf>
    <xf numFmtId="14" fontId="10" fillId="0" borderId="11" xfId="0" applyNumberFormat="1" applyFont="1" applyBorder="1" applyAlignment="1">
      <alignment horizontal="center" wrapText="1"/>
    </xf>
    <xf numFmtId="14" fontId="10" fillId="0" borderId="11" xfId="2" applyNumberFormat="1" applyFont="1" applyBorder="1" applyAlignment="1">
      <alignment horizontal="center" wrapText="1"/>
    </xf>
    <xf numFmtId="2" fontId="7" fillId="0" borderId="9" xfId="2" applyNumberFormat="1" applyFont="1" applyBorder="1"/>
    <xf numFmtId="2" fontId="10" fillId="4" borderId="9" xfId="0" applyNumberFormat="1" applyFont="1" applyFill="1" applyBorder="1"/>
    <xf numFmtId="2" fontId="7" fillId="0" borderId="15" xfId="0" applyNumberFormat="1" applyFont="1" applyFill="1" applyBorder="1"/>
    <xf numFmtId="2" fontId="7" fillId="0" borderId="15" xfId="2" applyNumberFormat="1" applyFont="1" applyFill="1" applyBorder="1"/>
    <xf numFmtId="1" fontId="7" fillId="0" borderId="15" xfId="0" applyNumberFormat="1" applyFont="1" applyFill="1" applyBorder="1"/>
    <xf numFmtId="0" fontId="10" fillId="0" borderId="2" xfId="0" applyFont="1" applyBorder="1" applyAlignment="1">
      <alignment horizontal="center"/>
    </xf>
    <xf numFmtId="0" fontId="10" fillId="0" borderId="14" xfId="0" applyFont="1" applyBorder="1" applyAlignment="1">
      <alignment horizontal="centerContinuous"/>
    </xf>
    <xf numFmtId="0" fontId="10" fillId="0" borderId="0" xfId="0" applyFont="1" applyBorder="1" applyAlignment="1"/>
    <xf numFmtId="0" fontId="7" fillId="0" borderId="6" xfId="0" applyFont="1" applyBorder="1" applyAlignment="1">
      <alignment horizontal="center"/>
    </xf>
    <xf numFmtId="0" fontId="10" fillId="0" borderId="13" xfId="0" applyFont="1" applyBorder="1" applyAlignment="1">
      <alignment horizontal="center"/>
    </xf>
    <xf numFmtId="0" fontId="10" fillId="0" borderId="0" xfId="0" applyFont="1" applyBorder="1" applyAlignment="1">
      <alignment horizontal="center"/>
    </xf>
    <xf numFmtId="0" fontId="7" fillId="0" borderId="0" xfId="0" applyFont="1" applyBorder="1" applyAlignment="1">
      <alignment horizontal="center"/>
    </xf>
    <xf numFmtId="0" fontId="26" fillId="0" borderId="0" xfId="0" applyFont="1" applyAlignment="1">
      <alignment horizontal="right"/>
    </xf>
    <xf numFmtId="0" fontId="29" fillId="0" borderId="0" xfId="0" applyFont="1" applyFill="1" applyBorder="1" applyAlignment="1"/>
    <xf numFmtId="0" fontId="10" fillId="2" borderId="6" xfId="0" applyFont="1" applyFill="1" applyBorder="1" applyAlignment="1">
      <alignment horizontal="center"/>
    </xf>
    <xf numFmtId="0" fontId="10" fillId="0" borderId="30" xfId="0" applyFont="1" applyBorder="1"/>
    <xf numFmtId="0" fontId="10" fillId="0" borderId="1" xfId="0" applyFont="1" applyBorder="1" applyAlignment="1"/>
    <xf numFmtId="0" fontId="7" fillId="0" borderId="8" xfId="0" applyFont="1" applyBorder="1" applyAlignment="1">
      <alignment horizontal="center"/>
    </xf>
    <xf numFmtId="49" fontId="7" fillId="0" borderId="8" xfId="0" applyNumberFormat="1" applyFont="1" applyBorder="1" applyAlignment="1">
      <alignment horizontal="center"/>
    </xf>
    <xf numFmtId="0" fontId="22" fillId="2" borderId="0" xfId="0" applyFont="1" applyFill="1" applyBorder="1" applyAlignment="1">
      <alignment horizontal="left"/>
    </xf>
    <xf numFmtId="0" fontId="7" fillId="0" borderId="1" xfId="0" applyFont="1" applyBorder="1" applyAlignment="1">
      <alignment horizontal="left" indent="1"/>
    </xf>
    <xf numFmtId="0" fontId="13" fillId="0" borderId="1" xfId="0" applyFont="1" applyBorder="1"/>
    <xf numFmtId="0" fontId="7" fillId="0" borderId="6" xfId="0" applyFont="1" applyBorder="1" applyAlignment="1">
      <alignment horizontal="right"/>
    </xf>
    <xf numFmtId="0" fontId="7" fillId="0" borderId="12" xfId="0" applyFont="1" applyBorder="1" applyAlignment="1">
      <alignment horizontal="right"/>
    </xf>
    <xf numFmtId="20" fontId="7" fillId="0" borderId="1" xfId="0" applyNumberFormat="1" applyFont="1" applyBorder="1"/>
    <xf numFmtId="0" fontId="7" fillId="0" borderId="6" xfId="0" applyNumberFormat="1" applyFont="1" applyBorder="1" applyAlignment="1">
      <alignment horizontal="right"/>
    </xf>
    <xf numFmtId="0" fontId="7" fillId="0" borderId="11" xfId="0" applyNumberFormat="1" applyFont="1" applyBorder="1" applyAlignment="1">
      <alignment horizontal="right"/>
    </xf>
    <xf numFmtId="0" fontId="10" fillId="3" borderId="61" xfId="0" applyFont="1" applyFill="1" applyBorder="1" applyAlignment="1">
      <alignment horizontal="center" wrapText="1"/>
    </xf>
    <xf numFmtId="0" fontId="10" fillId="3" borderId="62" xfId="0" applyFont="1" applyFill="1" applyBorder="1" applyAlignment="1">
      <alignment horizontal="center" wrapText="1"/>
    </xf>
    <xf numFmtId="0" fontId="10" fillId="0" borderId="53" xfId="0" applyFont="1" applyBorder="1"/>
    <xf numFmtId="0" fontId="10" fillId="0" borderId="63" xfId="0" applyFont="1" applyBorder="1"/>
    <xf numFmtId="3" fontId="7" fillId="0" borderId="8" xfId="0" applyNumberFormat="1" applyFont="1" applyBorder="1"/>
    <xf numFmtId="167" fontId="7" fillId="0" borderId="8" xfId="0" applyNumberFormat="1" applyFont="1" applyBorder="1"/>
    <xf numFmtId="0" fontId="10" fillId="0" borderId="2" xfId="0" applyFont="1" applyBorder="1" applyAlignment="1"/>
    <xf numFmtId="0" fontId="10" fillId="0" borderId="13" xfId="0" applyFont="1" applyBorder="1" applyAlignment="1"/>
    <xf numFmtId="0" fontId="8" fillId="0" borderId="0" xfId="0" applyNumberFormat="1" applyFont="1" applyFill="1" applyBorder="1" applyAlignment="1" applyProtection="1"/>
    <xf numFmtId="0" fontId="7" fillId="0" borderId="14" xfId="0" applyFont="1" applyBorder="1" applyAlignment="1">
      <alignment horizontal="center"/>
    </xf>
    <xf numFmtId="0" fontId="26" fillId="0" borderId="0" xfId="0" applyFont="1" applyFill="1" applyBorder="1"/>
    <xf numFmtId="0" fontId="10" fillId="0" borderId="23" xfId="0" applyFont="1" applyFill="1" applyBorder="1" applyAlignment="1">
      <alignment wrapText="1"/>
    </xf>
    <xf numFmtId="0" fontId="40" fillId="0" borderId="0" xfId="0" applyFont="1" applyFill="1" applyBorder="1"/>
    <xf numFmtId="3" fontId="7" fillId="0" borderId="0" xfId="0" applyNumberFormat="1" applyFont="1" applyBorder="1" applyAlignment="1" applyProtection="1">
      <alignment horizontal="right"/>
    </xf>
    <xf numFmtId="0" fontId="10" fillId="0" borderId="6" xfId="0" applyFont="1" applyBorder="1" applyAlignment="1">
      <alignment horizontal="center" wrapText="1"/>
    </xf>
    <xf numFmtId="0" fontId="50" fillId="0" borderId="0" xfId="0" applyFont="1" applyProtection="1"/>
    <xf numFmtId="0" fontId="50" fillId="0" borderId="0" xfId="0" applyFont="1" applyFill="1" applyProtection="1"/>
    <xf numFmtId="0" fontId="50" fillId="0" borderId="0" xfId="0" applyFont="1"/>
    <xf numFmtId="0" fontId="50" fillId="0" borderId="0" xfId="0" applyFont="1" applyFill="1"/>
    <xf numFmtId="0" fontId="50" fillId="0" borderId="0" xfId="0" applyFont="1" applyAlignment="1" applyProtection="1">
      <alignment wrapText="1"/>
    </xf>
    <xf numFmtId="0" fontId="7" fillId="0" borderId="0" xfId="0" applyFont="1" applyFill="1" applyProtection="1"/>
    <xf numFmtId="0" fontId="46" fillId="0" borderId="0" xfId="0" applyFont="1"/>
    <xf numFmtId="0" fontId="7" fillId="0" borderId="0" xfId="0" applyFont="1" applyFill="1" applyBorder="1" applyAlignment="1">
      <alignment wrapText="1"/>
    </xf>
    <xf numFmtId="0" fontId="7" fillId="0" borderId="0" xfId="0" applyFont="1" applyFill="1" applyBorder="1" applyAlignment="1" applyProtection="1">
      <alignment horizontal="right"/>
    </xf>
    <xf numFmtId="0" fontId="26" fillId="0" borderId="0" xfId="0" applyFont="1" applyFill="1" applyBorder="1" applyAlignment="1" applyProtection="1">
      <alignment wrapText="1"/>
    </xf>
    <xf numFmtId="0" fontId="37" fillId="0" borderId="0" xfId="0" applyFont="1" applyFill="1" applyBorder="1" applyAlignment="1" applyProtection="1">
      <alignment wrapText="1"/>
    </xf>
    <xf numFmtId="0" fontId="19" fillId="0" borderId="0" xfId="0" applyFont="1" applyFill="1" applyBorder="1" applyAlignment="1" applyProtection="1">
      <alignment wrapText="1"/>
    </xf>
    <xf numFmtId="0" fontId="19" fillId="0" borderId="0" xfId="0" applyFont="1" applyFill="1" applyAlignment="1" applyProtection="1">
      <alignment wrapText="1"/>
    </xf>
    <xf numFmtId="0" fontId="19" fillId="0" borderId="0" xfId="0" applyFont="1" applyFill="1" applyAlignment="1" applyProtection="1">
      <alignment horizontal="left" wrapText="1"/>
    </xf>
    <xf numFmtId="3" fontId="6" fillId="0" borderId="0" xfId="7" applyNumberFormat="1" applyFont="1" applyFill="1" applyBorder="1" applyAlignment="1" applyProtection="1">
      <alignment horizontal="right"/>
    </xf>
    <xf numFmtId="0" fontId="8" fillId="3" borderId="0" xfId="0" applyFont="1" applyFill="1" applyBorder="1" applyAlignment="1">
      <alignment vertical="top"/>
    </xf>
    <xf numFmtId="3" fontId="6" fillId="0" borderId="20" xfId="7" applyNumberFormat="1" applyFont="1" applyBorder="1" applyAlignment="1" applyProtection="1">
      <alignment horizontal="right"/>
    </xf>
    <xf numFmtId="3" fontId="6" fillId="0" borderId="19" xfId="7" applyNumberFormat="1" applyFont="1" applyBorder="1" applyAlignment="1" applyProtection="1">
      <alignment horizontal="right"/>
    </xf>
    <xf numFmtId="0" fontId="53" fillId="0" borderId="19" xfId="0" applyFont="1" applyFill="1" applyBorder="1" applyAlignment="1" applyProtection="1">
      <alignment horizontal="left" wrapText="1"/>
    </xf>
    <xf numFmtId="0" fontId="53" fillId="0" borderId="0" xfId="0" applyFont="1" applyBorder="1" applyAlignment="1" applyProtection="1">
      <alignment wrapText="1"/>
    </xf>
    <xf numFmtId="0" fontId="53" fillId="0" borderId="0" xfId="0" applyFont="1" applyFill="1" applyBorder="1" applyAlignment="1" applyProtection="1">
      <alignment wrapText="1"/>
    </xf>
    <xf numFmtId="0" fontId="53" fillId="0" borderId="20" xfId="0" applyFont="1" applyBorder="1" applyAlignment="1" applyProtection="1">
      <alignment wrapText="1"/>
    </xf>
    <xf numFmtId="0" fontId="47" fillId="0" borderId="18" xfId="0" applyFont="1" applyFill="1" applyBorder="1" applyAlignment="1">
      <alignment wrapText="1"/>
    </xf>
    <xf numFmtId="3" fontId="10" fillId="4" borderId="23" xfId="7" applyNumberFormat="1" applyFont="1" applyFill="1" applyBorder="1" applyAlignment="1">
      <alignment horizontal="right"/>
    </xf>
    <xf numFmtId="3" fontId="9" fillId="0" borderId="18" xfId="0" applyNumberFormat="1" applyFont="1" applyBorder="1" applyAlignment="1" applyProtection="1">
      <alignment horizontal="right"/>
    </xf>
    <xf numFmtId="3" fontId="7" fillId="0" borderId="18" xfId="0" applyNumberFormat="1" applyFont="1" applyBorder="1" applyAlignment="1" applyProtection="1">
      <alignment horizontal="right"/>
    </xf>
    <xf numFmtId="164" fontId="7" fillId="0" borderId="18" xfId="5" applyFont="1" applyBorder="1" applyAlignment="1" applyProtection="1">
      <alignment horizontal="right"/>
    </xf>
    <xf numFmtId="0" fontId="22" fillId="0" borderId="0" xfId="0" applyFont="1" applyFill="1"/>
    <xf numFmtId="0" fontId="10" fillId="0" borderId="0" xfId="0" applyFont="1" applyFill="1" applyBorder="1" applyAlignment="1"/>
    <xf numFmtId="0" fontId="46" fillId="0" borderId="0" xfId="0" applyFont="1" applyFill="1" applyBorder="1"/>
    <xf numFmtId="0" fontId="7" fillId="0" borderId="0" xfId="0" quotePrefix="1" applyFont="1" applyFill="1" applyBorder="1" applyAlignment="1">
      <alignment wrapText="1"/>
    </xf>
    <xf numFmtId="0" fontId="7" fillId="0" borderId="79" xfId="0" applyFont="1" applyBorder="1"/>
    <xf numFmtId="0" fontId="0" fillId="0" borderId="0" xfId="0" applyFill="1" applyBorder="1" applyAlignment="1"/>
    <xf numFmtId="0" fontId="10" fillId="4" borderId="0" xfId="0" applyFont="1" applyFill="1" applyBorder="1"/>
    <xf numFmtId="0" fontId="8" fillId="4" borderId="0" xfId="0" applyFont="1" applyFill="1" applyBorder="1"/>
    <xf numFmtId="0" fontId="10" fillId="4" borderId="0" xfId="0" applyFont="1" applyFill="1" applyBorder="1" applyAlignment="1"/>
    <xf numFmtId="0" fontId="10" fillId="4" borderId="0" xfId="0" applyFont="1" applyFill="1" applyBorder="1" applyAlignment="1">
      <alignment vertical="top" wrapText="1"/>
    </xf>
    <xf numFmtId="0" fontId="48" fillId="0" borderId="0" xfId="0" applyFont="1" applyFill="1" applyBorder="1" applyAlignment="1">
      <alignment wrapText="1"/>
    </xf>
    <xf numFmtId="0" fontId="60" fillId="0" borderId="0" xfId="0" applyFont="1" applyFill="1" applyBorder="1" applyAlignment="1">
      <alignment wrapText="1"/>
    </xf>
    <xf numFmtId="0" fontId="10" fillId="4" borderId="0" xfId="0" applyFont="1" applyFill="1" applyBorder="1" applyAlignment="1">
      <alignment wrapText="1"/>
    </xf>
    <xf numFmtId="0" fontId="47" fillId="0" borderId="0" xfId="0" applyFont="1" applyBorder="1" applyAlignment="1">
      <alignment wrapText="1"/>
    </xf>
    <xf numFmtId="0" fontId="10" fillId="0" borderId="18" xfId="0" applyFont="1" applyFill="1" applyBorder="1"/>
    <xf numFmtId="0" fontId="10" fillId="4" borderId="23" xfId="0" applyFont="1" applyFill="1" applyBorder="1" applyAlignment="1">
      <alignment horizontal="right" vertical="top" wrapText="1"/>
    </xf>
    <xf numFmtId="0" fontId="10" fillId="0" borderId="32" xfId="0" applyFont="1" applyBorder="1" applyAlignment="1">
      <alignment vertical="top"/>
    </xf>
    <xf numFmtId="0" fontId="7" fillId="0" borderId="0" xfId="0" applyFont="1" applyBorder="1" applyAlignment="1">
      <alignment wrapText="1"/>
    </xf>
    <xf numFmtId="0" fontId="7" fillId="0" borderId="0" xfId="4" applyFont="1" applyBorder="1" applyAlignment="1">
      <alignment wrapText="1"/>
    </xf>
    <xf numFmtId="0" fontId="7" fillId="0" borderId="36" xfId="0" applyFont="1" applyBorder="1" applyAlignment="1"/>
    <xf numFmtId="0" fontId="7" fillId="0" borderId="82" xfId="0" applyFont="1" applyBorder="1" applyAlignment="1"/>
    <xf numFmtId="0" fontId="10" fillId="0" borderId="20" xfId="0" applyFont="1" applyBorder="1" applyAlignment="1">
      <alignment wrapText="1"/>
    </xf>
    <xf numFmtId="0" fontId="10" fillId="0" borderId="29" xfId="0" applyFont="1" applyBorder="1" applyAlignment="1">
      <alignment wrapText="1"/>
    </xf>
    <xf numFmtId="0" fontId="10" fillId="0" borderId="5" xfId="0" applyFont="1" applyBorder="1" applyAlignment="1">
      <alignment wrapText="1"/>
    </xf>
    <xf numFmtId="0" fontId="10" fillId="0" borderId="34" xfId="0" applyFont="1" applyBorder="1" applyAlignment="1">
      <alignment wrapText="1"/>
    </xf>
    <xf numFmtId="0" fontId="10" fillId="0" borderId="34" xfId="0" applyFont="1" applyBorder="1" applyAlignment="1">
      <alignment horizontal="center"/>
    </xf>
    <xf numFmtId="0" fontId="7" fillId="0" borderId="35" xfId="0" applyFont="1" applyBorder="1" applyAlignment="1">
      <alignment wrapText="1"/>
    </xf>
    <xf numFmtId="0" fontId="7" fillId="0" borderId="0" xfId="0" applyFont="1" applyBorder="1" applyAlignment="1">
      <alignment wrapText="1"/>
    </xf>
    <xf numFmtId="0" fontId="7" fillId="0" borderId="27" xfId="0" applyFont="1" applyBorder="1" applyAlignment="1">
      <alignment wrapText="1"/>
    </xf>
    <xf numFmtId="0" fontId="64" fillId="0" borderId="0" xfId="0" applyFont="1"/>
    <xf numFmtId="0" fontId="10" fillId="0" borderId="2" xfId="0" applyFont="1" applyBorder="1" applyAlignment="1">
      <alignment wrapText="1"/>
    </xf>
    <xf numFmtId="0" fontId="10" fillId="0" borderId="13" xfId="0" applyFont="1" applyBorder="1" applyAlignment="1">
      <alignment wrapText="1"/>
    </xf>
    <xf numFmtId="0" fontId="10" fillId="0" borderId="61" xfId="0" applyFont="1" applyBorder="1" applyAlignment="1">
      <alignment wrapText="1"/>
    </xf>
    <xf numFmtId="0" fontId="10" fillId="0" borderId="62" xfId="0" applyFont="1" applyBorder="1" applyAlignment="1">
      <alignment wrapText="1"/>
    </xf>
    <xf numFmtId="0" fontId="10" fillId="0" borderId="16" xfId="0" applyFont="1" applyBorder="1" applyAlignment="1">
      <alignment wrapText="1"/>
    </xf>
    <xf numFmtId="0" fontId="7" fillId="0" borderId="39" xfId="0" applyFont="1" applyBorder="1" applyAlignment="1"/>
    <xf numFmtId="0" fontId="7" fillId="0" borderId="55" xfId="0" applyFont="1" applyBorder="1" applyAlignment="1">
      <alignment horizontal="right"/>
    </xf>
    <xf numFmtId="0" fontId="10" fillId="0" borderId="36" xfId="0" applyFont="1" applyBorder="1" applyAlignment="1"/>
    <xf numFmtId="0" fontId="10" fillId="0" borderId="38" xfId="0" applyFont="1" applyBorder="1"/>
    <xf numFmtId="0" fontId="10" fillId="0" borderId="82" xfId="0" applyFont="1" applyBorder="1"/>
    <xf numFmtId="0" fontId="10" fillId="0" borderId="83" xfId="0" applyFont="1" applyBorder="1"/>
    <xf numFmtId="164" fontId="10" fillId="4" borderId="59" xfId="5" applyFont="1" applyFill="1" applyBorder="1" applyAlignment="1">
      <alignment horizontal="right"/>
    </xf>
    <xf numFmtId="164" fontId="10" fillId="4" borderId="60" xfId="5" applyFont="1" applyFill="1" applyBorder="1" applyAlignment="1">
      <alignment horizontal="right"/>
    </xf>
    <xf numFmtId="0" fontId="10" fillId="0" borderId="40" xfId="0" applyFont="1" applyBorder="1" applyAlignment="1"/>
    <xf numFmtId="0" fontId="7" fillId="0" borderId="41" xfId="0" applyFont="1" applyBorder="1" applyAlignment="1"/>
    <xf numFmtId="0" fontId="7" fillId="0" borderId="40" xfId="0" applyFont="1" applyBorder="1" applyAlignment="1"/>
    <xf numFmtId="0" fontId="7" fillId="0" borderId="54" xfId="0" applyFont="1" applyBorder="1" applyAlignment="1">
      <alignment horizontal="right"/>
    </xf>
    <xf numFmtId="0" fontId="10" fillId="0" borderId="52" xfId="0" applyFont="1" applyBorder="1" applyAlignment="1"/>
    <xf numFmtId="0" fontId="10" fillId="4" borderId="44" xfId="0" applyFont="1" applyFill="1" applyBorder="1"/>
    <xf numFmtId="0" fontId="7" fillId="0" borderId="3" xfId="0" applyFont="1" applyBorder="1" applyAlignment="1"/>
    <xf numFmtId="0" fontId="7" fillId="0" borderId="5" xfId="0" applyFont="1" applyBorder="1" applyAlignment="1">
      <alignment wrapText="1"/>
    </xf>
    <xf numFmtId="0" fontId="7" fillId="0" borderId="84" xfId="0" applyFont="1" applyBorder="1" applyAlignment="1">
      <alignment wrapText="1"/>
    </xf>
    <xf numFmtId="0" fontId="10" fillId="0" borderId="70" xfId="0" applyFont="1" applyBorder="1" applyAlignment="1">
      <alignment wrapText="1"/>
    </xf>
    <xf numFmtId="0" fontId="10" fillId="0" borderId="3" xfId="0" applyFont="1" applyBorder="1" applyAlignment="1"/>
    <xf numFmtId="0" fontId="10" fillId="0" borderId="84" xfId="0" applyFont="1" applyBorder="1" applyAlignment="1">
      <alignment wrapText="1"/>
    </xf>
    <xf numFmtId="0" fontId="10" fillId="0" borderId="54" xfId="0" applyFont="1" applyBorder="1" applyAlignment="1">
      <alignment wrapText="1"/>
    </xf>
    <xf numFmtId="0" fontId="10" fillId="0" borderId="44" xfId="0" applyFont="1" applyFill="1" applyBorder="1" applyAlignment="1">
      <alignment horizontal="right"/>
    </xf>
    <xf numFmtId="0" fontId="10" fillId="0" borderId="58" xfId="0" applyFont="1" applyBorder="1" applyAlignment="1"/>
    <xf numFmtId="0" fontId="7" fillId="0" borderId="82" xfId="0" applyFont="1" applyBorder="1"/>
    <xf numFmtId="0" fontId="7" fillId="0" borderId="83" xfId="0" applyFont="1" applyBorder="1"/>
    <xf numFmtId="0" fontId="10" fillId="4" borderId="60" xfId="0" applyFont="1" applyFill="1" applyBorder="1" applyAlignment="1">
      <alignment horizontal="right"/>
    </xf>
    <xf numFmtId="3" fontId="7" fillId="4" borderId="44" xfId="7" applyNumberFormat="1" applyFont="1" applyFill="1" applyBorder="1" applyAlignment="1">
      <alignment horizontal="right"/>
    </xf>
    <xf numFmtId="0" fontId="7" fillId="0" borderId="37" xfId="0" applyFont="1" applyBorder="1"/>
    <xf numFmtId="0" fontId="7" fillId="0" borderId="45" xfId="0" applyFont="1" applyBorder="1"/>
    <xf numFmtId="0" fontId="7" fillId="0" borderId="48" xfId="0" applyFont="1" applyBorder="1"/>
    <xf numFmtId="0" fontId="10" fillId="0" borderId="0" xfId="0" applyFont="1" applyBorder="1" applyAlignment="1">
      <alignment wrapText="1"/>
    </xf>
    <xf numFmtId="0" fontId="7" fillId="0" borderId="0" xfId="0" applyFont="1" applyBorder="1" applyAlignment="1">
      <alignment wrapText="1"/>
    </xf>
    <xf numFmtId="0" fontId="10" fillId="0" borderId="0" xfId="0" applyFont="1" applyBorder="1" applyAlignment="1">
      <alignment horizontal="left"/>
    </xf>
    <xf numFmtId="0" fontId="62" fillId="0" borderId="0" xfId="0" applyFont="1" applyBorder="1"/>
    <xf numFmtId="0" fontId="62" fillId="0" borderId="58" xfId="0" applyFont="1" applyBorder="1"/>
    <xf numFmtId="0" fontId="62" fillId="0" borderId="59" xfId="0" applyFont="1" applyBorder="1"/>
    <xf numFmtId="164" fontId="10" fillId="0" borderId="60" xfId="5" applyFont="1" applyFill="1" applyBorder="1"/>
    <xf numFmtId="0" fontId="62" fillId="0" borderId="49" xfId="0" applyFont="1" applyBorder="1"/>
    <xf numFmtId="0" fontId="62" fillId="0" borderId="33" xfId="0" applyFont="1" applyBorder="1"/>
    <xf numFmtId="164" fontId="10" fillId="0" borderId="54" xfId="5" applyFont="1" applyFill="1" applyBorder="1"/>
    <xf numFmtId="0" fontId="62" fillId="0" borderId="63" xfId="0" applyFont="1" applyBorder="1" applyAlignment="1">
      <alignment wrapText="1"/>
    </xf>
    <xf numFmtId="0" fontId="61" fillId="0" borderId="17" xfId="0" applyFont="1" applyBorder="1" applyAlignment="1">
      <alignment wrapText="1"/>
    </xf>
    <xf numFmtId="164" fontId="7" fillId="0" borderId="0" xfId="5" applyFont="1" applyBorder="1" applyAlignment="1">
      <alignment wrapText="1"/>
    </xf>
    <xf numFmtId="0" fontId="62" fillId="0" borderId="20" xfId="0" applyFont="1" applyBorder="1"/>
    <xf numFmtId="0" fontId="24" fillId="0" borderId="0" xfId="0" applyFont="1" applyBorder="1" applyAlignment="1" applyProtection="1">
      <alignment horizontal="right"/>
    </xf>
    <xf numFmtId="0" fontId="10" fillId="0" borderId="0" xfId="0" applyFont="1" applyBorder="1" applyAlignment="1">
      <alignment wrapText="1"/>
    </xf>
    <xf numFmtId="0" fontId="7" fillId="0" borderId="0" xfId="0" applyFont="1" applyBorder="1" applyAlignment="1">
      <alignment wrapText="1"/>
    </xf>
    <xf numFmtId="0" fontId="66" fillId="9" borderId="11" xfId="0" applyFont="1" applyFill="1" applyBorder="1"/>
    <xf numFmtId="0" fontId="10" fillId="0" borderId="9" xfId="0" applyFont="1" applyFill="1" applyBorder="1" applyAlignment="1">
      <alignment horizontal="center"/>
    </xf>
    <xf numFmtId="0" fontId="7" fillId="0" borderId="5" xfId="0" applyFont="1" applyFill="1" applyBorder="1"/>
    <xf numFmtId="0" fontId="10" fillId="0" borderId="34" xfId="0" applyFont="1" applyFill="1" applyBorder="1" applyAlignment="1">
      <alignment horizontal="center"/>
    </xf>
    <xf numFmtId="0" fontId="7" fillId="0" borderId="3" xfId="0" applyFont="1" applyFill="1" applyBorder="1"/>
    <xf numFmtId="0" fontId="64" fillId="0" borderId="1" xfId="0" applyFont="1" applyFill="1" applyBorder="1"/>
    <xf numFmtId="0" fontId="64" fillId="0" borderId="3" xfId="0" applyFont="1" applyFill="1" applyBorder="1"/>
    <xf numFmtId="0" fontId="7" fillId="0" borderId="0" xfId="0" applyFont="1" applyBorder="1" applyAlignment="1">
      <alignment wrapText="1"/>
    </xf>
    <xf numFmtId="0" fontId="7" fillId="0" borderId="0" xfId="0" applyFont="1" applyBorder="1" applyAlignment="1">
      <alignment horizontal="right" wrapText="1"/>
    </xf>
    <xf numFmtId="3" fontId="10" fillId="0" borderId="0" xfId="0" applyNumberFormat="1" applyFont="1" applyBorder="1" applyAlignment="1" applyProtection="1">
      <alignment horizontal="right"/>
    </xf>
    <xf numFmtId="0" fontId="10" fillId="0" borderId="0" xfId="0" applyFont="1" applyProtection="1"/>
    <xf numFmtId="0" fontId="26" fillId="0" borderId="0" xfId="0" applyFont="1" applyFill="1" applyBorder="1" applyAlignment="1">
      <alignment wrapText="1"/>
    </xf>
    <xf numFmtId="0" fontId="7" fillId="0" borderId="0" xfId="0" applyFont="1" applyFill="1" applyBorder="1" applyAlignment="1">
      <alignment wrapText="1"/>
    </xf>
    <xf numFmtId="0" fontId="16" fillId="0" borderId="0" xfId="0" applyFont="1" applyBorder="1" applyAlignment="1">
      <alignment wrapText="1"/>
    </xf>
    <xf numFmtId="0" fontId="7" fillId="0" borderId="0" xfId="0" applyFont="1"/>
    <xf numFmtId="0" fontId="7" fillId="0" borderId="0" xfId="0" applyFont="1" applyProtection="1"/>
    <xf numFmtId="0" fontId="7" fillId="0" borderId="0" xfId="0" applyFont="1" applyBorder="1" applyAlignment="1" applyProtection="1">
      <alignment horizontal="right"/>
      <protection locked="0"/>
    </xf>
    <xf numFmtId="0" fontId="7" fillId="0" borderId="0" xfId="0" applyFont="1" applyBorder="1" applyAlignment="1" applyProtection="1">
      <alignment wrapText="1"/>
      <protection locked="0"/>
    </xf>
    <xf numFmtId="0" fontId="7" fillId="0" borderId="0" xfId="0" applyNumberFormat="1" applyFont="1"/>
    <xf numFmtId="3" fontId="7" fillId="0" borderId="6" xfId="0" applyNumberFormat="1" applyFont="1" applyBorder="1" applyAlignment="1" applyProtection="1">
      <alignment horizontal="right"/>
      <protection locked="0"/>
    </xf>
    <xf numFmtId="3" fontId="7" fillId="0" borderId="6" xfId="0" applyNumberFormat="1" applyFont="1" applyBorder="1" applyProtection="1">
      <protection locked="0"/>
    </xf>
    <xf numFmtId="3" fontId="7" fillId="0" borderId="11" xfId="0" applyNumberFormat="1" applyFont="1" applyBorder="1" applyProtection="1">
      <protection locked="0"/>
    </xf>
    <xf numFmtId="0" fontId="7" fillId="0" borderId="0" xfId="0" applyFont="1" applyProtection="1">
      <protection locked="0"/>
    </xf>
    <xf numFmtId="0" fontId="48" fillId="0" borderId="0" xfId="0" applyFont="1" applyProtection="1">
      <protection locked="0"/>
    </xf>
    <xf numFmtId="0" fontId="7" fillId="0" borderId="0" xfId="0" applyFont="1" applyAlignment="1" applyProtection="1">
      <alignment horizontal="centerContinuous"/>
      <protection locked="0"/>
    </xf>
    <xf numFmtId="0" fontId="15" fillId="0" borderId="0" xfId="0" applyFont="1" applyBorder="1" applyAlignment="1" applyProtection="1">
      <alignment horizontal="centerContinuous"/>
      <protection locked="0"/>
    </xf>
    <xf numFmtId="0" fontId="15" fillId="0" borderId="0" xfId="0" applyFont="1" applyAlignment="1" applyProtection="1">
      <alignment horizontal="centerContinuous"/>
      <protection locked="0"/>
    </xf>
    <xf numFmtId="0" fontId="15" fillId="0" borderId="0" xfId="0" applyFont="1" applyBorder="1" applyAlignment="1" applyProtection="1">
      <protection locked="0"/>
    </xf>
    <xf numFmtId="0" fontId="39" fillId="0" borderId="0" xfId="0" applyFont="1" applyBorder="1" applyAlignment="1" applyProtection="1">
      <alignment horizontal="center"/>
      <protection locked="0"/>
    </xf>
    <xf numFmtId="16" fontId="26" fillId="0" borderId="0" xfId="0" quotePrefix="1" applyNumberFormat="1" applyFont="1" applyBorder="1" applyAlignment="1" applyProtection="1">
      <alignment horizontal="center"/>
      <protection locked="0"/>
    </xf>
    <xf numFmtId="0" fontId="26" fillId="0" borderId="0" xfId="0" applyFont="1" applyBorder="1" applyAlignment="1" applyProtection="1">
      <alignment horizontal="center"/>
      <protection locked="0"/>
    </xf>
    <xf numFmtId="0" fontId="7" fillId="0" borderId="0" xfId="0" applyFont="1" applyBorder="1" applyAlignment="1" applyProtection="1">
      <alignment horizontal="centerContinuous"/>
      <protection locked="0"/>
    </xf>
    <xf numFmtId="0" fontId="7" fillId="0" borderId="0" xfId="0" applyFont="1" applyBorder="1" applyAlignment="1" applyProtection="1">
      <protection locked="0"/>
    </xf>
    <xf numFmtId="0" fontId="20" fillId="0" borderId="0" xfId="0" applyFont="1" applyAlignment="1" applyProtection="1">
      <alignment horizontal="right"/>
      <protection locked="0"/>
    </xf>
    <xf numFmtId="0" fontId="17" fillId="0" borderId="7" xfId="0" applyFont="1" applyBorder="1" applyProtection="1">
      <protection locked="0"/>
    </xf>
    <xf numFmtId="0" fontId="17" fillId="0" borderId="0" xfId="0" applyFont="1" applyProtection="1">
      <protection locked="0"/>
    </xf>
    <xf numFmtId="0" fontId="38" fillId="0" borderId="0" xfId="0" applyFont="1" applyBorder="1" applyProtection="1">
      <protection locked="0"/>
    </xf>
    <xf numFmtId="0" fontId="7" fillId="0" borderId="0" xfId="0" applyFont="1" applyBorder="1" applyProtection="1">
      <protection locked="0"/>
    </xf>
    <xf numFmtId="0" fontId="20" fillId="0" borderId="0" xfId="0" applyFont="1" applyAlignment="1" applyProtection="1">
      <alignment horizontal="left"/>
      <protection locked="0"/>
    </xf>
    <xf numFmtId="0" fontId="17" fillId="0" borderId="66" xfId="0" applyFont="1" applyBorder="1" applyAlignment="1" applyProtection="1">
      <alignment horizontal="centerContinuous"/>
      <protection locked="0"/>
    </xf>
    <xf numFmtId="0" fontId="20" fillId="0" borderId="0" xfId="0" applyFont="1" applyBorder="1" applyAlignment="1" applyProtection="1">
      <alignment horizontal="right"/>
      <protection locked="0"/>
    </xf>
    <xf numFmtId="0" fontId="17" fillId="0" borderId="0" xfId="0" applyFont="1" applyBorder="1" applyProtection="1">
      <protection locked="0"/>
    </xf>
    <xf numFmtId="0" fontId="17" fillId="0" borderId="0" xfId="0" applyFont="1" applyBorder="1" applyAlignment="1" applyProtection="1">
      <alignment horizontal="centerContinuous"/>
      <protection locked="0"/>
    </xf>
    <xf numFmtId="0" fontId="10" fillId="0" borderId="0" xfId="0" applyFont="1" applyAlignment="1" applyProtection="1">
      <alignment horizontal="right"/>
      <protection locked="0"/>
    </xf>
    <xf numFmtId="0" fontId="30" fillId="0" borderId="0" xfId="0" applyFont="1" applyProtection="1">
      <protection locked="0"/>
    </xf>
    <xf numFmtId="0" fontId="33" fillId="0" borderId="0" xfId="0" applyFont="1" applyProtection="1">
      <protection locked="0"/>
    </xf>
    <xf numFmtId="0" fontId="10" fillId="0" borderId="4" xfId="0" applyFont="1" applyBorder="1" applyAlignment="1" applyProtection="1">
      <alignment horizontal="left" vertical="center"/>
      <protection locked="0"/>
    </xf>
    <xf numFmtId="0" fontId="7" fillId="0" borderId="10" xfId="0" applyFont="1" applyBorder="1" applyAlignment="1" applyProtection="1">
      <alignment wrapText="1"/>
      <protection locked="0"/>
    </xf>
    <xf numFmtId="0" fontId="7" fillId="0" borderId="15" xfId="0" applyFont="1" applyBorder="1" applyAlignment="1" applyProtection="1">
      <alignment wrapText="1"/>
      <protection locked="0"/>
    </xf>
    <xf numFmtId="0" fontId="10" fillId="0" borderId="8" xfId="0" applyFont="1" applyBorder="1" applyAlignment="1" applyProtection="1">
      <alignment horizontal="center" wrapText="1"/>
      <protection locked="0"/>
    </xf>
    <xf numFmtId="0" fontId="7" fillId="0" borderId="0" xfId="0" applyFont="1" applyAlignment="1" applyProtection="1">
      <alignment wrapText="1"/>
      <protection locked="0"/>
    </xf>
    <xf numFmtId="0" fontId="7" fillId="0" borderId="0" xfId="0" applyFont="1" applyFill="1" applyAlignment="1" applyProtection="1">
      <alignment wrapText="1"/>
      <protection locked="0"/>
    </xf>
    <xf numFmtId="0" fontId="10" fillId="0" borderId="1" xfId="0" applyFont="1" applyBorder="1" applyProtection="1">
      <protection locked="0"/>
    </xf>
    <xf numFmtId="3" fontId="7" fillId="0" borderId="6" xfId="0" applyNumberFormat="1" applyFont="1" applyBorder="1" applyAlignment="1" applyProtection="1">
      <alignment horizontal="center"/>
      <protection locked="0"/>
    </xf>
    <xf numFmtId="0" fontId="7" fillId="0" borderId="0" xfId="0" applyFont="1" applyFill="1" applyProtection="1">
      <protection locked="0"/>
    </xf>
    <xf numFmtId="0" fontId="7" fillId="0" borderId="1" xfId="0" applyFont="1" applyBorder="1" applyAlignment="1" applyProtection="1">
      <protection locked="0"/>
    </xf>
    <xf numFmtId="0" fontId="7" fillId="0" borderId="1" xfId="0" applyFont="1" applyBorder="1" applyProtection="1">
      <protection locked="0"/>
    </xf>
    <xf numFmtId="0" fontId="48" fillId="0" borderId="0" xfId="0" applyFont="1" applyFill="1" applyProtection="1">
      <protection locked="0"/>
    </xf>
    <xf numFmtId="0" fontId="10" fillId="0" borderId="4" xfId="0" applyFont="1" applyBorder="1" applyProtection="1">
      <protection locked="0"/>
    </xf>
    <xf numFmtId="0" fontId="7" fillId="0" borderId="10" xfId="0" applyFont="1" applyBorder="1" applyProtection="1">
      <protection locked="0"/>
    </xf>
    <xf numFmtId="0" fontId="7" fillId="0" borderId="5" xfId="0" applyFont="1" applyBorder="1" applyProtection="1">
      <protection locked="0"/>
    </xf>
    <xf numFmtId="0" fontId="13" fillId="0" borderId="0" xfId="0" applyFont="1" applyProtection="1">
      <protection locked="0"/>
    </xf>
    <xf numFmtId="0" fontId="10" fillId="0" borderId="8" xfId="0" applyFont="1" applyBorder="1" applyProtection="1">
      <protection locked="0"/>
    </xf>
    <xf numFmtId="0" fontId="10" fillId="0" borderId="5" xfId="0" applyFont="1" applyBorder="1" applyProtection="1">
      <protection locked="0"/>
    </xf>
    <xf numFmtId="0" fontId="46" fillId="0" borderId="0" xfId="0" applyFont="1" applyBorder="1" applyProtection="1">
      <protection locked="0"/>
    </xf>
    <xf numFmtId="0" fontId="46" fillId="0" borderId="0" xfId="0" applyFont="1" applyProtection="1">
      <protection locked="0"/>
    </xf>
    <xf numFmtId="0" fontId="51" fillId="0" borderId="0" xfId="0" applyFont="1" applyBorder="1" applyProtection="1">
      <protection locked="0"/>
    </xf>
    <xf numFmtId="0" fontId="51" fillId="0" borderId="0" xfId="0" applyFont="1" applyProtection="1">
      <protection locked="0"/>
    </xf>
    <xf numFmtId="0" fontId="52" fillId="0" borderId="0" xfId="0" applyFont="1" applyBorder="1" applyProtection="1">
      <protection locked="0"/>
    </xf>
    <xf numFmtId="0" fontId="52" fillId="0" borderId="0" xfId="0" applyFont="1" applyProtection="1">
      <protection locked="0"/>
    </xf>
    <xf numFmtId="0" fontId="31" fillId="0" borderId="0" xfId="0" applyFont="1" applyProtection="1">
      <protection locked="0"/>
    </xf>
    <xf numFmtId="0" fontId="13" fillId="0" borderId="0" xfId="0" applyFont="1" applyBorder="1" applyProtection="1">
      <protection locked="0"/>
    </xf>
    <xf numFmtId="0" fontId="26" fillId="0" borderId="0" xfId="0" applyFont="1" applyProtection="1">
      <protection locked="0"/>
    </xf>
    <xf numFmtId="0" fontId="29" fillId="0" borderId="0" xfId="0" applyFont="1" applyProtection="1">
      <protection locked="0"/>
    </xf>
    <xf numFmtId="0" fontId="7" fillId="0"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Protection="1">
      <protection locked="0"/>
    </xf>
    <xf numFmtId="0" fontId="10" fillId="0" borderId="4" xfId="0" applyFont="1" applyFill="1" applyBorder="1" applyAlignment="1" applyProtection="1">
      <alignment wrapText="1"/>
      <protection locked="0"/>
    </xf>
    <xf numFmtId="0" fontId="7" fillId="0" borderId="10" xfId="0" applyFont="1" applyFill="1" applyBorder="1" applyAlignment="1" applyProtection="1">
      <alignment wrapText="1"/>
      <protection locked="0"/>
    </xf>
    <xf numFmtId="0" fontId="10" fillId="0" borderId="8" xfId="0" applyFont="1" applyFill="1" applyBorder="1" applyAlignment="1" applyProtection="1">
      <alignment horizontal="center" wrapText="1"/>
      <protection locked="0"/>
    </xf>
    <xf numFmtId="0" fontId="7" fillId="3" borderId="13" xfId="0" applyFont="1" applyFill="1" applyBorder="1" applyAlignment="1" applyProtection="1">
      <alignment wrapText="1"/>
      <protection locked="0"/>
    </xf>
    <xf numFmtId="0" fontId="10" fillId="3" borderId="12" xfId="0" applyFont="1" applyFill="1" applyBorder="1" applyAlignment="1" applyProtection="1">
      <alignment horizontal="center" wrapText="1"/>
      <protection locked="0"/>
    </xf>
    <xf numFmtId="0" fontId="7" fillId="0" borderId="13" xfId="0" applyFont="1" applyBorder="1" applyProtection="1">
      <protection locked="0"/>
    </xf>
    <xf numFmtId="0" fontId="7" fillId="3" borderId="1" xfId="0" applyFont="1" applyFill="1" applyBorder="1" applyProtection="1">
      <protection locked="0"/>
    </xf>
    <xf numFmtId="0" fontId="7" fillId="0" borderId="40" xfId="0" applyFont="1" applyBorder="1" applyProtection="1">
      <protection locked="0"/>
    </xf>
    <xf numFmtId="0" fontId="7" fillId="0" borderId="20" xfId="0" applyFont="1" applyBorder="1" applyProtection="1">
      <protection locked="0"/>
    </xf>
    <xf numFmtId="0" fontId="7" fillId="3" borderId="3" xfId="0" applyFont="1" applyFill="1" applyBorder="1" applyProtection="1">
      <protection locked="0"/>
    </xf>
    <xf numFmtId="0" fontId="46" fillId="0" borderId="0" xfId="0" applyFont="1" applyFill="1" applyBorder="1" applyProtection="1">
      <protection locked="0"/>
    </xf>
    <xf numFmtId="0" fontId="10" fillId="0" borderId="2" xfId="0" applyFont="1" applyFill="1" applyBorder="1" applyProtection="1">
      <protection locked="0"/>
    </xf>
    <xf numFmtId="0" fontId="7" fillId="0" borderId="13" xfId="0" applyFont="1" applyFill="1" applyBorder="1" applyProtection="1">
      <protection locked="0"/>
    </xf>
    <xf numFmtId="0" fontId="11" fillId="0" borderId="0"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1" xfId="0" applyFont="1" applyFill="1" applyBorder="1" applyProtection="1">
      <protection locked="0"/>
    </xf>
    <xf numFmtId="0" fontId="11" fillId="0" borderId="41" xfId="0" applyFont="1" applyFill="1" applyBorder="1" applyAlignment="1" applyProtection="1">
      <alignment horizontal="center"/>
      <protection locked="0"/>
    </xf>
    <xf numFmtId="0" fontId="11" fillId="0" borderId="26" xfId="0" applyFont="1" applyFill="1" applyBorder="1" applyAlignment="1" applyProtection="1">
      <alignment horizontal="center"/>
      <protection locked="0"/>
    </xf>
    <xf numFmtId="0" fontId="11" fillId="3" borderId="26" xfId="0" applyFont="1" applyFill="1" applyBorder="1" applyAlignment="1" applyProtection="1">
      <alignment horizontal="center"/>
      <protection locked="0"/>
    </xf>
    <xf numFmtId="0" fontId="11" fillId="3" borderId="35" xfId="0" applyFont="1" applyFill="1" applyBorder="1" applyAlignment="1" applyProtection="1">
      <alignment horizontal="center"/>
      <protection locked="0"/>
    </xf>
    <xf numFmtId="0" fontId="11" fillId="0" borderId="78" xfId="0" applyFont="1" applyFill="1" applyBorder="1" applyAlignment="1" applyProtection="1">
      <alignment horizontal="center"/>
      <protection locked="0"/>
    </xf>
    <xf numFmtId="0" fontId="44" fillId="0" borderId="0" xfId="0" applyFont="1" applyFill="1" applyBorder="1" applyAlignment="1" applyProtection="1">
      <alignment horizontal="center"/>
      <protection locked="0"/>
    </xf>
    <xf numFmtId="0" fontId="8" fillId="0" borderId="1" xfId="0" applyFont="1" applyBorder="1" applyProtection="1">
      <protection locked="0"/>
    </xf>
    <xf numFmtId="0" fontId="11" fillId="0" borderId="6" xfId="0" applyFont="1" applyFill="1" applyBorder="1" applyAlignment="1" applyProtection="1">
      <alignment horizontal="center"/>
      <protection locked="0"/>
    </xf>
    <xf numFmtId="0" fontId="10" fillId="0" borderId="5" xfId="0" applyFont="1" applyFill="1" applyBorder="1" applyProtection="1">
      <protection locked="0"/>
    </xf>
    <xf numFmtId="0" fontId="11" fillId="0" borderId="69" xfId="0" applyFont="1" applyFill="1" applyBorder="1" applyAlignment="1" applyProtection="1">
      <alignment horizontal="center" vertical="top" wrapText="1"/>
      <protection locked="0"/>
    </xf>
    <xf numFmtId="0" fontId="11" fillId="0" borderId="70" xfId="0" applyFont="1" applyFill="1" applyBorder="1" applyAlignment="1" applyProtection="1">
      <alignment horizontal="center" vertical="top" wrapText="1"/>
      <protection locked="0"/>
    </xf>
    <xf numFmtId="0" fontId="10" fillId="3" borderId="70" xfId="0" applyFont="1" applyFill="1" applyBorder="1" applyAlignment="1" applyProtection="1">
      <alignment horizontal="center" vertical="top" wrapText="1"/>
      <protection locked="0"/>
    </xf>
    <xf numFmtId="0" fontId="10" fillId="3" borderId="71" xfId="0" applyFont="1" applyFill="1" applyBorder="1" applyAlignment="1" applyProtection="1">
      <alignment horizontal="center" vertical="top" wrapText="1"/>
      <protection locked="0"/>
    </xf>
    <xf numFmtId="165" fontId="11" fillId="0" borderId="11" xfId="0" applyNumberFormat="1" applyFont="1" applyFill="1" applyBorder="1" applyAlignment="1" applyProtection="1">
      <alignment horizontal="center" vertical="top" wrapText="1"/>
      <protection locked="0"/>
    </xf>
    <xf numFmtId="165" fontId="11" fillId="0" borderId="0" xfId="0" applyNumberFormat="1" applyFont="1" applyFill="1" applyBorder="1" applyAlignment="1" applyProtection="1">
      <alignment horizontal="center" vertical="top" wrapText="1"/>
      <protection locked="0"/>
    </xf>
    <xf numFmtId="0" fontId="44" fillId="0" borderId="0" xfId="0" applyFont="1" applyFill="1" applyBorder="1" applyAlignment="1" applyProtection="1">
      <alignment horizontal="center" vertical="top"/>
      <protection locked="0"/>
    </xf>
    <xf numFmtId="0" fontId="10" fillId="0" borderId="0" xfId="0" applyFont="1" applyBorder="1" applyProtection="1">
      <protection locked="0"/>
    </xf>
    <xf numFmtId="0" fontId="7" fillId="0" borderId="41" xfId="0" applyFont="1" applyBorder="1" applyProtection="1">
      <protection locked="0"/>
    </xf>
    <xf numFmtId="0" fontId="7" fillId="0" borderId="26" xfId="0" applyFont="1" applyBorder="1" applyProtection="1">
      <protection locked="0"/>
    </xf>
    <xf numFmtId="0" fontId="7" fillId="0" borderId="67" xfId="0" applyFont="1" applyBorder="1" applyProtection="1">
      <protection locked="0"/>
    </xf>
    <xf numFmtId="0" fontId="43" fillId="0" borderId="0" xfId="0" applyFont="1" applyFill="1" applyBorder="1" applyProtection="1">
      <protection locked="0"/>
    </xf>
    <xf numFmtId="0" fontId="7" fillId="0" borderId="1" xfId="0" applyFont="1" applyFill="1" applyBorder="1" applyProtection="1">
      <protection locked="0"/>
    </xf>
    <xf numFmtId="0" fontId="7" fillId="0" borderId="35" xfId="0" applyFont="1" applyBorder="1" applyProtection="1">
      <protection locked="0"/>
    </xf>
    <xf numFmtId="0" fontId="8" fillId="0" borderId="1" xfId="0" applyFont="1" applyFill="1" applyBorder="1" applyProtection="1">
      <protection locked="0"/>
    </xf>
    <xf numFmtId="0" fontId="11" fillId="0" borderId="0"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7" fillId="0" borderId="6" xfId="0" applyFont="1" applyBorder="1" applyProtection="1">
      <protection locked="0"/>
    </xf>
    <xf numFmtId="0" fontId="7" fillId="0" borderId="0" xfId="0" applyFont="1" applyAlignment="1" applyProtection="1">
      <alignment horizontal="right"/>
      <protection locked="0"/>
    </xf>
    <xf numFmtId="0" fontId="10" fillId="0" borderId="12" xfId="0" applyFont="1" applyBorder="1" applyAlignment="1" applyProtection="1">
      <alignment horizontal="center"/>
      <protection locked="0"/>
    </xf>
    <xf numFmtId="0" fontId="10" fillId="3" borderId="12"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0" borderId="6" xfId="0" applyFont="1" applyBorder="1" applyProtection="1">
      <protection locked="0"/>
    </xf>
    <xf numFmtId="0" fontId="10" fillId="3" borderId="6" xfId="0" applyFont="1" applyFill="1" applyBorder="1" applyProtection="1">
      <protection locked="0"/>
    </xf>
    <xf numFmtId="0" fontId="10" fillId="0" borderId="3" xfId="0" applyFont="1" applyFill="1" applyBorder="1" applyProtection="1">
      <protection locked="0"/>
    </xf>
    <xf numFmtId="0" fontId="10" fillId="0" borderId="11" xfId="0" applyFont="1" applyBorder="1" applyAlignment="1" applyProtection="1">
      <alignment horizontal="center"/>
      <protection locked="0"/>
    </xf>
    <xf numFmtId="0" fontId="10" fillId="3" borderId="11" xfId="0" applyFont="1" applyFill="1" applyBorder="1" applyAlignment="1" applyProtection="1">
      <alignment horizontal="center"/>
      <protection locked="0"/>
    </xf>
    <xf numFmtId="165" fontId="10" fillId="0" borderId="34" xfId="0" applyNumberFormat="1" applyFont="1" applyFill="1" applyBorder="1" applyAlignment="1" applyProtection="1">
      <alignment horizontal="center"/>
      <protection locked="0"/>
    </xf>
    <xf numFmtId="0" fontId="7" fillId="0" borderId="12" xfId="0" applyFont="1" applyBorder="1" applyProtection="1">
      <protection locked="0"/>
    </xf>
    <xf numFmtId="0" fontId="10" fillId="4" borderId="4" xfId="0" applyFont="1" applyFill="1" applyBorder="1" applyProtection="1">
      <protection locked="0"/>
    </xf>
    <xf numFmtId="0" fontId="45" fillId="0" borderId="0" xfId="0" applyFont="1" applyProtection="1">
      <protection locked="0"/>
    </xf>
    <xf numFmtId="0" fontId="22" fillId="0" borderId="0" xfId="0" applyFont="1" applyFill="1" applyBorder="1" applyProtection="1">
      <protection locked="0"/>
    </xf>
    <xf numFmtId="0" fontId="10" fillId="3" borderId="4" xfId="0" applyFont="1" applyFill="1" applyBorder="1" applyAlignment="1" applyProtection="1">
      <alignment horizontal="left"/>
      <protection locked="0"/>
    </xf>
    <xf numFmtId="0" fontId="0" fillId="3" borderId="10" xfId="0" applyFill="1" applyBorder="1" applyAlignment="1" applyProtection="1">
      <protection locked="0"/>
    </xf>
    <xf numFmtId="0" fontId="7" fillId="0" borderId="8" xfId="0" applyFont="1" applyBorder="1" applyProtection="1">
      <protection locked="0"/>
    </xf>
    <xf numFmtId="0" fontId="10" fillId="0" borderId="0" xfId="0" applyFont="1" applyProtection="1">
      <protection locked="0"/>
    </xf>
    <xf numFmtId="0" fontId="7" fillId="0" borderId="2" xfId="0" applyFont="1" applyBorder="1" applyProtection="1">
      <protection locked="0"/>
    </xf>
    <xf numFmtId="0" fontId="8" fillId="0" borderId="6" xfId="0" applyFont="1" applyBorder="1" applyAlignment="1" applyProtection="1">
      <alignment horizontal="right"/>
      <protection locked="0"/>
    </xf>
    <xf numFmtId="0" fontId="8" fillId="0" borderId="6" xfId="0" applyFont="1" applyBorder="1" applyAlignment="1" applyProtection="1">
      <alignment horizontal="center"/>
      <protection locked="0"/>
    </xf>
    <xf numFmtId="0" fontId="10" fillId="0" borderId="6" xfId="0" applyFont="1" applyBorder="1" applyAlignment="1" applyProtection="1">
      <alignment horizontal="right"/>
      <protection locked="0"/>
    </xf>
    <xf numFmtId="0" fontId="47" fillId="0" borderId="6" xfId="0" applyFont="1" applyBorder="1" applyAlignment="1" applyProtection="1">
      <alignment horizontal="center"/>
      <protection locked="0"/>
    </xf>
    <xf numFmtId="0" fontId="10" fillId="0" borderId="3" xfId="0" applyFont="1" applyBorder="1" applyProtection="1">
      <protection locked="0"/>
    </xf>
    <xf numFmtId="0" fontId="10" fillId="0" borderId="3" xfId="0" applyFont="1" applyBorder="1" applyAlignment="1" applyProtection="1">
      <alignment horizontal="center"/>
      <protection locked="0"/>
    </xf>
    <xf numFmtId="0" fontId="10" fillId="0" borderId="11" xfId="0" applyFont="1" applyBorder="1" applyAlignment="1" applyProtection="1">
      <alignment horizontal="right"/>
      <protection locked="0"/>
    </xf>
    <xf numFmtId="0" fontId="10" fillId="0" borderId="6" xfId="0" applyFont="1" applyFill="1" applyBorder="1" applyProtection="1">
      <protection locked="0"/>
    </xf>
    <xf numFmtId="0" fontId="10" fillId="3" borderId="2" xfId="0" applyFont="1" applyFill="1" applyBorder="1" applyProtection="1">
      <protection locked="0"/>
    </xf>
    <xf numFmtId="0" fontId="10" fillId="3" borderId="13" xfId="0" applyFont="1" applyFill="1" applyBorder="1" applyProtection="1">
      <protection locked="0"/>
    </xf>
    <xf numFmtId="0" fontId="7" fillId="3" borderId="13" xfId="0" applyFont="1" applyFill="1" applyBorder="1" applyProtection="1">
      <protection locked="0"/>
    </xf>
    <xf numFmtId="0" fontId="10" fillId="3" borderId="12" xfId="0" applyFont="1" applyFill="1" applyBorder="1" applyAlignment="1" applyProtection="1">
      <protection locked="0"/>
    </xf>
    <xf numFmtId="0" fontId="10" fillId="3" borderId="1" xfId="0" applyFont="1" applyFill="1" applyBorder="1" applyProtection="1">
      <protection locked="0"/>
    </xf>
    <xf numFmtId="0" fontId="10" fillId="3" borderId="0" xfId="0" applyFont="1" applyFill="1" applyBorder="1" applyProtection="1">
      <protection locked="0"/>
    </xf>
    <xf numFmtId="0" fontId="10" fillId="3" borderId="0" xfId="0" applyFont="1" applyFill="1" applyProtection="1">
      <protection locked="0"/>
    </xf>
    <xf numFmtId="0" fontId="7" fillId="3" borderId="0" xfId="0" applyFont="1" applyFill="1" applyProtection="1">
      <protection locked="0"/>
    </xf>
    <xf numFmtId="0" fontId="7" fillId="3" borderId="0" xfId="0" applyFont="1" applyFill="1" applyBorder="1" applyProtection="1">
      <protection locked="0"/>
    </xf>
    <xf numFmtId="0" fontId="10" fillId="3" borderId="6" xfId="0" applyFont="1" applyFill="1" applyBorder="1" applyAlignment="1" applyProtection="1">
      <protection locked="0"/>
    </xf>
    <xf numFmtId="0" fontId="7" fillId="3" borderId="5" xfId="0" applyFont="1" applyFill="1" applyBorder="1" applyProtection="1">
      <protection locked="0"/>
    </xf>
    <xf numFmtId="0" fontId="10" fillId="3" borderId="5" xfId="0" applyFont="1" applyFill="1" applyBorder="1" applyProtection="1">
      <protection locked="0"/>
    </xf>
    <xf numFmtId="0" fontId="10" fillId="0" borderId="4" xfId="0" applyFont="1" applyBorder="1" applyAlignment="1" applyProtection="1">
      <alignment wrapText="1"/>
      <protection locked="0"/>
    </xf>
    <xf numFmtId="0" fontId="10" fillId="0" borderId="15" xfId="0" applyFont="1" applyBorder="1" applyAlignment="1" applyProtection="1">
      <alignment wrapText="1"/>
      <protection locked="0"/>
    </xf>
    <xf numFmtId="0" fontId="10" fillId="0" borderId="8" xfId="0" applyFont="1" applyBorder="1" applyAlignment="1" applyProtection="1">
      <alignment wrapText="1"/>
      <protection locked="0"/>
    </xf>
    <xf numFmtId="0" fontId="10" fillId="0" borderId="10" xfId="0" applyFont="1" applyBorder="1" applyAlignment="1" applyProtection="1">
      <alignment wrapText="1"/>
      <protection locked="0"/>
    </xf>
    <xf numFmtId="0" fontId="10" fillId="3" borderId="8" xfId="0" applyFont="1" applyFill="1" applyBorder="1" applyAlignment="1" applyProtection="1">
      <alignment horizontal="center" wrapText="1"/>
      <protection locked="0"/>
    </xf>
    <xf numFmtId="0" fontId="7" fillId="0" borderId="3" xfId="0" applyFont="1" applyBorder="1" applyProtection="1">
      <protection locked="0"/>
    </xf>
    <xf numFmtId="0" fontId="7" fillId="0" borderId="15" xfId="0" applyFont="1" applyBorder="1" applyProtection="1">
      <protection locked="0"/>
    </xf>
    <xf numFmtId="0" fontId="7" fillId="0" borderId="11" xfId="0" applyFont="1" applyBorder="1" applyProtection="1">
      <protection locked="0"/>
    </xf>
    <xf numFmtId="0" fontId="10" fillId="0" borderId="2" xfId="0" applyFont="1" applyBorder="1" applyProtection="1">
      <protection locked="0"/>
    </xf>
    <xf numFmtId="0" fontId="10" fillId="0" borderId="13" xfId="0" applyFont="1" applyBorder="1" applyProtection="1">
      <protection locked="0"/>
    </xf>
    <xf numFmtId="0" fontId="7" fillId="0" borderId="14" xfId="0" applyFont="1" applyBorder="1" applyProtection="1">
      <protection locked="0"/>
    </xf>
    <xf numFmtId="0" fontId="10" fillId="0" borderId="14" xfId="0" applyFont="1" applyBorder="1" applyAlignment="1" applyProtection="1">
      <protection locked="0"/>
    </xf>
    <xf numFmtId="0" fontId="10" fillId="0" borderId="12" xfId="0" applyFont="1" applyBorder="1" applyAlignment="1" applyProtection="1">
      <protection locked="0"/>
    </xf>
    <xf numFmtId="0" fontId="7" fillId="0" borderId="9" xfId="0" applyFont="1" applyBorder="1" applyProtection="1">
      <protection locked="0"/>
    </xf>
    <xf numFmtId="0" fontId="10" fillId="0" borderId="9" xfId="0" applyFont="1" applyBorder="1" applyAlignment="1" applyProtection="1">
      <protection locked="0"/>
    </xf>
    <xf numFmtId="0" fontId="10" fillId="0" borderId="6" xfId="0" applyFont="1" applyBorder="1" applyAlignment="1" applyProtection="1">
      <protection locked="0"/>
    </xf>
    <xf numFmtId="0" fontId="7" fillId="0" borderId="34" xfId="0" applyFont="1" applyBorder="1" applyProtection="1">
      <protection locked="0"/>
    </xf>
    <xf numFmtId="0" fontId="10" fillId="0" borderId="9" xfId="0" applyFont="1" applyBorder="1" applyProtection="1">
      <protection locked="0"/>
    </xf>
    <xf numFmtId="0" fontId="10" fillId="0" borderId="34" xfId="0" applyFont="1" applyBorder="1" applyProtection="1">
      <protection locked="0"/>
    </xf>
    <xf numFmtId="0" fontId="10" fillId="0" borderId="11" xfId="0" applyFont="1" applyBorder="1" applyAlignment="1" applyProtection="1">
      <alignment wrapText="1"/>
      <protection locked="0"/>
    </xf>
    <xf numFmtId="0" fontId="10" fillId="0" borderId="5" xfId="0" applyFont="1" applyBorder="1" applyAlignment="1" applyProtection="1">
      <alignment wrapText="1"/>
      <protection locked="0"/>
    </xf>
    <xf numFmtId="0" fontId="10" fillId="0" borderId="3" xfId="0" applyFont="1" applyBorder="1" applyAlignment="1" applyProtection="1">
      <alignment wrapText="1"/>
      <protection locked="0"/>
    </xf>
    <xf numFmtId="0" fontId="10" fillId="0" borderId="15" xfId="0" applyFont="1" applyBorder="1" applyAlignment="1" applyProtection="1">
      <alignment horizontal="center" wrapText="1"/>
      <protection locked="0"/>
    </xf>
    <xf numFmtId="0" fontId="7" fillId="0" borderId="9" xfId="0" applyFont="1" applyBorder="1" applyAlignment="1" applyProtection="1">
      <alignment horizontal="center"/>
      <protection locked="0"/>
    </xf>
    <xf numFmtId="0" fontId="7" fillId="0" borderId="9" xfId="0" applyFont="1" applyBorder="1" applyAlignment="1" applyProtection="1">
      <protection locked="0"/>
    </xf>
    <xf numFmtId="0" fontId="7" fillId="0" borderId="34" xfId="0" applyFont="1" applyBorder="1" applyAlignment="1" applyProtection="1">
      <alignment horizontal="center"/>
      <protection locked="0"/>
    </xf>
    <xf numFmtId="0" fontId="7" fillId="0" borderId="34" xfId="0" applyFont="1" applyBorder="1" applyAlignment="1" applyProtection="1">
      <protection locked="0"/>
    </xf>
    <xf numFmtId="0" fontId="10" fillId="0" borderId="0" xfId="0" applyFont="1" applyFill="1" applyBorder="1" applyAlignment="1" applyProtection="1">
      <alignment wrapText="1"/>
      <protection locked="0"/>
    </xf>
    <xf numFmtId="0" fontId="10" fillId="0" borderId="4" xfId="0" applyFont="1" applyFill="1" applyBorder="1" applyAlignment="1" applyProtection="1">
      <protection locked="0"/>
    </xf>
    <xf numFmtId="0" fontId="0" fillId="0" borderId="10" xfId="0" applyBorder="1" applyAlignment="1" applyProtection="1">
      <protection locked="0"/>
    </xf>
    <xf numFmtId="0" fontId="0" fillId="0" borderId="15" xfId="0" applyBorder="1" applyAlignment="1" applyProtection="1">
      <protection locked="0"/>
    </xf>
    <xf numFmtId="0" fontId="29" fillId="0" borderId="0" xfId="0" applyFont="1" applyFill="1" applyBorder="1" applyProtection="1">
      <protection locked="0"/>
    </xf>
    <xf numFmtId="0" fontId="0" fillId="0" borderId="0" xfId="0" applyBorder="1" applyAlignment="1" applyProtection="1">
      <protection locked="0"/>
    </xf>
    <xf numFmtId="0" fontId="10" fillId="0" borderId="0" xfId="0" applyFont="1" applyFill="1" applyBorder="1" applyAlignment="1" applyProtection="1">
      <protection locked="0"/>
    </xf>
    <xf numFmtId="1" fontId="10" fillId="0" borderId="0" xfId="0" applyNumberFormat="1"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8" xfId="0" applyFont="1" applyFill="1" applyBorder="1" applyProtection="1">
      <protection locked="0"/>
    </xf>
    <xf numFmtId="0" fontId="29" fillId="0" borderId="0" xfId="0" applyFont="1" applyFill="1" applyProtection="1">
      <protection locked="0"/>
    </xf>
    <xf numFmtId="0" fontId="64" fillId="0" borderId="4" xfId="0" applyFont="1" applyFill="1" applyBorder="1" applyAlignment="1" applyProtection="1">
      <protection locked="0"/>
    </xf>
    <xf numFmtId="0" fontId="5" fillId="0" borderId="10" xfId="0" applyFont="1" applyBorder="1" applyAlignment="1" applyProtection="1">
      <protection locked="0"/>
    </xf>
    <xf numFmtId="0" fontId="5" fillId="0" borderId="15" xfId="0" applyFont="1" applyBorder="1" applyAlignment="1" applyProtection="1">
      <protection locked="0"/>
    </xf>
    <xf numFmtId="0" fontId="7" fillId="0" borderId="8" xfId="0" applyFont="1" applyBorder="1" applyAlignment="1" applyProtection="1">
      <protection locked="0"/>
    </xf>
    <xf numFmtId="0" fontId="49" fillId="0" borderId="0" xfId="0" applyFont="1" applyFill="1" applyProtection="1">
      <protection locked="0"/>
    </xf>
    <xf numFmtId="0" fontId="66" fillId="0" borderId="0" xfId="0" applyFont="1" applyFill="1" applyProtection="1">
      <protection locked="0"/>
    </xf>
    <xf numFmtId="0" fontId="54" fillId="0" borderId="0" xfId="0" applyFont="1" applyFill="1" applyProtection="1">
      <protection locked="0"/>
    </xf>
    <xf numFmtId="0" fontId="10" fillId="0" borderId="15" xfId="0" applyFont="1" applyBorder="1" applyProtection="1">
      <protection locked="0"/>
    </xf>
    <xf numFmtId="0" fontId="64" fillId="0" borderId="8" xfId="0" applyFont="1" applyBorder="1" applyAlignment="1" applyProtection="1">
      <alignment horizontal="center" wrapText="1"/>
      <protection locked="0"/>
    </xf>
    <xf numFmtId="0" fontId="7" fillId="4" borderId="15" xfId="0" applyFont="1" applyFill="1" applyBorder="1" applyProtection="1">
      <protection locked="0"/>
    </xf>
    <xf numFmtId="0" fontId="46" fillId="0" borderId="0" xfId="0" applyFont="1" applyFill="1" applyBorder="1" applyAlignment="1" applyProtection="1">
      <alignment horizontal="left" wrapText="1"/>
      <protection locked="0"/>
    </xf>
    <xf numFmtId="0" fontId="55" fillId="0" borderId="0" xfId="0" applyFont="1" applyFill="1" applyProtection="1">
      <protection locked="0"/>
    </xf>
    <xf numFmtId="0" fontId="7" fillId="0" borderId="12"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10" fillId="0" borderId="11" xfId="0" applyFont="1" applyFill="1" applyBorder="1" applyAlignment="1" applyProtection="1">
      <alignment horizontal="center"/>
      <protection locked="0"/>
    </xf>
    <xf numFmtId="0" fontId="49" fillId="0" borderId="0" xfId="0" applyFont="1" applyFill="1" applyBorder="1" applyAlignment="1" applyProtection="1">
      <alignment horizontal="left" wrapText="1"/>
      <protection locked="0"/>
    </xf>
    <xf numFmtId="0" fontId="10" fillId="0" borderId="14" xfId="0" applyFont="1" applyFill="1" applyBorder="1" applyProtection="1">
      <protection locked="0"/>
    </xf>
    <xf numFmtId="0" fontId="10" fillId="0" borderId="9" xfId="0" applyFont="1" applyFill="1" applyBorder="1" applyProtection="1">
      <protection locked="0"/>
    </xf>
    <xf numFmtId="0" fontId="10" fillId="0" borderId="34" xfId="0" applyFont="1" applyFill="1" applyBorder="1" applyProtection="1">
      <protection locked="0"/>
    </xf>
    <xf numFmtId="0" fontId="46" fillId="0" borderId="0" xfId="0" applyFont="1" applyFill="1" applyProtection="1">
      <protection locked="0"/>
    </xf>
    <xf numFmtId="0" fontId="47" fillId="0" borderId="0" xfId="0" applyFont="1" applyProtection="1">
      <protection locked="0"/>
    </xf>
    <xf numFmtId="49" fontId="7" fillId="0" borderId="0" xfId="0" applyNumberFormat="1" applyFont="1" applyFill="1" applyBorder="1" applyProtection="1">
      <protection locked="0"/>
    </xf>
    <xf numFmtId="0" fontId="10" fillId="0" borderId="12" xfId="0" applyFont="1" applyBorder="1" applyProtection="1">
      <protection locked="0"/>
    </xf>
    <xf numFmtId="0" fontId="10" fillId="0" borderId="3" xfId="0" applyFont="1" applyFill="1" applyBorder="1" applyAlignment="1" applyProtection="1">
      <alignment wrapText="1"/>
      <protection locked="0"/>
    </xf>
    <xf numFmtId="0" fontId="10" fillId="0" borderId="11" xfId="0" applyFont="1" applyBorder="1" applyAlignment="1" applyProtection="1">
      <alignment horizontal="center" wrapText="1"/>
      <protection locked="0"/>
    </xf>
    <xf numFmtId="0" fontId="7" fillId="0" borderId="2" xfId="0" applyFont="1" applyFill="1" applyBorder="1" applyProtection="1">
      <protection locked="0"/>
    </xf>
    <xf numFmtId="0" fontId="7" fillId="0" borderId="12" xfId="0" applyFont="1" applyFill="1" applyBorder="1" applyProtection="1">
      <protection locked="0"/>
    </xf>
    <xf numFmtId="0" fontId="7" fillId="0" borderId="6" xfId="0" applyFont="1" applyFill="1" applyBorder="1" applyProtection="1">
      <protection locked="0"/>
    </xf>
    <xf numFmtId="0" fontId="10" fillId="4" borderId="4" xfId="0" applyFont="1" applyFill="1" applyBorder="1" applyAlignment="1" applyProtection="1">
      <alignment wrapText="1"/>
      <protection locked="0"/>
    </xf>
    <xf numFmtId="0" fontId="7" fillId="0" borderId="39" xfId="0" applyFont="1" applyFill="1" applyBorder="1" applyProtection="1">
      <protection locked="0"/>
    </xf>
    <xf numFmtId="0" fontId="7" fillId="0" borderId="79" xfId="0" applyFont="1" applyBorder="1" applyProtection="1">
      <protection locked="0"/>
    </xf>
    <xf numFmtId="0" fontId="7" fillId="0" borderId="78" xfId="0" applyFont="1" applyFill="1" applyBorder="1" applyProtection="1">
      <protection locked="0"/>
    </xf>
    <xf numFmtId="0" fontId="46" fillId="0" borderId="0" xfId="0" applyFont="1" applyFill="1" applyAlignment="1" applyProtection="1">
      <alignment horizontal="left"/>
      <protection locked="0"/>
    </xf>
    <xf numFmtId="0" fontId="46" fillId="0" borderId="0" xfId="0" applyFont="1" applyFill="1" applyAlignment="1" applyProtection="1">
      <alignment horizontal="left" wrapText="1"/>
      <protection locked="0"/>
    </xf>
    <xf numFmtId="0" fontId="29" fillId="0" borderId="0" xfId="0" applyFont="1" applyFill="1" applyAlignment="1" applyProtection="1">
      <alignment horizontal="left"/>
      <protection locked="0"/>
    </xf>
    <xf numFmtId="0" fontId="64" fillId="0" borderId="3" xfId="0" applyFont="1" applyFill="1" applyBorder="1" applyAlignment="1" applyProtection="1">
      <alignment wrapText="1"/>
      <protection locked="0"/>
    </xf>
    <xf numFmtId="0" fontId="10" fillId="0" borderId="14" xfId="0" applyFont="1" applyBorder="1" applyProtection="1">
      <protection locked="0"/>
    </xf>
    <xf numFmtId="0" fontId="10" fillId="0" borderId="14" xfId="0" applyFont="1" applyBorder="1" applyAlignment="1" applyProtection="1">
      <alignment horizontal="center"/>
      <protection locked="0"/>
    </xf>
    <xf numFmtId="0" fontId="10" fillId="0" borderId="9" xfId="0" applyFont="1" applyBorder="1" applyAlignment="1" applyProtection="1">
      <alignment horizontal="center"/>
      <protection locked="0"/>
    </xf>
    <xf numFmtId="14" fontId="10" fillId="0" borderId="6" xfId="0" applyNumberFormat="1" applyFont="1" applyBorder="1" applyAlignment="1" applyProtection="1">
      <alignment horizontal="center"/>
      <protection locked="0"/>
    </xf>
    <xf numFmtId="14" fontId="10" fillId="0" borderId="9" xfId="0" applyNumberFormat="1" applyFont="1" applyBorder="1" applyAlignment="1" applyProtection="1">
      <alignment horizontal="center"/>
      <protection locked="0"/>
    </xf>
    <xf numFmtId="14" fontId="47" fillId="0" borderId="11" xfId="0" applyNumberFormat="1" applyFont="1" applyBorder="1" applyAlignment="1" applyProtection="1">
      <alignment horizontal="center"/>
      <protection locked="0"/>
    </xf>
    <xf numFmtId="0" fontId="7" fillId="0" borderId="4" xfId="0" applyFont="1" applyBorder="1" applyProtection="1">
      <protection locked="0"/>
    </xf>
    <xf numFmtId="0" fontId="7" fillId="0" borderId="0" xfId="0" applyFont="1" applyAlignment="1" applyProtection="1">
      <alignment horizontal="right" wrapText="1"/>
      <protection locked="0"/>
    </xf>
    <xf numFmtId="0" fontId="7" fillId="0" borderId="0" xfId="0" applyFont="1" applyAlignment="1" applyProtection="1">
      <alignment horizontal="center"/>
      <protection locked="0"/>
    </xf>
    <xf numFmtId="0" fontId="7" fillId="0" borderId="0" xfId="0" applyFont="1" applyFill="1" applyAlignment="1" applyProtection="1">
      <alignment horizontal="center"/>
      <protection locked="0"/>
    </xf>
    <xf numFmtId="0" fontId="8" fillId="0" borderId="0" xfId="0" applyFont="1" applyBorder="1" applyProtection="1">
      <protection locked="0"/>
    </xf>
    <xf numFmtId="0" fontId="10" fillId="0" borderId="12" xfId="0" applyFont="1" applyBorder="1" applyAlignment="1" applyProtection="1">
      <alignment horizontal="center" wrapText="1"/>
      <protection locked="0"/>
    </xf>
    <xf numFmtId="0" fontId="23" fillId="0" borderId="0" xfId="0" applyFont="1" applyProtection="1">
      <protection locked="0"/>
    </xf>
    <xf numFmtId="0" fontId="6" fillId="0" borderId="0" xfId="8" applyFont="1" applyBorder="1" applyProtection="1">
      <protection locked="0"/>
    </xf>
    <xf numFmtId="0" fontId="5" fillId="0" borderId="0" xfId="8" applyProtection="1">
      <protection locked="0"/>
    </xf>
    <xf numFmtId="0" fontId="10" fillId="0" borderId="0" xfId="8" applyFont="1" applyBorder="1" applyProtection="1">
      <protection locked="0"/>
    </xf>
    <xf numFmtId="0" fontId="7" fillId="0" borderId="0" xfId="8" applyFont="1" applyBorder="1" applyProtection="1">
      <protection locked="0"/>
    </xf>
    <xf numFmtId="0" fontId="7" fillId="0" borderId="0" xfId="8" applyFont="1" applyProtection="1">
      <protection locked="0"/>
    </xf>
    <xf numFmtId="0" fontId="10" fillId="0" borderId="3" xfId="8" applyFont="1" applyBorder="1" applyProtection="1">
      <protection locked="0"/>
    </xf>
    <xf numFmtId="0" fontId="7" fillId="0" borderId="1" xfId="8" applyFont="1" applyBorder="1" applyProtection="1">
      <protection locked="0"/>
    </xf>
    <xf numFmtId="0" fontId="7" fillId="0" borderId="12" xfId="8" applyFont="1" applyBorder="1" applyProtection="1">
      <protection locked="0"/>
    </xf>
    <xf numFmtId="0" fontId="7" fillId="0" borderId="3" xfId="8" applyFont="1" applyBorder="1" applyProtection="1">
      <protection locked="0"/>
    </xf>
    <xf numFmtId="0" fontId="7" fillId="0" borderId="5" xfId="8" applyFont="1" applyBorder="1" applyProtection="1">
      <protection locked="0"/>
    </xf>
    <xf numFmtId="0" fontId="7" fillId="0" borderId="11" xfId="8" applyFont="1" applyBorder="1" applyProtection="1">
      <protection locked="0"/>
    </xf>
    <xf numFmtId="0" fontId="7" fillId="0" borderId="6" xfId="8" applyFont="1" applyBorder="1" applyProtection="1">
      <protection locked="0"/>
    </xf>
    <xf numFmtId="0" fontId="10" fillId="0" borderId="4" xfId="8" applyFont="1" applyBorder="1" applyProtection="1">
      <protection locked="0"/>
    </xf>
    <xf numFmtId="0" fontId="7" fillId="0" borderId="10" xfId="8" applyFont="1" applyBorder="1" applyProtection="1">
      <protection locked="0"/>
    </xf>
    <xf numFmtId="0" fontId="7" fillId="0" borderId="15" xfId="8" applyFont="1" applyBorder="1" applyProtection="1">
      <protection locked="0"/>
    </xf>
    <xf numFmtId="0" fontId="11" fillId="0" borderId="0" xfId="8" applyFont="1" applyAlignment="1" applyProtection="1">
      <alignment horizontal="right"/>
      <protection locked="0"/>
    </xf>
    <xf numFmtId="0" fontId="26" fillId="0" borderId="0" xfId="8" applyFont="1" applyProtection="1">
      <protection locked="0"/>
    </xf>
    <xf numFmtId="0" fontId="10" fillId="3" borderId="2" xfId="8" applyFont="1" applyFill="1" applyBorder="1" applyProtection="1">
      <protection locked="0"/>
    </xf>
    <xf numFmtId="0" fontId="11" fillId="3" borderId="13" xfId="8" applyFont="1" applyFill="1" applyBorder="1" applyProtection="1">
      <protection locked="0"/>
    </xf>
    <xf numFmtId="0" fontId="11" fillId="3" borderId="12" xfId="8" applyFont="1" applyFill="1" applyBorder="1" applyAlignment="1" applyProtection="1">
      <alignment horizontal="center"/>
      <protection locked="0"/>
    </xf>
    <xf numFmtId="0" fontId="7" fillId="0" borderId="0" xfId="8" applyFont="1" applyFill="1" applyProtection="1">
      <protection locked="0"/>
    </xf>
    <xf numFmtId="0" fontId="6" fillId="0" borderId="0" xfId="8" applyFont="1" applyFill="1" applyProtection="1">
      <protection locked="0"/>
    </xf>
    <xf numFmtId="0" fontId="11" fillId="3" borderId="0" xfId="8" applyFont="1" applyFill="1" applyProtection="1">
      <protection locked="0"/>
    </xf>
    <xf numFmtId="0" fontId="11" fillId="3" borderId="6" xfId="8" applyFont="1" applyFill="1" applyBorder="1" applyAlignment="1" applyProtection="1">
      <alignment horizontal="center"/>
      <protection locked="0"/>
    </xf>
    <xf numFmtId="0" fontId="10" fillId="3" borderId="3" xfId="8" applyFont="1" applyFill="1" applyBorder="1" applyProtection="1">
      <protection locked="0"/>
    </xf>
    <xf numFmtId="0" fontId="6" fillId="3" borderId="5" xfId="8" applyFont="1" applyFill="1" applyBorder="1" applyProtection="1">
      <protection locked="0"/>
    </xf>
    <xf numFmtId="0" fontId="11" fillId="3" borderId="11" xfId="8" applyFont="1" applyFill="1" applyBorder="1" applyAlignment="1" applyProtection="1">
      <alignment horizontal="center"/>
      <protection locked="0"/>
    </xf>
    <xf numFmtId="0" fontId="7" fillId="0" borderId="1" xfId="8" applyFont="1" applyFill="1" applyBorder="1" applyProtection="1">
      <protection locked="0"/>
    </xf>
    <xf numFmtId="0" fontId="6" fillId="0" borderId="6" xfId="8" applyFont="1" applyFill="1" applyBorder="1" applyAlignment="1" applyProtection="1">
      <protection locked="0"/>
    </xf>
    <xf numFmtId="0" fontId="7" fillId="0" borderId="3" xfId="8" applyFont="1" applyFill="1" applyBorder="1" applyProtection="1">
      <protection locked="0"/>
    </xf>
    <xf numFmtId="0" fontId="6" fillId="0" borderId="5" xfId="8" applyFont="1" applyFill="1" applyBorder="1" applyProtection="1">
      <protection locked="0"/>
    </xf>
    <xf numFmtId="0" fontId="6" fillId="0" borderId="0" xfId="8" applyFont="1" applyFill="1" applyBorder="1" applyProtection="1">
      <protection locked="0"/>
    </xf>
    <xf numFmtId="0" fontId="10" fillId="0" borderId="4" xfId="8" applyFont="1" applyFill="1" applyBorder="1" applyProtection="1">
      <protection locked="0"/>
    </xf>
    <xf numFmtId="0" fontId="6" fillId="0" borderId="10" xfId="8" applyFont="1" applyFill="1" applyBorder="1" applyProtection="1">
      <protection locked="0"/>
    </xf>
    <xf numFmtId="0" fontId="11" fillId="4" borderId="8" xfId="8" applyFont="1" applyFill="1" applyBorder="1" applyProtection="1">
      <protection locked="0"/>
    </xf>
    <xf numFmtId="0" fontId="10" fillId="0" borderId="1" xfId="8" applyFont="1" applyFill="1" applyBorder="1" applyProtection="1">
      <protection locked="0"/>
    </xf>
    <xf numFmtId="0" fontId="6" fillId="0" borderId="6" xfId="8" applyFont="1" applyFill="1" applyBorder="1" applyAlignment="1" applyProtection="1">
      <alignment horizontal="center"/>
      <protection locked="0"/>
    </xf>
    <xf numFmtId="0" fontId="6" fillId="0" borderId="6" xfId="8" applyFont="1" applyFill="1" applyBorder="1" applyAlignment="1" applyProtection="1">
      <alignment horizontal="right"/>
      <protection locked="0"/>
    </xf>
    <xf numFmtId="16" fontId="7" fillId="0" borderId="1" xfId="8" applyNumberFormat="1" applyFont="1" applyFill="1" applyBorder="1" applyProtection="1">
      <protection locked="0"/>
    </xf>
    <xf numFmtId="0" fontId="6" fillId="0" borderId="6" xfId="8" applyFont="1" applyFill="1" applyBorder="1" applyProtection="1">
      <protection locked="0"/>
    </xf>
    <xf numFmtId="0" fontId="11" fillId="0" borderId="0" xfId="8" applyFont="1" applyFill="1" applyProtection="1">
      <protection locked="0"/>
    </xf>
    <xf numFmtId="0" fontId="7" fillId="0" borderId="37" xfId="8" applyFont="1" applyBorder="1" applyProtection="1">
      <protection locked="0"/>
    </xf>
    <xf numFmtId="0" fontId="6" fillId="0" borderId="45" xfId="8" applyFont="1" applyBorder="1" applyProtection="1">
      <protection locked="0"/>
    </xf>
    <xf numFmtId="0" fontId="11" fillId="0" borderId="48" xfId="8" applyFont="1" applyFill="1" applyBorder="1" applyAlignment="1" applyProtection="1">
      <protection locked="0"/>
    </xf>
    <xf numFmtId="0" fontId="28" fillId="0" borderId="0" xfId="8" applyFont="1" applyProtection="1">
      <protection locked="0"/>
    </xf>
    <xf numFmtId="0" fontId="6" fillId="0" borderId="5" xfId="8" applyFont="1" applyBorder="1" applyProtection="1">
      <protection locked="0"/>
    </xf>
    <xf numFmtId="0" fontId="11" fillId="0" borderId="11" xfId="8" applyFont="1" applyFill="1" applyBorder="1" applyAlignment="1" applyProtection="1">
      <protection locked="0"/>
    </xf>
    <xf numFmtId="0" fontId="6" fillId="0" borderId="12" xfId="8" applyFont="1" applyFill="1" applyBorder="1" applyAlignment="1" applyProtection="1">
      <alignment horizontal="center"/>
      <protection locked="0"/>
    </xf>
    <xf numFmtId="0" fontId="6" fillId="0" borderId="48" xfId="8" applyFont="1" applyFill="1" applyBorder="1" applyAlignment="1" applyProtection="1">
      <protection locked="0"/>
    </xf>
    <xf numFmtId="0" fontId="6" fillId="0" borderId="11" xfId="8" applyFont="1" applyFill="1" applyBorder="1" applyAlignment="1" applyProtection="1">
      <protection locked="0"/>
    </xf>
    <xf numFmtId="0" fontId="10" fillId="0" borderId="3" xfId="8" applyFont="1" applyFill="1" applyBorder="1" applyProtection="1">
      <protection locked="0"/>
    </xf>
    <xf numFmtId="0" fontId="6" fillId="0" borderId="0" xfId="8" applyFont="1" applyFill="1" applyAlignment="1" applyProtection="1">
      <alignment horizontal="right"/>
      <protection locked="0"/>
    </xf>
    <xf numFmtId="0" fontId="7" fillId="0" borderId="37" xfId="8" applyFont="1" applyFill="1" applyBorder="1" applyProtection="1">
      <protection locked="0"/>
    </xf>
    <xf numFmtId="0" fontId="6" fillId="0" borderId="45" xfId="8" applyFont="1" applyFill="1" applyBorder="1" applyProtection="1">
      <protection locked="0"/>
    </xf>
    <xf numFmtId="0" fontId="6" fillId="0" borderId="8" xfId="8" applyFont="1" applyFill="1" applyBorder="1" applyAlignment="1" applyProtection="1">
      <protection locked="0"/>
    </xf>
    <xf numFmtId="0" fontId="40" fillId="0" borderId="0" xfId="8" applyFont="1" applyFill="1" applyBorder="1" applyProtection="1">
      <protection locked="0"/>
    </xf>
    <xf numFmtId="0" fontId="6" fillId="0" borderId="0" xfId="8" applyFont="1" applyProtection="1">
      <protection locked="0"/>
    </xf>
    <xf numFmtId="0" fontId="69" fillId="3" borderId="0" xfId="8" applyFont="1" applyFill="1" applyBorder="1" applyProtection="1">
      <protection locked="0"/>
    </xf>
    <xf numFmtId="14" fontId="69" fillId="3" borderId="0" xfId="8" applyNumberFormat="1" applyFont="1" applyFill="1" applyBorder="1" applyProtection="1">
      <protection locked="0"/>
    </xf>
    <xf numFmtId="14" fontId="69" fillId="3" borderId="0" xfId="8" applyNumberFormat="1" applyFont="1" applyFill="1" applyBorder="1" applyAlignment="1" applyProtection="1">
      <alignment horizontal="center"/>
      <protection locked="0"/>
    </xf>
    <xf numFmtId="14" fontId="69" fillId="3" borderId="0" xfId="8" applyNumberFormat="1" applyFont="1" applyFill="1" applyBorder="1" applyAlignment="1" applyProtection="1">
      <alignment horizontal="left"/>
      <protection locked="0"/>
    </xf>
    <xf numFmtId="0" fontId="71" fillId="3" borderId="0" xfId="8" applyFont="1" applyFill="1" applyProtection="1">
      <protection locked="0"/>
    </xf>
    <xf numFmtId="0" fontId="71" fillId="0" borderId="0" xfId="8" applyFont="1" applyFill="1" applyBorder="1" applyProtection="1">
      <protection locked="0"/>
    </xf>
    <xf numFmtId="0" fontId="71" fillId="0" borderId="0" xfId="8" applyFont="1" applyFill="1" applyProtection="1">
      <protection locked="0"/>
    </xf>
    <xf numFmtId="164" fontId="10" fillId="4" borderId="8" xfId="5" applyFont="1" applyFill="1" applyBorder="1" applyProtection="1">
      <protection locked="0"/>
    </xf>
    <xf numFmtId="0" fontId="11" fillId="0" borderId="0" xfId="8" applyFont="1" applyFill="1" applyBorder="1" applyProtection="1">
      <protection locked="0"/>
    </xf>
    <xf numFmtId="0" fontId="11" fillId="0" borderId="0" xfId="8" applyFont="1" applyBorder="1" applyProtection="1">
      <protection locked="0"/>
    </xf>
    <xf numFmtId="0" fontId="11" fillId="3" borderId="0" xfId="8" applyFont="1" applyFill="1" applyBorder="1" applyProtection="1">
      <protection locked="0"/>
    </xf>
    <xf numFmtId="14" fontId="11" fillId="3" borderId="0" xfId="8" applyNumberFormat="1" applyFont="1" applyFill="1" applyBorder="1" applyProtection="1">
      <protection locked="0"/>
    </xf>
    <xf numFmtId="14" fontId="11" fillId="3" borderId="0" xfId="8" applyNumberFormat="1" applyFont="1" applyFill="1" applyBorder="1" applyAlignment="1" applyProtection="1">
      <alignment horizontal="center"/>
      <protection locked="0"/>
    </xf>
    <xf numFmtId="14" fontId="11" fillId="3" borderId="0" xfId="8" applyNumberFormat="1" applyFont="1" applyFill="1" applyBorder="1" applyAlignment="1" applyProtection="1">
      <alignment horizontal="left"/>
      <protection locked="0"/>
    </xf>
    <xf numFmtId="0" fontId="6" fillId="3" borderId="0" xfId="8" applyFont="1" applyFill="1" applyProtection="1">
      <protection locked="0"/>
    </xf>
    <xf numFmtId="0" fontId="6" fillId="0" borderId="0" xfId="8" applyFont="1" applyBorder="1" applyAlignment="1" applyProtection="1">
      <alignment wrapText="1"/>
      <protection locked="0"/>
    </xf>
    <xf numFmtId="0" fontId="10" fillId="0" borderId="37" xfId="8" applyFont="1" applyBorder="1" applyProtection="1">
      <protection locked="0"/>
    </xf>
    <xf numFmtId="0" fontId="11" fillId="0" borderId="45" xfId="8" applyFont="1" applyBorder="1" applyProtection="1">
      <protection locked="0"/>
    </xf>
    <xf numFmtId="14" fontId="11" fillId="0" borderId="45" xfId="8" applyNumberFormat="1" applyFont="1" applyBorder="1" applyProtection="1">
      <protection locked="0"/>
    </xf>
    <xf numFmtId="14" fontId="11" fillId="0" borderId="45" xfId="8" applyNumberFormat="1" applyFont="1" applyBorder="1" applyAlignment="1" applyProtection="1">
      <alignment horizontal="center"/>
      <protection locked="0"/>
    </xf>
    <xf numFmtId="1" fontId="11" fillId="0" borderId="37" xfId="8" quotePrefix="1" applyNumberFormat="1" applyFont="1" applyBorder="1" applyAlignment="1" applyProtection="1">
      <alignment horizontal="right"/>
      <protection locked="0"/>
    </xf>
    <xf numFmtId="1" fontId="11" fillId="0" borderId="48" xfId="8" quotePrefix="1" applyNumberFormat="1" applyFont="1" applyBorder="1" applyAlignment="1" applyProtection="1">
      <alignment horizontal="right"/>
      <protection locked="0"/>
    </xf>
    <xf numFmtId="1" fontId="11" fillId="0" borderId="48" xfId="8" quotePrefix="1" applyNumberFormat="1" applyFont="1" applyFill="1" applyBorder="1" applyAlignment="1" applyProtection="1">
      <alignment horizontal="right"/>
      <protection locked="0"/>
    </xf>
    <xf numFmtId="14" fontId="11" fillId="0" borderId="0" xfId="8" applyNumberFormat="1" applyFont="1" applyBorder="1" applyAlignment="1" applyProtection="1">
      <protection locked="0"/>
    </xf>
    <xf numFmtId="0" fontId="7" fillId="0" borderId="36" xfId="8" applyFont="1" applyBorder="1" applyProtection="1">
      <protection locked="0"/>
    </xf>
    <xf numFmtId="0" fontId="11" fillId="0" borderId="18" xfId="8" applyFont="1" applyBorder="1" applyProtection="1">
      <protection locked="0"/>
    </xf>
    <xf numFmtId="14" fontId="11" fillId="0" borderId="18" xfId="8" applyNumberFormat="1" applyFont="1" applyBorder="1" applyProtection="1">
      <protection locked="0"/>
    </xf>
    <xf numFmtId="14" fontId="11" fillId="0" borderId="18" xfId="8" applyNumberFormat="1" applyFont="1" applyBorder="1" applyAlignment="1" applyProtection="1">
      <alignment horizontal="center"/>
      <protection locked="0"/>
    </xf>
    <xf numFmtId="1" fontId="6" fillId="0" borderId="36" xfId="8" quotePrefix="1" applyNumberFormat="1" applyFont="1" applyBorder="1" applyAlignment="1" applyProtection="1">
      <alignment horizontal="right"/>
      <protection locked="0"/>
    </xf>
    <xf numFmtId="1" fontId="6" fillId="0" borderId="21" xfId="8" quotePrefix="1" applyNumberFormat="1" applyFont="1" applyBorder="1" applyAlignment="1" applyProtection="1">
      <alignment horizontal="right"/>
      <protection locked="0"/>
    </xf>
    <xf numFmtId="1" fontId="6" fillId="0" borderId="21" xfId="8" quotePrefix="1" applyNumberFormat="1" applyFont="1" applyFill="1" applyBorder="1" applyAlignment="1" applyProtection="1">
      <alignment horizontal="right"/>
      <protection locked="0"/>
    </xf>
    <xf numFmtId="0" fontId="10" fillId="0" borderId="36" xfId="8" applyFont="1" applyBorder="1" applyProtection="1">
      <protection locked="0"/>
    </xf>
    <xf numFmtId="1" fontId="11" fillId="0" borderId="36" xfId="8" quotePrefix="1" applyNumberFormat="1" applyFont="1" applyBorder="1" applyAlignment="1" applyProtection="1">
      <alignment horizontal="right"/>
      <protection locked="0"/>
    </xf>
    <xf numFmtId="1" fontId="11" fillId="0" borderId="21" xfId="8" quotePrefix="1" applyNumberFormat="1" applyFont="1" applyBorder="1" applyAlignment="1" applyProtection="1">
      <alignment horizontal="right"/>
      <protection locked="0"/>
    </xf>
    <xf numFmtId="1" fontId="11" fillId="0" borderId="21" xfId="8" quotePrefix="1" applyNumberFormat="1" applyFont="1" applyFill="1" applyBorder="1" applyAlignment="1" applyProtection="1">
      <alignment horizontal="right"/>
      <protection locked="0"/>
    </xf>
    <xf numFmtId="1" fontId="6" fillId="0" borderId="21" xfId="8" applyNumberFormat="1" applyFont="1" applyBorder="1" applyAlignment="1" applyProtection="1">
      <alignment horizontal="right"/>
      <protection locked="0"/>
    </xf>
    <xf numFmtId="1" fontId="6" fillId="0" borderId="21" xfId="8" applyNumberFormat="1" applyFont="1" applyFill="1" applyBorder="1" applyAlignment="1" applyProtection="1">
      <alignment horizontal="right"/>
      <protection locked="0"/>
    </xf>
    <xf numFmtId="0" fontId="7" fillId="0" borderId="38" xfId="8" applyFont="1" applyBorder="1" applyProtection="1">
      <protection locked="0"/>
    </xf>
    <xf numFmtId="0" fontId="11" fillId="0" borderId="82" xfId="8" applyFont="1" applyBorder="1" applyProtection="1">
      <protection locked="0"/>
    </xf>
    <xf numFmtId="14" fontId="11" fillId="0" borderId="82" xfId="8" applyNumberFormat="1" applyFont="1" applyBorder="1" applyProtection="1">
      <protection locked="0"/>
    </xf>
    <xf numFmtId="14" fontId="11" fillId="0" borderId="82" xfId="8" applyNumberFormat="1" applyFont="1" applyBorder="1" applyAlignment="1" applyProtection="1">
      <alignment horizontal="center"/>
      <protection locked="0"/>
    </xf>
    <xf numFmtId="1" fontId="6" fillId="0" borderId="39" xfId="8" quotePrefix="1" applyNumberFormat="1" applyFont="1" applyBorder="1" applyAlignment="1" applyProtection="1">
      <alignment horizontal="right"/>
      <protection locked="0"/>
    </xf>
    <xf numFmtId="1" fontId="6" fillId="0" borderId="78" xfId="8" applyNumberFormat="1" applyFont="1" applyBorder="1" applyAlignment="1" applyProtection="1">
      <alignment horizontal="right"/>
      <protection locked="0"/>
    </xf>
    <xf numFmtId="1" fontId="6" fillId="0" borderId="78" xfId="8" applyNumberFormat="1" applyFont="1" applyFill="1" applyBorder="1" applyAlignment="1" applyProtection="1">
      <alignment horizontal="right"/>
      <protection locked="0"/>
    </xf>
    <xf numFmtId="0" fontId="11" fillId="0" borderId="5" xfId="8" applyFont="1" applyBorder="1" applyProtection="1">
      <protection locked="0"/>
    </xf>
    <xf numFmtId="14" fontId="11" fillId="0" borderId="5" xfId="8" applyNumberFormat="1" applyFont="1" applyBorder="1" applyProtection="1">
      <protection locked="0"/>
    </xf>
    <xf numFmtId="14" fontId="11" fillId="0" borderId="5" xfId="8" applyNumberFormat="1" applyFont="1" applyBorder="1" applyAlignment="1" applyProtection="1">
      <alignment horizontal="center"/>
      <protection locked="0"/>
    </xf>
    <xf numFmtId="14" fontId="11" fillId="0" borderId="0" xfId="8" applyNumberFormat="1" applyFont="1" applyFill="1" applyBorder="1" applyAlignment="1" applyProtection="1">
      <protection locked="0"/>
    </xf>
    <xf numFmtId="1" fontId="6" fillId="0" borderId="8" xfId="8" quotePrefix="1" applyNumberFormat="1" applyFont="1" applyFill="1" applyBorder="1" applyAlignment="1" applyProtection="1">
      <alignment horizontal="right"/>
      <protection locked="0"/>
    </xf>
    <xf numFmtId="1" fontId="6" fillId="0" borderId="3" xfId="8" quotePrefix="1" applyNumberFormat="1" applyFont="1" applyFill="1" applyBorder="1" applyAlignment="1" applyProtection="1">
      <alignment horizontal="right"/>
      <protection locked="0"/>
    </xf>
    <xf numFmtId="1" fontId="6" fillId="0" borderId="11" xfId="8" quotePrefix="1" applyNumberFormat="1" applyFont="1" applyFill="1" applyBorder="1" applyAlignment="1" applyProtection="1">
      <alignment horizontal="right"/>
      <protection locked="0"/>
    </xf>
    <xf numFmtId="0" fontId="29" fillId="0" borderId="0" xfId="8" applyFont="1" applyBorder="1" applyProtection="1">
      <protection locked="0"/>
    </xf>
    <xf numFmtId="0" fontId="10" fillId="0" borderId="0" xfId="8" applyFont="1" applyBorder="1" applyAlignment="1" applyProtection="1">
      <alignment horizontal="right"/>
      <protection locked="0"/>
    </xf>
    <xf numFmtId="0" fontId="11" fillId="0" borderId="0" xfId="8" applyFont="1" applyFill="1" applyBorder="1" applyAlignment="1" applyProtection="1">
      <alignment horizontal="center" wrapText="1"/>
      <protection locked="0"/>
    </xf>
    <xf numFmtId="0" fontId="11" fillId="0" borderId="0" xfId="8" applyFont="1" applyFill="1" applyBorder="1" applyAlignment="1" applyProtection="1">
      <alignment wrapText="1"/>
      <protection locked="0"/>
    </xf>
    <xf numFmtId="0" fontId="10" fillId="0" borderId="2" xfId="8" applyFont="1" applyBorder="1" applyProtection="1">
      <protection locked="0"/>
    </xf>
    <xf numFmtId="0" fontId="11" fillId="0" borderId="13" xfId="8" applyFont="1" applyBorder="1" applyProtection="1">
      <protection locked="0"/>
    </xf>
    <xf numFmtId="14" fontId="11" fillId="0" borderId="13" xfId="8" applyNumberFormat="1" applyFont="1" applyBorder="1" applyProtection="1">
      <protection locked="0"/>
    </xf>
    <xf numFmtId="14" fontId="11" fillId="0" borderId="13" xfId="8" applyNumberFormat="1" applyFont="1" applyBorder="1" applyAlignment="1" applyProtection="1">
      <alignment horizontal="center"/>
      <protection locked="0"/>
    </xf>
    <xf numFmtId="1" fontId="11" fillId="0" borderId="12" xfId="8" quotePrefix="1" applyNumberFormat="1" applyFont="1" applyBorder="1" applyAlignment="1" applyProtection="1">
      <alignment horizontal="right"/>
      <protection locked="0"/>
    </xf>
    <xf numFmtId="1" fontId="11" fillId="0" borderId="0" xfId="8" quotePrefix="1" applyNumberFormat="1" applyFont="1" applyBorder="1" applyAlignment="1" applyProtection="1">
      <alignment horizontal="right"/>
      <protection locked="0"/>
    </xf>
    <xf numFmtId="1" fontId="11" fillId="0" borderId="0" xfId="8" quotePrefix="1" applyNumberFormat="1" applyFont="1" applyFill="1" applyBorder="1" applyAlignment="1" applyProtection="1">
      <alignment horizontal="right"/>
      <protection locked="0"/>
    </xf>
    <xf numFmtId="14" fontId="11" fillId="0" borderId="0" xfId="8" applyNumberFormat="1" applyFont="1" applyBorder="1" applyProtection="1">
      <protection locked="0"/>
    </xf>
    <xf numFmtId="14" fontId="11" fillId="0" borderId="0" xfId="8" applyNumberFormat="1" applyFont="1" applyBorder="1" applyAlignment="1" applyProtection="1">
      <alignment horizontal="center"/>
      <protection locked="0"/>
    </xf>
    <xf numFmtId="1" fontId="6" fillId="0" borderId="6" xfId="8" quotePrefix="1" applyNumberFormat="1" applyFont="1" applyBorder="1" applyAlignment="1" applyProtection="1">
      <alignment horizontal="right"/>
      <protection locked="0"/>
    </xf>
    <xf numFmtId="1" fontId="6" fillId="0" borderId="0" xfId="8" quotePrefix="1" applyNumberFormat="1" applyFont="1" applyBorder="1" applyAlignment="1" applyProtection="1">
      <alignment horizontal="right"/>
      <protection locked="0"/>
    </xf>
    <xf numFmtId="1" fontId="6" fillId="0" borderId="0" xfId="8" quotePrefix="1" applyNumberFormat="1" applyFont="1" applyFill="1" applyBorder="1" applyAlignment="1" applyProtection="1">
      <alignment horizontal="right"/>
      <protection locked="0"/>
    </xf>
    <xf numFmtId="1" fontId="6" fillId="0" borderId="12" xfId="8" quotePrefix="1" applyNumberFormat="1" applyFont="1" applyBorder="1" applyAlignment="1" applyProtection="1">
      <alignment horizontal="right"/>
      <protection locked="0"/>
    </xf>
    <xf numFmtId="1" fontId="6" fillId="0" borderId="0" xfId="8" applyNumberFormat="1" applyFont="1" applyBorder="1" applyAlignment="1" applyProtection="1">
      <alignment horizontal="right"/>
      <protection locked="0"/>
    </xf>
    <xf numFmtId="1" fontId="6" fillId="0" borderId="0" xfId="8" applyNumberFormat="1" applyFont="1" applyFill="1" applyBorder="1" applyAlignment="1" applyProtection="1">
      <alignment horizontal="right"/>
      <protection locked="0"/>
    </xf>
    <xf numFmtId="0" fontId="29" fillId="0" borderId="0" xfId="8" applyFont="1" applyFill="1" applyBorder="1" applyProtection="1">
      <protection locked="0"/>
    </xf>
    <xf numFmtId="0" fontId="64" fillId="0" borderId="0" xfId="0" applyFont="1" applyProtection="1">
      <protection locked="0"/>
    </xf>
    <xf numFmtId="0" fontId="10" fillId="0" borderId="34" xfId="0" applyFont="1" applyBorder="1" applyAlignment="1" applyProtection="1">
      <alignment horizontal="center"/>
      <protection locked="0"/>
    </xf>
    <xf numFmtId="0" fontId="10" fillId="0" borderId="15" xfId="0" applyFont="1" applyFill="1" applyBorder="1" applyAlignment="1" applyProtection="1">
      <alignment horizontal="center" wrapText="1"/>
      <protection locked="0"/>
    </xf>
    <xf numFmtId="0" fontId="10" fillId="0" borderId="4" xfId="0" applyFont="1" applyFill="1" applyBorder="1" applyAlignment="1" applyProtection="1">
      <alignment horizontal="center" wrapText="1"/>
      <protection locked="0"/>
    </xf>
    <xf numFmtId="0" fontId="10" fillId="0" borderId="3" xfId="0" applyFont="1" applyBorder="1" applyAlignment="1" applyProtection="1">
      <protection locked="0"/>
    </xf>
    <xf numFmtId="0" fontId="10" fillId="0" borderId="5" xfId="0" applyFont="1" applyBorder="1" applyAlignment="1" applyProtection="1">
      <protection locked="0"/>
    </xf>
    <xf numFmtId="1" fontId="10" fillId="0" borderId="8" xfId="0" applyNumberFormat="1" applyFont="1" applyFill="1" applyBorder="1" applyProtection="1">
      <protection locked="0"/>
    </xf>
    <xf numFmtId="1" fontId="10" fillId="4" borderId="11" xfId="0" applyNumberFormat="1" applyFont="1" applyFill="1" applyBorder="1" applyProtection="1">
      <protection locked="0"/>
    </xf>
    <xf numFmtId="0" fontId="10" fillId="0" borderId="2" xfId="0" applyFont="1" applyBorder="1" applyAlignment="1" applyProtection="1">
      <alignment horizontal="left"/>
      <protection locked="0"/>
    </xf>
    <xf numFmtId="0" fontId="10" fillId="0" borderId="13" xfId="0" applyFont="1" applyBorder="1" applyAlignment="1" applyProtection="1">
      <alignment horizontal="left"/>
      <protection locked="0"/>
    </xf>
    <xf numFmtId="0" fontId="10" fillId="0" borderId="12" xfId="0" applyNumberFormat="1" applyFont="1" applyFill="1" applyBorder="1" applyProtection="1">
      <protection locked="0"/>
    </xf>
    <xf numFmtId="0" fontId="7" fillId="0" borderId="3"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11" xfId="0" applyFont="1" applyFill="1" applyBorder="1" applyProtection="1">
      <protection locked="0"/>
    </xf>
    <xf numFmtId="0" fontId="10" fillId="0" borderId="11" xfId="0" applyNumberFormat="1" applyFont="1" applyFill="1" applyBorder="1" applyProtection="1">
      <protection locked="0"/>
    </xf>
    <xf numFmtId="0" fontId="10" fillId="0" borderId="0" xfId="0" applyFont="1" applyBorder="1" applyAlignment="1" applyProtection="1">
      <alignment horizontal="left"/>
      <protection locked="0"/>
    </xf>
    <xf numFmtId="0" fontId="10" fillId="0" borderId="6" xfId="0" applyNumberFormat="1" applyFont="1" applyFill="1" applyBorder="1" applyProtection="1">
      <protection locked="0"/>
    </xf>
    <xf numFmtId="0" fontId="7" fillId="0" borderId="1"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10" fillId="0" borderId="10" xfId="0" applyFont="1" applyBorder="1" applyAlignment="1" applyProtection="1">
      <alignment horizontal="left"/>
      <protection locked="0"/>
    </xf>
    <xf numFmtId="0" fontId="10" fillId="0" borderId="15" xfId="0" applyFont="1" applyBorder="1" applyAlignment="1" applyProtection="1">
      <alignment horizontal="left"/>
      <protection locked="0"/>
    </xf>
    <xf numFmtId="0" fontId="29" fillId="0" borderId="0" xfId="0" applyFont="1" applyBorder="1" applyProtection="1">
      <protection locked="0"/>
    </xf>
    <xf numFmtId="1" fontId="10" fillId="0" borderId="0" xfId="0" applyNumberFormat="1" applyFont="1" applyBorder="1" applyProtection="1">
      <protection locked="0"/>
    </xf>
    <xf numFmtId="0" fontId="22" fillId="2" borderId="8" xfId="0" applyFont="1" applyFill="1" applyBorder="1" applyAlignment="1" applyProtection="1">
      <alignment horizontal="left"/>
      <protection locked="0"/>
    </xf>
    <xf numFmtId="0" fontId="10" fillId="3" borderId="12" xfId="0" applyFont="1" applyFill="1" applyBorder="1" applyProtection="1">
      <protection locked="0"/>
    </xf>
    <xf numFmtId="0" fontId="10" fillId="3" borderId="14" xfId="0" applyFont="1" applyFill="1" applyBorder="1" applyProtection="1">
      <protection locked="0"/>
    </xf>
    <xf numFmtId="0" fontId="10" fillId="3" borderId="11" xfId="0" applyFont="1" applyFill="1" applyBorder="1" applyAlignment="1" applyProtection="1">
      <alignment horizontal="left" wrapText="1" indent="1"/>
      <protection locked="0"/>
    </xf>
    <xf numFmtId="0" fontId="10" fillId="3" borderId="6" xfId="0" applyFont="1" applyFill="1" applyBorder="1" applyAlignment="1" applyProtection="1">
      <alignment wrapText="1"/>
      <protection locked="0"/>
    </xf>
    <xf numFmtId="0" fontId="10" fillId="3" borderId="9" xfId="0" applyFont="1" applyFill="1" applyBorder="1" applyAlignment="1" applyProtection="1">
      <alignment wrapText="1"/>
      <protection locked="0"/>
    </xf>
    <xf numFmtId="0" fontId="10" fillId="3" borderId="0" xfId="0" applyFont="1" applyFill="1" applyBorder="1" applyAlignment="1" applyProtection="1">
      <alignment wrapText="1"/>
      <protection locked="0"/>
    </xf>
    <xf numFmtId="0" fontId="10" fillId="3" borderId="11" xfId="0" applyFont="1" applyFill="1" applyBorder="1" applyAlignment="1" applyProtection="1">
      <alignment horizontal="center" wrapText="1"/>
      <protection locked="0"/>
    </xf>
    <xf numFmtId="0" fontId="7" fillId="0" borderId="12" xfId="0" applyFont="1" applyBorder="1" applyAlignment="1" applyProtection="1">
      <alignment horizontal="center"/>
      <protection locked="0"/>
    </xf>
    <xf numFmtId="0" fontId="7" fillId="0" borderId="6" xfId="0" applyFont="1" applyBorder="1" applyAlignment="1" applyProtection="1">
      <alignment wrapText="1"/>
      <protection locked="0"/>
    </xf>
    <xf numFmtId="0" fontId="7" fillId="0" borderId="11" xfId="0" applyFont="1" applyBorder="1" applyAlignment="1" applyProtection="1">
      <alignment wrapText="1"/>
      <protection locked="0"/>
    </xf>
    <xf numFmtId="0" fontId="29" fillId="0" borderId="0" xfId="0" applyFont="1" applyBorder="1" applyAlignment="1" applyProtection="1">
      <protection locked="0"/>
    </xf>
    <xf numFmtId="0" fontId="10" fillId="0" borderId="0" xfId="0" applyFont="1" applyBorder="1" applyAlignment="1" applyProtection="1">
      <alignment horizontal="right"/>
      <protection locked="0"/>
    </xf>
    <xf numFmtId="2" fontId="22" fillId="2" borderId="0" xfId="0" applyNumberFormat="1" applyFont="1" applyFill="1" applyBorder="1" applyAlignment="1" applyProtection="1">
      <alignment horizontal="left"/>
      <protection locked="0"/>
    </xf>
    <xf numFmtId="0" fontId="10" fillId="0" borderId="13"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29" fillId="0" borderId="1" xfId="0" applyFont="1" applyBorder="1" applyProtection="1">
      <protection locked="0"/>
    </xf>
    <xf numFmtId="0" fontId="7" fillId="0" borderId="0" xfId="0" applyFont="1" applyBorder="1" applyAlignment="1" applyProtection="1">
      <alignment horizontal="center"/>
      <protection locked="0"/>
    </xf>
    <xf numFmtId="0" fontId="7" fillId="0" borderId="48" xfId="0" applyFont="1" applyBorder="1" applyAlignment="1" applyProtection="1">
      <alignment horizontal="center"/>
      <protection locked="0"/>
    </xf>
    <xf numFmtId="0" fontId="7" fillId="0" borderId="46" xfId="0" applyFont="1" applyBorder="1" applyAlignment="1" applyProtection="1">
      <alignment horizontal="center"/>
      <protection locked="0"/>
    </xf>
    <xf numFmtId="0" fontId="26" fillId="0" borderId="1" xfId="0" applyFont="1" applyBorder="1" applyProtection="1">
      <protection locked="0"/>
    </xf>
    <xf numFmtId="0" fontId="29" fillId="0" borderId="2" xfId="0" applyFont="1" applyBorder="1" applyProtection="1">
      <protection locked="0"/>
    </xf>
    <xf numFmtId="0" fontId="7" fillId="0" borderId="13" xfId="0" applyFont="1" applyBorder="1" applyAlignment="1" applyProtection="1">
      <alignment horizontal="center"/>
      <protection locked="0"/>
    </xf>
    <xf numFmtId="0" fontId="10" fillId="0" borderId="0" xfId="0" applyFont="1" applyAlignment="1" applyProtection="1">
      <alignment horizontal="left"/>
      <protection locked="0"/>
    </xf>
    <xf numFmtId="0" fontId="26" fillId="0" borderId="0" xfId="0" applyFont="1" applyAlignment="1" applyProtection="1">
      <alignment horizontal="right"/>
      <protection locked="0"/>
    </xf>
    <xf numFmtId="0" fontId="8" fillId="0" borderId="2" xfId="0" applyFont="1" applyBorder="1" applyProtection="1">
      <protection locked="0"/>
    </xf>
    <xf numFmtId="0" fontId="10" fillId="0" borderId="34" xfId="0" applyFont="1" applyBorder="1" applyAlignment="1" applyProtection="1">
      <alignment horizontal="centerContinuous"/>
      <protection locked="0"/>
    </xf>
    <xf numFmtId="0" fontId="10" fillId="0" borderId="1" xfId="0" applyFont="1" applyBorder="1" applyAlignment="1" applyProtection="1">
      <alignment horizontal="center"/>
      <protection locked="0"/>
    </xf>
    <xf numFmtId="0" fontId="10" fillId="0" borderId="12"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7" fillId="5" borderId="4" xfId="0" applyFont="1" applyFill="1" applyBorder="1" applyProtection="1">
      <protection locked="0"/>
    </xf>
    <xf numFmtId="0" fontId="7" fillId="5" borderId="10" xfId="0" applyFont="1" applyFill="1" applyBorder="1" applyProtection="1">
      <protection locked="0"/>
    </xf>
    <xf numFmtId="0" fontId="10" fillId="5" borderId="4" xfId="0" applyFont="1" applyFill="1" applyBorder="1" applyAlignment="1" applyProtection="1">
      <alignment horizontal="left" wrapText="1"/>
      <protection locked="0"/>
    </xf>
    <xf numFmtId="0" fontId="7" fillId="5" borderId="15" xfId="0" applyFont="1" applyFill="1" applyBorder="1" applyProtection="1">
      <protection locked="0"/>
    </xf>
    <xf numFmtId="1" fontId="7" fillId="0" borderId="12" xfId="0" applyNumberFormat="1" applyFont="1" applyBorder="1" applyProtection="1">
      <protection locked="0"/>
    </xf>
    <xf numFmtId="49" fontId="7" fillId="0" borderId="1" xfId="0" applyNumberFormat="1" applyFont="1" applyBorder="1" applyProtection="1">
      <protection locked="0"/>
    </xf>
    <xf numFmtId="1" fontId="7" fillId="0" borderId="6" xfId="0" applyNumberFormat="1" applyFont="1" applyBorder="1" applyProtection="1">
      <protection locked="0"/>
    </xf>
    <xf numFmtId="49" fontId="7" fillId="0" borderId="3" xfId="0" applyNumberFormat="1" applyFont="1" applyBorder="1" applyProtection="1">
      <protection locked="0"/>
    </xf>
    <xf numFmtId="1" fontId="7" fillId="0" borderId="11" xfId="0" applyNumberFormat="1" applyFont="1" applyBorder="1" applyProtection="1">
      <protection locked="0"/>
    </xf>
    <xf numFmtId="166" fontId="7" fillId="0" borderId="0" xfId="0" applyNumberFormat="1" applyFont="1" applyBorder="1" applyProtection="1">
      <protection locked="0"/>
    </xf>
    <xf numFmtId="0" fontId="7" fillId="0" borderId="0" xfId="0" applyFont="1" applyAlignment="1" applyProtection="1">
      <protection locked="0"/>
    </xf>
    <xf numFmtId="0" fontId="10" fillId="0" borderId="2" xfId="0" applyFont="1" applyBorder="1" applyAlignment="1" applyProtection="1">
      <alignment wrapText="1"/>
      <protection locked="0"/>
    </xf>
    <xf numFmtId="0" fontId="10" fillId="0" borderId="13" xfId="0" applyFont="1" applyBorder="1" applyAlignment="1" applyProtection="1">
      <alignment wrapText="1"/>
      <protection locked="0"/>
    </xf>
    <xf numFmtId="0" fontId="10" fillId="0" borderId="61" xfId="0" applyFont="1" applyBorder="1" applyAlignment="1" applyProtection="1">
      <alignment wrapText="1"/>
      <protection locked="0"/>
    </xf>
    <xf numFmtId="0" fontId="10" fillId="0" borderId="62" xfId="0" applyFont="1" applyBorder="1" applyAlignment="1" applyProtection="1">
      <alignment wrapText="1"/>
      <protection locked="0"/>
    </xf>
    <xf numFmtId="0" fontId="10" fillId="0" borderId="16" xfId="0" applyFont="1" applyBorder="1" applyAlignment="1" applyProtection="1">
      <alignment wrapText="1"/>
      <protection locked="0"/>
    </xf>
    <xf numFmtId="0" fontId="10" fillId="0" borderId="1" xfId="0" applyFont="1" applyBorder="1" applyAlignment="1" applyProtection="1">
      <protection locked="0"/>
    </xf>
    <xf numFmtId="0" fontId="10" fillId="0" borderId="0" xfId="0" applyFont="1" applyBorder="1" applyAlignment="1" applyProtection="1">
      <alignment wrapText="1"/>
      <protection locked="0"/>
    </xf>
    <xf numFmtId="0" fontId="10" fillId="0" borderId="27" xfId="0" applyFont="1" applyBorder="1" applyAlignment="1" applyProtection="1">
      <alignment wrapText="1"/>
      <protection locked="0"/>
    </xf>
    <xf numFmtId="0" fontId="10" fillId="0" borderId="26" xfId="0" applyFont="1" applyBorder="1" applyAlignment="1" applyProtection="1">
      <alignment wrapText="1"/>
      <protection locked="0"/>
    </xf>
    <xf numFmtId="0" fontId="10" fillId="0" borderId="9" xfId="0" applyFont="1" applyBorder="1" applyAlignment="1" applyProtection="1">
      <alignment wrapText="1"/>
      <protection locked="0"/>
    </xf>
    <xf numFmtId="0" fontId="7" fillId="0" borderId="2" xfId="0" applyFont="1" applyBorder="1" applyAlignment="1" applyProtection="1">
      <protection locked="0"/>
    </xf>
    <xf numFmtId="0" fontId="7" fillId="0" borderId="13" xfId="0" applyFont="1" applyBorder="1" applyAlignment="1" applyProtection="1">
      <alignment wrapText="1"/>
      <protection locked="0"/>
    </xf>
    <xf numFmtId="0" fontId="7" fillId="0" borderId="12" xfId="0" applyFont="1" applyBorder="1" applyAlignment="1" applyProtection="1">
      <alignment horizontal="right"/>
      <protection locked="0"/>
    </xf>
    <xf numFmtId="0" fontId="7" fillId="0" borderId="14" xfId="0" applyFont="1" applyBorder="1" applyAlignment="1" applyProtection="1">
      <alignment horizontal="right"/>
      <protection locked="0"/>
    </xf>
    <xf numFmtId="0" fontId="7" fillId="0" borderId="3" xfId="0" applyFont="1" applyBorder="1" applyAlignment="1" applyProtection="1">
      <protection locked="0"/>
    </xf>
    <xf numFmtId="0" fontId="7" fillId="0" borderId="5" xfId="0" applyFont="1" applyBorder="1" applyAlignment="1" applyProtection="1">
      <alignment wrapText="1"/>
      <protection locked="0"/>
    </xf>
    <xf numFmtId="0" fontId="7" fillId="0" borderId="11" xfId="0" applyFont="1" applyBorder="1" applyAlignment="1" applyProtection="1">
      <alignment horizontal="right"/>
      <protection locked="0"/>
    </xf>
    <xf numFmtId="0" fontId="7" fillId="0" borderId="34" xfId="0" applyFont="1" applyBorder="1" applyAlignment="1" applyProtection="1">
      <alignment horizontal="right"/>
      <protection locked="0"/>
    </xf>
    <xf numFmtId="0" fontId="65" fillId="0" borderId="0" xfId="0" applyFont="1" applyBorder="1" applyAlignment="1" applyProtection="1">
      <alignment horizontal="left"/>
      <protection locked="0"/>
    </xf>
    <xf numFmtId="0" fontId="29" fillId="0" borderId="0" xfId="0" applyFont="1" applyFill="1" applyBorder="1" applyAlignment="1" applyProtection="1">
      <protection locked="0"/>
    </xf>
    <xf numFmtId="0" fontId="10" fillId="0" borderId="10" xfId="0" applyFont="1" applyBorder="1" applyProtection="1">
      <protection locked="0"/>
    </xf>
    <xf numFmtId="0" fontId="7" fillId="0" borderId="8" xfId="0"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0" xfId="0" applyNumberFormat="1" applyFont="1" applyBorder="1" applyAlignment="1" applyProtection="1">
      <alignment horizontal="center"/>
      <protection locked="0"/>
    </xf>
    <xf numFmtId="0" fontId="7" fillId="0" borderId="36" xfId="0" applyFont="1" applyBorder="1" applyProtection="1">
      <protection locked="0"/>
    </xf>
    <xf numFmtId="0" fontId="7" fillId="0" borderId="49" xfId="0" applyFont="1" applyBorder="1" applyProtection="1">
      <protection locked="0"/>
    </xf>
    <xf numFmtId="0" fontId="7" fillId="0" borderId="18" xfId="0" applyFont="1" applyBorder="1" applyProtection="1">
      <protection locked="0"/>
    </xf>
    <xf numFmtId="0" fontId="7" fillId="0" borderId="52" xfId="0" applyFont="1" applyBorder="1" applyProtection="1">
      <protection locked="0"/>
    </xf>
    <xf numFmtId="0" fontId="7" fillId="0" borderId="23" xfId="0" applyFont="1" applyBorder="1" applyProtection="1">
      <protection locked="0"/>
    </xf>
    <xf numFmtId="0" fontId="7" fillId="0" borderId="54" xfId="0" applyFont="1" applyBorder="1" applyProtection="1">
      <protection locked="0"/>
    </xf>
    <xf numFmtId="0" fontId="7" fillId="0" borderId="36" xfId="0" quotePrefix="1" applyFont="1" applyBorder="1" applyProtection="1">
      <protection locked="0"/>
    </xf>
    <xf numFmtId="0" fontId="7" fillId="0" borderId="39" xfId="0" quotePrefix="1" applyFont="1" applyBorder="1" applyProtection="1">
      <protection locked="0"/>
    </xf>
    <xf numFmtId="0" fontId="7" fillId="0" borderId="55" xfId="0" applyFont="1" applyBorder="1" applyProtection="1">
      <protection locked="0"/>
    </xf>
    <xf numFmtId="0" fontId="10" fillId="3" borderId="2" xfId="0" applyFont="1" applyFill="1" applyBorder="1" applyAlignment="1" applyProtection="1">
      <alignment horizontal="center"/>
      <protection locked="0"/>
    </xf>
    <xf numFmtId="0" fontId="10" fillId="3" borderId="1"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0" fontId="10" fillId="3" borderId="11" xfId="0" applyFont="1" applyFill="1" applyBorder="1" applyProtection="1">
      <protection locked="0"/>
    </xf>
    <xf numFmtId="0" fontId="7" fillId="3" borderId="10" xfId="0" applyFont="1" applyFill="1" applyBorder="1" applyAlignment="1" applyProtection="1">
      <alignment wrapText="1"/>
      <protection locked="0"/>
    </xf>
    <xf numFmtId="0" fontId="7" fillId="0" borderId="8" xfId="0" applyNumberFormat="1" applyFont="1" applyBorder="1" applyAlignment="1" applyProtection="1">
      <alignment horizontal="center"/>
      <protection locked="0"/>
    </xf>
    <xf numFmtId="0" fontId="23" fillId="0" borderId="0" xfId="0" applyFont="1" applyBorder="1" applyProtection="1">
      <protection locked="0"/>
    </xf>
    <xf numFmtId="0" fontId="10" fillId="0" borderId="2" xfId="0" applyFont="1" applyFill="1" applyBorder="1" applyAlignment="1" applyProtection="1">
      <alignment horizontal="centerContinuous" vertical="center" wrapText="1"/>
      <protection locked="0"/>
    </xf>
    <xf numFmtId="0" fontId="10" fillId="0" borderId="12" xfId="0" applyFont="1" applyFill="1" applyBorder="1" applyAlignment="1" applyProtection="1">
      <alignment horizontal="center" wrapText="1"/>
      <protection locked="0"/>
    </xf>
    <xf numFmtId="0" fontId="10" fillId="0" borderId="14" xfId="0" applyFont="1" applyFill="1" applyBorder="1" applyAlignment="1" applyProtection="1">
      <alignment horizontal="center" wrapText="1"/>
      <protection locked="0"/>
    </xf>
    <xf numFmtId="0" fontId="10" fillId="0" borderId="13" xfId="0" applyFont="1" applyFill="1" applyBorder="1" applyAlignment="1" applyProtection="1">
      <alignment horizontal="center" wrapText="1"/>
      <protection locked="0"/>
    </xf>
    <xf numFmtId="0" fontId="10" fillId="0" borderId="56" xfId="0" applyFont="1" applyBorder="1" applyAlignment="1" applyProtection="1">
      <alignment horizontal="left" vertical="center" wrapText="1"/>
      <protection locked="0"/>
    </xf>
    <xf numFmtId="0" fontId="10" fillId="0" borderId="57" xfId="0" applyFont="1" applyFill="1" applyBorder="1" applyAlignment="1" applyProtection="1">
      <alignment horizontal="center" wrapText="1"/>
      <protection locked="0"/>
    </xf>
    <xf numFmtId="0" fontId="10" fillId="0" borderId="47" xfId="0" applyFont="1" applyFill="1" applyBorder="1" applyAlignment="1" applyProtection="1">
      <alignment horizontal="center" wrapText="1"/>
      <protection locked="0"/>
    </xf>
    <xf numFmtId="0" fontId="7" fillId="0" borderId="58" xfId="0" applyFont="1" applyBorder="1" applyProtection="1">
      <protection locked="0"/>
    </xf>
    <xf numFmtId="0" fontId="7" fillId="0" borderId="59" xfId="0" applyFont="1" applyBorder="1" applyProtection="1">
      <protection locked="0"/>
    </xf>
    <xf numFmtId="0" fontId="7" fillId="0" borderId="4" xfId="0" quotePrefix="1" applyFont="1" applyBorder="1" applyAlignment="1" applyProtection="1">
      <alignment wrapText="1"/>
      <protection locked="0"/>
    </xf>
    <xf numFmtId="0" fontId="7" fillId="3" borderId="2" xfId="0" applyFont="1" applyFill="1" applyBorder="1" applyProtection="1">
      <protection locked="0"/>
    </xf>
    <xf numFmtId="0" fontId="0" fillId="3" borderId="13" xfId="0" applyFill="1" applyBorder="1" applyAlignment="1" applyProtection="1">
      <alignment vertical="top"/>
      <protection locked="0"/>
    </xf>
    <xf numFmtId="0" fontId="0" fillId="3" borderId="14" xfId="0" applyFill="1" applyBorder="1" applyAlignment="1" applyProtection="1">
      <alignment vertical="top"/>
      <protection locked="0"/>
    </xf>
    <xf numFmtId="0" fontId="0" fillId="3" borderId="9" xfId="0" applyFill="1" applyBorder="1" applyAlignment="1" applyProtection="1">
      <alignment vertical="top"/>
      <protection locked="0"/>
    </xf>
    <xf numFmtId="0" fontId="10" fillId="3" borderId="0" xfId="0" applyFont="1" applyFill="1" applyBorder="1" applyAlignment="1" applyProtection="1">
      <alignment vertical="top"/>
      <protection locked="0"/>
    </xf>
    <xf numFmtId="0" fontId="0" fillId="3" borderId="5" xfId="0" applyFill="1" applyBorder="1" applyAlignment="1" applyProtection="1">
      <alignment vertical="top"/>
      <protection locked="0"/>
    </xf>
    <xf numFmtId="0" fontId="0" fillId="3" borderId="34" xfId="0" applyFill="1" applyBorder="1" applyAlignment="1" applyProtection="1">
      <alignment vertical="top"/>
      <protection locked="0"/>
    </xf>
    <xf numFmtId="0" fontId="47" fillId="3" borderId="11" xfId="0" applyFont="1" applyFill="1" applyBorder="1" applyAlignment="1" applyProtection="1">
      <alignment horizontal="center"/>
      <protection locked="0"/>
    </xf>
    <xf numFmtId="0" fontId="47" fillId="3" borderId="3" xfId="0" applyFont="1" applyFill="1" applyBorder="1" applyAlignment="1" applyProtection="1">
      <alignment horizontal="center"/>
      <protection locked="0"/>
    </xf>
    <xf numFmtId="0" fontId="7" fillId="0" borderId="80" xfId="0" applyFont="1" applyBorder="1" applyProtection="1">
      <protection locked="0"/>
    </xf>
    <xf numFmtId="0" fontId="7" fillId="0" borderId="6"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80" xfId="0" applyFont="1" applyBorder="1" applyAlignment="1" applyProtection="1">
      <alignment horizontal="center"/>
      <protection locked="0"/>
    </xf>
    <xf numFmtId="0" fontId="22" fillId="2" borderId="0" xfId="0" applyFont="1" applyFill="1" applyProtection="1">
      <protection locked="0"/>
    </xf>
    <xf numFmtId="3" fontId="7" fillId="0" borderId="8" xfId="0" applyNumberFormat="1" applyFont="1" applyBorder="1" applyProtection="1">
      <protection locked="0"/>
    </xf>
    <xf numFmtId="3" fontId="7" fillId="0" borderId="0" xfId="0" applyNumberFormat="1" applyFont="1" applyBorder="1" applyProtection="1">
      <protection locked="0"/>
    </xf>
    <xf numFmtId="0" fontId="8" fillId="0" borderId="0" xfId="0" applyFont="1" applyProtection="1">
      <protection locked="0"/>
    </xf>
    <xf numFmtId="164" fontId="7" fillId="0" borderId="48" xfId="5" applyFont="1" applyBorder="1" applyProtection="1">
      <protection locked="0"/>
    </xf>
    <xf numFmtId="164" fontId="7" fillId="0" borderId="21" xfId="5" applyFont="1" applyBorder="1" applyProtection="1">
      <protection locked="0"/>
    </xf>
    <xf numFmtId="164" fontId="7" fillId="0" borderId="22" xfId="5" applyFont="1" applyBorder="1" applyProtection="1">
      <protection locked="0"/>
    </xf>
    <xf numFmtId="0" fontId="7" fillId="3" borderId="14" xfId="0" applyFont="1" applyFill="1" applyBorder="1" applyProtection="1">
      <protection locked="0"/>
    </xf>
    <xf numFmtId="0" fontId="8" fillId="3" borderId="0" xfId="0" applyFont="1" applyFill="1" applyProtection="1">
      <protection locked="0"/>
    </xf>
    <xf numFmtId="0" fontId="10" fillId="3" borderId="9" xfId="0" applyFont="1" applyFill="1" applyBorder="1" applyProtection="1">
      <protection locked="0"/>
    </xf>
    <xf numFmtId="0" fontId="11" fillId="3" borderId="6" xfId="0" applyFont="1" applyFill="1" applyBorder="1" applyAlignment="1" applyProtection="1">
      <alignment horizontal="center"/>
      <protection locked="0"/>
    </xf>
    <xf numFmtId="0" fontId="10" fillId="3" borderId="3" xfId="0" applyFont="1" applyFill="1" applyBorder="1" applyAlignment="1" applyProtection="1">
      <alignment vertical="top"/>
      <protection locked="0"/>
    </xf>
    <xf numFmtId="0" fontId="10" fillId="3" borderId="34" xfId="0" applyFont="1" applyFill="1" applyBorder="1" applyProtection="1">
      <protection locked="0"/>
    </xf>
    <xf numFmtId="165" fontId="11" fillId="3" borderId="11" xfId="0" applyNumberFormat="1" applyFont="1" applyFill="1" applyBorder="1" applyAlignment="1" applyProtection="1">
      <alignment horizontal="center" vertical="top" wrapText="1"/>
      <protection locked="0"/>
    </xf>
    <xf numFmtId="169" fontId="10" fillId="3" borderId="3" xfId="0" applyNumberFormat="1" applyFont="1" applyFill="1" applyBorder="1" applyAlignment="1" applyProtection="1">
      <alignment wrapText="1"/>
      <protection locked="0"/>
    </xf>
    <xf numFmtId="0" fontId="10" fillId="3" borderId="3" xfId="0" applyFont="1" applyFill="1" applyBorder="1" applyAlignment="1" applyProtection="1">
      <alignment horizontal="center" wrapText="1"/>
      <protection locked="0"/>
    </xf>
    <xf numFmtId="0" fontId="10" fillId="0" borderId="13" xfId="0" applyFont="1" applyFill="1" applyBorder="1" applyProtection="1">
      <protection locked="0"/>
    </xf>
    <xf numFmtId="0" fontId="7" fillId="5" borderId="0" xfId="0" applyFont="1" applyFill="1" applyAlignment="1" applyProtection="1">
      <alignment horizontal="right"/>
      <protection locked="0"/>
    </xf>
    <xf numFmtId="0" fontId="22" fillId="2" borderId="57" xfId="0" applyFont="1" applyFill="1" applyBorder="1" applyProtection="1">
      <protection locked="0"/>
    </xf>
    <xf numFmtId="0" fontId="7" fillId="0" borderId="0" xfId="0" applyFont="1" applyFill="1" applyAlignment="1" applyProtection="1">
      <alignment horizontal="right"/>
      <protection locked="0"/>
    </xf>
    <xf numFmtId="0" fontId="28" fillId="0" borderId="0" xfId="0" applyFont="1" applyFill="1" applyBorder="1" applyProtection="1">
      <protection locked="0"/>
    </xf>
    <xf numFmtId="0" fontId="49" fillId="3" borderId="12" xfId="0" applyFont="1" applyFill="1" applyBorder="1" applyAlignment="1" applyProtection="1">
      <alignment horizontal="center" wrapText="1"/>
      <protection locked="0"/>
    </xf>
    <xf numFmtId="0" fontId="7" fillId="3" borderId="12" xfId="0" applyFont="1" applyFill="1" applyBorder="1" applyProtection="1">
      <protection locked="0"/>
    </xf>
    <xf numFmtId="0" fontId="8" fillId="3" borderId="3" xfId="0" applyFont="1" applyFill="1" applyBorder="1" applyAlignment="1" applyProtection="1">
      <alignment vertical="top"/>
      <protection locked="0"/>
    </xf>
    <xf numFmtId="49" fontId="10" fillId="3" borderId="11" xfId="0" applyNumberFormat="1" applyFont="1" applyFill="1" applyBorder="1" applyAlignment="1" applyProtection="1">
      <alignment horizontal="center"/>
      <protection locked="0"/>
    </xf>
    <xf numFmtId="0" fontId="10" fillId="0" borderId="4" xfId="0" applyFont="1" applyFill="1" applyBorder="1" applyProtection="1">
      <protection locked="0"/>
    </xf>
    <xf numFmtId="0" fontId="10" fillId="0" borderId="10" xfId="0" applyFont="1" applyFill="1" applyBorder="1" applyProtection="1">
      <protection locked="0"/>
    </xf>
    <xf numFmtId="0" fontId="7" fillId="0" borderId="19" xfId="0" applyFont="1" applyFill="1" applyBorder="1" applyProtection="1">
      <protection locked="0"/>
    </xf>
    <xf numFmtId="0" fontId="10" fillId="0" borderId="0" xfId="0" applyFont="1" applyFill="1" applyAlignment="1" applyProtection="1">
      <alignment horizontal="center"/>
      <protection locked="0"/>
    </xf>
    <xf numFmtId="0" fontId="26" fillId="0" borderId="0" xfId="0" applyFont="1" applyBorder="1" applyAlignment="1" applyProtection="1">
      <alignment horizontal="left"/>
      <protection locked="0"/>
    </xf>
    <xf numFmtId="0" fontId="7" fillId="3" borderId="12" xfId="0" applyFont="1" applyFill="1" applyBorder="1" applyAlignment="1" applyProtection="1">
      <alignment horizontal="center"/>
      <protection locked="0"/>
    </xf>
    <xf numFmtId="0" fontId="10" fillId="3" borderId="6" xfId="0" applyNumberFormat="1" applyFont="1" applyFill="1" applyBorder="1" applyAlignment="1" applyProtection="1">
      <alignment horizontal="center"/>
      <protection locked="0"/>
    </xf>
    <xf numFmtId="0" fontId="7" fillId="0" borderId="2" xfId="4" applyFont="1" applyBorder="1" applyAlignment="1" applyProtection="1">
      <alignment wrapText="1"/>
      <protection locked="0"/>
    </xf>
    <xf numFmtId="164" fontId="7" fillId="0" borderId="12" xfId="5" quotePrefix="1" applyFont="1" applyBorder="1" applyAlignment="1" applyProtection="1">
      <alignment horizontal="right"/>
      <protection locked="0"/>
    </xf>
    <xf numFmtId="0" fontId="7" fillId="0" borderId="1" xfId="4" applyFont="1" applyBorder="1" applyAlignment="1" applyProtection="1">
      <alignment wrapText="1"/>
      <protection locked="0"/>
    </xf>
    <xf numFmtId="164" fontId="7" fillId="10" borderId="9" xfId="5" applyFont="1" applyFill="1" applyBorder="1" applyAlignment="1" applyProtection="1">
      <alignment horizontal="right"/>
      <protection locked="0"/>
    </xf>
    <xf numFmtId="0" fontId="7" fillId="0" borderId="3" xfId="4" applyFont="1" applyBorder="1" applyAlignment="1" applyProtection="1">
      <alignment wrapText="1"/>
      <protection locked="0"/>
    </xf>
    <xf numFmtId="164" fontId="7" fillId="0" borderId="11" xfId="5" applyFont="1" applyBorder="1" applyAlignment="1" applyProtection="1">
      <alignment horizontal="right"/>
      <protection locked="0"/>
    </xf>
    <xf numFmtId="164" fontId="7" fillId="0" borderId="11" xfId="5" quotePrefix="1" applyFont="1" applyBorder="1" applyAlignment="1" applyProtection="1">
      <alignment horizontal="right"/>
      <protection locked="0"/>
    </xf>
    <xf numFmtId="14" fontId="10" fillId="3" borderId="1" xfId="0" applyNumberFormat="1" applyFont="1" applyFill="1" applyBorder="1" applyAlignment="1" applyProtection="1">
      <alignment horizontal="center"/>
      <protection locked="0"/>
    </xf>
    <xf numFmtId="49" fontId="10" fillId="3" borderId="6" xfId="0" applyNumberFormat="1" applyFont="1" applyFill="1" applyBorder="1" applyAlignment="1" applyProtection="1">
      <alignment horizontal="center"/>
      <protection locked="0"/>
    </xf>
    <xf numFmtId="0" fontId="10" fillId="3" borderId="3" xfId="0" applyFont="1" applyFill="1" applyBorder="1" applyProtection="1">
      <protection locked="0"/>
    </xf>
    <xf numFmtId="0" fontId="28" fillId="0" borderId="0" xfId="0" applyFont="1" applyFill="1" applyProtection="1">
      <protection locked="0"/>
    </xf>
    <xf numFmtId="3" fontId="10" fillId="4" borderId="8" xfId="0" applyNumberFormat="1" applyFont="1" applyFill="1" applyBorder="1" applyProtection="1"/>
    <xf numFmtId="3" fontId="10" fillId="4" borderId="11" xfId="0" applyNumberFormat="1" applyFont="1" applyFill="1" applyBorder="1" applyProtection="1"/>
    <xf numFmtId="0" fontId="10" fillId="4" borderId="53" xfId="0" applyFont="1" applyFill="1" applyBorder="1" applyProtection="1"/>
    <xf numFmtId="0" fontId="10" fillId="4" borderId="63" xfId="0" applyFont="1" applyFill="1" applyBorder="1" applyProtection="1"/>
    <xf numFmtId="0" fontId="10" fillId="4" borderId="68" xfId="0" applyFont="1" applyFill="1" applyBorder="1" applyProtection="1"/>
    <xf numFmtId="0" fontId="10" fillId="4" borderId="8" xfId="0" applyFont="1" applyFill="1" applyBorder="1" applyProtection="1"/>
    <xf numFmtId="0" fontId="10" fillId="4" borderId="6" xfId="0" applyFont="1" applyFill="1" applyBorder="1" applyProtection="1"/>
    <xf numFmtId="0" fontId="22" fillId="2" borderId="0" xfId="0" applyFont="1" applyFill="1" applyBorder="1" applyProtection="1"/>
    <xf numFmtId="0" fontId="10" fillId="4" borderId="9" xfId="0" applyFont="1" applyFill="1" applyBorder="1" applyProtection="1"/>
    <xf numFmtId="0" fontId="10" fillId="4" borderId="15" xfId="0" applyFont="1" applyFill="1" applyBorder="1" applyProtection="1"/>
    <xf numFmtId="0" fontId="10" fillId="4" borderId="4" xfId="0" applyFont="1" applyFill="1" applyBorder="1" applyProtection="1"/>
    <xf numFmtId="0" fontId="10" fillId="4" borderId="11" xfId="0" applyFont="1" applyFill="1" applyBorder="1" applyProtection="1"/>
    <xf numFmtId="164" fontId="10" fillId="4" borderId="11" xfId="5" applyFont="1" applyFill="1" applyBorder="1" applyProtection="1"/>
    <xf numFmtId="0" fontId="28" fillId="2" borderId="42" xfId="0" applyFont="1" applyFill="1" applyBorder="1" applyAlignment="1" applyProtection="1">
      <alignment horizontal="center"/>
    </xf>
    <xf numFmtId="0" fontId="22" fillId="2" borderId="43" xfId="0" applyFont="1" applyFill="1" applyBorder="1" applyAlignment="1" applyProtection="1">
      <alignment horizontal="left"/>
    </xf>
    <xf numFmtId="0" fontId="10" fillId="0" borderId="0" xfId="0" applyFont="1" applyAlignment="1" applyProtection="1">
      <alignment horizontal="right"/>
    </xf>
    <xf numFmtId="0" fontId="7" fillId="2" borderId="0" xfId="0" applyFont="1" applyFill="1" applyProtection="1"/>
    <xf numFmtId="0" fontId="10" fillId="4" borderId="48" xfId="0" applyFont="1" applyFill="1" applyBorder="1" applyAlignment="1" applyProtection="1">
      <alignment horizontal="right" vertical="center"/>
    </xf>
    <xf numFmtId="0" fontId="10" fillId="4" borderId="21" xfId="0" applyFont="1" applyFill="1" applyBorder="1" applyAlignment="1" applyProtection="1">
      <alignment horizontal="right"/>
    </xf>
    <xf numFmtId="0" fontId="10" fillId="4" borderId="8" xfId="8" applyFont="1" applyFill="1" applyBorder="1" applyProtection="1"/>
    <xf numFmtId="0" fontId="6" fillId="4" borderId="12" xfId="8" applyFont="1" applyFill="1" applyBorder="1" applyAlignment="1" applyProtection="1"/>
    <xf numFmtId="0" fontId="11" fillId="4" borderId="8" xfId="8" applyFont="1" applyFill="1" applyBorder="1" applyProtection="1"/>
    <xf numFmtId="0" fontId="11" fillId="4" borderId="8" xfId="8" applyFont="1" applyFill="1" applyBorder="1" applyAlignment="1" applyProtection="1"/>
    <xf numFmtId="0" fontId="70" fillId="2" borderId="8" xfId="8" applyFont="1" applyFill="1" applyBorder="1" applyAlignment="1" applyProtection="1">
      <alignment horizontal="right"/>
    </xf>
    <xf numFmtId="1" fontId="11" fillId="4" borderId="4" xfId="8" quotePrefix="1" applyNumberFormat="1" applyFont="1" applyFill="1" applyBorder="1" applyAlignment="1" applyProtection="1">
      <alignment horizontal="right"/>
    </xf>
    <xf numFmtId="1" fontId="11" fillId="4" borderId="8" xfId="8" quotePrefix="1" applyNumberFormat="1" applyFont="1" applyFill="1" applyBorder="1" applyAlignment="1" applyProtection="1">
      <alignment horizontal="right"/>
    </xf>
    <xf numFmtId="168" fontId="11" fillId="4" borderId="11" xfId="5" quotePrefix="1" applyNumberFormat="1" applyFont="1" applyFill="1" applyBorder="1" applyAlignment="1" applyProtection="1">
      <alignment horizontal="right"/>
    </xf>
    <xf numFmtId="0" fontId="10" fillId="0" borderId="2" xfId="0" applyFont="1" applyBorder="1" applyAlignment="1" applyProtection="1">
      <alignment horizontal="left" vertical="top" wrapText="1"/>
      <protection locked="0"/>
    </xf>
    <xf numFmtId="1" fontId="10" fillId="4" borderId="11" xfId="0" applyNumberFormat="1" applyFont="1" applyFill="1" applyBorder="1" applyProtection="1"/>
    <xf numFmtId="1" fontId="10" fillId="4" borderId="8" xfId="0" applyNumberFormat="1" applyFont="1" applyFill="1" applyBorder="1" applyProtection="1"/>
    <xf numFmtId="0" fontId="10" fillId="0" borderId="11" xfId="0" applyFont="1" applyBorder="1" applyAlignment="1" applyProtection="1">
      <alignment horizontal="center"/>
    </xf>
    <xf numFmtId="0" fontId="10" fillId="0" borderId="11" xfId="0" applyFont="1" applyFill="1" applyBorder="1" applyAlignment="1" applyProtection="1">
      <alignment horizontal="center"/>
    </xf>
    <xf numFmtId="1" fontId="10" fillId="4" borderId="12" xfId="0" applyNumberFormat="1" applyFont="1" applyFill="1" applyBorder="1" applyProtection="1"/>
    <xf numFmtId="1" fontId="10" fillId="4" borderId="17" xfId="0" applyNumberFormat="1" applyFont="1" applyFill="1" applyBorder="1" applyProtection="1"/>
    <xf numFmtId="1" fontId="10" fillId="4" borderId="53" xfId="0" applyNumberFormat="1" applyFont="1" applyFill="1" applyBorder="1" applyProtection="1"/>
    <xf numFmtId="1" fontId="10" fillId="4" borderId="63" xfId="0" applyNumberFormat="1" applyFont="1" applyFill="1" applyBorder="1" applyProtection="1"/>
    <xf numFmtId="0" fontId="73" fillId="0" borderId="0" xfId="9" applyFont="1" applyAlignment="1">
      <alignment horizontal="left" vertical="top"/>
    </xf>
    <xf numFmtId="0" fontId="11" fillId="3" borderId="2" xfId="8" applyFont="1" applyFill="1" applyBorder="1" applyProtection="1">
      <protection locked="0"/>
    </xf>
    <xf numFmtId="0" fontId="11" fillId="3" borderId="1" xfId="8" applyFont="1" applyFill="1" applyBorder="1" applyProtection="1">
      <protection locked="0"/>
    </xf>
    <xf numFmtId="0" fontId="11" fillId="3" borderId="3" xfId="8" applyFont="1" applyFill="1" applyBorder="1" applyProtection="1">
      <protection locked="0"/>
    </xf>
    <xf numFmtId="0" fontId="11" fillId="3" borderId="5" xfId="8" applyFont="1" applyFill="1" applyBorder="1" applyProtection="1">
      <protection locked="0"/>
    </xf>
    <xf numFmtId="0" fontId="11" fillId="3" borderId="12" xfId="8" applyFont="1" applyFill="1" applyBorder="1" applyProtection="1">
      <protection locked="0"/>
    </xf>
    <xf numFmtId="0" fontId="11" fillId="3" borderId="6" xfId="8" applyFont="1" applyFill="1" applyBorder="1" applyProtection="1">
      <protection locked="0"/>
    </xf>
    <xf numFmtId="0" fontId="11" fillId="3" borderId="11" xfId="8" applyFont="1" applyFill="1" applyBorder="1" applyProtection="1">
      <protection locked="0"/>
    </xf>
    <xf numFmtId="0" fontId="11" fillId="3" borderId="8" xfId="8" applyFont="1" applyFill="1" applyBorder="1" applyAlignment="1" applyProtection="1">
      <alignment wrapText="1"/>
      <protection locked="0"/>
    </xf>
    <xf numFmtId="0" fontId="11" fillId="3" borderId="10" xfId="8" applyFont="1" applyFill="1" applyBorder="1" applyProtection="1">
      <protection locked="0"/>
    </xf>
    <xf numFmtId="0" fontId="11" fillId="3" borderId="8" xfId="8" applyFont="1" applyFill="1" applyBorder="1" applyProtection="1">
      <protection locked="0"/>
    </xf>
    <xf numFmtId="0" fontId="11" fillId="3" borderId="13" xfId="8" applyFont="1" applyFill="1" applyBorder="1" applyAlignment="1" applyProtection="1">
      <alignment vertical="center"/>
      <protection locked="0"/>
    </xf>
    <xf numFmtId="0" fontId="11" fillId="3" borderId="4" xfId="8" applyFont="1" applyFill="1" applyBorder="1" applyAlignment="1" applyProtection="1">
      <alignment vertical="center"/>
      <protection locked="0"/>
    </xf>
    <xf numFmtId="0" fontId="10" fillId="3" borderId="1" xfId="8" applyFont="1" applyFill="1" applyBorder="1" applyAlignment="1" applyProtection="1">
      <protection locked="0"/>
    </xf>
    <xf numFmtId="0" fontId="11" fillId="3" borderId="9" xfId="0" applyFont="1" applyFill="1" applyBorder="1" applyAlignment="1" applyProtection="1">
      <alignment horizontal="center"/>
      <protection locked="0"/>
    </xf>
    <xf numFmtId="0" fontId="10" fillId="3" borderId="0" xfId="0" applyFont="1" applyFill="1" applyBorder="1" applyAlignment="1" applyProtection="1">
      <alignment horizontal="center"/>
      <protection locked="0"/>
    </xf>
    <xf numFmtId="0" fontId="10" fillId="3" borderId="13" xfId="0" applyFont="1" applyFill="1" applyBorder="1" applyAlignment="1" applyProtection="1">
      <alignment horizontal="center"/>
      <protection locked="0"/>
    </xf>
    <xf numFmtId="0" fontId="10" fillId="3" borderId="5" xfId="0" applyNumberFormat="1" applyFont="1" applyFill="1" applyBorder="1" applyAlignment="1" applyProtection="1">
      <alignment horizontal="center"/>
      <protection locked="0"/>
    </xf>
    <xf numFmtId="0" fontId="7" fillId="0" borderId="0" xfId="0" applyFont="1"/>
    <xf numFmtId="0" fontId="7" fillId="0" borderId="0" xfId="0" applyNumberFormat="1" applyFont="1"/>
    <xf numFmtId="165" fontId="11" fillId="3" borderId="6" xfId="0" applyNumberFormat="1" applyFont="1" applyFill="1" applyBorder="1" applyAlignment="1" applyProtection="1">
      <alignment horizontal="center" vertical="top" wrapText="1"/>
      <protection locked="0"/>
    </xf>
    <xf numFmtId="0" fontId="10" fillId="4" borderId="1" xfId="0" applyFont="1" applyFill="1" applyBorder="1" applyProtection="1"/>
    <xf numFmtId="3" fontId="10" fillId="4" borderId="4" xfId="0" applyNumberFormat="1" applyFont="1" applyFill="1" applyBorder="1" applyProtection="1"/>
    <xf numFmtId="164" fontId="10" fillId="4" borderId="12" xfId="5" quotePrefix="1" applyFont="1" applyFill="1" applyBorder="1" applyAlignment="1" applyProtection="1">
      <alignment horizontal="right"/>
    </xf>
    <xf numFmtId="164" fontId="10" fillId="4" borderId="11" xfId="5" applyFont="1" applyFill="1" applyBorder="1" applyAlignment="1" applyProtection="1">
      <alignment horizontal="right"/>
    </xf>
    <xf numFmtId="164" fontId="10" fillId="4" borderId="46" xfId="5" applyFont="1" applyFill="1" applyBorder="1" applyProtection="1"/>
    <xf numFmtId="164" fontId="10" fillId="4" borderId="64" xfId="5" applyFont="1" applyFill="1" applyBorder="1" applyProtection="1"/>
    <xf numFmtId="164" fontId="10" fillId="4" borderId="65" xfId="5" applyFont="1" applyFill="1" applyBorder="1" applyProtection="1"/>
    <xf numFmtId="0" fontId="7" fillId="4" borderId="8" xfId="0" applyFont="1" applyFill="1" applyBorder="1" applyProtection="1"/>
    <xf numFmtId="0" fontId="7" fillId="4" borderId="4" xfId="0" applyFont="1" applyFill="1" applyBorder="1" applyProtection="1"/>
    <xf numFmtId="0" fontId="66" fillId="4" borderId="81" xfId="0" applyFont="1" applyFill="1" applyBorder="1" applyProtection="1"/>
    <xf numFmtId="0" fontId="7" fillId="4" borderId="44" xfId="0" applyFont="1" applyFill="1" applyBorder="1" applyProtection="1"/>
    <xf numFmtId="0" fontId="7" fillId="4" borderId="60" xfId="0" applyFont="1" applyFill="1" applyBorder="1" applyProtection="1"/>
    <xf numFmtId="0" fontId="10" fillId="4" borderId="34" xfId="0" applyFont="1" applyFill="1" applyBorder="1" applyProtection="1"/>
    <xf numFmtId="164" fontId="10" fillId="4" borderId="8" xfId="5" applyFont="1" applyFill="1" applyBorder="1" applyProtection="1"/>
    <xf numFmtId="168" fontId="10" fillId="4" borderId="15" xfId="5" applyNumberFormat="1" applyFont="1" applyFill="1" applyBorder="1" applyProtection="1"/>
    <xf numFmtId="168" fontId="10" fillId="4" borderId="8" xfId="5" applyNumberFormat="1" applyFont="1" applyFill="1" applyBorder="1" applyProtection="1"/>
    <xf numFmtId="0" fontId="10" fillId="3" borderId="8" xfId="0" applyFont="1" applyFill="1" applyBorder="1" applyAlignment="1" applyProtection="1">
      <alignment wrapText="1"/>
      <protection locked="0"/>
    </xf>
    <xf numFmtId="0" fontId="7" fillId="0" borderId="0" xfId="0" applyFont="1" applyAlignment="1" applyProtection="1">
      <alignment horizontal="center" vertical="center"/>
      <protection locked="0"/>
    </xf>
    <xf numFmtId="0" fontId="10" fillId="4" borderId="50" xfId="0" applyFont="1" applyFill="1" applyBorder="1" applyProtection="1"/>
    <xf numFmtId="0" fontId="7" fillId="4" borderId="12" xfId="0" applyFont="1" applyFill="1" applyBorder="1" applyAlignment="1" applyProtection="1"/>
    <xf numFmtId="0" fontId="7" fillId="4" borderId="6" xfId="0" applyFont="1" applyFill="1" applyBorder="1" applyProtection="1"/>
    <xf numFmtId="0" fontId="7" fillId="4" borderId="11" xfId="0" applyFont="1" applyFill="1" applyBorder="1" applyProtection="1"/>
    <xf numFmtId="0" fontId="10" fillId="3" borderId="2" xfId="0" applyFont="1" applyFill="1" applyBorder="1" applyAlignment="1" applyProtection="1">
      <alignment wrapText="1"/>
      <protection locked="0"/>
    </xf>
    <xf numFmtId="0" fontId="10" fillId="3" borderId="13" xfId="0" applyFont="1" applyFill="1" applyBorder="1" applyAlignment="1" applyProtection="1">
      <alignment wrapText="1"/>
      <protection locked="0"/>
    </xf>
    <xf numFmtId="0" fontId="10" fillId="3" borderId="14" xfId="0" applyFont="1" applyFill="1" applyBorder="1" applyAlignment="1" applyProtection="1">
      <alignment wrapText="1"/>
      <protection locked="0"/>
    </xf>
    <xf numFmtId="0" fontId="10" fillId="3" borderId="1" xfId="0" applyFont="1" applyFill="1" applyBorder="1" applyAlignment="1" applyProtection="1">
      <alignment wrapText="1"/>
      <protection locked="0"/>
    </xf>
    <xf numFmtId="0" fontId="10" fillId="3" borderId="3" xfId="0" applyFont="1" applyFill="1" applyBorder="1" applyAlignment="1" applyProtection="1">
      <alignment wrapText="1"/>
      <protection locked="0"/>
    </xf>
    <xf numFmtId="0" fontId="10" fillId="3" borderId="2" xfId="0" applyFont="1" applyFill="1" applyBorder="1" applyAlignment="1" applyProtection="1">
      <alignment vertical="center" wrapText="1"/>
      <protection locked="0"/>
    </xf>
    <xf numFmtId="0" fontId="10" fillId="3" borderId="12" xfId="0" applyFont="1" applyFill="1" applyBorder="1" applyAlignment="1" applyProtection="1">
      <alignment wrapText="1"/>
      <protection locked="0"/>
    </xf>
    <xf numFmtId="0" fontId="10" fillId="3" borderId="11" xfId="0" applyFont="1" applyFill="1" applyBorder="1" applyAlignment="1" applyProtection="1">
      <alignment wrapText="1"/>
      <protection locked="0"/>
    </xf>
    <xf numFmtId="0" fontId="7" fillId="4" borderId="6" xfId="0" applyFont="1" applyFill="1" applyBorder="1" applyAlignment="1" applyProtection="1">
      <alignment horizontal="right"/>
    </xf>
    <xf numFmtId="0" fontId="7" fillId="0" borderId="48" xfId="0" applyFont="1" applyBorder="1" applyAlignment="1" applyProtection="1">
      <alignment horizontal="center"/>
    </xf>
    <xf numFmtId="168" fontId="7" fillId="4" borderId="8" xfId="5" applyNumberFormat="1" applyFont="1" applyFill="1" applyBorder="1" applyProtection="1"/>
    <xf numFmtId="0" fontId="7" fillId="0" borderId="12" xfId="0" applyFont="1" applyBorder="1" applyAlignment="1" applyProtection="1">
      <alignment horizontal="center"/>
    </xf>
    <xf numFmtId="0" fontId="0" fillId="0" borderId="0" xfId="0" applyFill="1"/>
    <xf numFmtId="0" fontId="10" fillId="0" borderId="0" xfId="0" applyFont="1" applyFill="1" applyBorder="1" applyAlignment="1" applyProtection="1">
      <alignment horizontal="right"/>
    </xf>
    <xf numFmtId="0" fontId="22" fillId="0" borderId="0" xfId="0" applyFont="1" applyFill="1" applyBorder="1" applyAlignment="1" applyProtection="1">
      <alignment wrapText="1"/>
    </xf>
    <xf numFmtId="1" fontId="7" fillId="0" borderId="0" xfId="0" applyNumberFormat="1" applyFont="1" applyFill="1" applyBorder="1" applyAlignment="1" applyProtection="1">
      <alignment horizontal="right"/>
    </xf>
    <xf numFmtId="0" fontId="5" fillId="0" borderId="0" xfId="0" applyFont="1" applyFill="1"/>
    <xf numFmtId="1" fontId="10" fillId="0" borderId="18" xfId="0" applyNumberFormat="1" applyFont="1" applyFill="1" applyBorder="1" applyAlignment="1" applyProtection="1">
      <alignment horizontal="right"/>
    </xf>
    <xf numFmtId="0" fontId="65" fillId="0" borderId="0" xfId="0" applyFont="1" applyFill="1" applyBorder="1" applyProtection="1"/>
    <xf numFmtId="0" fontId="10" fillId="0" borderId="0" xfId="0" applyFont="1" applyFill="1" applyBorder="1" applyAlignment="1">
      <alignment vertical="center" wrapText="1"/>
    </xf>
    <xf numFmtId="3" fontId="7" fillId="0" borderId="0" xfId="0" applyNumberFormat="1" applyFont="1" applyFill="1" applyBorder="1" applyAlignment="1" applyProtection="1">
      <alignment horizontal="right"/>
    </xf>
    <xf numFmtId="3" fontId="65" fillId="0" borderId="0" xfId="0" applyNumberFormat="1" applyFont="1" applyFill="1" applyBorder="1" applyAlignment="1" applyProtection="1">
      <alignment horizontal="right"/>
    </xf>
    <xf numFmtId="0" fontId="11" fillId="3" borderId="0" xfId="8" applyFont="1" applyFill="1" applyBorder="1" applyAlignment="1" applyProtection="1">
      <alignment vertical="center"/>
      <protection locked="0"/>
    </xf>
    <xf numFmtId="1" fontId="7" fillId="0" borderId="0" xfId="0" applyNumberFormat="1" applyFont="1" applyBorder="1"/>
    <xf numFmtId="1" fontId="10" fillId="0" borderId="0" xfId="0" applyNumberFormat="1" applyFont="1" applyBorder="1"/>
    <xf numFmtId="1" fontId="7" fillId="0" borderId="0" xfId="0" applyNumberFormat="1" applyFont="1" applyBorder="1" applyAlignment="1">
      <alignment horizontal="right"/>
    </xf>
    <xf numFmtId="0" fontId="74" fillId="0" borderId="0" xfId="8" applyFont="1" applyFill="1" applyProtection="1">
      <protection locked="0"/>
    </xf>
    <xf numFmtId="0" fontId="75" fillId="0" borderId="0" xfId="0" applyFont="1" applyAlignment="1">
      <alignment vertical="center"/>
    </xf>
    <xf numFmtId="0" fontId="7" fillId="0" borderId="0" xfId="0" applyFont="1" applyFill="1" applyBorder="1" applyAlignment="1" applyProtection="1">
      <alignment horizontal="right"/>
      <protection locked="0"/>
    </xf>
    <xf numFmtId="0" fontId="5" fillId="0" borderId="0" xfId="8" applyFont="1" applyProtection="1">
      <protection locked="0"/>
    </xf>
    <xf numFmtId="0" fontId="7" fillId="0" borderId="0" xfId="8" applyFont="1" applyBorder="1" applyAlignment="1" applyProtection="1">
      <alignment horizontal="right"/>
      <protection locked="0"/>
    </xf>
    <xf numFmtId="0" fontId="7" fillId="0" borderId="6" xfId="0" applyFont="1" applyBorder="1" applyProtection="1">
      <protection locked="0"/>
    </xf>
    <xf numFmtId="0" fontId="7" fillId="0" borderId="12" xfId="0" applyFont="1" applyBorder="1" applyProtection="1">
      <protection locked="0"/>
    </xf>
    <xf numFmtId="0" fontId="7" fillId="0" borderId="6" xfId="0" applyFont="1" applyBorder="1" applyProtection="1">
      <protection locked="0"/>
    </xf>
    <xf numFmtId="0" fontId="7" fillId="0" borderId="6" xfId="0" applyFont="1" applyBorder="1" applyProtection="1">
      <protection locked="0"/>
    </xf>
    <xf numFmtId="0" fontId="7" fillId="0" borderId="11" xfId="0" applyFont="1" applyBorder="1" applyProtection="1">
      <protection locked="0"/>
    </xf>
    <xf numFmtId="1" fontId="7" fillId="0" borderId="6" xfId="0" applyNumberFormat="1" applyFont="1" applyBorder="1" applyAlignment="1" applyProtection="1">
      <alignment horizontal="center"/>
      <protection locked="0"/>
    </xf>
    <xf numFmtId="0" fontId="7" fillId="0" borderId="1" xfId="0" applyFont="1" applyBorder="1" applyProtection="1">
      <protection locked="0"/>
    </xf>
    <xf numFmtId="0" fontId="7" fillId="0" borderId="0" xfId="0" applyFont="1" applyBorder="1" applyProtection="1">
      <protection locked="0"/>
    </xf>
    <xf numFmtId="0" fontId="7" fillId="0" borderId="1" xfId="0" applyFont="1" applyBorder="1" applyProtection="1">
      <protection locked="0"/>
    </xf>
    <xf numFmtId="0" fontId="29" fillId="0" borderId="1" xfId="0" applyFont="1" applyBorder="1" applyProtection="1">
      <protection locked="0"/>
    </xf>
    <xf numFmtId="0" fontId="7" fillId="0" borderId="0" xfId="0"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0" fontId="7" fillId="0" borderId="0" xfId="0" applyFont="1" applyProtection="1">
      <protection locked="0"/>
    </xf>
    <xf numFmtId="0" fontId="7" fillId="0" borderId="0" xfId="0" applyFont="1" applyProtection="1">
      <protection locked="0"/>
    </xf>
    <xf numFmtId="0" fontId="0" fillId="0" borderId="0" xfId="0"/>
    <xf numFmtId="0" fontId="7" fillId="0" borderId="0" xfId="0" applyFont="1" applyBorder="1" applyProtection="1">
      <protection locked="0"/>
    </xf>
    <xf numFmtId="0" fontId="7" fillId="0" borderId="1" xfId="0" applyFont="1" applyBorder="1" applyProtection="1">
      <protection locked="0"/>
    </xf>
    <xf numFmtId="0" fontId="7" fillId="0" borderId="5" xfId="0" applyFont="1" applyBorder="1" applyProtection="1">
      <protection locked="0"/>
    </xf>
    <xf numFmtId="0" fontId="10" fillId="0" borderId="0" xfId="0" applyFont="1" applyFill="1" applyProtection="1">
      <protection locked="0"/>
    </xf>
    <xf numFmtId="0" fontId="7" fillId="0" borderId="3" xfId="0" applyFont="1" applyBorder="1" applyProtection="1">
      <protection locked="0"/>
    </xf>
    <xf numFmtId="0" fontId="7" fillId="0" borderId="0" xfId="0"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0" fontId="7" fillId="0" borderId="11" xfId="0" applyFont="1" applyFill="1" applyBorder="1" applyProtection="1">
      <protection locked="0"/>
    </xf>
    <xf numFmtId="0" fontId="10" fillId="4" borderId="8" xfId="0" applyFont="1" applyFill="1" applyBorder="1" applyProtection="1"/>
    <xf numFmtId="0" fontId="7" fillId="0" borderId="0" xfId="8" applyFont="1" applyProtection="1">
      <protection locked="0"/>
    </xf>
    <xf numFmtId="0" fontId="5" fillId="0" borderId="0" xfId="8"/>
    <xf numFmtId="0" fontId="7" fillId="0" borderId="0" xfId="8" applyFont="1" applyProtection="1">
      <protection locked="0"/>
    </xf>
    <xf numFmtId="1" fontId="7" fillId="0" borderId="12" xfId="8" applyNumberFormat="1" applyFont="1" applyBorder="1" applyProtection="1">
      <protection locked="0"/>
    </xf>
    <xf numFmtId="1" fontId="7" fillId="0" borderId="6" xfId="8" applyNumberFormat="1" applyFont="1" applyBorder="1" applyProtection="1">
      <protection locked="0"/>
    </xf>
    <xf numFmtId="1" fontId="7" fillId="0" borderId="6" xfId="8" applyNumberFormat="1" applyFont="1" applyBorder="1" applyAlignment="1" applyProtection="1">
      <alignment horizontal="right"/>
      <protection locked="0"/>
    </xf>
    <xf numFmtId="1" fontId="7" fillId="0" borderId="11" xfId="8" applyNumberFormat="1" applyFont="1" applyBorder="1" applyProtection="1">
      <protection locked="0"/>
    </xf>
    <xf numFmtId="0" fontId="7" fillId="0" borderId="9" xfId="8" applyFont="1" applyFill="1" applyBorder="1" applyProtection="1">
      <protection locked="0"/>
    </xf>
    <xf numFmtId="0" fontId="7" fillId="8" borderId="6" xfId="8" applyFont="1" applyFill="1" applyBorder="1" applyProtection="1">
      <protection locked="0"/>
    </xf>
    <xf numFmtId="0" fontId="7" fillId="8" borderId="11" xfId="8" applyFont="1" applyFill="1" applyBorder="1" applyProtection="1">
      <protection locked="0"/>
    </xf>
    <xf numFmtId="0" fontId="7" fillId="0" borderId="34" xfId="8" applyFont="1" applyFill="1" applyBorder="1" applyProtection="1">
      <protection locked="0"/>
    </xf>
    <xf numFmtId="0" fontId="7" fillId="0" borderId="6" xfId="8" applyFont="1" applyFill="1" applyBorder="1" applyProtection="1">
      <protection locked="0"/>
    </xf>
    <xf numFmtId="0" fontId="7" fillId="0" borderId="12" xfId="8" applyFont="1" applyBorder="1" applyAlignment="1" applyProtection="1">
      <alignment horizontal="left"/>
      <protection locked="0"/>
    </xf>
    <xf numFmtId="0" fontId="7" fillId="0" borderId="6" xfId="8" applyFont="1" applyBorder="1" applyAlignment="1" applyProtection="1">
      <alignment horizontal="left"/>
      <protection locked="0"/>
    </xf>
    <xf numFmtId="0" fontId="7" fillId="0" borderId="11" xfId="8" applyFont="1" applyFill="1" applyBorder="1" applyProtection="1">
      <protection locked="0"/>
    </xf>
    <xf numFmtId="0" fontId="7" fillId="0" borderId="0" xfId="8" applyFont="1" applyFill="1" applyProtection="1">
      <protection locked="0"/>
    </xf>
    <xf numFmtId="0" fontId="7" fillId="0" borderId="49" xfId="8" applyFont="1" applyBorder="1" applyProtection="1">
      <protection locked="0"/>
    </xf>
    <xf numFmtId="0" fontId="7" fillId="0" borderId="33" xfId="8" applyFont="1" applyBorder="1" applyProtection="1">
      <protection locked="0"/>
    </xf>
    <xf numFmtId="0" fontId="7" fillId="0" borderId="32" xfId="8" applyFont="1" applyBorder="1" applyProtection="1">
      <protection locked="0"/>
    </xf>
    <xf numFmtId="0" fontId="7" fillId="0" borderId="51" xfId="8" applyFont="1" applyBorder="1" applyProtection="1">
      <protection locked="0"/>
    </xf>
    <xf numFmtId="0" fontId="0" fillId="0" borderId="0" xfId="0" applyFill="1" applyBorder="1" applyAlignment="1" applyProtection="1">
      <protection locked="0"/>
    </xf>
    <xf numFmtId="0" fontId="10" fillId="0" borderId="0" xfId="0" applyFont="1" applyFill="1" applyBorder="1" applyAlignment="1" applyProtection="1">
      <alignment horizontal="left"/>
      <protection locked="0"/>
    </xf>
    <xf numFmtId="0" fontId="7" fillId="0" borderId="0" xfId="0" applyFont="1" applyFill="1" applyAlignment="1">
      <alignment wrapText="1"/>
    </xf>
    <xf numFmtId="0" fontId="7" fillId="0" borderId="0" xfId="8" applyFont="1" applyFill="1" applyBorder="1" applyProtection="1">
      <protection locked="0"/>
    </xf>
    <xf numFmtId="0" fontId="76" fillId="0" borderId="0" xfId="0" applyFont="1" applyFill="1" applyAlignment="1" applyProtection="1">
      <alignment vertical="center"/>
      <protection locked="0"/>
    </xf>
    <xf numFmtId="0" fontId="7" fillId="0" borderId="0" xfId="6"/>
    <xf numFmtId="168" fontId="9" fillId="0" borderId="0" xfId="5" applyNumberFormat="1" applyFont="1" applyBorder="1" applyAlignment="1" applyProtection="1">
      <alignment horizontal="right"/>
    </xf>
    <xf numFmtId="164" fontId="7" fillId="0" borderId="0" xfId="5" applyFont="1" applyFill="1" applyBorder="1" applyAlignment="1" applyProtection="1">
      <alignment horizontal="right"/>
    </xf>
    <xf numFmtId="0" fontId="77" fillId="0" borderId="0" xfId="0" applyFont="1" applyProtection="1">
      <protection locked="0"/>
    </xf>
    <xf numFmtId="0" fontId="78" fillId="0" borderId="0" xfId="0" applyFont="1" applyAlignment="1">
      <alignment horizontal="left" vertical="center" indent="4"/>
    </xf>
    <xf numFmtId="0" fontId="10" fillId="0" borderId="8" xfId="0" applyFont="1" applyBorder="1" applyAlignment="1">
      <alignment horizontal="right" vertical="center"/>
    </xf>
    <xf numFmtId="0" fontId="10" fillId="0" borderId="11" xfId="0" applyFont="1" applyBorder="1" applyAlignment="1">
      <alignment horizontal="right" vertical="center"/>
    </xf>
    <xf numFmtId="0" fontId="7" fillId="0" borderId="58" xfId="0" applyFont="1" applyBorder="1" applyAlignment="1" applyProtection="1">
      <protection locked="0"/>
    </xf>
    <xf numFmtId="0" fontId="7" fillId="0" borderId="59" xfId="0" applyFont="1" applyBorder="1"/>
    <xf numFmtId="0" fontId="7" fillId="0" borderId="85" xfId="0" applyFont="1" applyBorder="1"/>
    <xf numFmtId="0" fontId="10" fillId="11" borderId="14" xfId="0" applyFont="1" applyFill="1" applyBorder="1" applyAlignment="1">
      <alignment vertical="center"/>
    </xf>
    <xf numFmtId="0" fontId="7" fillId="0" borderId="56" xfId="0" applyFont="1" applyBorder="1" applyAlignment="1" applyProtection="1">
      <protection locked="0"/>
    </xf>
    <xf numFmtId="0" fontId="7" fillId="0" borderId="57" xfId="0" applyFont="1" applyBorder="1"/>
    <xf numFmtId="0" fontId="7" fillId="0" borderId="86" xfId="0" applyFont="1" applyBorder="1"/>
    <xf numFmtId="0" fontId="10" fillId="0" borderId="0" xfId="0" applyFont="1" applyBorder="1" applyAlignment="1">
      <alignment horizontal="right" vertical="center"/>
    </xf>
    <xf numFmtId="1" fontId="6" fillId="0" borderId="4" xfId="8" applyNumberFormat="1" applyFont="1" applyFill="1" applyBorder="1" applyAlignment="1" applyProtection="1">
      <alignment horizontal="right"/>
      <protection locked="0"/>
    </xf>
    <xf numFmtId="0" fontId="10" fillId="0" borderId="5" xfId="0" applyFont="1" applyBorder="1" applyAlignment="1">
      <alignment wrapText="1"/>
    </xf>
    <xf numFmtId="0" fontId="7" fillId="0" borderId="0" xfId="0" applyFont="1" applyBorder="1" applyAlignment="1">
      <alignment wrapText="1"/>
    </xf>
    <xf numFmtId="170" fontId="10" fillId="4" borderId="6" xfId="7" quotePrefix="1" applyNumberFormat="1" applyFont="1" applyFill="1" applyBorder="1" applyAlignment="1" applyProtection="1">
      <alignment horizontal="right"/>
    </xf>
    <xf numFmtId="0" fontId="0" fillId="0" borderId="6" xfId="0" applyBorder="1" applyProtection="1">
      <protection locked="0"/>
    </xf>
    <xf numFmtId="0" fontId="7" fillId="0" borderId="2" xfId="0" applyFont="1" applyBorder="1" applyAlignment="1"/>
    <xf numFmtId="0" fontId="7" fillId="0" borderId="13" xfId="0" applyFont="1" applyBorder="1" applyAlignment="1">
      <alignment wrapText="1"/>
    </xf>
    <xf numFmtId="0" fontId="10" fillId="0" borderId="41" xfId="0" applyFont="1" applyBorder="1" applyAlignment="1"/>
    <xf numFmtId="0" fontId="10" fillId="0" borderId="26" xfId="0" applyFont="1" applyBorder="1" applyAlignment="1">
      <alignment wrapText="1"/>
    </xf>
    <xf numFmtId="0" fontId="10" fillId="0" borderId="35" xfId="0" applyFont="1" applyBorder="1" applyAlignment="1">
      <alignment wrapText="1"/>
    </xf>
    <xf numFmtId="0" fontId="7" fillId="0" borderId="87" xfId="0" applyFont="1" applyBorder="1" applyAlignment="1"/>
    <xf numFmtId="0" fontId="7" fillId="0" borderId="67" xfId="0" applyFont="1" applyBorder="1" applyAlignment="1">
      <alignment wrapText="1"/>
    </xf>
    <xf numFmtId="0" fontId="7" fillId="0" borderId="11" xfId="0" applyFont="1" applyBorder="1" applyAlignment="1">
      <alignment horizontal="right"/>
    </xf>
    <xf numFmtId="0" fontId="10" fillId="4" borderId="6" xfId="0" applyFont="1" applyFill="1" applyBorder="1" applyAlignment="1">
      <alignment horizontal="right"/>
    </xf>
    <xf numFmtId="0" fontId="10" fillId="0" borderId="12" xfId="0" applyFont="1" applyBorder="1" applyAlignment="1">
      <alignment wrapText="1"/>
    </xf>
    <xf numFmtId="0" fontId="10" fillId="0" borderId="11" xfId="0" applyFont="1" applyBorder="1" applyAlignment="1">
      <alignment wrapText="1"/>
    </xf>
    <xf numFmtId="0" fontId="10" fillId="4" borderId="6" xfId="0" applyFont="1" applyFill="1" applyBorder="1"/>
    <xf numFmtId="0" fontId="7" fillId="0" borderId="0" xfId="0" applyFont="1" applyBorder="1" applyAlignment="1">
      <alignment wrapText="1"/>
    </xf>
    <xf numFmtId="0" fontId="7" fillId="0" borderId="0" xfId="0" applyFont="1" applyBorder="1" applyAlignment="1">
      <alignment wrapText="1"/>
    </xf>
    <xf numFmtId="0" fontId="7" fillId="0" borderId="27" xfId="0" applyFont="1" applyBorder="1" applyAlignment="1">
      <alignment wrapText="1"/>
    </xf>
    <xf numFmtId="0" fontId="0" fillId="0" borderId="0" xfId="0"/>
    <xf numFmtId="0" fontId="6" fillId="0" borderId="0" xfId="0" applyFont="1"/>
    <xf numFmtId="0" fontId="6" fillId="0" borderId="0" xfId="0" applyFont="1" applyBorder="1"/>
    <xf numFmtId="0" fontId="7" fillId="0" borderId="13" xfId="0" applyFont="1" applyBorder="1"/>
    <xf numFmtId="0" fontId="7" fillId="0" borderId="0" xfId="0" applyFont="1" applyBorder="1"/>
    <xf numFmtId="0" fontId="7" fillId="0" borderId="5" xfId="0" applyFont="1" applyBorder="1"/>
    <xf numFmtId="0" fontId="7" fillId="0" borderId="0" xfId="0" applyFont="1"/>
    <xf numFmtId="0" fontId="7" fillId="0" borderId="10" xfId="0" applyFont="1" applyBorder="1"/>
    <xf numFmtId="0" fontId="11" fillId="0" borderId="0" xfId="0" applyFont="1"/>
    <xf numFmtId="0" fontId="6" fillId="0" borderId="3" xfId="0" applyFont="1" applyBorder="1"/>
    <xf numFmtId="0" fontId="6" fillId="0" borderId="8" xfId="0" applyFont="1" applyBorder="1"/>
    <xf numFmtId="0" fontId="10" fillId="0" borderId="0" xfId="0" applyFont="1"/>
    <xf numFmtId="0" fontId="6" fillId="0" borderId="13" xfId="0" applyFont="1" applyBorder="1"/>
    <xf numFmtId="0" fontId="7" fillId="0" borderId="2" xfId="0" applyFont="1" applyBorder="1"/>
    <xf numFmtId="0" fontId="11" fillId="0" borderId="1" xfId="0" applyFont="1" applyBorder="1"/>
    <xf numFmtId="0" fontId="11" fillId="0" borderId="6" xfId="0" applyFont="1" applyBorder="1" applyAlignment="1">
      <alignment horizontal="center"/>
    </xf>
    <xf numFmtId="0" fontId="11" fillId="0" borderId="6" xfId="0" applyFont="1" applyBorder="1"/>
    <xf numFmtId="0" fontId="11" fillId="0" borderId="3" xfId="0" applyFont="1" applyBorder="1"/>
    <xf numFmtId="0" fontId="11" fillId="0" borderId="11" xfId="0" applyFont="1" applyBorder="1" applyAlignment="1">
      <alignment horizontal="center"/>
    </xf>
    <xf numFmtId="0" fontId="6" fillId="0" borderId="1" xfId="0" applyFont="1" applyBorder="1"/>
    <xf numFmtId="0" fontId="11" fillId="0" borderId="0" xfId="0" applyFont="1" applyBorder="1"/>
    <xf numFmtId="0" fontId="6" fillId="0" borderId="5" xfId="0" applyFont="1" applyBorder="1"/>
    <xf numFmtId="0" fontId="11" fillId="0" borderId="4" xfId="0" applyFont="1" applyBorder="1"/>
    <xf numFmtId="0" fontId="6" fillId="0" borderId="10" xfId="0" applyFont="1" applyBorder="1"/>
    <xf numFmtId="0" fontId="6" fillId="0" borderId="12" xfId="0" applyFont="1" applyBorder="1" applyAlignment="1">
      <alignment horizontal="center"/>
    </xf>
    <xf numFmtId="0" fontId="6" fillId="0" borderId="6" xfId="0" applyFont="1" applyBorder="1"/>
    <xf numFmtId="0" fontId="11" fillId="0" borderId="13" xfId="0" applyFont="1" applyBorder="1"/>
    <xf numFmtId="0" fontId="11" fillId="0" borderId="12" xfId="0" applyFont="1" applyBorder="1"/>
    <xf numFmtId="0" fontId="11" fillId="0" borderId="0" xfId="0" applyFont="1" applyAlignment="1">
      <alignment horizontal="right"/>
    </xf>
    <xf numFmtId="0" fontId="6" fillId="0" borderId="11" xfId="0" applyFont="1" applyBorder="1"/>
    <xf numFmtId="0" fontId="11" fillId="0" borderId="9" xfId="0" applyFont="1" applyBorder="1" applyAlignment="1">
      <alignment horizontal="center"/>
    </xf>
    <xf numFmtId="0" fontId="11" fillId="0" borderId="9" xfId="0" applyFont="1" applyBorder="1"/>
    <xf numFmtId="0" fontId="11" fillId="0" borderId="14" xfId="0" applyFont="1" applyBorder="1"/>
    <xf numFmtId="0" fontId="11" fillId="0" borderId="12" xfId="0" applyFont="1" applyBorder="1" applyAlignment="1">
      <alignment horizontal="center"/>
    </xf>
    <xf numFmtId="0" fontId="11" fillId="4" borderId="6" xfId="0" applyFont="1" applyFill="1" applyBorder="1"/>
    <xf numFmtId="0" fontId="11" fillId="4" borderId="8" xfId="0" applyFont="1" applyFill="1" applyBorder="1"/>
    <xf numFmtId="0" fontId="6" fillId="4" borderId="8" xfId="0" applyFont="1" applyFill="1" applyBorder="1"/>
    <xf numFmtId="0" fontId="10" fillId="0" borderId="1" xfId="0" applyFont="1" applyBorder="1"/>
    <xf numFmtId="0" fontId="7" fillId="0" borderId="1" xfId="0" applyFont="1" applyBorder="1"/>
    <xf numFmtId="0" fontId="10" fillId="0" borderId="5" xfId="0" applyFont="1" applyBorder="1"/>
    <xf numFmtId="0" fontId="7" fillId="0" borderId="3" xfId="0" applyFont="1" applyBorder="1"/>
    <xf numFmtId="0" fontId="7" fillId="0" borderId="8" xfId="0" applyFont="1" applyBorder="1"/>
    <xf numFmtId="0" fontId="7" fillId="0" borderId="0" xfId="0" applyFont="1" applyFill="1"/>
    <xf numFmtId="0" fontId="10" fillId="0" borderId="5" xfId="0" applyFont="1" applyBorder="1" applyAlignment="1">
      <alignment horizontal="left"/>
    </xf>
    <xf numFmtId="0" fontId="7" fillId="0" borderId="3" xfId="0" applyFont="1" applyBorder="1" applyAlignment="1">
      <alignment horizontal="left"/>
    </xf>
    <xf numFmtId="0" fontId="6" fillId="0" borderId="0" xfId="0" applyNumberFormat="1" applyFont="1"/>
    <xf numFmtId="0" fontId="6" fillId="0" borderId="0" xfId="0" applyNumberFormat="1" applyFont="1" applyBorder="1"/>
    <xf numFmtId="0" fontId="6" fillId="0" borderId="2" xfId="0" applyNumberFormat="1" applyFont="1" applyBorder="1"/>
    <xf numFmtId="0" fontId="6" fillId="0" borderId="13" xfId="0" applyNumberFormat="1" applyFont="1" applyBorder="1"/>
    <xf numFmtId="0" fontId="40" fillId="0" borderId="0" xfId="0" applyFont="1"/>
    <xf numFmtId="0" fontId="40" fillId="0" borderId="0" xfId="0" applyFont="1" applyBorder="1"/>
    <xf numFmtId="0" fontId="40" fillId="0" borderId="0" xfId="0" applyFont="1" applyFill="1" applyBorder="1"/>
    <xf numFmtId="0" fontId="29" fillId="0" borderId="0" xfId="0" applyFont="1"/>
    <xf numFmtId="0" fontId="10" fillId="0" borderId="0" xfId="0" applyFont="1" applyBorder="1" applyAlignment="1">
      <alignment horizontal="left"/>
    </xf>
    <xf numFmtId="0" fontId="7" fillId="0" borderId="1" xfId="0" applyFont="1" applyBorder="1" applyAlignment="1">
      <alignment horizontal="left"/>
    </xf>
    <xf numFmtId="0" fontId="11" fillId="0" borderId="12" xfId="0" applyNumberFormat="1" applyFont="1" applyFill="1" applyBorder="1"/>
    <xf numFmtId="0" fontId="11" fillId="0" borderId="6" xfId="0" applyNumberFormat="1" applyFont="1" applyFill="1" applyBorder="1"/>
    <xf numFmtId="0" fontId="10" fillId="0" borderId="13" xfId="0" applyFont="1" applyBorder="1" applyAlignment="1">
      <alignment horizontal="left"/>
    </xf>
    <xf numFmtId="0" fontId="11" fillId="0" borderId="11" xfId="0" applyFont="1" applyFill="1" applyBorder="1"/>
    <xf numFmtId="0" fontId="11" fillId="3" borderId="5" xfId="0" applyFont="1" applyFill="1" applyBorder="1"/>
    <xf numFmtId="0" fontId="6" fillId="3" borderId="5" xfId="0" applyFont="1" applyFill="1" applyBorder="1"/>
    <xf numFmtId="0" fontId="10" fillId="0" borderId="11" xfId="0" applyFont="1" applyBorder="1" applyAlignment="1">
      <alignment horizontal="center"/>
    </xf>
    <xf numFmtId="0" fontId="10" fillId="0" borderId="12" xfId="0" applyFont="1" applyBorder="1" applyAlignment="1">
      <alignment horizontal="center"/>
    </xf>
    <xf numFmtId="0" fontId="29" fillId="0" borderId="0" xfId="0" applyFont="1" applyBorder="1"/>
    <xf numFmtId="0" fontId="11" fillId="4" borderId="11" xfId="0" applyFont="1" applyFill="1" applyBorder="1"/>
    <xf numFmtId="0" fontId="11" fillId="3" borderId="12" xfId="0" applyFont="1" applyFill="1" applyBorder="1" applyAlignment="1">
      <alignment horizontal="center" wrapText="1"/>
    </xf>
    <xf numFmtId="0" fontId="11" fillId="0" borderId="12" xfId="0" applyFont="1" applyBorder="1" applyAlignment="1">
      <alignment horizontal="center" wrapText="1"/>
    </xf>
    <xf numFmtId="0" fontId="5" fillId="0" borderId="0" xfId="0" applyFont="1" applyBorder="1"/>
    <xf numFmtId="0" fontId="5" fillId="0" borderId="5" xfId="0" applyFont="1" applyBorder="1"/>
    <xf numFmtId="0" fontId="7" fillId="0" borderId="2" xfId="0" applyFont="1" applyBorder="1" applyAlignment="1">
      <alignment horizontal="left"/>
    </xf>
    <xf numFmtId="0" fontId="5" fillId="0" borderId="10" xfId="0" applyFont="1" applyBorder="1"/>
    <xf numFmtId="0" fontId="10" fillId="0" borderId="10" xfId="0" applyFont="1" applyBorder="1" applyAlignment="1">
      <alignment horizontal="left"/>
    </xf>
    <xf numFmtId="0" fontId="10" fillId="0" borderId="4" xfId="0" applyFont="1" applyBorder="1" applyAlignment="1">
      <alignment horizontal="left"/>
    </xf>
    <xf numFmtId="0" fontId="11" fillId="3" borderId="0" xfId="0" applyFont="1" applyFill="1" applyBorder="1"/>
    <xf numFmtId="0" fontId="6" fillId="3" borderId="0" xfId="0" applyFont="1" applyFill="1" applyBorder="1"/>
    <xf numFmtId="0" fontId="7" fillId="3" borderId="3" xfId="0" applyFont="1" applyFill="1" applyBorder="1"/>
    <xf numFmtId="0" fontId="11" fillId="3" borderId="13" xfId="0" applyFont="1" applyFill="1" applyBorder="1" applyAlignment="1"/>
    <xf numFmtId="0" fontId="11" fillId="3" borderId="14" xfId="0" applyFont="1" applyFill="1" applyBorder="1" applyAlignment="1">
      <alignment horizontal="left"/>
    </xf>
    <xf numFmtId="0" fontId="7" fillId="3" borderId="1" xfId="0" applyFont="1" applyFill="1" applyBorder="1"/>
    <xf numFmtId="0" fontId="11" fillId="3" borderId="9" xfId="0" applyFont="1" applyFill="1" applyBorder="1"/>
    <xf numFmtId="0" fontId="29" fillId="0" borderId="0" xfId="0" applyFont="1" applyFill="1" applyBorder="1"/>
    <xf numFmtId="0" fontId="84" fillId="2" borderId="8" xfId="0" applyFont="1" applyFill="1" applyBorder="1"/>
    <xf numFmtId="0" fontId="20" fillId="2" borderId="0" xfId="0" applyFont="1" applyFill="1" applyAlignment="1">
      <alignment horizontal="right"/>
    </xf>
    <xf numFmtId="0" fontId="7" fillId="0" borderId="0" xfId="0" applyFont="1" applyFill="1" applyBorder="1"/>
    <xf numFmtId="0" fontId="10" fillId="3" borderId="4" xfId="0" applyFont="1" applyFill="1" applyBorder="1" applyAlignment="1">
      <alignment vertical="center"/>
    </xf>
    <xf numFmtId="0" fontId="10" fillId="3" borderId="10" xfId="0" applyFont="1" applyFill="1" applyBorder="1" applyAlignment="1">
      <alignment vertical="center"/>
    </xf>
    <xf numFmtId="167" fontId="7" fillId="0" borderId="0" xfId="0" applyNumberFormat="1" applyFont="1" applyBorder="1"/>
    <xf numFmtId="0" fontId="7" fillId="0" borderId="0" xfId="0" applyFont="1" applyBorder="1" applyAlignment="1">
      <alignment wrapText="1"/>
    </xf>
    <xf numFmtId="16" fontId="7" fillId="0" borderId="0" xfId="0" applyNumberFormat="1" applyFont="1" applyAlignment="1"/>
    <xf numFmtId="0" fontId="10" fillId="0" borderId="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34" xfId="0" applyFont="1" applyBorder="1" applyAlignment="1">
      <alignment vertical="center" wrapText="1"/>
    </xf>
    <xf numFmtId="0" fontId="7" fillId="0" borderId="1" xfId="0" applyFont="1" applyBorder="1" applyAlignment="1">
      <alignment vertical="center"/>
    </xf>
    <xf numFmtId="0" fontId="7" fillId="0" borderId="6" xfId="0" applyFont="1" applyBorder="1" applyAlignment="1">
      <alignment horizontal="right" vertical="center"/>
    </xf>
    <xf numFmtId="0" fontId="7" fillId="0" borderId="9" xfId="0" applyFont="1" applyBorder="1" applyAlignment="1">
      <alignment horizontal="right" vertical="center"/>
    </xf>
    <xf numFmtId="0" fontId="10" fillId="11" borderId="15" xfId="0" applyFont="1" applyFill="1" applyBorder="1" applyAlignment="1">
      <alignment horizontal="right" vertical="center"/>
    </xf>
    <xf numFmtId="0" fontId="86" fillId="0" borderId="0" xfId="0" applyFont="1" applyAlignment="1">
      <alignment vertical="center"/>
    </xf>
    <xf numFmtId="0" fontId="7" fillId="0" borderId="9" xfId="0" applyFont="1" applyBorder="1" applyAlignment="1">
      <alignment horizontal="right"/>
    </xf>
    <xf numFmtId="0" fontId="10" fillId="0" borderId="0" xfId="0" applyFont="1" applyBorder="1" applyAlignment="1">
      <alignment vertical="center"/>
    </xf>
    <xf numFmtId="0" fontId="10" fillId="0" borderId="15" xfId="0" applyFont="1" applyFill="1" applyBorder="1" applyAlignment="1">
      <alignment horizontal="right" vertical="center"/>
    </xf>
    <xf numFmtId="0" fontId="10" fillId="0" borderId="53" xfId="0" applyFont="1" applyBorder="1" applyAlignment="1">
      <alignment wrapText="1"/>
    </xf>
    <xf numFmtId="0" fontId="10" fillId="0" borderId="18" xfId="0" quotePrefix="1" applyFont="1" applyFill="1" applyBorder="1" applyAlignment="1" applyProtection="1">
      <alignment horizontal="left" wrapText="1"/>
      <protection locked="0"/>
    </xf>
    <xf numFmtId="0" fontId="10" fillId="0" borderId="5" xfId="0" applyFont="1" applyBorder="1" applyAlignment="1" applyProtection="1">
      <alignment horizontal="center" vertical="center" wrapText="1"/>
      <protection locked="0"/>
    </xf>
    <xf numFmtId="0" fontId="88" fillId="0" borderId="3" xfId="0" applyFont="1" applyBorder="1" applyAlignment="1" applyProtection="1">
      <alignment horizontal="center" vertical="center" wrapText="1"/>
      <protection locked="0"/>
    </xf>
    <xf numFmtId="0" fontId="10" fillId="0" borderId="2"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34" xfId="0" applyFont="1" applyBorder="1" applyAlignment="1" applyProtection="1">
      <alignment vertical="center"/>
      <protection locked="0"/>
    </xf>
    <xf numFmtId="0" fontId="69" fillId="0" borderId="4" xfId="0" applyFont="1" applyBorder="1" applyAlignment="1">
      <alignment vertical="top" wrapText="1"/>
    </xf>
    <xf numFmtId="0" fontId="87" fillId="0" borderId="3" xfId="0" applyFont="1" applyBorder="1"/>
    <xf numFmtId="1" fontId="9" fillId="0" borderId="0" xfId="0" applyNumberFormat="1" applyFont="1" applyProtection="1"/>
    <xf numFmtId="0" fontId="65" fillId="0" borderId="0" xfId="0" applyFont="1" applyProtection="1">
      <protection locked="0"/>
    </xf>
    <xf numFmtId="0" fontId="8" fillId="3" borderId="1" xfId="0" applyFont="1" applyFill="1" applyBorder="1" applyProtection="1">
      <protection locked="0"/>
    </xf>
    <xf numFmtId="0" fontId="77" fillId="3" borderId="12" xfId="0" applyFont="1" applyFill="1" applyBorder="1" applyProtection="1">
      <protection locked="0"/>
    </xf>
    <xf numFmtId="0" fontId="77" fillId="3" borderId="2" xfId="0" applyFont="1" applyFill="1" applyBorder="1" applyAlignment="1" applyProtection="1">
      <alignment horizontal="center"/>
      <protection locked="0"/>
    </xf>
    <xf numFmtId="0" fontId="77" fillId="3" borderId="1" xfId="0" applyFont="1" applyFill="1" applyBorder="1" applyAlignment="1" applyProtection="1">
      <alignment horizontal="center"/>
      <protection locked="0"/>
    </xf>
    <xf numFmtId="0" fontId="77" fillId="3" borderId="3" xfId="0" applyFont="1" applyFill="1" applyBorder="1" applyAlignment="1" applyProtection="1">
      <alignment horizontal="center"/>
      <protection locked="0"/>
    </xf>
    <xf numFmtId="0" fontId="7" fillId="0" borderId="38" xfId="0" applyFont="1" applyBorder="1" applyProtection="1">
      <protection locked="0"/>
    </xf>
    <xf numFmtId="0" fontId="7" fillId="0" borderId="52" xfId="8" applyFont="1" applyBorder="1" applyProtection="1">
      <protection locked="0"/>
    </xf>
    <xf numFmtId="0" fontId="7" fillId="0" borderId="23" xfId="8" applyFont="1" applyBorder="1" applyProtection="1">
      <protection locked="0"/>
    </xf>
    <xf numFmtId="0" fontId="7" fillId="0" borderId="30" xfId="8" applyFont="1" applyBorder="1" applyProtection="1">
      <protection locked="0"/>
    </xf>
    <xf numFmtId="0" fontId="10" fillId="4" borderId="21" xfId="0" applyFont="1" applyFill="1" applyBorder="1" applyProtection="1"/>
    <xf numFmtId="0" fontId="6" fillId="2" borderId="8" xfId="8" applyFont="1" applyFill="1" applyBorder="1" applyProtection="1"/>
    <xf numFmtId="1" fontId="10" fillId="0" borderId="8" xfId="8" applyNumberFormat="1" applyFont="1" applyFill="1" applyBorder="1" applyProtection="1">
      <protection locked="0"/>
    </xf>
    <xf numFmtId="0" fontId="7" fillId="0" borderId="0" xfId="0" applyFont="1" applyBorder="1" applyAlignment="1">
      <alignment wrapText="1"/>
    </xf>
    <xf numFmtId="0" fontId="7" fillId="0" borderId="0" xfId="0" applyFont="1" applyBorder="1" applyAlignment="1">
      <alignment wrapText="1"/>
    </xf>
    <xf numFmtId="0" fontId="10" fillId="3" borderId="0" xfId="0" applyFont="1" applyFill="1" applyBorder="1" applyAlignment="1">
      <alignment vertical="center" wrapText="1"/>
    </xf>
    <xf numFmtId="0" fontId="90" fillId="2" borderId="0" xfId="0" applyFont="1" applyFill="1" applyBorder="1" applyAlignment="1">
      <alignment wrapText="1"/>
    </xf>
    <xf numFmtId="0" fontId="91" fillId="2" borderId="8" xfId="8" applyFont="1" applyFill="1" applyBorder="1" applyProtection="1"/>
    <xf numFmtId="0" fontId="7" fillId="0" borderId="0" xfId="4" applyFont="1" applyFill="1" applyBorder="1" applyAlignment="1" applyProtection="1">
      <protection locked="0"/>
    </xf>
    <xf numFmtId="0" fontId="7" fillId="0" borderId="50" xfId="0" applyFont="1" applyBorder="1" applyProtection="1">
      <protection locked="0"/>
    </xf>
    <xf numFmtId="0" fontId="7" fillId="0" borderId="4" xfId="0" quotePrefix="1" applyFont="1" applyBorder="1" applyProtection="1">
      <protection locked="0"/>
    </xf>
    <xf numFmtId="0" fontId="92" fillId="0" borderId="0" xfId="0" applyFont="1" applyAlignment="1">
      <alignment vertical="center"/>
    </xf>
    <xf numFmtId="0" fontId="92" fillId="0" borderId="0" xfId="0" applyFont="1"/>
    <xf numFmtId="0" fontId="10" fillId="0" borderId="12" xfId="0" applyFont="1" applyFill="1" applyBorder="1" applyAlignment="1" applyProtection="1">
      <alignment horizontal="center" wrapText="1"/>
      <protection locked="0"/>
    </xf>
    <xf numFmtId="0" fontId="0" fillId="3" borderId="0" xfId="0" applyFill="1" applyBorder="1" applyAlignment="1" applyProtection="1">
      <alignment vertical="top"/>
      <protection locked="0"/>
    </xf>
    <xf numFmtId="0" fontId="10" fillId="3" borderId="1" xfId="0" applyFont="1" applyFill="1" applyBorder="1" applyAlignment="1" applyProtection="1">
      <alignment vertical="top"/>
      <protection locked="0"/>
    </xf>
    <xf numFmtId="0" fontId="0" fillId="3" borderId="1" xfId="0" applyFill="1" applyBorder="1" applyAlignment="1" applyProtection="1">
      <alignment vertical="top"/>
      <protection locked="0"/>
    </xf>
    <xf numFmtId="0" fontId="0" fillId="3" borderId="3" xfId="0" applyFill="1" applyBorder="1" applyAlignment="1" applyProtection="1">
      <alignment vertical="top"/>
      <protection locked="0"/>
    </xf>
    <xf numFmtId="0" fontId="10" fillId="3" borderId="4" xfId="0" applyFont="1" applyFill="1" applyBorder="1" applyAlignment="1" applyProtection="1">
      <alignment vertical="center" wrapText="1"/>
      <protection locked="0"/>
    </xf>
    <xf numFmtId="0" fontId="10" fillId="3" borderId="10" xfId="0" applyFont="1" applyFill="1" applyBorder="1" applyAlignment="1" applyProtection="1">
      <alignment vertical="center" wrapText="1"/>
      <protection locked="0"/>
    </xf>
    <xf numFmtId="0" fontId="9" fillId="0" borderId="82" xfId="0" applyFont="1" applyBorder="1" applyAlignment="1" applyProtection="1">
      <alignment horizontal="right"/>
    </xf>
    <xf numFmtId="164" fontId="7" fillId="0" borderId="12" xfId="5" quotePrefix="1" applyFont="1" applyFill="1" applyBorder="1" applyAlignment="1" applyProtection="1">
      <alignment horizontal="right"/>
    </xf>
    <xf numFmtId="0" fontId="7" fillId="0" borderId="0" xfId="0" applyFont="1" applyBorder="1" applyAlignment="1">
      <alignment wrapText="1"/>
    </xf>
    <xf numFmtId="14" fontId="10" fillId="0" borderId="34" xfId="0" applyNumberFormat="1" applyFont="1" applyBorder="1" applyAlignment="1">
      <alignment horizontal="center" wrapText="1"/>
    </xf>
    <xf numFmtId="2" fontId="7" fillId="0" borderId="12" xfId="0" applyNumberFormat="1" applyFont="1" applyBorder="1"/>
    <xf numFmtId="2" fontId="7" fillId="0" borderId="6" xfId="0" applyNumberFormat="1" applyFont="1" applyBorder="1"/>
    <xf numFmtId="2" fontId="10" fillId="4" borderId="8" xfId="0" applyNumberFormat="1" applyFont="1" applyFill="1" applyBorder="1"/>
    <xf numFmtId="2" fontId="7" fillId="0" borderId="8" xfId="0" applyNumberFormat="1" applyFont="1" applyFill="1" applyBorder="1"/>
    <xf numFmtId="0" fontId="65" fillId="0" borderId="0" xfId="0" applyFont="1" applyAlignment="1" applyProtection="1">
      <alignment wrapText="1"/>
      <protection locked="0"/>
    </xf>
    <xf numFmtId="0" fontId="10" fillId="0" borderId="5" xfId="0" applyFont="1" applyBorder="1" applyAlignment="1" applyProtection="1">
      <alignment wrapText="1"/>
      <protection locked="0"/>
    </xf>
    <xf numFmtId="0" fontId="10" fillId="0" borderId="34" xfId="0" applyFont="1" applyBorder="1" applyAlignment="1" applyProtection="1">
      <alignment wrapText="1"/>
      <protection locked="0"/>
    </xf>
    <xf numFmtId="0" fontId="10" fillId="0" borderId="12" xfId="0" applyFont="1" applyFill="1" applyBorder="1" applyAlignment="1" applyProtection="1">
      <alignment horizontal="center" wrapText="1"/>
      <protection locked="0"/>
    </xf>
    <xf numFmtId="0" fontId="7" fillId="0" borderId="1" xfId="0" applyFont="1" applyBorder="1" applyAlignment="1" applyProtection="1">
      <alignment wrapText="1"/>
      <protection locked="0"/>
    </xf>
    <xf numFmtId="0" fontId="13" fillId="0" borderId="2" xfId="0" applyFont="1" applyBorder="1" applyAlignment="1" applyProtection="1">
      <alignment wrapText="1"/>
      <protection locked="0"/>
    </xf>
    <xf numFmtId="3" fontId="7" fillId="0" borderId="12" xfId="0" applyNumberFormat="1" applyFont="1" applyBorder="1" applyAlignment="1" applyProtection="1">
      <alignment horizontal="center"/>
      <protection locked="0"/>
    </xf>
    <xf numFmtId="168" fontId="7" fillId="4" borderId="6" xfId="5" applyNumberFormat="1" applyFont="1" applyFill="1" applyBorder="1" applyProtection="1"/>
    <xf numFmtId="0" fontId="7" fillId="0" borderId="72" xfId="0" applyFont="1" applyBorder="1" applyProtection="1">
      <protection locked="0"/>
    </xf>
    <xf numFmtId="0" fontId="7" fillId="0" borderId="73" xfId="0" applyFont="1" applyBorder="1" applyProtection="1">
      <protection locked="0"/>
    </xf>
    <xf numFmtId="3" fontId="7" fillId="0" borderId="74" xfId="0" applyNumberFormat="1" applyFont="1" applyBorder="1" applyProtection="1">
      <protection locked="0"/>
    </xf>
    <xf numFmtId="3" fontId="7" fillId="0" borderId="50" xfId="0" applyNumberFormat="1" applyFont="1" applyBorder="1" applyProtection="1">
      <protection locked="0"/>
    </xf>
    <xf numFmtId="0" fontId="8" fillId="0" borderId="1" xfId="0" applyFont="1" applyBorder="1" applyAlignment="1" applyProtection="1">
      <alignment wrapText="1"/>
      <protection locked="0"/>
    </xf>
    <xf numFmtId="0" fontId="7" fillId="0" borderId="75" xfId="0" applyFont="1" applyBorder="1" applyProtection="1">
      <protection locked="0"/>
    </xf>
    <xf numFmtId="0" fontId="7" fillId="0" borderId="76" xfId="0" applyFont="1" applyBorder="1" applyProtection="1">
      <protection locked="0"/>
    </xf>
    <xf numFmtId="3" fontId="7" fillId="0" borderId="77" xfId="0" applyNumberFormat="1" applyFont="1" applyBorder="1" applyProtection="1">
      <protection locked="0"/>
    </xf>
    <xf numFmtId="168" fontId="7" fillId="4" borderId="11" xfId="5" applyNumberFormat="1" applyFont="1" applyFill="1" applyBorder="1" applyProtection="1"/>
    <xf numFmtId="0" fontId="7" fillId="0" borderId="3" xfId="813" applyFont="1" applyFill="1" applyBorder="1"/>
    <xf numFmtId="0" fontId="7" fillId="0" borderId="0" xfId="813" applyFont="1" applyFill="1"/>
    <xf numFmtId="3" fontId="7" fillId="0" borderId="2" xfId="0" applyNumberFormat="1" applyFont="1" applyBorder="1" applyProtection="1">
      <protection locked="0"/>
    </xf>
    <xf numFmtId="3" fontId="7" fillId="0" borderId="12" xfId="0" applyNumberFormat="1" applyFont="1" applyBorder="1" applyProtection="1">
      <protection locked="0"/>
    </xf>
    <xf numFmtId="3" fontId="7" fillId="0" borderId="1" xfId="0" applyNumberFormat="1" applyFont="1" applyBorder="1" applyProtection="1">
      <protection locked="0"/>
    </xf>
    <xf numFmtId="3" fontId="7" fillId="0" borderId="38" xfId="0" applyNumberFormat="1" applyFont="1" applyBorder="1" applyProtection="1">
      <protection locked="0"/>
    </xf>
    <xf numFmtId="3" fontId="7" fillId="0" borderId="22" xfId="0" applyNumberFormat="1" applyFont="1" applyBorder="1" applyProtection="1">
      <protection locked="0"/>
    </xf>
    <xf numFmtId="0" fontId="7" fillId="0" borderId="0" xfId="0" applyFont="1" applyBorder="1" applyAlignment="1" applyProtection="1">
      <alignment horizontal="left" wrapText="1"/>
      <protection locked="0"/>
    </xf>
    <xf numFmtId="0" fontId="7" fillId="0" borderId="0" xfId="813" applyFont="1" applyFill="1" applyBorder="1"/>
    <xf numFmtId="0" fontId="11" fillId="0" borderId="12" xfId="0" applyFont="1" applyFill="1" applyBorder="1"/>
    <xf numFmtId="3" fontId="89" fillId="0" borderId="20" xfId="28" applyNumberFormat="1" applyFont="1" applyBorder="1" applyAlignment="1">
      <alignment horizontal="right"/>
    </xf>
    <xf numFmtId="0" fontId="7" fillId="0" borderId="12" xfId="8" applyFont="1" applyFill="1" applyBorder="1" applyProtection="1">
      <protection locked="0"/>
    </xf>
    <xf numFmtId="0" fontId="7" fillId="0" borderId="14" xfId="8" applyFont="1" applyFill="1" applyBorder="1" applyProtection="1">
      <protection locked="0"/>
    </xf>
    <xf numFmtId="0" fontId="46" fillId="0" borderId="0" xfId="0" applyFont="1" applyAlignment="1" applyProtection="1">
      <alignment horizontal="left" wrapText="1"/>
      <protection locked="0"/>
    </xf>
    <xf numFmtId="0" fontId="93" fillId="0" borderId="0" xfId="0" applyFont="1" applyBorder="1"/>
    <xf numFmtId="0" fontId="7" fillId="0" borderId="0" xfId="0" applyFont="1" applyBorder="1" applyAlignment="1">
      <alignment wrapText="1"/>
    </xf>
    <xf numFmtId="0" fontId="94" fillId="0" borderId="0" xfId="0" applyFont="1" applyProtection="1">
      <protection locked="0"/>
    </xf>
    <xf numFmtId="0" fontId="10" fillId="0" borderId="5" xfId="0" applyFont="1" applyBorder="1" applyAlignment="1">
      <alignment wrapText="1"/>
    </xf>
    <xf numFmtId="0" fontId="10" fillId="0" borderId="84" xfId="0" applyFont="1" applyBorder="1" applyAlignment="1">
      <alignment wrapText="1"/>
    </xf>
    <xf numFmtId="0" fontId="7" fillId="0" borderId="0" xfId="0" applyFont="1" applyBorder="1" applyAlignment="1">
      <alignment wrapText="1"/>
    </xf>
    <xf numFmtId="0" fontId="7" fillId="0" borderId="5" xfId="0" applyFont="1" applyBorder="1" applyAlignment="1" applyProtection="1">
      <protection locked="0"/>
    </xf>
    <xf numFmtId="0" fontId="7" fillId="0" borderId="13" xfId="0" applyFont="1" applyBorder="1" applyAlignment="1" applyProtection="1">
      <protection locked="0"/>
    </xf>
    <xf numFmtId="0" fontId="7" fillId="0" borderId="14" xfId="0" applyFont="1" applyBorder="1" applyAlignment="1" applyProtection="1">
      <protection locked="0"/>
    </xf>
    <xf numFmtId="0" fontId="7" fillId="0" borderId="0" xfId="0" applyFont="1" applyBorder="1" applyAlignment="1">
      <alignment wrapText="1"/>
    </xf>
    <xf numFmtId="0" fontId="10" fillId="0" borderId="0" xfId="0" applyFont="1" applyFill="1" applyBorder="1" applyProtection="1"/>
    <xf numFmtId="0" fontId="7" fillId="0" borderId="6" xfId="0" applyFont="1" applyFill="1" applyBorder="1" applyProtection="1"/>
    <xf numFmtId="0" fontId="6" fillId="2" borderId="0" xfId="8" applyFont="1" applyFill="1" applyBorder="1" applyProtection="1"/>
    <xf numFmtId="0" fontId="95" fillId="0" borderId="0" xfId="22" applyFont="1" applyAlignment="1"/>
    <xf numFmtId="0" fontId="95" fillId="14" borderId="0" xfId="22" applyFont="1" applyFill="1" applyAlignment="1"/>
    <xf numFmtId="0" fontId="41" fillId="14" borderId="0" xfId="22" applyFont="1" applyFill="1" applyAlignment="1">
      <alignment horizontal="center"/>
    </xf>
    <xf numFmtId="0" fontId="41" fillId="0" borderId="0" xfId="0" applyFont="1"/>
    <xf numFmtId="0" fontId="96" fillId="0" borderId="0" xfId="75" applyNumberFormat="1" applyFont="1" applyBorder="1"/>
    <xf numFmtId="3" fontId="96" fillId="0" borderId="0" xfId="75" applyNumberFormat="1" applyFont="1" applyBorder="1"/>
    <xf numFmtId="0" fontId="95" fillId="0" borderId="0" xfId="0" applyFont="1"/>
    <xf numFmtId="1" fontId="97" fillId="0" borderId="19" xfId="75" applyNumberFormat="1" applyFont="1" applyBorder="1" applyAlignment="1">
      <alignment vertical="center"/>
    </xf>
    <xf numFmtId="1" fontId="97" fillId="13" borderId="18" xfId="22" applyNumberFormat="1" applyFont="1" applyFill="1" applyBorder="1" applyAlignment="1">
      <alignment horizontal="right" vertical="center"/>
    </xf>
    <xf numFmtId="1" fontId="97" fillId="0" borderId="18" xfId="22" applyNumberFormat="1" applyFont="1" applyBorder="1" applyAlignment="1">
      <alignment horizontal="right" vertical="center"/>
    </xf>
    <xf numFmtId="1" fontId="41" fillId="0" borderId="0" xfId="0" applyNumberFormat="1" applyFont="1"/>
    <xf numFmtId="0" fontId="97" fillId="0" borderId="20" xfId="75" applyNumberFormat="1" applyFont="1" applyBorder="1" applyAlignment="1">
      <alignment vertical="center"/>
    </xf>
    <xf numFmtId="3" fontId="97" fillId="13" borderId="18" xfId="28" applyNumberFormat="1" applyFont="1" applyFill="1" applyBorder="1" applyAlignment="1">
      <alignment horizontal="right" vertical="center"/>
    </xf>
    <xf numFmtId="3" fontId="97" fillId="0" borderId="18" xfId="28" applyNumberFormat="1" applyFont="1" applyBorder="1" applyAlignment="1">
      <alignment horizontal="right" vertical="center"/>
    </xf>
    <xf numFmtId="0" fontId="97" fillId="0" borderId="0" xfId="74" applyNumberFormat="1" applyFont="1" applyBorder="1"/>
    <xf numFmtId="3" fontId="97" fillId="13" borderId="0" xfId="28" applyNumberFormat="1" applyFont="1" applyFill="1" applyBorder="1" applyAlignment="1"/>
    <xf numFmtId="3" fontId="96" fillId="0" borderId="0" xfId="28" applyNumberFormat="1" applyFont="1" applyBorder="1" applyAlignment="1">
      <alignment horizontal="right"/>
    </xf>
    <xf numFmtId="3" fontId="96" fillId="14" borderId="0" xfId="28" applyNumberFormat="1" applyFont="1" applyFill="1" applyBorder="1" applyAlignment="1">
      <alignment horizontal="right"/>
    </xf>
    <xf numFmtId="0" fontId="96" fillId="0" borderId="0" xfId="0" applyFont="1"/>
    <xf numFmtId="0" fontId="97" fillId="0" borderId="0" xfId="0" applyFont="1"/>
    <xf numFmtId="0" fontId="41" fillId="0" borderId="20" xfId="0" applyFont="1" applyBorder="1"/>
    <xf numFmtId="0" fontId="97" fillId="0" borderId="20" xfId="0" applyFont="1" applyBorder="1"/>
    <xf numFmtId="1" fontId="97" fillId="0" borderId="0" xfId="22" applyNumberFormat="1" applyFont="1" applyBorder="1" applyAlignment="1">
      <alignment horizontal="right" vertical="center"/>
    </xf>
    <xf numFmtId="0" fontId="97" fillId="0" borderId="20" xfId="74" applyNumberFormat="1" applyFont="1" applyBorder="1"/>
    <xf numFmtId="3" fontId="97" fillId="13" borderId="20" xfId="28" applyNumberFormat="1" applyFont="1" applyFill="1" applyBorder="1" applyAlignment="1"/>
    <xf numFmtId="3" fontId="96" fillId="0" borderId="20" xfId="28" applyNumberFormat="1" applyFont="1" applyBorder="1" applyAlignment="1">
      <alignment horizontal="right"/>
    </xf>
    <xf numFmtId="0" fontId="98" fillId="0" borderId="0" xfId="0" applyFont="1" applyBorder="1"/>
    <xf numFmtId="3" fontId="41" fillId="0" borderId="0" xfId="0" applyNumberFormat="1" applyFont="1" applyFill="1"/>
    <xf numFmtId="3" fontId="41" fillId="0" borderId="0" xfId="0" applyNumberFormat="1" applyFont="1"/>
    <xf numFmtId="3" fontId="96" fillId="0" borderId="0" xfId="28" applyNumberFormat="1" applyFont="1" applyFill="1" applyBorder="1" applyAlignment="1">
      <alignment horizontal="right"/>
    </xf>
    <xf numFmtId="0" fontId="96" fillId="0" borderId="18" xfId="0" applyFont="1" applyBorder="1" applyAlignment="1">
      <alignment wrapText="1"/>
    </xf>
    <xf numFmtId="3" fontId="41" fillId="0" borderId="18" xfId="0" applyNumberFormat="1" applyFont="1" applyFill="1" applyBorder="1"/>
    <xf numFmtId="3" fontId="41" fillId="0" borderId="18" xfId="0" applyNumberFormat="1" applyFont="1" applyBorder="1"/>
    <xf numFmtId="3" fontId="96" fillId="0" borderId="18" xfId="28" applyNumberFormat="1" applyFont="1" applyFill="1" applyBorder="1" applyAlignment="1">
      <alignment horizontal="right"/>
    </xf>
    <xf numFmtId="0" fontId="10" fillId="0" borderId="3" xfId="0" applyFont="1" applyBorder="1" applyAlignment="1" applyProtection="1">
      <alignment wrapText="1"/>
      <protection locked="0"/>
    </xf>
    <xf numFmtId="0" fontId="10" fillId="0" borderId="5" xfId="0" applyFont="1" applyBorder="1" applyAlignment="1" applyProtection="1">
      <alignment wrapText="1"/>
      <protection locked="0"/>
    </xf>
    <xf numFmtId="0" fontId="10" fillId="0" borderId="5" xfId="0" applyFont="1" applyBorder="1" applyAlignment="1" applyProtection="1">
      <alignment horizontal="center"/>
      <protection locked="0"/>
    </xf>
    <xf numFmtId="0" fontId="10" fillId="0" borderId="34"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7" fillId="0" borderId="1" xfId="0" applyFont="1" applyFill="1" applyBorder="1" applyProtection="1"/>
    <xf numFmtId="0" fontId="7" fillId="0" borderId="3" xfId="0" applyFont="1" applyFill="1" applyBorder="1" applyProtection="1">
      <protection locked="0"/>
    </xf>
    <xf numFmtId="0" fontId="7" fillId="4" borderId="12" xfId="0" applyFont="1" applyFill="1" applyBorder="1" applyProtection="1"/>
    <xf numFmtId="0" fontId="10" fillId="0" borderId="3" xfId="0" applyFont="1" applyBorder="1" applyAlignment="1">
      <alignment horizontal="left" vertical="top" wrapText="1"/>
    </xf>
    <xf numFmtId="0" fontId="10" fillId="0" borderId="3" xfId="0" applyFont="1" applyBorder="1" applyAlignment="1" applyProtection="1">
      <alignment horizontal="center"/>
      <protection locked="0"/>
    </xf>
    <xf numFmtId="0" fontId="10" fillId="0" borderId="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7" fillId="0" borderId="38" xfId="0" applyFont="1" applyBorder="1" applyAlignment="1" applyProtection="1">
      <alignment horizontal="left" wrapText="1"/>
      <protection locked="0"/>
    </xf>
    <xf numFmtId="0" fontId="7" fillId="0" borderId="82" xfId="0" applyFont="1" applyBorder="1" applyAlignment="1" applyProtection="1">
      <alignment horizontal="left" wrapText="1"/>
      <protection locked="0"/>
    </xf>
    <xf numFmtId="0" fontId="7" fillId="0" borderId="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1"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26" fillId="0" borderId="0" xfId="0" applyFont="1" applyAlignment="1" applyProtection="1">
      <alignment horizontal="left" wrapText="1"/>
      <protection locked="0"/>
    </xf>
    <xf numFmtId="0" fontId="26" fillId="0" borderId="9" xfId="0" applyFont="1" applyBorder="1" applyAlignment="1" applyProtection="1">
      <alignment horizontal="left" wrapText="1"/>
      <protection locked="0"/>
    </xf>
    <xf numFmtId="0" fontId="7" fillId="0" borderId="9" xfId="0" applyFont="1" applyBorder="1" applyAlignment="1" applyProtection="1">
      <alignment horizontal="left" wrapText="1"/>
      <protection locked="0"/>
    </xf>
    <xf numFmtId="0" fontId="7" fillId="0" borderId="0" xfId="0" applyFont="1" applyAlignment="1" applyProtection="1">
      <alignment wrapText="1"/>
      <protection locked="0"/>
    </xf>
    <xf numFmtId="0" fontId="10" fillId="0" borderId="6" xfId="0" applyFont="1" applyBorder="1" applyAlignment="1" applyProtection="1">
      <alignment horizontal="center" wrapText="1"/>
      <protection locked="0"/>
    </xf>
    <xf numFmtId="0" fontId="10" fillId="0" borderId="11" xfId="0" applyFont="1" applyBorder="1" applyAlignment="1" applyProtection="1">
      <alignment horizontal="center" wrapText="1"/>
      <protection locked="0"/>
    </xf>
    <xf numFmtId="0" fontId="10" fillId="0" borderId="3" xfId="0" applyFont="1" applyFill="1" applyBorder="1" applyAlignment="1" applyProtection="1">
      <alignment vertical="top" wrapText="1"/>
      <protection locked="0"/>
    </xf>
    <xf numFmtId="0" fontId="0" fillId="0" borderId="5" xfId="0" applyBorder="1" applyAlignment="1" applyProtection="1">
      <protection locked="0"/>
    </xf>
    <xf numFmtId="0" fontId="7" fillId="0" borderId="2" xfId="0" applyFont="1" applyBorder="1" applyAlignment="1" applyProtection="1">
      <alignment wrapText="1"/>
      <protection locked="0"/>
    </xf>
    <xf numFmtId="0" fontId="7" fillId="0" borderId="14" xfId="0" applyFont="1" applyBorder="1" applyAlignment="1" applyProtection="1">
      <alignment wrapText="1"/>
      <protection locked="0"/>
    </xf>
    <xf numFmtId="0" fontId="7" fillId="0" borderId="2" xfId="0" applyFont="1" applyFill="1" applyBorder="1" applyAlignment="1" applyProtection="1">
      <protection locked="0"/>
    </xf>
    <xf numFmtId="0" fontId="5" fillId="0" borderId="14" xfId="0" applyFont="1" applyFill="1" applyBorder="1" applyAlignment="1" applyProtection="1">
      <protection locked="0"/>
    </xf>
    <xf numFmtId="0" fontId="64" fillId="0" borderId="4" xfId="0" applyFont="1" applyFill="1" applyBorder="1" applyAlignment="1" applyProtection="1">
      <alignment horizontal="center" wrapText="1"/>
      <protection locked="0"/>
    </xf>
    <xf numFmtId="0" fontId="68" fillId="0" borderId="15" xfId="0" applyFont="1" applyFill="1" applyBorder="1" applyAlignment="1" applyProtection="1">
      <alignment horizontal="center"/>
      <protection locked="0"/>
    </xf>
    <xf numFmtId="0" fontId="10" fillId="0" borderId="1" xfId="0" applyFont="1" applyBorder="1" applyAlignment="1" applyProtection="1">
      <alignment wrapText="1"/>
      <protection locked="0"/>
    </xf>
    <xf numFmtId="0" fontId="10" fillId="0" borderId="0" xfId="0" applyFont="1" applyBorder="1" applyAlignment="1" applyProtection="1">
      <alignment wrapText="1"/>
      <protection locked="0"/>
    </xf>
    <xf numFmtId="0" fontId="10" fillId="0" borderId="9" xfId="0" applyFont="1" applyBorder="1" applyAlignment="1" applyProtection="1">
      <alignment wrapText="1"/>
      <protection locked="0"/>
    </xf>
    <xf numFmtId="0" fontId="10" fillId="0" borderId="3" xfId="0" applyFont="1" applyBorder="1" applyAlignment="1" applyProtection="1">
      <alignment wrapText="1"/>
      <protection locked="0"/>
    </xf>
    <xf numFmtId="0" fontId="10" fillId="0" borderId="5" xfId="0" applyFont="1" applyBorder="1" applyAlignment="1" applyProtection="1">
      <alignment wrapText="1"/>
      <protection locked="0"/>
    </xf>
    <xf numFmtId="0" fontId="10" fillId="0" borderId="34" xfId="0" applyFont="1" applyBorder="1" applyAlignment="1" applyProtection="1">
      <alignment wrapText="1"/>
      <protection locked="0"/>
    </xf>
    <xf numFmtId="0" fontId="29" fillId="0" borderId="0" xfId="0" applyFont="1" applyAlignment="1" applyProtection="1">
      <alignment horizontal="left" vertical="top" wrapText="1"/>
      <protection locked="0"/>
    </xf>
    <xf numFmtId="0" fontId="10" fillId="3" borderId="4" xfId="0" applyFont="1" applyFill="1" applyBorder="1" applyAlignment="1">
      <alignment horizontal="center" wrapText="1"/>
    </xf>
    <xf numFmtId="0" fontId="10" fillId="3" borderId="10" xfId="0" applyFont="1" applyFill="1" applyBorder="1" applyAlignment="1">
      <alignment horizontal="center" wrapText="1"/>
    </xf>
    <xf numFmtId="0" fontId="10" fillId="3" borderId="15" xfId="0" applyFont="1" applyFill="1" applyBorder="1" applyAlignment="1">
      <alignment horizontal="center" wrapText="1"/>
    </xf>
    <xf numFmtId="0" fontId="7" fillId="0" borderId="2" xfId="0" applyFont="1" applyBorder="1" applyAlignment="1">
      <alignment horizontal="center" wrapText="1"/>
    </xf>
    <xf numFmtId="0" fontId="7" fillId="0" borderId="14" xfId="0" applyFont="1" applyBorder="1" applyAlignment="1">
      <alignment horizontal="center" wrapText="1"/>
    </xf>
    <xf numFmtId="0" fontId="10" fillId="0" borderId="2" xfId="0" applyFont="1" applyBorder="1" applyAlignment="1" applyProtection="1">
      <alignment wrapText="1"/>
      <protection locked="0"/>
    </xf>
    <xf numFmtId="0" fontId="10" fillId="0" borderId="13" xfId="0" applyFont="1" applyBorder="1" applyAlignment="1" applyProtection="1">
      <alignment wrapText="1"/>
      <protection locked="0"/>
    </xf>
    <xf numFmtId="0" fontId="10" fillId="0" borderId="14" xfId="0" applyFont="1" applyBorder="1" applyAlignment="1" applyProtection="1">
      <alignment wrapText="1"/>
      <protection locked="0"/>
    </xf>
    <xf numFmtId="0" fontId="39" fillId="0" borderId="0" xfId="0" applyFont="1" applyBorder="1" applyAlignment="1" applyProtection="1">
      <alignment horizontal="center"/>
      <protection locked="0"/>
    </xf>
    <xf numFmtId="0" fontId="42" fillId="0" borderId="0" xfId="0" applyFont="1" applyBorder="1" applyAlignment="1" applyProtection="1">
      <alignment horizontal="center"/>
      <protection locked="0"/>
    </xf>
    <xf numFmtId="16" fontId="39" fillId="0" borderId="0" xfId="0" applyNumberFormat="1" applyFont="1" applyBorder="1" applyAlignment="1" applyProtection="1">
      <alignment horizontal="center"/>
      <protection locked="0"/>
    </xf>
    <xf numFmtId="0" fontId="17" fillId="0" borderId="7" xfId="0" applyFont="1" applyBorder="1" applyAlignment="1" applyProtection="1">
      <alignment horizontal="center"/>
      <protection locked="0"/>
    </xf>
    <xf numFmtId="0" fontId="10" fillId="0" borderId="4" xfId="0" applyFont="1" applyBorder="1" applyAlignment="1">
      <alignment horizontal="center" wrapText="1"/>
    </xf>
    <xf numFmtId="0" fontId="10" fillId="0" borderId="10" xfId="0" applyFont="1" applyBorder="1" applyAlignment="1">
      <alignment horizontal="center" wrapText="1"/>
    </xf>
    <xf numFmtId="0" fontId="10" fillId="0" borderId="15" xfId="0" applyFont="1" applyBorder="1" applyAlignment="1">
      <alignment horizontal="center" wrapText="1"/>
    </xf>
    <xf numFmtId="0" fontId="11" fillId="0" borderId="4" xfId="0" applyNumberFormat="1" applyFont="1" applyBorder="1" applyAlignment="1">
      <alignment horizontal="center"/>
    </xf>
    <xf numFmtId="0" fontId="11" fillId="0" borderId="10" xfId="0" applyNumberFormat="1" applyFont="1" applyBorder="1" applyAlignment="1">
      <alignment horizontal="center"/>
    </xf>
    <xf numFmtId="0" fontId="11" fillId="0" borderId="15" xfId="0" applyNumberFormat="1" applyFont="1" applyBorder="1" applyAlignment="1">
      <alignment horizontal="center"/>
    </xf>
    <xf numFmtId="0" fontId="11" fillId="0" borderId="4" xfId="0" applyFont="1" applyBorder="1" applyAlignment="1">
      <alignment horizontal="center" vertical="top"/>
    </xf>
    <xf numFmtId="0" fontId="11" fillId="0" borderId="10" xfId="0" applyFont="1" applyBorder="1" applyAlignment="1">
      <alignment horizontal="center" vertical="top"/>
    </xf>
    <xf numFmtId="0" fontId="11" fillId="0" borderId="15" xfId="0" applyFont="1" applyBorder="1" applyAlignment="1">
      <alignment horizontal="center" vertical="top"/>
    </xf>
    <xf numFmtId="0" fontId="10" fillId="0" borderId="12" xfId="0" applyFont="1" applyFill="1" applyBorder="1" applyAlignment="1" applyProtection="1">
      <alignment horizontal="center" wrapText="1"/>
      <protection locked="0"/>
    </xf>
    <xf numFmtId="0" fontId="10" fillId="0" borderId="11" xfId="0" applyFont="1" applyFill="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0" fillId="0" borderId="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10" xfId="0" applyFont="1" applyFill="1" applyBorder="1" applyAlignment="1" applyProtection="1">
      <alignment horizontal="center" wrapText="1"/>
      <protection locked="0"/>
    </xf>
    <xf numFmtId="0" fontId="10" fillId="3" borderId="2"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0" xfId="0" applyBorder="1" applyAlignment="1" applyProtection="1">
      <protection locked="0"/>
    </xf>
    <xf numFmtId="0" fontId="0" fillId="0" borderId="15" xfId="0" applyBorder="1" applyAlignment="1" applyProtection="1">
      <protection locked="0"/>
    </xf>
    <xf numFmtId="0" fontId="10" fillId="0" borderId="4" xfId="0" applyFont="1" applyFill="1" applyBorder="1" applyAlignment="1">
      <alignment horizontal="center" wrapText="1"/>
    </xf>
    <xf numFmtId="0" fontId="10" fillId="0" borderId="10" xfId="0" applyFont="1" applyFill="1" applyBorder="1" applyAlignment="1">
      <alignment horizontal="center" wrapText="1"/>
    </xf>
    <xf numFmtId="0" fontId="7" fillId="0" borderId="1" xfId="0" applyFont="1" applyFill="1" applyBorder="1" applyAlignment="1" applyProtection="1">
      <protection locked="0"/>
    </xf>
    <xf numFmtId="0" fontId="5" fillId="0" borderId="9" xfId="0" applyFont="1" applyFill="1" applyBorder="1" applyAlignment="1" applyProtection="1">
      <protection locked="0"/>
    </xf>
    <xf numFmtId="0" fontId="7" fillId="0" borderId="3" xfId="0" applyFont="1" applyFill="1" applyBorder="1" applyAlignment="1" applyProtection="1">
      <alignment wrapText="1"/>
      <protection locked="0"/>
    </xf>
    <xf numFmtId="0" fontId="0" fillId="0" borderId="34" xfId="0" applyBorder="1" applyAlignment="1" applyProtection="1">
      <protection locked="0"/>
    </xf>
    <xf numFmtId="0" fontId="7" fillId="0" borderId="1" xfId="0" applyFont="1" applyBorder="1" applyAlignment="1" applyProtection="1">
      <alignment wrapText="1"/>
      <protection locked="0"/>
    </xf>
    <xf numFmtId="0" fontId="7" fillId="0" borderId="9" xfId="0" applyFont="1" applyBorder="1" applyAlignment="1" applyProtection="1">
      <alignment wrapText="1"/>
      <protection locked="0"/>
    </xf>
    <xf numFmtId="0" fontId="7" fillId="0" borderId="1" xfId="0" quotePrefix="1" applyFont="1" applyFill="1" applyBorder="1" applyAlignment="1" applyProtection="1">
      <alignment wrapText="1"/>
      <protection locked="0"/>
    </xf>
    <xf numFmtId="0" fontId="0" fillId="0" borderId="0" xfId="0" applyBorder="1" applyAlignment="1" applyProtection="1">
      <protection locked="0"/>
    </xf>
    <xf numFmtId="0" fontId="0" fillId="0" borderId="9" xfId="0" applyBorder="1" applyAlignment="1" applyProtection="1">
      <protection locked="0"/>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1" fillId="0" borderId="37" xfId="0" applyFont="1" applyFill="1" applyBorder="1" applyAlignment="1" applyProtection="1">
      <alignment wrapText="1"/>
      <protection locked="0"/>
    </xf>
    <xf numFmtId="0" fontId="11" fillId="0" borderId="45" xfId="0" applyFont="1" applyFill="1" applyBorder="1" applyAlignment="1" applyProtection="1">
      <alignment wrapText="1"/>
      <protection locked="0"/>
    </xf>
    <xf numFmtId="0" fontId="11" fillId="0" borderId="46" xfId="0" applyFont="1" applyFill="1" applyBorder="1" applyAlignment="1" applyProtection="1">
      <alignment wrapText="1"/>
      <protection locked="0"/>
    </xf>
    <xf numFmtId="0" fontId="0" fillId="0" borderId="5" xfId="0" applyFill="1" applyBorder="1" applyAlignment="1" applyProtection="1">
      <protection locked="0"/>
    </xf>
    <xf numFmtId="0" fontId="0" fillId="0" borderId="34" xfId="0" applyFill="1" applyBorder="1" applyAlignment="1" applyProtection="1">
      <protection locked="0"/>
    </xf>
    <xf numFmtId="0" fontId="11" fillId="3" borderId="12" xfId="0" applyFont="1" applyFill="1" applyBorder="1" applyAlignment="1" applyProtection="1">
      <alignment horizontal="center" wrapText="1"/>
      <protection locked="0"/>
    </xf>
    <xf numFmtId="0" fontId="11" fillId="3" borderId="6" xfId="0" applyFont="1" applyFill="1" applyBorder="1" applyAlignment="1" applyProtection="1">
      <alignment horizontal="center" wrapText="1"/>
      <protection locked="0"/>
    </xf>
    <xf numFmtId="0" fontId="11" fillId="3" borderId="11" xfId="0" applyFont="1" applyFill="1" applyBorder="1" applyAlignment="1" applyProtection="1">
      <alignment horizontal="center" wrapText="1"/>
      <protection locked="0"/>
    </xf>
    <xf numFmtId="0" fontId="10" fillId="0" borderId="1" xfId="0" applyFont="1" applyFill="1" applyBorder="1" applyAlignment="1" applyProtection="1">
      <protection locked="0"/>
    </xf>
    <xf numFmtId="0" fontId="0" fillId="0" borderId="0" xfId="0" applyFill="1" applyBorder="1" applyAlignment="1" applyProtection="1">
      <protection locked="0"/>
    </xf>
    <xf numFmtId="0" fontId="0" fillId="0" borderId="9" xfId="0" applyFill="1" applyBorder="1" applyAlignment="1" applyProtection="1">
      <protection locked="0"/>
    </xf>
    <xf numFmtId="0" fontId="10" fillId="0" borderId="4"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3" borderId="4"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wrapText="1"/>
      <protection locked="0"/>
    </xf>
    <xf numFmtId="0" fontId="10" fillId="3" borderId="10" xfId="0" applyFont="1" applyFill="1" applyBorder="1" applyAlignment="1" applyProtection="1">
      <alignment horizontal="center" wrapText="1"/>
      <protection locked="0"/>
    </xf>
    <xf numFmtId="0" fontId="10" fillId="3" borderId="15" xfId="0" applyFont="1" applyFill="1" applyBorder="1" applyAlignment="1" applyProtection="1">
      <alignment horizontal="center" vertical="center" wrapText="1"/>
      <protection locked="0"/>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88" xfId="0" applyFont="1" applyBorder="1" applyAlignment="1">
      <alignment vertical="center" wrapText="1"/>
    </xf>
    <xf numFmtId="0" fontId="10" fillId="3" borderId="3" xfId="0" applyFont="1" applyFill="1" applyBorder="1" applyAlignment="1" applyProtection="1">
      <alignment horizontal="center" wrapText="1"/>
      <protection locked="0"/>
    </xf>
    <xf numFmtId="0" fontId="10" fillId="3" borderId="5" xfId="0" applyFont="1" applyFill="1" applyBorder="1" applyAlignment="1" applyProtection="1">
      <alignment horizontal="center" wrapText="1"/>
      <protection locked="0"/>
    </xf>
    <xf numFmtId="0" fontId="10" fillId="3" borderId="1" xfId="0" applyFont="1" applyFill="1" applyBorder="1" applyAlignment="1" applyProtection="1">
      <alignment horizontal="center" vertical="top" wrapText="1"/>
      <protection locked="0"/>
    </xf>
    <xf numFmtId="0" fontId="10" fillId="3" borderId="0" xfId="0" applyFont="1" applyFill="1" applyBorder="1" applyAlignment="1" applyProtection="1">
      <alignment horizontal="center" vertical="top" wrapText="1"/>
      <protection locked="0"/>
    </xf>
    <xf numFmtId="0" fontId="10" fillId="3" borderId="9" xfId="0" applyFont="1" applyFill="1" applyBorder="1" applyAlignment="1" applyProtection="1">
      <alignment horizontal="center" vertical="top" wrapText="1"/>
      <protection locked="0"/>
    </xf>
    <xf numFmtId="0" fontId="7" fillId="0" borderId="9"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34" xfId="0" applyFont="1" applyBorder="1" applyAlignment="1">
      <alignment vertical="center"/>
    </xf>
    <xf numFmtId="0" fontId="10" fillId="0" borderId="4" xfId="0" applyFont="1" applyBorder="1" applyAlignment="1">
      <alignment vertical="center"/>
    </xf>
    <xf numFmtId="0" fontId="10" fillId="0" borderId="10" xfId="0" applyFont="1" applyBorder="1" applyAlignment="1">
      <alignment vertical="center"/>
    </xf>
    <xf numFmtId="0" fontId="10" fillId="0" borderId="89" xfId="0" applyFont="1" applyBorder="1" applyAlignment="1">
      <alignment vertical="center"/>
    </xf>
    <xf numFmtId="0" fontId="10" fillId="0" borderId="3" xfId="0" applyFont="1" applyBorder="1" applyAlignment="1">
      <alignment wrapText="1"/>
    </xf>
    <xf numFmtId="0" fontId="10" fillId="0" borderId="5" xfId="0" applyFont="1" applyBorder="1" applyAlignment="1">
      <alignment wrapText="1"/>
    </xf>
    <xf numFmtId="0" fontId="10" fillId="0" borderId="84" xfId="0" applyFont="1" applyBorder="1" applyAlignment="1">
      <alignment wrapText="1"/>
    </xf>
    <xf numFmtId="0" fontId="7" fillId="0" borderId="1" xfId="0" applyFont="1" applyBorder="1" applyAlignment="1">
      <alignment wrapText="1"/>
    </xf>
    <xf numFmtId="0" fontId="7" fillId="0" borderId="0" xfId="0" applyFont="1" applyBorder="1" applyAlignment="1">
      <alignment wrapText="1"/>
    </xf>
    <xf numFmtId="0" fontId="7" fillId="0" borderId="27" xfId="0" applyFont="1" applyBorder="1" applyAlignment="1">
      <alignment wrapText="1"/>
    </xf>
    <xf numFmtId="0" fontId="46" fillId="0" borderId="13" xfId="0" applyFont="1" applyBorder="1" applyAlignment="1" applyProtection="1">
      <alignment horizontal="left" vertical="top" wrapText="1"/>
      <protection locked="0"/>
    </xf>
    <xf numFmtId="0" fontId="10" fillId="0" borderId="13"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0" fillId="0" borderId="3" xfId="0" applyFont="1" applyFill="1" applyBorder="1" applyAlignment="1" applyProtection="1">
      <alignment horizontal="center" wrapText="1"/>
      <protection locked="0"/>
    </xf>
    <xf numFmtId="0" fontId="10" fillId="0" borderId="34" xfId="0" applyFont="1" applyFill="1" applyBorder="1" applyAlignment="1" applyProtection="1">
      <alignment horizontal="center" wrapText="1"/>
      <protection locked="0"/>
    </xf>
    <xf numFmtId="0" fontId="7" fillId="0" borderId="2" xfId="0" quotePrefix="1" applyFont="1" applyFill="1" applyBorder="1" applyAlignment="1" applyProtection="1">
      <alignment wrapText="1"/>
      <protection locked="0"/>
    </xf>
    <xf numFmtId="0" fontId="0" fillId="0" borderId="13" xfId="0" applyBorder="1" applyAlignment="1" applyProtection="1">
      <protection locked="0"/>
    </xf>
    <xf numFmtId="0" fontId="0" fillId="0" borderId="14" xfId="0" applyBorder="1" applyAlignment="1" applyProtection="1">
      <protection locked="0"/>
    </xf>
    <xf numFmtId="0" fontId="64" fillId="0" borderId="3" xfId="0" applyFont="1" applyFill="1" applyBorder="1" applyAlignment="1" applyProtection="1">
      <alignment wrapText="1"/>
      <protection locked="0"/>
    </xf>
    <xf numFmtId="0" fontId="66" fillId="0" borderId="5" xfId="0" applyFont="1" applyFill="1" applyBorder="1" applyAlignment="1" applyProtection="1">
      <protection locked="0"/>
    </xf>
    <xf numFmtId="0" fontId="68" fillId="0" borderId="34" xfId="0" applyFont="1" applyFill="1" applyBorder="1" applyAlignment="1" applyProtection="1">
      <protection locked="0"/>
    </xf>
    <xf numFmtId="0" fontId="10" fillId="4" borderId="4" xfId="0" applyFont="1" applyFill="1" applyBorder="1" applyAlignment="1" applyProtection="1"/>
    <xf numFmtId="0" fontId="5" fillId="4" borderId="15" xfId="0" applyFont="1" applyFill="1" applyBorder="1" applyAlignment="1" applyProtection="1"/>
    <xf numFmtId="0" fontId="46" fillId="0" borderId="0" xfId="0" applyFont="1" applyFill="1" applyBorder="1" applyAlignment="1" applyProtection="1">
      <alignment horizontal="left" wrapText="1"/>
      <protection locked="0"/>
    </xf>
    <xf numFmtId="0" fontId="10" fillId="4" borderId="4" xfId="0" applyFont="1" applyFill="1" applyBorder="1" applyAlignment="1" applyProtection="1">
      <protection locked="0"/>
    </xf>
    <xf numFmtId="0" fontId="0" fillId="4" borderId="10" xfId="0" applyFill="1" applyBorder="1" applyAlignment="1" applyProtection="1">
      <protection locked="0"/>
    </xf>
    <xf numFmtId="0" fontId="0" fillId="4" borderId="15" xfId="0" applyFill="1" applyBorder="1" applyAlignment="1" applyProtection="1">
      <protection locked="0"/>
    </xf>
    <xf numFmtId="0" fontId="46" fillId="0" borderId="0" xfId="0" applyFont="1" applyFill="1" applyAlignment="1" applyProtection="1">
      <alignment horizontal="left" wrapText="1"/>
      <protection locked="0"/>
    </xf>
    <xf numFmtId="0" fontId="10" fillId="0" borderId="2" xfId="0" applyFont="1" applyFill="1" applyBorder="1" applyAlignment="1" applyProtection="1">
      <protection locked="0"/>
    </xf>
    <xf numFmtId="0" fontId="10" fillId="3" borderId="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7" fillId="0" borderId="39" xfId="0" quotePrefix="1" applyFont="1" applyBorder="1" applyAlignment="1" applyProtection="1">
      <alignment wrapText="1"/>
      <protection locked="0"/>
    </xf>
    <xf numFmtId="0" fontId="7" fillId="0" borderId="19" xfId="0" quotePrefix="1" applyFont="1" applyBorder="1" applyAlignment="1" applyProtection="1">
      <alignment wrapText="1"/>
      <protection locked="0"/>
    </xf>
    <xf numFmtId="0" fontId="7" fillId="0" borderId="79" xfId="0" quotePrefix="1" applyFont="1" applyBorder="1" applyAlignment="1" applyProtection="1">
      <alignment wrapText="1"/>
      <protection locked="0"/>
    </xf>
  </cellXfs>
  <cellStyles count="814">
    <cellStyle name="cf1" xfId="18"/>
    <cellStyle name="Hyperkobling 2" xfId="52"/>
    <cellStyle name="Komma" xfId="7" builtinId="3"/>
    <cellStyle name="Komma 2" xfId="28"/>
    <cellStyle name="Komma 3" xfId="33"/>
    <cellStyle name="Komma 4" xfId="16"/>
    <cellStyle name="Normal" xfId="0" builtinId="0"/>
    <cellStyle name="Normal 10" xfId="59"/>
    <cellStyle name="Normal 10 2" xfId="73"/>
    <cellStyle name="Normal 10 2 2" xfId="154"/>
    <cellStyle name="Normal 10 3" xfId="162"/>
    <cellStyle name="Normal 10 3 2" xfId="195"/>
    <cellStyle name="Normal 10 4" xfId="129"/>
    <cellStyle name="Normal 10 4 2" xfId="224"/>
    <cellStyle name="Normal 10 4 2 2" xfId="587"/>
    <cellStyle name="Normal 10 4 3" xfId="280"/>
    <cellStyle name="Normal 10 4 3 2" xfId="643"/>
    <cellStyle name="Normal 10 4 4" xfId="352"/>
    <cellStyle name="Normal 10 4 4 2" xfId="715"/>
    <cellStyle name="Normal 10 4 5" xfId="425"/>
    <cellStyle name="Normal 10 4 5 2" xfId="785"/>
    <cellStyle name="Normal 10 4 6" xfId="531"/>
    <cellStyle name="Normal 11" xfId="24"/>
    <cellStyle name="Normal 11 2" xfId="123"/>
    <cellStyle name="Normal 11 3" xfId="314"/>
    <cellStyle name="Normal 11 3 2" xfId="677"/>
    <cellStyle name="Normal 11 4" xfId="391"/>
    <cellStyle name="Normal 11 4 2" xfId="752"/>
    <cellStyle name="Normal 11 5" xfId="459"/>
    <cellStyle name="Normal 12" xfId="76"/>
    <cellStyle name="Normal 12 2" xfId="315"/>
    <cellStyle name="Normal 12 2 2" xfId="678"/>
    <cellStyle name="Normal 12 3" xfId="360"/>
    <cellStyle name="Normal 12 3 2" xfId="722"/>
    <cellStyle name="Normal 12 4" xfId="481"/>
    <cellStyle name="Normal 13" xfId="98"/>
    <cellStyle name="Normal 13 2" xfId="503"/>
    <cellStyle name="Normal 14" xfId="196"/>
    <cellStyle name="Normal 14 2" xfId="559"/>
    <cellStyle name="Normal 15" xfId="252"/>
    <cellStyle name="Normal 15 2" xfId="615"/>
    <cellStyle name="Normal 16" xfId="323"/>
    <cellStyle name="Normal 16 2" xfId="686"/>
    <cellStyle name="Normal 17" xfId="397"/>
    <cellStyle name="Normal 17 2" xfId="757"/>
    <cellStyle name="Normal 18" xfId="15"/>
    <cellStyle name="Normal 19" xfId="813"/>
    <cellStyle name="Normal 2" xfId="1"/>
    <cellStyle name="Normal 2 2" xfId="53"/>
    <cellStyle name="Normal 2 2 2" xfId="91"/>
    <cellStyle name="Normal 2 2 2 2" xfId="136"/>
    <cellStyle name="Normal 2 2 2 3" xfId="312"/>
    <cellStyle name="Normal 2 2 2 3 2" xfId="675"/>
    <cellStyle name="Normal 2 2 2 4" xfId="396"/>
    <cellStyle name="Normal 2 2 2 4 2" xfId="756"/>
    <cellStyle name="Normal 2 2 2 5" xfId="496"/>
    <cellStyle name="Normal 2 2 3" xfId="114"/>
    <cellStyle name="Normal 2 2 3 2" xfId="518"/>
    <cellStyle name="Normal 2 2 4" xfId="211"/>
    <cellStyle name="Normal 2 2 4 2" xfId="574"/>
    <cellStyle name="Normal 2 2 5" xfId="267"/>
    <cellStyle name="Normal 2 2 5 2" xfId="630"/>
    <cellStyle name="Normal 2 2 6" xfId="339"/>
    <cellStyle name="Normal 2 2 6 2" xfId="702"/>
    <cellStyle name="Normal 2 2 7" xfId="412"/>
    <cellStyle name="Normal 2 2 7 2" xfId="772"/>
    <cellStyle name="Normal 2 2 8" xfId="474"/>
    <cellStyle name="Normal 2 3" xfId="30"/>
    <cellStyle name="Normal 2 3 2" xfId="135"/>
    <cellStyle name="Normal 2 4" xfId="144"/>
    <cellStyle name="Normal 2 5" xfId="19"/>
    <cellStyle name="Normal 3" xfId="8"/>
    <cellStyle name="Normal 3 2" xfId="34"/>
    <cellStyle name="Normal 3 2 2" xfId="146"/>
    <cellStyle name="Normal 3 2 3" xfId="125"/>
    <cellStyle name="Normal 3 2 3 2" xfId="221"/>
    <cellStyle name="Normal 3 2 3 2 2" xfId="584"/>
    <cellStyle name="Normal 3 2 3 3" xfId="277"/>
    <cellStyle name="Normal 3 2 3 3 2" xfId="640"/>
    <cellStyle name="Normal 3 2 3 4" xfId="349"/>
    <cellStyle name="Normal 3 2 3 4 2" xfId="712"/>
    <cellStyle name="Normal 3 2 3 5" xfId="422"/>
    <cellStyle name="Normal 3 2 3 5 2" xfId="782"/>
    <cellStyle name="Normal 3 2 3 6" xfId="528"/>
    <cellStyle name="Normal 3 3" xfId="67"/>
    <cellStyle name="Normal 3 3 2" xfId="133"/>
    <cellStyle name="Normal 3 3 3" xfId="394"/>
    <cellStyle name="Normal 3 4" xfId="143"/>
    <cellStyle name="Normal 3 5" xfId="155"/>
    <cellStyle name="Normal 3 5 2" xfId="193"/>
    <cellStyle name="Normal 3 6" xfId="122"/>
    <cellStyle name="Normal 3 6 2" xfId="219"/>
    <cellStyle name="Normal 3 6 2 2" xfId="582"/>
    <cellStyle name="Normal 3 6 3" xfId="275"/>
    <cellStyle name="Normal 3 6 3 2" xfId="638"/>
    <cellStyle name="Normal 3 6 4" xfId="347"/>
    <cellStyle name="Normal 3 6 4 2" xfId="710"/>
    <cellStyle name="Normal 3 6 5" xfId="420"/>
    <cellStyle name="Normal 3 6 5 2" xfId="780"/>
    <cellStyle name="Normal 3 6 6" xfId="526"/>
    <cellStyle name="Normal 3 7" xfId="25"/>
    <cellStyle name="Normal 4" xfId="9"/>
    <cellStyle name="Normal 4 10" xfId="99"/>
    <cellStyle name="Normal 4 10 2" xfId="504"/>
    <cellStyle name="Normal 4 11" xfId="197"/>
    <cellStyle name="Normal 4 11 2" xfId="560"/>
    <cellStyle name="Normal 4 12" xfId="253"/>
    <cellStyle name="Normal 4 12 2" xfId="616"/>
    <cellStyle name="Normal 4 13" xfId="325"/>
    <cellStyle name="Normal 4 13 2" xfId="688"/>
    <cellStyle name="Normal 4 14" xfId="398"/>
    <cellStyle name="Normal 4 14 2" xfId="758"/>
    <cellStyle name="Normal 4 15" xfId="35"/>
    <cellStyle name="Normal 4 15 2" xfId="460"/>
    <cellStyle name="Normal 4 16" xfId="453"/>
    <cellStyle name="Normal 4 2" xfId="11"/>
    <cellStyle name="Normal 4 2 10" xfId="255"/>
    <cellStyle name="Normal 4 2 10 2" xfId="618"/>
    <cellStyle name="Normal 4 2 11" xfId="327"/>
    <cellStyle name="Normal 4 2 11 2" xfId="690"/>
    <cellStyle name="Normal 4 2 12" xfId="400"/>
    <cellStyle name="Normal 4 2 12 2" xfId="760"/>
    <cellStyle name="Normal 4 2 13" xfId="37"/>
    <cellStyle name="Normal 4 2 13 2" xfId="462"/>
    <cellStyle name="Normal 4 2 14" xfId="455"/>
    <cellStyle name="Normal 4 2 2" xfId="45"/>
    <cellStyle name="Normal 4 2 2 2" xfId="85"/>
    <cellStyle name="Normal 4 2 2 2 2" xfId="181"/>
    <cellStyle name="Normal 4 2 2 2 2 2" xfId="553"/>
    <cellStyle name="Normal 4 2 2 2 3" xfId="246"/>
    <cellStyle name="Normal 4 2 2 2 3 2" xfId="609"/>
    <cellStyle name="Normal 4 2 2 2 4" xfId="302"/>
    <cellStyle name="Normal 4 2 2 2 4 2" xfId="665"/>
    <cellStyle name="Normal 4 2 2 2 5" xfId="379"/>
    <cellStyle name="Normal 4 2 2 2 5 2" xfId="741"/>
    <cellStyle name="Normal 4 2 2 2 6" xfId="447"/>
    <cellStyle name="Normal 4 2 2 2 6 2" xfId="807"/>
    <cellStyle name="Normal 4 2 2 2 7" xfId="490"/>
    <cellStyle name="Normal 4 2 2 3" xfId="108"/>
    <cellStyle name="Normal 4 2 2 3 2" xfId="512"/>
    <cellStyle name="Normal 4 2 2 4" xfId="205"/>
    <cellStyle name="Normal 4 2 2 4 2" xfId="568"/>
    <cellStyle name="Normal 4 2 2 5" xfId="261"/>
    <cellStyle name="Normal 4 2 2 5 2" xfId="624"/>
    <cellStyle name="Normal 4 2 2 6" xfId="333"/>
    <cellStyle name="Normal 4 2 2 6 2" xfId="696"/>
    <cellStyle name="Normal 4 2 2 7" xfId="406"/>
    <cellStyle name="Normal 4 2 2 7 2" xfId="766"/>
    <cellStyle name="Normal 4 2 2 8" xfId="468"/>
    <cellStyle name="Normal 4 2 3" xfId="49"/>
    <cellStyle name="Normal 4 2 3 2" xfId="89"/>
    <cellStyle name="Normal 4 2 3 2 2" xfId="322"/>
    <cellStyle name="Normal 4 2 3 2 2 2" xfId="685"/>
    <cellStyle name="Normal 4 2 3 2 3" xfId="385"/>
    <cellStyle name="Normal 4 2 3 2 3 2" xfId="747"/>
    <cellStyle name="Normal 4 2 3 2 4" xfId="494"/>
    <cellStyle name="Normal 4 2 3 3" xfId="112"/>
    <cellStyle name="Normal 4 2 3 3 2" xfId="516"/>
    <cellStyle name="Normal 4 2 3 4" xfId="209"/>
    <cellStyle name="Normal 4 2 3 4 2" xfId="572"/>
    <cellStyle name="Normal 4 2 3 5" xfId="265"/>
    <cellStyle name="Normal 4 2 3 5 2" xfId="628"/>
    <cellStyle name="Normal 4 2 3 6" xfId="337"/>
    <cellStyle name="Normal 4 2 3 6 2" xfId="700"/>
    <cellStyle name="Normal 4 2 3 7" xfId="410"/>
    <cellStyle name="Normal 4 2 3 7 2" xfId="770"/>
    <cellStyle name="Normal 4 2 3 8" xfId="472"/>
    <cellStyle name="Normal 4 2 4" xfId="79"/>
    <cellStyle name="Normal 4 2 4 2" xfId="166"/>
    <cellStyle name="Normal 4 2 4 2 2" xfId="538"/>
    <cellStyle name="Normal 4 2 4 3" xfId="231"/>
    <cellStyle name="Normal 4 2 4 3 2" xfId="594"/>
    <cellStyle name="Normal 4 2 4 4" xfId="287"/>
    <cellStyle name="Normal 4 2 4 4 2" xfId="650"/>
    <cellStyle name="Normal 4 2 4 5" xfId="364"/>
    <cellStyle name="Normal 4 2 4 5 2" xfId="726"/>
    <cellStyle name="Normal 4 2 4 6" xfId="432"/>
    <cellStyle name="Normal 4 2 4 6 2" xfId="792"/>
    <cellStyle name="Normal 4 2 4 7" xfId="484"/>
    <cellStyle name="Normal 4 2 5" xfId="177"/>
    <cellStyle name="Normal 4 2 5 2" xfId="242"/>
    <cellStyle name="Normal 4 2 5 2 2" xfId="605"/>
    <cellStyle name="Normal 4 2 5 3" xfId="298"/>
    <cellStyle name="Normal 4 2 5 3 2" xfId="661"/>
    <cellStyle name="Normal 4 2 5 4" xfId="375"/>
    <cellStyle name="Normal 4 2 5 4 2" xfId="737"/>
    <cellStyle name="Normal 4 2 5 5" xfId="443"/>
    <cellStyle name="Normal 4 2 5 5 2" xfId="803"/>
    <cellStyle name="Normal 4 2 5 6" xfId="549"/>
    <cellStyle name="Normal 4 2 6" xfId="185"/>
    <cellStyle name="Normal 4 2 6 2" xfId="250"/>
    <cellStyle name="Normal 4 2 6 2 2" xfId="613"/>
    <cellStyle name="Normal 4 2 6 3" xfId="306"/>
    <cellStyle name="Normal 4 2 6 3 2" xfId="669"/>
    <cellStyle name="Normal 4 2 6 4" xfId="383"/>
    <cellStyle name="Normal 4 2 6 4 2" xfId="745"/>
    <cellStyle name="Normal 4 2 6 5" xfId="451"/>
    <cellStyle name="Normal 4 2 6 5 2" xfId="811"/>
    <cellStyle name="Normal 4 2 6 6" xfId="557"/>
    <cellStyle name="Normal 4 2 7" xfId="171"/>
    <cellStyle name="Normal 4 2 7 2" xfId="236"/>
    <cellStyle name="Normal 4 2 7 2 2" xfId="599"/>
    <cellStyle name="Normal 4 2 7 3" xfId="292"/>
    <cellStyle name="Normal 4 2 7 3 2" xfId="655"/>
    <cellStyle name="Normal 4 2 7 4" xfId="369"/>
    <cellStyle name="Normal 4 2 7 4 2" xfId="731"/>
    <cellStyle name="Normal 4 2 7 5" xfId="437"/>
    <cellStyle name="Normal 4 2 7 5 2" xfId="797"/>
    <cellStyle name="Normal 4 2 7 6" xfId="543"/>
    <cellStyle name="Normal 4 2 8" xfId="101"/>
    <cellStyle name="Normal 4 2 8 2" xfId="506"/>
    <cellStyle name="Normal 4 2 9" xfId="199"/>
    <cellStyle name="Normal 4 2 9 2" xfId="562"/>
    <cellStyle name="Normal 4 2_MAL2T-2014A.XLS" xfId="187"/>
    <cellStyle name="Normal 4 3" xfId="14"/>
    <cellStyle name="Normal 4 3 10" xfId="403"/>
    <cellStyle name="Normal 4 3 10 2" xfId="763"/>
    <cellStyle name="Normal 4 3 11" xfId="40"/>
    <cellStyle name="Normal 4 3 11 2" xfId="465"/>
    <cellStyle name="Normal 4 3 12" xfId="458"/>
    <cellStyle name="Normal 4 3 2" xfId="62"/>
    <cellStyle name="Normal 4 3 2 2" xfId="94"/>
    <cellStyle name="Normal 4 3 2 2 2" xfId="179"/>
    <cellStyle name="Normal 4 3 2 2 2 2" xfId="551"/>
    <cellStyle name="Normal 4 3 2 2 3" xfId="244"/>
    <cellStyle name="Normal 4 3 2 2 3 2" xfId="607"/>
    <cellStyle name="Normal 4 3 2 2 4" xfId="300"/>
    <cellStyle name="Normal 4 3 2 2 4 2" xfId="663"/>
    <cellStyle name="Normal 4 3 2 2 5" xfId="377"/>
    <cellStyle name="Normal 4 3 2 2 5 2" xfId="739"/>
    <cellStyle name="Normal 4 3 2 2 6" xfId="445"/>
    <cellStyle name="Normal 4 3 2 2 6 2" xfId="805"/>
    <cellStyle name="Normal 4 3 2 2 7" xfId="499"/>
    <cellStyle name="Normal 4 3 2 3" xfId="117"/>
    <cellStyle name="Normal 4 3 2 3 2" xfId="521"/>
    <cellStyle name="Normal 4 3 2 4" xfId="214"/>
    <cellStyle name="Normal 4 3 2 4 2" xfId="577"/>
    <cellStyle name="Normal 4 3 2 5" xfId="270"/>
    <cellStyle name="Normal 4 3 2 5 2" xfId="633"/>
    <cellStyle name="Normal 4 3 2 6" xfId="342"/>
    <cellStyle name="Normal 4 3 2 6 2" xfId="705"/>
    <cellStyle name="Normal 4 3 2 7" xfId="415"/>
    <cellStyle name="Normal 4 3 2 7 2" xfId="775"/>
    <cellStyle name="Normal 4 3 2 8" xfId="477"/>
    <cellStyle name="Normal 4 3 3" xfId="82"/>
    <cellStyle name="Normal 4 3 3 2" xfId="163"/>
    <cellStyle name="Normal 4 3 3 2 2" xfId="535"/>
    <cellStyle name="Normal 4 3 3 3" xfId="228"/>
    <cellStyle name="Normal 4 3 3 3 2" xfId="591"/>
    <cellStyle name="Normal 4 3 3 4" xfId="284"/>
    <cellStyle name="Normal 4 3 3 4 2" xfId="647"/>
    <cellStyle name="Normal 4 3 3 5" xfId="361"/>
    <cellStyle name="Normal 4 3 3 5 2" xfId="723"/>
    <cellStyle name="Normal 4 3 3 6" xfId="429"/>
    <cellStyle name="Normal 4 3 3 6 2" xfId="789"/>
    <cellStyle name="Normal 4 3 3 7" xfId="487"/>
    <cellStyle name="Normal 4 3 4" xfId="168"/>
    <cellStyle name="Normal 4 3 4 2" xfId="233"/>
    <cellStyle name="Normal 4 3 4 2 2" xfId="596"/>
    <cellStyle name="Normal 4 3 4 3" xfId="289"/>
    <cellStyle name="Normal 4 3 4 3 2" xfId="652"/>
    <cellStyle name="Normal 4 3 4 4" xfId="366"/>
    <cellStyle name="Normal 4 3 4 4 2" xfId="728"/>
    <cellStyle name="Normal 4 3 4 5" xfId="434"/>
    <cellStyle name="Normal 4 3 4 5 2" xfId="794"/>
    <cellStyle name="Normal 4 3 4 6" xfId="540"/>
    <cellStyle name="Normal 4 3 5" xfId="174"/>
    <cellStyle name="Normal 4 3 5 2" xfId="239"/>
    <cellStyle name="Normal 4 3 5 2 2" xfId="602"/>
    <cellStyle name="Normal 4 3 5 3" xfId="295"/>
    <cellStyle name="Normal 4 3 5 3 2" xfId="658"/>
    <cellStyle name="Normal 4 3 5 4" xfId="372"/>
    <cellStyle name="Normal 4 3 5 4 2" xfId="734"/>
    <cellStyle name="Normal 4 3 5 5" xfId="440"/>
    <cellStyle name="Normal 4 3 5 5 2" xfId="800"/>
    <cellStyle name="Normal 4 3 5 6" xfId="546"/>
    <cellStyle name="Normal 4 3 6" xfId="104"/>
    <cellStyle name="Normal 4 3 6 2" xfId="509"/>
    <cellStyle name="Normal 4 3 7" xfId="202"/>
    <cellStyle name="Normal 4 3 7 2" xfId="565"/>
    <cellStyle name="Normal 4 3 8" xfId="258"/>
    <cellStyle name="Normal 4 3 8 2" xfId="621"/>
    <cellStyle name="Normal 4 3 9" xfId="330"/>
    <cellStyle name="Normal 4 3 9 2" xfId="693"/>
    <cellStyle name="Normal 4 3_MAL2T-2014A.XLS" xfId="188"/>
    <cellStyle name="Normal 4 4" xfId="41"/>
    <cellStyle name="Normal 4 4 2" xfId="64"/>
    <cellStyle name="Normal 4 4 2 2" xfId="96"/>
    <cellStyle name="Normal 4 4 2 2 2" xfId="321"/>
    <cellStyle name="Normal 4 4 2 2 2 2" xfId="684"/>
    <cellStyle name="Normal 4 4 2 2 3" xfId="389"/>
    <cellStyle name="Normal 4 4 2 2 3 2" xfId="751"/>
    <cellStyle name="Normal 4 4 2 2 4" xfId="501"/>
    <cellStyle name="Normal 4 4 2 3" xfId="119"/>
    <cellStyle name="Normal 4 4 2 3 2" xfId="523"/>
    <cellStyle name="Normal 4 4 2 4" xfId="216"/>
    <cellStyle name="Normal 4 4 2 4 2" xfId="579"/>
    <cellStyle name="Normal 4 4 2 5" xfId="272"/>
    <cellStyle name="Normal 4 4 2 5 2" xfId="635"/>
    <cellStyle name="Normal 4 4 2 6" xfId="344"/>
    <cellStyle name="Normal 4 4 2 6 2" xfId="707"/>
    <cellStyle name="Normal 4 4 2 7" xfId="417"/>
    <cellStyle name="Normal 4 4 2 7 2" xfId="777"/>
    <cellStyle name="Normal 4 4 2 8" xfId="479"/>
    <cellStyle name="Normal 4 4 3" xfId="83"/>
    <cellStyle name="Normal 4 4 3 2" xfId="320"/>
    <cellStyle name="Normal 4 4 3 2 2" xfId="683"/>
    <cellStyle name="Normal 4 4 3 3" xfId="358"/>
    <cellStyle name="Normal 4 4 3 3 2" xfId="720"/>
    <cellStyle name="Normal 4 4 3 4" xfId="488"/>
    <cellStyle name="Normal 4 4 4" xfId="105"/>
    <cellStyle name="Normal 4 4 4 2" xfId="510"/>
    <cellStyle name="Normal 4 4 5" xfId="203"/>
    <cellStyle name="Normal 4 4 5 2" xfId="566"/>
    <cellStyle name="Normal 4 4 6" xfId="259"/>
    <cellStyle name="Normal 4 4 6 2" xfId="622"/>
    <cellStyle name="Normal 4 4 7" xfId="331"/>
    <cellStyle name="Normal 4 4 7 2" xfId="694"/>
    <cellStyle name="Normal 4 4 8" xfId="404"/>
    <cellStyle name="Normal 4 4 8 2" xfId="764"/>
    <cellStyle name="Normal 4 4 9" xfId="466"/>
    <cellStyle name="Normal 4 5" xfId="47"/>
    <cellStyle name="Normal 4 5 2" xfId="87"/>
    <cellStyle name="Normal 4 5 2 2" xfId="313"/>
    <cellStyle name="Normal 4 5 2 2 2" xfId="676"/>
    <cellStyle name="Normal 4 5 2 3" xfId="387"/>
    <cellStyle name="Normal 4 5 2 3 2" xfId="749"/>
    <cellStyle name="Normal 4 5 2 4" xfId="492"/>
    <cellStyle name="Normal 4 5 3" xfId="110"/>
    <cellStyle name="Normal 4 5 3 2" xfId="514"/>
    <cellStyle name="Normal 4 5 4" xfId="207"/>
    <cellStyle name="Normal 4 5 4 2" xfId="570"/>
    <cellStyle name="Normal 4 5 5" xfId="263"/>
    <cellStyle name="Normal 4 5 5 2" xfId="626"/>
    <cellStyle name="Normal 4 5 6" xfId="335"/>
    <cellStyle name="Normal 4 5 6 2" xfId="698"/>
    <cellStyle name="Normal 4 5 7" xfId="408"/>
    <cellStyle name="Normal 4 5 7 2" xfId="768"/>
    <cellStyle name="Normal 4 5 8" xfId="470"/>
    <cellStyle name="Normal 4 6" xfId="77"/>
    <cellStyle name="Normal 4 6 2" xfId="164"/>
    <cellStyle name="Normal 4 6 2 2" xfId="536"/>
    <cellStyle name="Normal 4 6 3" xfId="229"/>
    <cellStyle name="Normal 4 6 3 2" xfId="592"/>
    <cellStyle name="Normal 4 6 4" xfId="285"/>
    <cellStyle name="Normal 4 6 4 2" xfId="648"/>
    <cellStyle name="Normal 4 6 5" xfId="362"/>
    <cellStyle name="Normal 4 6 5 2" xfId="724"/>
    <cellStyle name="Normal 4 6 6" xfId="430"/>
    <cellStyle name="Normal 4 6 6 2" xfId="790"/>
    <cellStyle name="Normal 4 6 7" xfId="482"/>
    <cellStyle name="Normal 4 7" xfId="175"/>
    <cellStyle name="Normal 4 7 2" xfId="240"/>
    <cellStyle name="Normal 4 7 2 2" xfId="603"/>
    <cellStyle name="Normal 4 7 3" xfId="296"/>
    <cellStyle name="Normal 4 7 3 2" xfId="659"/>
    <cellStyle name="Normal 4 7 4" xfId="373"/>
    <cellStyle name="Normal 4 7 4 2" xfId="735"/>
    <cellStyle name="Normal 4 7 5" xfId="441"/>
    <cellStyle name="Normal 4 7 5 2" xfId="801"/>
    <cellStyle name="Normal 4 7 6" xfId="547"/>
    <cellStyle name="Normal 4 8" xfId="183"/>
    <cellStyle name="Normal 4 8 2" xfId="248"/>
    <cellStyle name="Normal 4 8 2 2" xfId="611"/>
    <cellStyle name="Normal 4 8 3" xfId="304"/>
    <cellStyle name="Normal 4 8 3 2" xfId="667"/>
    <cellStyle name="Normal 4 8 4" xfId="381"/>
    <cellStyle name="Normal 4 8 4 2" xfId="743"/>
    <cellStyle name="Normal 4 8 5" xfId="449"/>
    <cellStyle name="Normal 4 8 5 2" xfId="809"/>
    <cellStyle name="Normal 4 8 6" xfId="555"/>
    <cellStyle name="Normal 4 9" xfId="169"/>
    <cellStyle name="Normal 4 9 2" xfId="234"/>
    <cellStyle name="Normal 4 9 2 2" xfId="597"/>
    <cellStyle name="Normal 4 9 3" xfId="290"/>
    <cellStyle name="Normal 4 9 3 2" xfId="653"/>
    <cellStyle name="Normal 4 9 4" xfId="367"/>
    <cellStyle name="Normal 4 9 4 2" xfId="729"/>
    <cellStyle name="Normal 4 9 5" xfId="435"/>
    <cellStyle name="Normal 4 9 5 2" xfId="795"/>
    <cellStyle name="Normal 4 9 6" xfId="541"/>
    <cellStyle name="Normal 4_MAL1K-2014A.XLS" xfId="54"/>
    <cellStyle name="Normal 5" xfId="31"/>
    <cellStyle name="Normal 5 2" xfId="44"/>
    <cellStyle name="Normal 5 2 2" xfId="68"/>
    <cellStyle name="Normal 5 2 2 2" xfId="149"/>
    <cellStyle name="Normal 5 2 3" xfId="157"/>
    <cellStyle name="Normal 5 2 3 2" xfId="192"/>
    <cellStyle name="Normal 5 2 4" xfId="124"/>
    <cellStyle name="Normal 5 2 4 2" xfId="220"/>
    <cellStyle name="Normal 5 2 4 2 2" xfId="583"/>
    <cellStyle name="Normal 5 2 4 3" xfId="276"/>
    <cellStyle name="Normal 5 2 4 3 2" xfId="639"/>
    <cellStyle name="Normal 5 2 4 4" xfId="348"/>
    <cellStyle name="Normal 5 2 4 4 2" xfId="711"/>
    <cellStyle name="Normal 5 2 4 5" xfId="421"/>
    <cellStyle name="Normal 5 2 4 5 2" xfId="781"/>
    <cellStyle name="Normal 5 2 4 6" xfId="527"/>
    <cellStyle name="Normal 5 3" xfId="51"/>
    <cellStyle name="Normal 5 4" xfId="60"/>
    <cellStyle name="Normal 5 4 2" xfId="92"/>
    <cellStyle name="Normal 5 4 2 2" xfId="310"/>
    <cellStyle name="Normal 5 4 2 2 2" xfId="673"/>
    <cellStyle name="Normal 5 4 2 3" xfId="393"/>
    <cellStyle name="Normal 5 4 2 3 2" xfId="754"/>
    <cellStyle name="Normal 5 4 2 4" xfId="497"/>
    <cellStyle name="Normal 5 4 3" xfId="115"/>
    <cellStyle name="Normal 5 4 3 2" xfId="519"/>
    <cellStyle name="Normal 5 4 4" xfId="212"/>
    <cellStyle name="Normal 5 4 4 2" xfId="575"/>
    <cellStyle name="Normal 5 4 5" xfId="268"/>
    <cellStyle name="Normal 5 4 5 2" xfId="631"/>
    <cellStyle name="Normal 5 4 6" xfId="340"/>
    <cellStyle name="Normal 5 4 6 2" xfId="703"/>
    <cellStyle name="Normal 5 4 7" xfId="413"/>
    <cellStyle name="Normal 5 4 7 2" xfId="773"/>
    <cellStyle name="Normal 5 4 8" xfId="475"/>
    <cellStyle name="Normal 5 5" xfId="66"/>
    <cellStyle name="Normal 5 5 2" xfId="145"/>
    <cellStyle name="Normal 5 6" xfId="156"/>
    <cellStyle name="Normal 5 6 2" xfId="190"/>
    <cellStyle name="Normal 6" xfId="55"/>
    <cellStyle name="Normal 6 2" xfId="69"/>
    <cellStyle name="Normal 6 2 2" xfId="128"/>
    <cellStyle name="Normal 6 2 2 2" xfId="530"/>
    <cellStyle name="Normal 6 2 3" xfId="223"/>
    <cellStyle name="Normal 6 2 3 2" xfId="586"/>
    <cellStyle name="Normal 6 2 4" xfId="279"/>
    <cellStyle name="Normal 6 2 4 2" xfId="642"/>
    <cellStyle name="Normal 6 2 5" xfId="351"/>
    <cellStyle name="Normal 6 2 5 2" xfId="714"/>
    <cellStyle name="Normal 6 2 6" xfId="357"/>
    <cellStyle name="Normal 6 2 7" xfId="424"/>
    <cellStyle name="Normal 6 2 7 2" xfId="784"/>
    <cellStyle name="Normal 6 3" xfId="150"/>
    <cellStyle name="Normal 6 4" xfId="158"/>
    <cellStyle name="Normal 6 4 2" xfId="107"/>
    <cellStyle name="Normal 6 5" xfId="121"/>
    <cellStyle name="Normal 6 5 2" xfId="218"/>
    <cellStyle name="Normal 6 5 2 2" xfId="581"/>
    <cellStyle name="Normal 6 5 3" xfId="274"/>
    <cellStyle name="Normal 6 5 3 2" xfId="637"/>
    <cellStyle name="Normal 6 5 4" xfId="346"/>
    <cellStyle name="Normal 6 5 4 2" xfId="709"/>
    <cellStyle name="Normal 6 5 5" xfId="419"/>
    <cellStyle name="Normal 6 5 5 2" xfId="779"/>
    <cellStyle name="Normal 6 5 6" xfId="525"/>
    <cellStyle name="Normal 7" xfId="57"/>
    <cellStyle name="Normal 7 2" xfId="71"/>
    <cellStyle name="Normal 7 2 2" xfId="152"/>
    <cellStyle name="Normal 7 3" xfId="160"/>
    <cellStyle name="Normal 7 3 2" xfId="191"/>
    <cellStyle name="Normal 7 4" xfId="126"/>
    <cellStyle name="Normal 7 4 2" xfId="222"/>
    <cellStyle name="Normal 7 4 2 2" xfId="585"/>
    <cellStyle name="Normal 7 4 3" xfId="278"/>
    <cellStyle name="Normal 7 4 3 2" xfId="641"/>
    <cellStyle name="Normal 7 4 4" xfId="350"/>
    <cellStyle name="Normal 7 4 4 2" xfId="713"/>
    <cellStyle name="Normal 7 4 5" xfId="423"/>
    <cellStyle name="Normal 7 4 5 2" xfId="783"/>
    <cellStyle name="Normal 7 4 6" xfId="529"/>
    <cellStyle name="Normal 8" xfId="58"/>
    <cellStyle name="Normal 8 2" xfId="72"/>
    <cellStyle name="Normal 8 2 2" xfId="142"/>
    <cellStyle name="Normal 8 2 3" xfId="390"/>
    <cellStyle name="Normal 8 3" xfId="140"/>
    <cellStyle name="Normal 8 4" xfId="153"/>
    <cellStyle name="Normal 8 5" xfId="161"/>
    <cellStyle name="Normal 8 5 2" xfId="189"/>
    <cellStyle name="Normal 8 6" xfId="131"/>
    <cellStyle name="Normal 9" xfId="56"/>
    <cellStyle name="Normal 9 2" xfId="70"/>
    <cellStyle name="Normal 9 2 2" xfId="151"/>
    <cellStyle name="Normal 9 3" xfId="159"/>
    <cellStyle name="Normal 9 3 2" xfId="194"/>
    <cellStyle name="Normal 9 4" xfId="130"/>
    <cellStyle name="Normal 9 4 2" xfId="225"/>
    <cellStyle name="Normal 9 4 2 2" xfId="588"/>
    <cellStyle name="Normal 9 4 3" xfId="281"/>
    <cellStyle name="Normal 9 4 3 2" xfId="644"/>
    <cellStyle name="Normal 9 4 4" xfId="353"/>
    <cellStyle name="Normal 9 4 4 2" xfId="716"/>
    <cellStyle name="Normal 9 4 5" xfId="426"/>
    <cellStyle name="Normal 9 4 5 2" xfId="786"/>
    <cellStyle name="Normal 9 4 6" xfId="532"/>
    <cellStyle name="Normal_Ark1" xfId="2"/>
    <cellStyle name="Normal_Ark1_1" xfId="3"/>
    <cellStyle name="Normal_IN9813 2" xfId="74"/>
    <cellStyle name="Normal_IN9828" xfId="22"/>
    <cellStyle name="Normal_Måltall FO2B Barnevern" xfId="4"/>
    <cellStyle name="Normal_SO02ny 2" xfId="75"/>
    <cellStyle name="Prosent" xfId="5" builtinId="5"/>
    <cellStyle name="Prosent 10" xfId="332"/>
    <cellStyle name="Prosent 10 2" xfId="695"/>
    <cellStyle name="Prosent 11" xfId="405"/>
    <cellStyle name="Prosent 11 2" xfId="765"/>
    <cellStyle name="Prosent 12" xfId="17"/>
    <cellStyle name="Prosent 2" xfId="10"/>
    <cellStyle name="Prosent 2 10" xfId="20"/>
    <cellStyle name="Prosent 2 11" xfId="454"/>
    <cellStyle name="Prosent 2 2" xfId="12"/>
    <cellStyle name="Prosent 2 2 10" xfId="256"/>
    <cellStyle name="Prosent 2 2 10 2" xfId="619"/>
    <cellStyle name="Prosent 2 2 11" xfId="328"/>
    <cellStyle name="Prosent 2 2 11 2" xfId="691"/>
    <cellStyle name="Prosent 2 2 12" xfId="401"/>
    <cellStyle name="Prosent 2 2 12 2" xfId="761"/>
    <cellStyle name="Prosent 2 2 13" xfId="38"/>
    <cellStyle name="Prosent 2 2 13 2" xfId="463"/>
    <cellStyle name="Prosent 2 2 14" xfId="456"/>
    <cellStyle name="Prosent 2 2 2" xfId="46"/>
    <cellStyle name="Prosent 2 2 2 2" xfId="86"/>
    <cellStyle name="Prosent 2 2 2 2 2" xfId="182"/>
    <cellStyle name="Prosent 2 2 2 2 2 2" xfId="554"/>
    <cellStyle name="Prosent 2 2 2 2 3" xfId="247"/>
    <cellStyle name="Prosent 2 2 2 2 3 2" xfId="610"/>
    <cellStyle name="Prosent 2 2 2 2 4" xfId="303"/>
    <cellStyle name="Prosent 2 2 2 2 4 2" xfId="666"/>
    <cellStyle name="Prosent 2 2 2 2 5" xfId="380"/>
    <cellStyle name="Prosent 2 2 2 2 5 2" xfId="742"/>
    <cellStyle name="Prosent 2 2 2 2 6" xfId="448"/>
    <cellStyle name="Prosent 2 2 2 2 6 2" xfId="808"/>
    <cellStyle name="Prosent 2 2 2 2 7" xfId="491"/>
    <cellStyle name="Prosent 2 2 2 3" xfId="109"/>
    <cellStyle name="Prosent 2 2 2 3 2" xfId="513"/>
    <cellStyle name="Prosent 2 2 2 4" xfId="206"/>
    <cellStyle name="Prosent 2 2 2 4 2" xfId="569"/>
    <cellStyle name="Prosent 2 2 2 5" xfId="262"/>
    <cellStyle name="Prosent 2 2 2 5 2" xfId="625"/>
    <cellStyle name="Prosent 2 2 2 6" xfId="334"/>
    <cellStyle name="Prosent 2 2 2 6 2" xfId="697"/>
    <cellStyle name="Prosent 2 2 2 7" xfId="407"/>
    <cellStyle name="Prosent 2 2 2 7 2" xfId="767"/>
    <cellStyle name="Prosent 2 2 2 8" xfId="469"/>
    <cellStyle name="Prosent 2 2 3" xfId="50"/>
    <cellStyle name="Prosent 2 2 3 2" xfId="90"/>
    <cellStyle name="Prosent 2 2 3 2 2" xfId="311"/>
    <cellStyle name="Prosent 2 2 3 2 2 2" xfId="674"/>
    <cellStyle name="Prosent 2 2 3 2 3" xfId="388"/>
    <cellStyle name="Prosent 2 2 3 2 3 2" xfId="750"/>
    <cellStyle name="Prosent 2 2 3 2 4" xfId="495"/>
    <cellStyle name="Prosent 2 2 3 3" xfId="113"/>
    <cellStyle name="Prosent 2 2 3 3 2" xfId="517"/>
    <cellStyle name="Prosent 2 2 3 4" xfId="210"/>
    <cellStyle name="Prosent 2 2 3 4 2" xfId="573"/>
    <cellStyle name="Prosent 2 2 3 5" xfId="266"/>
    <cellStyle name="Prosent 2 2 3 5 2" xfId="629"/>
    <cellStyle name="Prosent 2 2 3 6" xfId="338"/>
    <cellStyle name="Prosent 2 2 3 6 2" xfId="701"/>
    <cellStyle name="Prosent 2 2 3 7" xfId="411"/>
    <cellStyle name="Prosent 2 2 3 7 2" xfId="771"/>
    <cellStyle name="Prosent 2 2 3 8" xfId="473"/>
    <cellStyle name="Prosent 2 2 4" xfId="80"/>
    <cellStyle name="Prosent 2 2 4 2" xfId="147"/>
    <cellStyle name="Prosent 2 2 4 2 2" xfId="533"/>
    <cellStyle name="Prosent 2 2 4 3" xfId="226"/>
    <cellStyle name="Prosent 2 2 4 3 2" xfId="589"/>
    <cellStyle name="Prosent 2 2 4 4" xfId="282"/>
    <cellStyle name="Prosent 2 2 4 4 2" xfId="645"/>
    <cellStyle name="Prosent 2 2 4 5" xfId="355"/>
    <cellStyle name="Prosent 2 2 4 5 2" xfId="718"/>
    <cellStyle name="Prosent 2 2 4 6" xfId="427"/>
    <cellStyle name="Prosent 2 2 4 6 2" xfId="787"/>
    <cellStyle name="Prosent 2 2 4 7" xfId="485"/>
    <cellStyle name="Prosent 2 2 5" xfId="132"/>
    <cellStyle name="Prosent 2 2 5 2" xfId="178"/>
    <cellStyle name="Prosent 2 2 5 2 2" xfId="243"/>
    <cellStyle name="Prosent 2 2 5 2 2 2" xfId="606"/>
    <cellStyle name="Prosent 2 2 5 2 3" xfId="299"/>
    <cellStyle name="Prosent 2 2 5 2 3 2" xfId="662"/>
    <cellStyle name="Prosent 2 2 5 2 4" xfId="376"/>
    <cellStyle name="Prosent 2 2 5 2 4 2" xfId="738"/>
    <cellStyle name="Prosent 2 2 5 2 5" xfId="444"/>
    <cellStyle name="Prosent 2 2 5 2 5 2" xfId="804"/>
    <cellStyle name="Prosent 2 2 5 2 6" xfId="550"/>
    <cellStyle name="Prosent 2 2 6" xfId="186"/>
    <cellStyle name="Prosent 2 2 6 2" xfId="251"/>
    <cellStyle name="Prosent 2 2 6 2 2" xfId="614"/>
    <cellStyle name="Prosent 2 2 6 3" xfId="307"/>
    <cellStyle name="Prosent 2 2 6 3 2" xfId="670"/>
    <cellStyle name="Prosent 2 2 6 4" xfId="384"/>
    <cellStyle name="Prosent 2 2 6 4 2" xfId="746"/>
    <cellStyle name="Prosent 2 2 6 5" xfId="452"/>
    <cellStyle name="Prosent 2 2 6 5 2" xfId="812"/>
    <cellStyle name="Prosent 2 2 6 6" xfId="558"/>
    <cellStyle name="Prosent 2 2 7" xfId="172"/>
    <cellStyle name="Prosent 2 2 7 2" xfId="237"/>
    <cellStyle name="Prosent 2 2 7 2 2" xfId="600"/>
    <cellStyle name="Prosent 2 2 7 3" xfId="293"/>
    <cellStyle name="Prosent 2 2 7 3 2" xfId="656"/>
    <cellStyle name="Prosent 2 2 7 4" xfId="370"/>
    <cellStyle name="Prosent 2 2 7 4 2" xfId="732"/>
    <cellStyle name="Prosent 2 2 7 5" xfId="438"/>
    <cellStyle name="Prosent 2 2 7 5 2" xfId="798"/>
    <cellStyle name="Prosent 2 2 7 6" xfId="544"/>
    <cellStyle name="Prosent 2 2 8" xfId="102"/>
    <cellStyle name="Prosent 2 2 8 2" xfId="507"/>
    <cellStyle name="Prosent 2 2 9" xfId="200"/>
    <cellStyle name="Prosent 2 2 9 2" xfId="563"/>
    <cellStyle name="Prosent 2 3" xfId="13"/>
    <cellStyle name="Prosent 2 3 10" xfId="402"/>
    <cellStyle name="Prosent 2 3 10 2" xfId="762"/>
    <cellStyle name="Prosent 2 3 11" xfId="39"/>
    <cellStyle name="Prosent 2 3 11 2" xfId="464"/>
    <cellStyle name="Prosent 2 3 12" xfId="457"/>
    <cellStyle name="Prosent 2 3 2" xfId="63"/>
    <cellStyle name="Prosent 2 3 2 2" xfId="95"/>
    <cellStyle name="Prosent 2 3 2 2 2" xfId="180"/>
    <cellStyle name="Prosent 2 3 2 2 2 2" xfId="552"/>
    <cellStyle name="Prosent 2 3 2 2 3" xfId="245"/>
    <cellStyle name="Prosent 2 3 2 2 3 2" xfId="608"/>
    <cellStyle name="Prosent 2 3 2 2 4" xfId="301"/>
    <cellStyle name="Prosent 2 3 2 2 4 2" xfId="664"/>
    <cellStyle name="Prosent 2 3 2 2 5" xfId="378"/>
    <cellStyle name="Prosent 2 3 2 2 5 2" xfId="740"/>
    <cellStyle name="Prosent 2 3 2 2 6" xfId="446"/>
    <cellStyle name="Prosent 2 3 2 2 6 2" xfId="806"/>
    <cellStyle name="Prosent 2 3 2 2 7" xfId="500"/>
    <cellStyle name="Prosent 2 3 2 3" xfId="118"/>
    <cellStyle name="Prosent 2 3 2 3 2" xfId="522"/>
    <cellStyle name="Prosent 2 3 2 4" xfId="215"/>
    <cellStyle name="Prosent 2 3 2 4 2" xfId="578"/>
    <cellStyle name="Prosent 2 3 2 5" xfId="271"/>
    <cellStyle name="Prosent 2 3 2 5 2" xfId="634"/>
    <cellStyle name="Prosent 2 3 2 6" xfId="343"/>
    <cellStyle name="Prosent 2 3 2 6 2" xfId="706"/>
    <cellStyle name="Prosent 2 3 2 7" xfId="416"/>
    <cellStyle name="Prosent 2 3 2 7 2" xfId="776"/>
    <cellStyle name="Prosent 2 3 2 8" xfId="478"/>
    <cellStyle name="Prosent 2 3 3" xfId="81"/>
    <cellStyle name="Prosent 2 3 3 2" xfId="148"/>
    <cellStyle name="Prosent 2 3 3 2 2" xfId="534"/>
    <cellStyle name="Prosent 2 3 3 3" xfId="227"/>
    <cellStyle name="Prosent 2 3 3 3 2" xfId="590"/>
    <cellStyle name="Prosent 2 3 3 4" xfId="283"/>
    <cellStyle name="Prosent 2 3 3 4 2" xfId="646"/>
    <cellStyle name="Prosent 2 3 3 5" xfId="356"/>
    <cellStyle name="Prosent 2 3 3 5 2" xfId="719"/>
    <cellStyle name="Prosent 2 3 3 6" xfId="428"/>
    <cellStyle name="Prosent 2 3 3 6 2" xfId="788"/>
    <cellStyle name="Prosent 2 3 3 7" xfId="486"/>
    <cellStyle name="Prosent 2 3 4" xfId="134"/>
    <cellStyle name="Prosent 2 3 4 2" xfId="167"/>
    <cellStyle name="Prosent 2 3 4 2 2" xfId="232"/>
    <cellStyle name="Prosent 2 3 4 2 2 2" xfId="595"/>
    <cellStyle name="Prosent 2 3 4 2 3" xfId="288"/>
    <cellStyle name="Prosent 2 3 4 2 3 2" xfId="651"/>
    <cellStyle name="Prosent 2 3 4 2 4" xfId="365"/>
    <cellStyle name="Prosent 2 3 4 2 4 2" xfId="727"/>
    <cellStyle name="Prosent 2 3 4 2 5" xfId="433"/>
    <cellStyle name="Prosent 2 3 4 2 5 2" xfId="793"/>
    <cellStyle name="Prosent 2 3 4 2 6" xfId="539"/>
    <cellStyle name="Prosent 2 3 5" xfId="173"/>
    <cellStyle name="Prosent 2 3 5 2" xfId="238"/>
    <cellStyle name="Prosent 2 3 5 2 2" xfId="601"/>
    <cellStyle name="Prosent 2 3 5 3" xfId="294"/>
    <cellStyle name="Prosent 2 3 5 3 2" xfId="657"/>
    <cellStyle name="Prosent 2 3 5 4" xfId="371"/>
    <cellStyle name="Prosent 2 3 5 4 2" xfId="733"/>
    <cellStyle name="Prosent 2 3 5 5" xfId="439"/>
    <cellStyle name="Prosent 2 3 5 5 2" xfId="799"/>
    <cellStyle name="Prosent 2 3 5 6" xfId="545"/>
    <cellStyle name="Prosent 2 3 6" xfId="103"/>
    <cellStyle name="Prosent 2 3 6 2" xfId="508"/>
    <cellStyle name="Prosent 2 3 7" xfId="201"/>
    <cellStyle name="Prosent 2 3 7 2" xfId="564"/>
    <cellStyle name="Prosent 2 3 8" xfId="257"/>
    <cellStyle name="Prosent 2 3 8 2" xfId="620"/>
    <cellStyle name="Prosent 2 3 9" xfId="329"/>
    <cellStyle name="Prosent 2 3 9 2" xfId="692"/>
    <cellStyle name="Prosent 2 4" xfId="36"/>
    <cellStyle name="Prosent 2 4 2" xfId="65"/>
    <cellStyle name="Prosent 2 4 2 2" xfId="97"/>
    <cellStyle name="Prosent 2 4 2 2 2" xfId="308"/>
    <cellStyle name="Prosent 2 4 2 2 2 2" xfId="671"/>
    <cellStyle name="Prosent 2 4 2 2 3" xfId="395"/>
    <cellStyle name="Prosent 2 4 2 2 3 2" xfId="755"/>
    <cellStyle name="Prosent 2 4 2 2 4" xfId="502"/>
    <cellStyle name="Prosent 2 4 2 3" xfId="120"/>
    <cellStyle name="Prosent 2 4 2 3 2" xfId="524"/>
    <cellStyle name="Prosent 2 4 2 4" xfId="217"/>
    <cellStyle name="Prosent 2 4 2 4 2" xfId="580"/>
    <cellStyle name="Prosent 2 4 2 5" xfId="273"/>
    <cellStyle name="Prosent 2 4 2 5 2" xfId="636"/>
    <cellStyle name="Prosent 2 4 2 6" xfId="345"/>
    <cellStyle name="Prosent 2 4 2 6 2" xfId="708"/>
    <cellStyle name="Prosent 2 4 2 7" xfId="418"/>
    <cellStyle name="Prosent 2 4 2 7 2" xfId="778"/>
    <cellStyle name="Prosent 2 4 2 8" xfId="480"/>
    <cellStyle name="Prosent 2 4 3" xfId="78"/>
    <cellStyle name="Prosent 2 4 3 2" xfId="319"/>
    <cellStyle name="Prosent 2 4 3 2 2" xfId="682"/>
    <cellStyle name="Prosent 2 4 3 3" xfId="392"/>
    <cellStyle name="Prosent 2 4 3 3 2" xfId="753"/>
    <cellStyle name="Prosent 2 4 3 4" xfId="483"/>
    <cellStyle name="Prosent 2 4 4" xfId="100"/>
    <cellStyle name="Prosent 2 4 4 2" xfId="505"/>
    <cellStyle name="Prosent 2 4 5" xfId="198"/>
    <cellStyle name="Prosent 2 4 5 2" xfId="561"/>
    <cellStyle name="Prosent 2 4 6" xfId="254"/>
    <cellStyle name="Prosent 2 4 6 2" xfId="617"/>
    <cellStyle name="Prosent 2 4 7" xfId="326"/>
    <cellStyle name="Prosent 2 4 7 2" xfId="689"/>
    <cellStyle name="Prosent 2 4 8" xfId="399"/>
    <cellStyle name="Prosent 2 4 8 2" xfId="759"/>
    <cellStyle name="Prosent 2 4 9" xfId="461"/>
    <cellStyle name="Prosent 2 5" xfId="43"/>
    <cellStyle name="Prosent 2 5 2" xfId="48"/>
    <cellStyle name="Prosent 2 5 2 2" xfId="88"/>
    <cellStyle name="Prosent 2 5 2 2 2" xfId="318"/>
    <cellStyle name="Prosent 2 5 2 2 2 2" xfId="681"/>
    <cellStyle name="Prosent 2 5 2 2 3" xfId="324"/>
    <cellStyle name="Prosent 2 5 2 2 3 2" xfId="687"/>
    <cellStyle name="Prosent 2 5 2 2 4" xfId="493"/>
    <cellStyle name="Prosent 2 5 2 3" xfId="111"/>
    <cellStyle name="Prosent 2 5 2 3 2" xfId="515"/>
    <cellStyle name="Prosent 2 5 2 4" xfId="208"/>
    <cellStyle name="Prosent 2 5 2 4 2" xfId="571"/>
    <cellStyle name="Prosent 2 5 2 5" xfId="264"/>
    <cellStyle name="Prosent 2 5 2 5 2" xfId="627"/>
    <cellStyle name="Prosent 2 5 2 6" xfId="336"/>
    <cellStyle name="Prosent 2 5 2 6 2" xfId="699"/>
    <cellStyle name="Prosent 2 5 2 7" xfId="409"/>
    <cellStyle name="Prosent 2 5 2 7 2" xfId="769"/>
    <cellStyle name="Prosent 2 5 2 8" xfId="471"/>
    <cellStyle name="Prosent 2 6" xfId="29"/>
    <cellStyle name="Prosent 2 6 2" xfId="165"/>
    <cellStyle name="Prosent 2 6 2 2" xfId="537"/>
    <cellStyle name="Prosent 2 6 3" xfId="230"/>
    <cellStyle name="Prosent 2 6 3 2" xfId="593"/>
    <cellStyle name="Prosent 2 6 4" xfId="286"/>
    <cellStyle name="Prosent 2 6 4 2" xfId="649"/>
    <cellStyle name="Prosent 2 6 5" xfId="363"/>
    <cellStyle name="Prosent 2 6 5 2" xfId="725"/>
    <cellStyle name="Prosent 2 6 6" xfId="431"/>
    <cellStyle name="Prosent 2 6 6 2" xfId="791"/>
    <cellStyle name="Prosent 2 7" xfId="176"/>
    <cellStyle name="Prosent 2 7 2" xfId="241"/>
    <cellStyle name="Prosent 2 7 2 2" xfId="604"/>
    <cellStyle name="Prosent 2 7 3" xfId="297"/>
    <cellStyle name="Prosent 2 7 3 2" xfId="660"/>
    <cellStyle name="Prosent 2 7 4" xfId="374"/>
    <cellStyle name="Prosent 2 7 4 2" xfId="736"/>
    <cellStyle name="Prosent 2 7 5" xfId="442"/>
    <cellStyle name="Prosent 2 7 5 2" xfId="802"/>
    <cellStyle name="Prosent 2 7 6" xfId="548"/>
    <cellStyle name="Prosent 2 8" xfId="184"/>
    <cellStyle name="Prosent 2 8 2" xfId="249"/>
    <cellStyle name="Prosent 2 8 2 2" xfId="612"/>
    <cellStyle name="Prosent 2 8 3" xfId="305"/>
    <cellStyle name="Prosent 2 8 3 2" xfId="668"/>
    <cellStyle name="Prosent 2 8 4" xfId="382"/>
    <cellStyle name="Prosent 2 8 4 2" xfId="744"/>
    <cellStyle name="Prosent 2 8 5" xfId="450"/>
    <cellStyle name="Prosent 2 8 5 2" xfId="810"/>
    <cellStyle name="Prosent 2 8 6" xfId="556"/>
    <cellStyle name="Prosent 2 9" xfId="170"/>
    <cellStyle name="Prosent 2 9 2" xfId="235"/>
    <cellStyle name="Prosent 2 9 2 2" xfId="598"/>
    <cellStyle name="Prosent 2 9 3" xfId="291"/>
    <cellStyle name="Prosent 2 9 3 2" xfId="654"/>
    <cellStyle name="Prosent 2 9 4" xfId="368"/>
    <cellStyle name="Prosent 2 9 4 2" xfId="730"/>
    <cellStyle name="Prosent 2 9 5" xfId="436"/>
    <cellStyle name="Prosent 2 9 5 2" xfId="796"/>
    <cellStyle name="Prosent 2 9 6" xfId="542"/>
    <cellStyle name="Prosent 3" xfId="26"/>
    <cellStyle name="Prosent 3 2" xfId="61"/>
    <cellStyle name="Prosent 3 2 2" xfId="93"/>
    <cellStyle name="Prosent 3 2 2 2" xfId="317"/>
    <cellStyle name="Prosent 3 2 2 2 2" xfId="680"/>
    <cellStyle name="Prosent 3 2 2 3" xfId="386"/>
    <cellStyle name="Prosent 3 2 2 3 2" xfId="748"/>
    <cellStyle name="Prosent 3 2 2 4" xfId="498"/>
    <cellStyle name="Prosent 3 2 3" xfId="116"/>
    <cellStyle name="Prosent 3 2 3 2" xfId="520"/>
    <cellStyle name="Prosent 3 2 4" xfId="213"/>
    <cellStyle name="Prosent 3 2 4 2" xfId="576"/>
    <cellStyle name="Prosent 3 2 5" xfId="269"/>
    <cellStyle name="Prosent 3 2 5 2" xfId="632"/>
    <cellStyle name="Prosent 3 2 6" xfId="341"/>
    <cellStyle name="Prosent 3 2 6 2" xfId="704"/>
    <cellStyle name="Prosent 3 2 7" xfId="414"/>
    <cellStyle name="Prosent 3 2 7 2" xfId="774"/>
    <cellStyle name="Prosent 3 2 8" xfId="476"/>
    <cellStyle name="Prosent 4" xfId="32"/>
    <cellStyle name="Prosent 5" xfId="42"/>
    <cellStyle name="Prosent 5 2" xfId="309"/>
    <cellStyle name="Prosent 5 2 2" xfId="672"/>
    <cellStyle name="Prosent 5 3" xfId="359"/>
    <cellStyle name="Prosent 5 3 2" xfId="721"/>
    <cellStyle name="Prosent 5 4" xfId="467"/>
    <cellStyle name="Prosent 6" xfId="84"/>
    <cellStyle name="Prosent 6 2" xfId="316"/>
    <cellStyle name="Prosent 6 2 2" xfId="679"/>
    <cellStyle name="Prosent 6 3" xfId="354"/>
    <cellStyle name="Prosent 6 3 2" xfId="717"/>
    <cellStyle name="Prosent 6 4" xfId="489"/>
    <cellStyle name="Prosent 7" xfId="106"/>
    <cellStyle name="Prosent 7 2" xfId="511"/>
    <cellStyle name="Prosent 8" xfId="204"/>
    <cellStyle name="Prosent 8 2" xfId="567"/>
    <cellStyle name="Prosent 9" xfId="260"/>
    <cellStyle name="Prosent 9 2" xfId="623"/>
    <cellStyle name="Svein" xfId="6"/>
    <cellStyle name="Svein 2" xfId="27"/>
    <cellStyle name="Svein 3" xfId="137"/>
    <cellStyle name="Svein 4" xfId="21"/>
    <cellStyle name="Tusen[0]" xfId="138"/>
    <cellStyle name="Tusenskille 2" xfId="127"/>
    <cellStyle name="Tusenskille 2 2" xfId="141"/>
    <cellStyle name="Tusenskille 2 3" xfId="139"/>
    <cellStyle name="Tusenskille 3" xfId="23"/>
  </cellStyles>
  <dxfs count="0"/>
  <tableStyles count="0" defaultTableStyle="TableStyleMedium9" defaultPivotStyle="PivotStyleLight16"/>
  <colors>
    <mruColors>
      <color rgb="FFDBF9CF"/>
      <color rgb="FFE3F2D2"/>
      <color rgb="FFD2EBB7"/>
      <color rgb="FFC4E59F"/>
      <color rgb="FF89CC40"/>
      <color rgb="FF00FFCC"/>
      <color rgb="FF0C0C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352425</xdr:colOff>
      <xdr:row>1216</xdr:row>
      <xdr:rowOff>0</xdr:rowOff>
    </xdr:from>
    <xdr:to>
      <xdr:col>4</xdr:col>
      <xdr:colOff>352425</xdr:colOff>
      <xdr:row>1216</xdr:row>
      <xdr:rowOff>0</xdr:rowOff>
    </xdr:to>
    <xdr:sp macro="" textlink="">
      <xdr:nvSpPr>
        <xdr:cNvPr id="50873" name="Line 187"/>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editAs="oneCell">
    <xdr:from>
      <xdr:col>7</xdr:col>
      <xdr:colOff>371475</xdr:colOff>
      <xdr:row>344</xdr:row>
      <xdr:rowOff>0</xdr:rowOff>
    </xdr:from>
    <xdr:to>
      <xdr:col>7</xdr:col>
      <xdr:colOff>447675</xdr:colOff>
      <xdr:row>344</xdr:row>
      <xdr:rowOff>200025</xdr:rowOff>
    </xdr:to>
    <xdr:sp macro="" textlink="">
      <xdr:nvSpPr>
        <xdr:cNvPr id="50874" name="Text Box 515"/>
        <xdr:cNvSpPr txBox="1">
          <a:spLocks noChangeArrowheads="1"/>
        </xdr:cNvSpPr>
      </xdr:nvSpPr>
      <xdr:spPr bwMode="auto">
        <a:xfrm>
          <a:off x="4933950" y="69380100"/>
          <a:ext cx="76200" cy="200025"/>
        </a:xfrm>
        <a:prstGeom prst="rect">
          <a:avLst/>
        </a:prstGeom>
        <a:noFill/>
        <a:ln w="9525">
          <a:noFill/>
          <a:miter lim="800000"/>
          <a:headEnd/>
          <a:tailEnd/>
        </a:ln>
      </xdr:spPr>
    </xdr:sp>
    <xdr:clientData/>
  </xdr:twoCellAnchor>
  <xdr:twoCellAnchor>
    <xdr:from>
      <xdr:col>4</xdr:col>
      <xdr:colOff>352425</xdr:colOff>
      <xdr:row>1216</xdr:row>
      <xdr:rowOff>0</xdr:rowOff>
    </xdr:from>
    <xdr:to>
      <xdr:col>4</xdr:col>
      <xdr:colOff>352425</xdr:colOff>
      <xdr:row>1216</xdr:row>
      <xdr:rowOff>0</xdr:rowOff>
    </xdr:to>
    <xdr:sp macro="" textlink="">
      <xdr:nvSpPr>
        <xdr:cNvPr id="50876" name="Line 981"/>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xdr:from>
      <xdr:col>1</xdr:col>
      <xdr:colOff>9525</xdr:colOff>
      <xdr:row>38</xdr:row>
      <xdr:rowOff>66675</xdr:rowOff>
    </xdr:from>
    <xdr:to>
      <xdr:col>10</xdr:col>
      <xdr:colOff>552450</xdr:colOff>
      <xdr:row>49</xdr:row>
      <xdr:rowOff>28575</xdr:rowOff>
    </xdr:to>
    <xdr:sp macro="" textlink="">
      <xdr:nvSpPr>
        <xdr:cNvPr id="27782" name="Tekst 56"/>
        <xdr:cNvSpPr>
          <a:spLocks noChangeArrowheads="1"/>
        </xdr:cNvSpPr>
      </xdr:nvSpPr>
      <xdr:spPr bwMode="auto">
        <a:xfrm>
          <a:off x="9525" y="7848600"/>
          <a:ext cx="6591300" cy="1628775"/>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VIKTIG!</a:t>
          </a:r>
        </a:p>
        <a:p>
          <a:pPr algn="ctr" rtl="0">
            <a:defRPr sz="1000"/>
          </a:pPr>
          <a:r>
            <a:rPr lang="nb-NO" sz="1400" b="1" i="0" u="none" strike="noStrike" baseline="0">
              <a:solidFill>
                <a:srgbClr val="000000"/>
              </a:solidFill>
              <a:latin typeface="Times New Roman"/>
              <a:cs typeface="Times New Roman"/>
            </a:rPr>
            <a:t>Gule felt inneholder formler eller kobling til andre celler.  IKKE skriv inn tall her. Kontroller likevel tallene for å sikre at formler ikke er blitt endret.</a:t>
          </a:r>
        </a:p>
        <a:p>
          <a:pPr algn="ctr" rtl="0">
            <a:defRPr sz="1000"/>
          </a:pPr>
          <a:endParaRPr lang="nb-NO" sz="1400" b="1" i="0" u="none" strike="noStrike" baseline="0">
            <a:solidFill>
              <a:srgbClr val="000000"/>
            </a:solidFill>
            <a:latin typeface="Times New Roman"/>
            <a:cs typeface="Times New Roman"/>
          </a:endParaRPr>
        </a:p>
        <a:p>
          <a:pPr algn="ctr" rtl="0">
            <a:defRPr sz="1000"/>
          </a:pPr>
          <a:r>
            <a:rPr lang="nb-NO" sz="1400" b="1" i="0" u="none" strike="noStrike" baseline="0">
              <a:solidFill>
                <a:srgbClr val="000000"/>
              </a:solidFill>
              <a:latin typeface="Times New Roman"/>
              <a:cs typeface="Times New Roman"/>
            </a:rPr>
            <a:t>Felt markert med "xxxxx" skal ikke fylles ut eller endres. Tallene registreres i fargeløse celler merket med 0.</a:t>
          </a:r>
        </a:p>
      </xdr:txBody>
    </xdr:sp>
    <xdr:clientData/>
  </xdr:twoCellAnchor>
  <xdr:twoCellAnchor>
    <xdr:from>
      <xdr:col>1</xdr:col>
      <xdr:colOff>0</xdr:colOff>
      <xdr:row>57</xdr:row>
      <xdr:rowOff>9525</xdr:rowOff>
    </xdr:from>
    <xdr:to>
      <xdr:col>10</xdr:col>
      <xdr:colOff>552450</xdr:colOff>
      <xdr:row>61</xdr:row>
      <xdr:rowOff>9525</xdr:rowOff>
    </xdr:to>
    <xdr:sp macro="" textlink="">
      <xdr:nvSpPr>
        <xdr:cNvPr id="27783" name="Tekst 56"/>
        <xdr:cNvSpPr>
          <a:spLocks noChangeArrowheads="1"/>
        </xdr:cNvSpPr>
      </xdr:nvSpPr>
      <xdr:spPr bwMode="auto">
        <a:xfrm>
          <a:off x="0" y="10677525"/>
          <a:ext cx="6600825" cy="609600"/>
        </a:xfrm>
        <a:prstGeom prst="roundRect">
          <a:avLst>
            <a:gd name="adj" fmla="val 16667"/>
          </a:avLst>
        </a:prstGeom>
        <a:solidFill>
          <a:srgbClr val="CCFFCC"/>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Tabeller med lysegrønt navnefelt inneholder spørsmål om data som er relatert til obligatoriske måltall vedtatt av bystyret. Jf. også måltalltabeller i "Grønt hefte".</a:t>
          </a:r>
        </a:p>
      </xdr:txBody>
    </xdr:sp>
    <xdr:clientData/>
  </xdr:twoCellAnchor>
  <xdr:twoCellAnchor>
    <xdr:from>
      <xdr:col>4</xdr:col>
      <xdr:colOff>352425</xdr:colOff>
      <xdr:row>1108</xdr:row>
      <xdr:rowOff>0</xdr:rowOff>
    </xdr:from>
    <xdr:to>
      <xdr:col>4</xdr:col>
      <xdr:colOff>352425</xdr:colOff>
      <xdr:row>1108</xdr:row>
      <xdr:rowOff>0</xdr:rowOff>
    </xdr:to>
    <xdr:sp macro="" textlink="">
      <xdr:nvSpPr>
        <xdr:cNvPr id="50879" name="Line 1173"/>
        <xdr:cNvSpPr>
          <a:spLocks noChangeShapeType="1"/>
        </xdr:cNvSpPr>
      </xdr:nvSpPr>
      <xdr:spPr bwMode="auto">
        <a:xfrm flipV="1">
          <a:off x="3209925" y="37118925"/>
          <a:ext cx="0" cy="0"/>
        </a:xfrm>
        <a:prstGeom prst="line">
          <a:avLst/>
        </a:prstGeom>
        <a:noFill/>
        <a:ln w="9525">
          <a:solidFill>
            <a:srgbClr val="000000"/>
          </a:solidFill>
          <a:round/>
          <a:headEnd/>
          <a:tailEnd/>
        </a:ln>
      </xdr:spPr>
    </xdr:sp>
    <xdr:clientData/>
  </xdr:twoCellAnchor>
  <xdr:twoCellAnchor>
    <xdr:from>
      <xdr:col>1</xdr:col>
      <xdr:colOff>9525</xdr:colOff>
      <xdr:row>51</xdr:row>
      <xdr:rowOff>0</xdr:rowOff>
    </xdr:from>
    <xdr:to>
      <xdr:col>10</xdr:col>
      <xdr:colOff>533400</xdr:colOff>
      <xdr:row>55</xdr:row>
      <xdr:rowOff>0</xdr:rowOff>
    </xdr:to>
    <xdr:sp macro="" textlink="">
      <xdr:nvSpPr>
        <xdr:cNvPr id="28146" name="Tekst 56"/>
        <xdr:cNvSpPr>
          <a:spLocks noChangeArrowheads="1"/>
        </xdr:cNvSpPr>
      </xdr:nvSpPr>
      <xdr:spPr bwMode="auto">
        <a:xfrm>
          <a:off x="9525" y="9753600"/>
          <a:ext cx="6572250" cy="609600"/>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Det skal ikke </a:t>
          </a:r>
          <a:r>
            <a:rPr lang="nb-NO" sz="1400" b="1" i="0" u="sng" strike="noStrike" baseline="0">
              <a:solidFill>
                <a:srgbClr val="000000"/>
              </a:solidFill>
              <a:latin typeface="Times New Roman"/>
              <a:cs typeface="Times New Roman"/>
            </a:rPr>
            <a:t>settes inn nye rader  eller enkeltceller. </a:t>
          </a:r>
        </a:p>
        <a:p>
          <a:pPr algn="ctr" rtl="0">
            <a:defRPr sz="1000"/>
          </a:pPr>
          <a:r>
            <a:rPr lang="nb-NO" sz="1400" b="1" i="0" u="none" strike="noStrike" baseline="0">
              <a:solidFill>
                <a:srgbClr val="000000"/>
              </a:solidFill>
              <a:latin typeface="Times New Roman"/>
              <a:cs typeface="Times New Roman"/>
            </a:rPr>
            <a:t>En kan ikke </a:t>
          </a:r>
          <a:r>
            <a:rPr lang="nb-NO" sz="1400" b="1" i="0" u="sng" strike="noStrike" baseline="0">
              <a:solidFill>
                <a:srgbClr val="000000"/>
              </a:solidFill>
              <a:latin typeface="Times New Roman"/>
              <a:cs typeface="Times New Roman"/>
            </a:rPr>
            <a:t>slette</a:t>
          </a:r>
          <a:r>
            <a:rPr lang="nb-NO" sz="1400" b="1" i="0" u="none" strike="noStrike" baseline="0">
              <a:solidFill>
                <a:srgbClr val="000000"/>
              </a:solidFill>
              <a:latin typeface="Times New Roman"/>
              <a:cs typeface="Times New Roman"/>
            </a:rPr>
            <a:t> rader eller enkeltceller.</a:t>
          </a:r>
        </a:p>
      </xdr:txBody>
    </xdr:sp>
    <xdr:clientData/>
  </xdr:twoCellAnchor>
  <xdr:twoCellAnchor>
    <xdr:from>
      <xdr:col>6</xdr:col>
      <xdr:colOff>123824</xdr:colOff>
      <xdr:row>882</xdr:row>
      <xdr:rowOff>38100</xdr:rowOff>
    </xdr:from>
    <xdr:to>
      <xdr:col>11</xdr:col>
      <xdr:colOff>400050</xdr:colOff>
      <xdr:row>893</xdr:row>
      <xdr:rowOff>28575</xdr:rowOff>
    </xdr:to>
    <xdr:sp macro="" textlink="">
      <xdr:nvSpPr>
        <xdr:cNvPr id="28360" name="AutoShape 1736"/>
        <xdr:cNvSpPr>
          <a:spLocks noChangeArrowheads="1"/>
        </xdr:cNvSpPr>
      </xdr:nvSpPr>
      <xdr:spPr bwMode="auto">
        <a:xfrm>
          <a:off x="4524374" y="165363525"/>
          <a:ext cx="3248026" cy="18097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18288" rIns="0" bIns="0" anchor="t" upright="1"/>
        <a:lstStyle/>
        <a:p>
          <a:pPr algn="l" rtl="0">
            <a:defRPr sz="1000"/>
          </a:pPr>
          <a:r>
            <a:rPr lang="nb-NO" sz="850" b="0" i="0" u="none" strike="noStrike" baseline="0">
              <a:solidFill>
                <a:srgbClr val="000000"/>
              </a:solidFill>
              <a:latin typeface="MS Sans Serif"/>
            </a:rPr>
            <a:t>3)</a:t>
          </a:r>
          <a:r>
            <a:rPr lang="nb-NO" sz="850" b="1" i="0" u="none" strike="noStrike" baseline="0">
              <a:solidFill>
                <a:srgbClr val="000000"/>
              </a:solidFill>
              <a:latin typeface="MS Sans Serif"/>
            </a:rPr>
            <a:t> VIKTIG!</a:t>
          </a:r>
          <a:r>
            <a:rPr lang="nb-NO" sz="850" b="0" i="0" u="none" strike="noStrike" baseline="0">
              <a:solidFill>
                <a:srgbClr val="000000"/>
              </a:solidFill>
              <a:latin typeface="MS Sans Serif"/>
            </a:rPr>
            <a:t>  Bydelene må ved utfylling av denne kolonnen kontrollere at:</a:t>
          </a:r>
        </a:p>
        <a:p>
          <a:pPr algn="l" rtl="0">
            <a:defRPr sz="1000"/>
          </a:pPr>
          <a:r>
            <a:rPr lang="nb-NO" sz="850" b="0" i="0" u="none" strike="noStrike" baseline="0">
              <a:solidFill>
                <a:srgbClr val="000000"/>
              </a:solidFill>
              <a:latin typeface="MS Sans Serif"/>
            </a:rPr>
            <a:t>- dokumentasjon foreligger i den enkeltes saksmappe på at personen er psykisk utviklingshemmet, og at det fremgår hvem som har uttalt dette.</a:t>
          </a:r>
        </a:p>
        <a:p>
          <a:pPr algn="l" rtl="0">
            <a:defRPr sz="1000"/>
          </a:pPr>
          <a:r>
            <a:rPr lang="nb-NO" sz="850" b="0" i="0" u="none" strike="noStrike" baseline="0">
              <a:solidFill>
                <a:srgbClr val="000000"/>
              </a:solidFill>
              <a:latin typeface="MS Sans Serif"/>
            </a:rPr>
            <a:t>- alderskategori er korrekt</a:t>
          </a:r>
        </a:p>
        <a:p>
          <a:pPr algn="l" rtl="0">
            <a:defRPr sz="1000"/>
          </a:pPr>
          <a:r>
            <a:rPr lang="nb-NO" sz="850" b="0" i="0" u="none" strike="noStrike" baseline="0">
              <a:solidFill>
                <a:srgbClr val="000000"/>
              </a:solidFill>
              <a:latin typeface="MS Sans Serif"/>
            </a:rPr>
            <a:t>- personen ikke samtidig er registrert som psyk. utvikl.hemmet i annen kommune</a:t>
          </a:r>
        </a:p>
        <a:p>
          <a:pPr algn="l" rtl="0">
            <a:defRPr sz="1000"/>
          </a:pPr>
          <a:r>
            <a:rPr lang="nb-NO" sz="850" b="0" i="0" u="none" strike="noStrike" baseline="0">
              <a:solidFill>
                <a:srgbClr val="000000"/>
              </a:solidFill>
              <a:latin typeface="MS Sans Serif"/>
            </a:rPr>
            <a:t>- det foreligger enkeltvedtak med saksnr. i hht. nevnte lover</a:t>
          </a:r>
        </a:p>
        <a:p>
          <a:pPr algn="l" rtl="0">
            <a:defRPr sz="1000"/>
          </a:pPr>
          <a:r>
            <a:rPr lang="nb-NO" sz="850" b="0" i="0" u="none" strike="noStrike" baseline="0">
              <a:solidFill>
                <a:srgbClr val="000000"/>
              </a:solidFill>
              <a:latin typeface="MS Sans Serif"/>
            </a:rPr>
            <a:t>- personer som danner grunnlag for vertskommunetilskudd ikke er tatt med.</a:t>
          </a:r>
        </a:p>
        <a:p>
          <a:pPr algn="l" rtl="0">
            <a:defRPr sz="1000"/>
          </a:pPr>
          <a:r>
            <a:rPr lang="nb-NO" sz="850" b="0" i="0" u="none" strike="noStrike" baseline="0">
              <a:solidFill>
                <a:srgbClr val="FF0000"/>
              </a:solidFill>
              <a:latin typeface="MS Sans Serif"/>
            </a:rPr>
            <a:t>Ref. for øvrig rundskriv IS-x/201x fra Sosial- og helsedirektoratet.</a:t>
          </a:r>
        </a:p>
      </xdr:txBody>
    </xdr:sp>
    <xdr:clientData/>
  </xdr:twoCellAnchor>
  <xdr:twoCellAnchor>
    <xdr:from>
      <xdr:col>1</xdr:col>
      <xdr:colOff>0</xdr:colOff>
      <xdr:row>358</xdr:row>
      <xdr:rowOff>1</xdr:rowOff>
    </xdr:from>
    <xdr:to>
      <xdr:col>10</xdr:col>
      <xdr:colOff>485775</xdr:colOff>
      <xdr:row>408</xdr:row>
      <xdr:rowOff>133351</xdr:rowOff>
    </xdr:to>
    <xdr:sp macro="" textlink="">
      <xdr:nvSpPr>
        <xdr:cNvPr id="28650" name="AutoShape 2026"/>
        <xdr:cNvSpPr>
          <a:spLocks noChangeArrowheads="1"/>
        </xdr:cNvSpPr>
      </xdr:nvSpPr>
      <xdr:spPr bwMode="auto">
        <a:xfrm>
          <a:off x="228600" y="39576376"/>
          <a:ext cx="6791325" cy="8229600"/>
        </a:xfrm>
        <a:prstGeom prst="roundRect">
          <a:avLst>
            <a:gd name="adj" fmla="val 16667"/>
          </a:avLst>
        </a:prstGeom>
        <a:solidFill>
          <a:srgbClr val="CCFFCC"/>
        </a:solidFill>
        <a:ln w="9525">
          <a:solidFill>
            <a:srgbClr val="000000"/>
          </a:solidFill>
          <a:round/>
          <a:headEnd/>
          <a:tailEnd/>
        </a:ln>
        <a:effectLst/>
      </xdr:spPr>
      <xdr:txBody>
        <a:bodyPr vertOverflow="clip" wrap="square" lIns="36576" tIns="27432" rIns="0" bIns="0" anchor="t" upright="1"/>
        <a:lstStyle/>
        <a:p>
          <a:pPr algn="l" rtl="0">
            <a:defRPr sz="1000"/>
          </a:pPr>
          <a:r>
            <a:rPr lang="nb-NO" sz="1200" b="1" i="0" u="none" strike="noStrike" baseline="0">
              <a:solidFill>
                <a:srgbClr val="0000FF"/>
              </a:solidFill>
              <a:latin typeface="MS Sans Serif"/>
            </a:rPr>
            <a:t>Om institusjoner og boliger knyttet til pleie og omsorg for eldre og funksjonshemmede</a:t>
          </a:r>
          <a:endParaRPr lang="nb-NO" sz="1000" b="1" i="0" u="none" strike="noStrike" baseline="0">
            <a:solidFill>
              <a:srgbClr val="0000FF"/>
            </a:solidFill>
            <a:latin typeface="MS Sans Serif"/>
          </a:endParaRPr>
        </a:p>
        <a:p>
          <a:pPr algn="l" rtl="0">
            <a:defRPr sz="1000"/>
          </a:pPr>
          <a:endParaRPr lang="nb-NO" sz="1000" b="1" i="0" u="none" strike="noStrike" baseline="0">
            <a:solidFill>
              <a:srgbClr val="0000FF"/>
            </a:solidFill>
            <a:latin typeface="MS Sans Serif"/>
          </a:endParaRPr>
        </a:p>
        <a:p>
          <a:pPr algn="l" rtl="0">
            <a:defRPr sz="1000"/>
          </a:pPr>
          <a:r>
            <a:rPr lang="nb-NO" sz="1000" b="1" i="0" u="none" strike="noStrike" baseline="0">
              <a:solidFill>
                <a:srgbClr val="0000FF"/>
              </a:solidFill>
              <a:latin typeface="MS Sans Serif"/>
            </a:rPr>
            <a:t>Lovhjemlede boliger </a:t>
          </a:r>
          <a:r>
            <a:rPr lang="nb-NO" sz="1000" b="1" i="1" u="none" strike="noStrike" baseline="0">
              <a:solidFill>
                <a:srgbClr val="0000FF"/>
              </a:solidFill>
              <a:latin typeface="MS Sans Serif"/>
            </a:rPr>
            <a:t>(institusjoner)</a:t>
          </a: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Sykehjem eller boform for heldøgns omsorg og pleie (hjemlet i helse- og omsorgstjenesteloven).</a:t>
          </a:r>
        </a:p>
        <a:p>
          <a:pPr algn="l" rtl="0">
            <a:defRPr sz="1000"/>
          </a:pPr>
          <a:r>
            <a:rPr lang="nb-NO" sz="1000" b="0" i="0" u="none" strike="noStrike" baseline="0">
              <a:solidFill>
                <a:srgbClr val="000000"/>
              </a:solidFill>
              <a:latin typeface="MS Sans Serif"/>
            </a:rPr>
            <a:t>Helseinstitusjon som skal gi beboeren nødvendig behandling og pleie ved opphold av lengre varighet og/eller korttidsopphold, innrettet på en eller flere av følgende oppgaver:</a:t>
          </a:r>
        </a:p>
        <a:p>
          <a:pPr algn="l" rtl="0">
            <a:defRPr sz="1000"/>
          </a:pPr>
          <a:r>
            <a:rPr lang="nb-NO" sz="1000" b="0" i="0" u="none" strike="noStrike" baseline="0">
              <a:solidFill>
                <a:srgbClr val="000000"/>
              </a:solidFill>
              <a:latin typeface="MS Sans Serif"/>
            </a:rPr>
            <a:t>  a) medisinsk rehabilitering med sikte på tilbakeføring til hjemmet</a:t>
          </a:r>
        </a:p>
        <a:p>
          <a:pPr algn="l" rtl="0">
            <a:defRPr sz="1000"/>
          </a:pPr>
          <a:r>
            <a:rPr lang="nb-NO" sz="1000" b="0" i="0" u="none" strike="noStrike" baseline="0">
              <a:solidFill>
                <a:srgbClr val="000000"/>
              </a:solidFill>
              <a:latin typeface="MS Sans Serif"/>
            </a:rPr>
            <a:t>  b) avlastning</a:t>
          </a:r>
        </a:p>
        <a:p>
          <a:pPr algn="l" rtl="0">
            <a:defRPr sz="1000"/>
          </a:pPr>
          <a:r>
            <a:rPr lang="nb-NO" sz="1000" b="0" i="0" u="none" strike="noStrike" baseline="0">
              <a:solidFill>
                <a:srgbClr val="000000"/>
              </a:solidFill>
              <a:latin typeface="MS Sans Serif"/>
            </a:rPr>
            <a:t>  c) langtidsopphold</a:t>
          </a:r>
        </a:p>
        <a:p>
          <a:pPr algn="l" rtl="0">
            <a:defRPr sz="1000"/>
          </a:pPr>
          <a:r>
            <a:rPr lang="nb-NO" sz="1000" b="0" i="0" u="none" strike="noStrike" baseline="0">
              <a:solidFill>
                <a:srgbClr val="000000"/>
              </a:solidFill>
              <a:latin typeface="MS Sans Serif"/>
            </a:rPr>
            <a:t>  d) spesielt tilrettelagt opphold for funksjonshemmede</a:t>
          </a:r>
        </a:p>
        <a:p>
          <a:pPr algn="l" rtl="0">
            <a:defRPr sz="1000"/>
          </a:pPr>
          <a:r>
            <a:rPr lang="nb-NO" sz="1000" b="0" i="0" u="none" strike="noStrike" baseline="0">
              <a:solidFill>
                <a:srgbClr val="000000"/>
              </a:solidFill>
              <a:latin typeface="MS Sans Serif"/>
            </a:rPr>
            <a:t>  e) skjermet boenhet for personer med demenssykdom</a:t>
          </a:r>
        </a:p>
        <a:p>
          <a:pPr algn="l" rtl="0">
            <a:defRPr sz="1000"/>
          </a:pPr>
          <a:r>
            <a:rPr lang="nb-NO" sz="1000" b="0" i="0" u="none" strike="noStrike" baseline="0">
              <a:solidFill>
                <a:srgbClr val="000000"/>
              </a:solidFill>
              <a:latin typeface="MS Sans Serif"/>
            </a:rPr>
            <a:t>  f) selvstendig boenhet for barn / ungdom</a:t>
          </a:r>
        </a:p>
        <a:p>
          <a:pPr algn="l" rtl="0">
            <a:defRPr sz="1000"/>
          </a:pPr>
          <a:r>
            <a:rPr lang="nb-NO" sz="1000" b="0" i="0" u="none" strike="noStrike" baseline="0">
              <a:solidFill>
                <a:srgbClr val="000000"/>
              </a:solidFill>
              <a:latin typeface="MS Sans Serif"/>
            </a:rPr>
            <a:t>  g) dagopphold</a:t>
          </a:r>
        </a:p>
        <a:p>
          <a:pPr algn="l" rtl="0">
            <a:defRPr sz="1000"/>
          </a:pPr>
          <a:r>
            <a:rPr lang="nb-NO" sz="1000" b="0" i="0" u="none" strike="noStrike" baseline="0">
              <a:solidFill>
                <a:srgbClr val="000000"/>
              </a:solidFill>
              <a:latin typeface="MS Sans Serif"/>
            </a:rPr>
            <a:t>  h) nattopphold</a:t>
          </a:r>
        </a:p>
        <a:p>
          <a:pPr algn="l" rtl="0">
            <a:defRPr sz="1000"/>
          </a:pPr>
          <a:r>
            <a:rPr lang="nb-NO" sz="1000" b="0" i="0" u="none" strike="noStrike" baseline="0">
              <a:solidFill>
                <a:srgbClr val="000000"/>
              </a:solidFill>
              <a:latin typeface="MS Sans Serif"/>
            </a:rPr>
            <a:t>  i) lindrende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I tilknytning til oppholdet skal det være organisert legetjenesteste, fysioterapitjeneste og sykepleiertjeneste i samarbeid med andre deler av den kommunale helse- og omsorgstjenesten. </a:t>
          </a:r>
        </a:p>
        <a:p>
          <a:pPr algn="l" rtl="0">
            <a:defRPr sz="1000"/>
          </a:pPr>
          <a:r>
            <a:rPr lang="nb-NO" sz="1000" b="0" i="0" u="none" strike="noStrike" baseline="0">
              <a:solidFill>
                <a:srgbClr val="000000"/>
              </a:solidFill>
              <a:latin typeface="MS Sans Serif"/>
            </a:rPr>
            <a:t>Helsetilsynet i Oslo fører tilsyn.</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Bolig med heldøgns omsorgstjeneste, hjemlet i helse- og omsorgstjenesteloven: </a:t>
          </a:r>
        </a:p>
        <a:p>
          <a:pPr algn="l" rtl="0">
            <a:defRPr sz="1000"/>
          </a:pPr>
          <a:r>
            <a:rPr lang="nb-NO" sz="1000" b="0" i="0" u="none" strike="noStrike" baseline="0">
              <a:solidFill>
                <a:srgbClr val="000000"/>
              </a:solidFill>
              <a:latin typeface="MS Sans Serif"/>
            </a:rPr>
            <a:t>&gt;  Aldershjem</a:t>
          </a:r>
        </a:p>
        <a:p>
          <a:pPr algn="l" rtl="0">
            <a:defRPr sz="1000"/>
          </a:pPr>
          <a:r>
            <a:rPr lang="nb-NO" sz="1000" b="0" i="0" u="none" strike="noStrike" baseline="0">
              <a:solidFill>
                <a:srgbClr val="000000"/>
              </a:solidFill>
              <a:latin typeface="MS Sans Serif"/>
            </a:rPr>
            <a:t>&gt; Bolig for barn og unge under 18 år som bor utenfor foreldrehjemmet som følge av behov for særlig omsorg </a:t>
          </a:r>
        </a:p>
        <a:p>
          <a:pPr algn="l" rtl="0">
            <a:defRPr sz="1000"/>
          </a:pPr>
          <a:r>
            <a:rPr lang="nb-NO" sz="1000" b="0" i="0" u="none" strike="noStrike" baseline="0">
              <a:solidFill>
                <a:srgbClr val="000000"/>
              </a:solidFill>
              <a:latin typeface="MS Sans Serif"/>
            </a:rPr>
            <a:t>&gt; Privat forpleining (brukes i begrenset grad)</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Tilbudet omfatter både bolig og omsorgstjenester. Omsorgstjenesten skal være tilgjengelig hele døgnet. Ut over dette er det ingen definerte oppgaver og heller ikke spesifiserte krav til personell, utstyr eller bygningsmessig utforming. Fylkesmannen fører tilsyn.</a:t>
          </a:r>
        </a:p>
        <a:p>
          <a:pPr algn="l" rtl="0">
            <a:defRPr sz="1000"/>
          </a:pPr>
          <a:endParaRPr lang="nb-NO" sz="1000" b="0" i="0" u="none" strike="noStrike" baseline="0">
            <a:solidFill>
              <a:srgbClr val="000000"/>
            </a:solidFill>
            <a:latin typeface="MS Sans Serif"/>
          </a:endParaRPr>
        </a:p>
        <a:p>
          <a:pPr algn="l" rtl="0">
            <a:defRPr sz="1000"/>
          </a:pPr>
          <a:r>
            <a:rPr lang="nb-NO" sz="1000" b="1" i="0" u="none" strike="noStrike" baseline="0">
              <a:solidFill>
                <a:srgbClr val="0000FF"/>
              </a:solidFill>
              <a:latin typeface="MS Sans Serif"/>
            </a:rPr>
            <a:t>Definisjoner på ulike </a:t>
          </a:r>
          <a:r>
            <a:rPr lang="nb-NO" sz="1000" b="1" i="1" u="sng" strike="noStrike" baseline="0">
              <a:solidFill>
                <a:srgbClr val="0000FF"/>
              </a:solidFill>
              <a:latin typeface="MS Sans Serif"/>
            </a:rPr>
            <a:t>botilbud</a:t>
          </a:r>
          <a:r>
            <a:rPr lang="nb-NO" sz="1000" b="1" i="0" u="none" strike="noStrike" baseline="0">
              <a:solidFill>
                <a:srgbClr val="0000FF"/>
              </a:solidFill>
              <a:latin typeface="MS Sans Serif"/>
            </a:rPr>
            <a:t> for eldre og funksjonshemmede:</a:t>
          </a: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a typeface="+mn-ea"/>
            <a:cs typeface="+mn-cs"/>
          </a:endParaRPr>
        </a:p>
        <a:p>
          <a:pPr algn="l" rtl="0">
            <a:defRPr sz="1000"/>
          </a:pPr>
          <a:r>
            <a:rPr lang="nb-NO" sz="1000" b="0" i="0" u="none" strike="noStrike" baseline="0">
              <a:solidFill>
                <a:srgbClr val="000000"/>
              </a:solidFill>
              <a:latin typeface="MS Sans Serif"/>
            </a:rPr>
            <a:t>Uhjemlede boliger  er boliger som ikke hjemlet i </a:t>
          </a:r>
          <a:r>
            <a:rPr lang="nb-NO" sz="1000" b="0" i="0" baseline="0">
              <a:latin typeface="+mn-lt"/>
              <a:ea typeface="+mn-ea"/>
              <a:cs typeface="+mn-cs"/>
            </a:rPr>
            <a:t>helse- og omsorgstjenesteloven</a:t>
          </a:r>
          <a:r>
            <a:rPr lang="nb-NO" sz="1000" b="0" i="0" u="none" strike="noStrike" baseline="0">
              <a:solidFill>
                <a:srgbClr val="000000"/>
              </a:solidFill>
              <a:latin typeface="MS Sans Serif"/>
            </a:rPr>
            <a:t>.</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Omsorgsboliger: Boliger som fyller Husbankens krav til utforming for å få tilskudd til denne typen bolig. (Enkeltleiligheter kan i enkelte tilfeller hjemles i lov om kommunale helse og omsorgstjennester, og vil da bli karakterisert som sykehjem eller bolig med heldøgns omsorg og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Tilrettelagte boliger: Omsorgsboliger og andre boliger som er fysisk tilpasset orienterings- og bevegelseshemmede. Den er tilrettelagt slik at beboerne skal kunne motta hjemmetjenester ved behov.</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Trygdeboliger/serviceboliger: Boliger som tilbys trygdede personer som har dårlig bostandard. Boligene er ofte ikke spesielt tilrettelagte for funksjonshemmede, annet enn at de har heis. De fleste trygdeboligene i Oslo er små (ett- eller toroms). Dette er et botilbud som er på vei ut.</a:t>
          </a: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xdr:txBody>
    </xdr:sp>
    <xdr:clientData/>
  </xdr:twoCellAnchor>
  <xdr:twoCellAnchor>
    <xdr:from>
      <xdr:col>7</xdr:col>
      <xdr:colOff>19050</xdr:colOff>
      <xdr:row>916</xdr:row>
      <xdr:rowOff>38100</xdr:rowOff>
    </xdr:from>
    <xdr:to>
      <xdr:col>12</xdr:col>
      <xdr:colOff>0</xdr:colOff>
      <xdr:row>919</xdr:row>
      <xdr:rowOff>104775</xdr:rowOff>
    </xdr:to>
    <xdr:sp macro="" textlink="">
      <xdr:nvSpPr>
        <xdr:cNvPr id="38954" name="AutoShape 2090"/>
        <xdr:cNvSpPr>
          <a:spLocks noChangeArrowheads="1"/>
        </xdr:cNvSpPr>
      </xdr:nvSpPr>
      <xdr:spPr bwMode="auto">
        <a:xfrm>
          <a:off x="4924425" y="199367775"/>
          <a:ext cx="2905125" cy="5524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MS Sans Serif"/>
            </a:rPr>
            <a:t>Omfatter velferdstiltak spesielt rettet mot</a:t>
          </a:r>
        </a:p>
        <a:p>
          <a:pPr algn="l" rtl="0">
            <a:defRPr sz="1000"/>
          </a:pPr>
          <a:r>
            <a:rPr lang="nb-NO" sz="1000" b="1" i="0" u="none" strike="noStrike" baseline="0">
              <a:solidFill>
                <a:srgbClr val="000000"/>
              </a:solidFill>
              <a:latin typeface="MS Sans Serif"/>
            </a:rPr>
            <a:t> utviklingshemmede,  først og fremst aktiviseringstilbud.</a:t>
          </a:r>
        </a:p>
      </xdr:txBody>
    </xdr:sp>
    <xdr:clientData/>
  </xdr:twoCellAnchor>
  <xdr:twoCellAnchor>
    <xdr:from>
      <xdr:col>1</xdr:col>
      <xdr:colOff>1066800</xdr:colOff>
      <xdr:row>70</xdr:row>
      <xdr:rowOff>66675</xdr:rowOff>
    </xdr:from>
    <xdr:to>
      <xdr:col>1</xdr:col>
      <xdr:colOff>1695450</xdr:colOff>
      <xdr:row>79</xdr:row>
      <xdr:rowOff>57150</xdr:rowOff>
    </xdr:to>
    <xdr:sp macro="" textlink="">
      <xdr:nvSpPr>
        <xdr:cNvPr id="38974" name="AutoShape 2110"/>
        <xdr:cNvSpPr>
          <a:spLocks noChangeArrowheads="1"/>
        </xdr:cNvSpPr>
      </xdr:nvSpPr>
      <xdr:spPr bwMode="auto">
        <a:xfrm>
          <a:off x="1066800" y="66675000"/>
          <a:ext cx="628650" cy="0"/>
        </a:xfrm>
        <a:prstGeom prst="roundRect">
          <a:avLst>
            <a:gd name="adj" fmla="val 16667"/>
          </a:avLst>
        </a:prstGeom>
        <a:solidFill>
          <a:srgbClr val="FFFF00"/>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0" i="0" u="none" strike="noStrike" baseline="0">
              <a:solidFill>
                <a:srgbClr val="000000"/>
              </a:solidFill>
              <a:latin typeface="MS Sans Serif"/>
            </a:rPr>
            <a:t>NB!! </a:t>
          </a:r>
        </a:p>
        <a:p>
          <a:pPr algn="ctr" rtl="0">
            <a:defRPr sz="1000"/>
          </a:pPr>
          <a:r>
            <a:rPr lang="nb-NO" sz="1000" b="0" i="0" u="none" strike="noStrike" baseline="0">
              <a:solidFill>
                <a:srgbClr val="000000"/>
              </a:solidFill>
              <a:latin typeface="MS Sans Serif"/>
            </a:rPr>
            <a:t>Husk at bydelen ikke kjøper plasser av seg selv!</a:t>
          </a:r>
        </a:p>
      </xdr:txBody>
    </xdr:sp>
    <xdr:clientData/>
  </xdr:twoCellAnchor>
  <xdr:twoCellAnchor>
    <xdr:from>
      <xdr:col>1</xdr:col>
      <xdr:colOff>0</xdr:colOff>
      <xdr:row>1361</xdr:row>
      <xdr:rowOff>0</xdr:rowOff>
    </xdr:from>
    <xdr:to>
      <xdr:col>10</xdr:col>
      <xdr:colOff>466725</xdr:colOff>
      <xdr:row>1364</xdr:row>
      <xdr:rowOff>114300</xdr:rowOff>
    </xdr:to>
    <xdr:sp macro="" textlink="">
      <xdr:nvSpPr>
        <xdr:cNvPr id="39158" name="Tekst 38"/>
        <xdr:cNvSpPr txBox="1">
          <a:spLocks noChangeArrowheads="1"/>
        </xdr:cNvSpPr>
      </xdr:nvSpPr>
      <xdr:spPr bwMode="auto">
        <a:xfrm>
          <a:off x="0" y="167049450"/>
          <a:ext cx="6515100" cy="514350"/>
        </a:xfrm>
        <a:prstGeom prst="rect">
          <a:avLst/>
        </a:prstGeom>
        <a:solidFill>
          <a:srgbClr val="FFFF99"/>
        </a:solidFill>
        <a:ln w="9525">
          <a:solidFill>
            <a:srgbClr val="000000"/>
          </a:solidFill>
          <a:miter lim="800000"/>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I gule felter er det innlagt formler eller verdier som er overført fra andre tabeller.  Det skal ikke legges inn tall her.     </a:t>
          </a:r>
        </a:p>
      </xdr:txBody>
    </xdr:sp>
    <xdr:clientData/>
  </xdr:twoCellAnchor>
  <xdr:twoCellAnchor>
    <xdr:from>
      <xdr:col>1</xdr:col>
      <xdr:colOff>438150</xdr:colOff>
      <xdr:row>1345</xdr:row>
      <xdr:rowOff>85725</xdr:rowOff>
    </xdr:from>
    <xdr:to>
      <xdr:col>10</xdr:col>
      <xdr:colOff>57150</xdr:colOff>
      <xdr:row>1360</xdr:row>
      <xdr:rowOff>9525</xdr:rowOff>
    </xdr:to>
    <xdr:sp macro="" textlink="">
      <xdr:nvSpPr>
        <xdr:cNvPr id="39159" name="AutoShape 2295"/>
        <xdr:cNvSpPr>
          <a:spLocks noChangeArrowheads="1"/>
        </xdr:cNvSpPr>
      </xdr:nvSpPr>
      <xdr:spPr bwMode="auto">
        <a:xfrm>
          <a:off x="438150" y="164868225"/>
          <a:ext cx="5667375" cy="2057400"/>
        </a:xfrm>
        <a:prstGeom prst="roundRect">
          <a:avLst>
            <a:gd name="adj" fmla="val 16667"/>
          </a:avLst>
        </a:prstGeom>
        <a:solidFill>
          <a:srgbClr val="FFFFCC">
            <a:alpha val="50000"/>
          </a:srgbClr>
        </a:solidFill>
        <a:ln w="9525">
          <a:solidFill>
            <a:srgbClr val="000000"/>
          </a:solidFill>
          <a:round/>
          <a:headEnd/>
          <a:tailEnd/>
        </a:ln>
        <a:effectLst/>
      </xdr:spPr>
      <xdr:txBody>
        <a:bodyPr vertOverflow="clip" wrap="square" lIns="36576" tIns="27432" rIns="36576" bIns="0" anchor="t" upright="1"/>
        <a:lstStyle/>
        <a:p>
          <a:pPr algn="ctr" rtl="0">
            <a:defRPr sz="1000"/>
          </a:pPr>
          <a:r>
            <a:rPr lang="nb-NO" sz="1200" b="1" i="0" u="none" strike="noStrike" baseline="0">
              <a:solidFill>
                <a:srgbClr val="000000"/>
              </a:solidFill>
              <a:latin typeface="MS Sans Serif"/>
            </a:rPr>
            <a:t>De etterfølgende tabeller omfatter obligatoriske måltall som det skal rapporteres på.  </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Prognoser for årsresultatet skal være reelle.</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Dersom årsprognosen medfører avvik i forhold til de måltall som  bydelsutvalget har vedtatt sammen med  årsbudsjett (fordelingen av dok. 3 -rammen),  </a:t>
          </a:r>
          <a:r>
            <a:rPr lang="nb-NO" sz="1350" b="1" i="0" u="sng" strike="noStrike" baseline="0">
              <a:solidFill>
                <a:srgbClr val="000000"/>
              </a:solidFill>
              <a:latin typeface="MS Sans Serif"/>
            </a:rPr>
            <a:t>må dette kommenteres under respektive tabell.</a:t>
          </a:r>
        </a:p>
      </xdr:txBody>
    </xdr:sp>
    <xdr:clientData/>
  </xdr:twoCellAnchor>
  <xdr:twoCellAnchor>
    <xdr:from>
      <xdr:col>7</xdr:col>
      <xdr:colOff>314325</xdr:colOff>
      <xdr:row>179</xdr:row>
      <xdr:rowOff>0</xdr:rowOff>
    </xdr:from>
    <xdr:to>
      <xdr:col>10</xdr:col>
      <xdr:colOff>561975</xdr:colOff>
      <xdr:row>189</xdr:row>
      <xdr:rowOff>171450</xdr:rowOff>
    </xdr:to>
    <xdr:sp macro="" textlink="">
      <xdr:nvSpPr>
        <xdr:cNvPr id="16" name="Tekst 13"/>
        <xdr:cNvSpPr>
          <a:spLocks noChangeArrowheads="1"/>
        </xdr:cNvSpPr>
      </xdr:nvSpPr>
      <xdr:spPr bwMode="auto">
        <a:xfrm>
          <a:off x="5248275" y="67294125"/>
          <a:ext cx="1990725" cy="2695575"/>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nb-NO" sz="1100" b="1" i="0" u="none" strike="noStrike" baseline="0">
              <a:solidFill>
                <a:srgbClr val="000000"/>
              </a:solidFill>
              <a:latin typeface="Times New Roman"/>
              <a:cs typeface="Times New Roman"/>
            </a:rPr>
            <a:t>Det er viktig at tall som benyttes i  tabellene 2.2 og 2.3 stemmer overens.</a:t>
          </a:r>
        </a:p>
        <a:p>
          <a:pPr algn="l" rtl="0">
            <a:defRPr sz="1000"/>
          </a:pPr>
          <a:endParaRPr lang="nb-NO" sz="1100" b="1" i="0" u="none" strike="noStrike" baseline="0">
            <a:solidFill>
              <a:srgbClr val="000000"/>
            </a:solidFill>
            <a:latin typeface="Times New Roman"/>
            <a:cs typeface="Times New Roman"/>
          </a:endParaRPr>
        </a:p>
      </xdr:txBody>
    </xdr:sp>
    <xdr:clientData/>
  </xdr:twoCellAnchor>
  <xdr:twoCellAnchor>
    <xdr:from>
      <xdr:col>9</xdr:col>
      <xdr:colOff>180976</xdr:colOff>
      <xdr:row>1370</xdr:row>
      <xdr:rowOff>19050</xdr:rowOff>
    </xdr:from>
    <xdr:to>
      <xdr:col>11</xdr:col>
      <xdr:colOff>523876</xdr:colOff>
      <xdr:row>1382</xdr:row>
      <xdr:rowOff>66675</xdr:rowOff>
    </xdr:to>
    <xdr:sp macro="" textlink="">
      <xdr:nvSpPr>
        <xdr:cNvPr id="18" name="Tekst 13"/>
        <xdr:cNvSpPr>
          <a:spLocks noChangeArrowheads="1"/>
        </xdr:cNvSpPr>
      </xdr:nvSpPr>
      <xdr:spPr bwMode="auto">
        <a:xfrm>
          <a:off x="6143626" y="173021625"/>
          <a:ext cx="1485900" cy="3028950"/>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r>
            <a:rPr lang="nb-NO" sz="1100" b="1">
              <a:effectLst/>
              <a:latin typeface="+mn-lt"/>
              <a:ea typeface="+mn-ea"/>
              <a:cs typeface="+mn-cs"/>
            </a:rPr>
            <a:t>1) Mrkn: Andel avsluttede undersøkelser innen 3 mnd:</a:t>
          </a:r>
          <a:endParaRPr lang="nb-NO" sz="1100" b="1" baseline="0">
            <a:effectLst/>
            <a:latin typeface="+mn-lt"/>
            <a:ea typeface="+mn-ea"/>
            <a:cs typeface="+mn-cs"/>
          </a:endParaRPr>
        </a:p>
        <a:p>
          <a:endParaRPr lang="nb-NO" sz="1100" b="1" baseline="0">
            <a:effectLst/>
            <a:latin typeface="+mn-lt"/>
            <a:ea typeface="+mn-ea"/>
            <a:cs typeface="+mn-cs"/>
          </a:endParaRPr>
        </a:p>
        <a:p>
          <a:r>
            <a:rPr lang="nb-NO" sz="1100" b="1" baseline="0">
              <a:effectLst/>
              <a:latin typeface="+mn-lt"/>
              <a:ea typeface="+mn-ea"/>
              <a:cs typeface="+mn-cs"/>
            </a:rPr>
            <a:t>Bydelene må summere antall avsluttede undersøkelser for første kvartal + 01.</a:t>
          </a:r>
          <a:r>
            <a:rPr lang="nb-NO" sz="1100" b="1" u="sng" baseline="0">
              <a:effectLst/>
              <a:latin typeface="+mn-lt"/>
              <a:ea typeface="+mn-ea"/>
              <a:cs typeface="+mn-cs"/>
            </a:rPr>
            <a:t>04</a:t>
          </a:r>
          <a:r>
            <a:rPr lang="nb-NO" sz="1100" b="1" baseline="0">
              <a:effectLst/>
              <a:latin typeface="+mn-lt"/>
              <a:ea typeface="+mn-ea"/>
              <a:cs typeface="+mn-cs"/>
            </a:rPr>
            <a:t>.-31.08. og de av disse som ikke var avsluttet innen 3 mnd. På det grunnlag må  måloppnåelsen hittil i år regnes ut.</a:t>
          </a:r>
          <a:endParaRPr lang="nb-NO"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52225" name="Text Box 1"/>
        <xdr:cNvSpPr txBox="1">
          <a:spLocks noChangeArrowheads="1"/>
        </xdr:cNvSpPr>
      </xdr:nvSpPr>
      <xdr:spPr bwMode="auto">
        <a:xfrm>
          <a:off x="0" y="809625"/>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6" name="Text Box 2"/>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7" name="Text Box 3"/>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8" name="Text Box 4"/>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6"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7" name="Text Box 1"/>
        <xdr:cNvSpPr txBox="1">
          <a:spLocks noChangeArrowheads="1"/>
        </xdr:cNvSpPr>
      </xdr:nvSpPr>
      <xdr:spPr bwMode="auto">
        <a:xfrm>
          <a:off x="0" y="67627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8"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9"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0"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1"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2"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3"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4"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5" name="Text Box 2"/>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6" name="Text Box 3"/>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7" name="Text Box 4"/>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8" name="Text Box 2"/>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9" name="Text Box 3"/>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20" name="Text Box 4"/>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yr&#229;dsavdeling%20for%20eldre%20og%20sosiale%20tjenester\Felles-EST\Rapporteringer-(eb)\2013\&#197;rsmelding%202013\Statistikk\Bydelsstatistikk\T3-MAL2013-bydel-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3T-2013A.XLS"/>
      <sheetName val="MAL2013B.XLS"/>
      <sheetName val="Befolkning pr. 01.01.2013"/>
      <sheetName val="MAL3T-2013A_XLS"/>
    </sheetNames>
    <sheetDataSet>
      <sheetData sheetId="0">
        <row r="67">
          <cell r="I67" t="str">
            <v xml:space="preserve"> xxxxx</v>
          </cell>
        </row>
        <row r="142">
          <cell r="B142" t="str">
            <v>1) Tid fra kommunal bolig er innvilget til boligtildeling er effektuert</v>
          </cell>
        </row>
      </sheetData>
      <sheetData sheetId="1">
        <row r="709">
          <cell r="C709">
            <v>62</v>
          </cell>
        </row>
      </sheetData>
      <sheetData sheetId="2"/>
      <sheetData sheetId="3"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filterMode="1"/>
  <dimension ref="A2:IM1441"/>
  <sheetViews>
    <sheetView showGridLines="0" tabSelected="1" view="pageBreakPreview" topLeftCell="A97" zoomScaleNormal="100" zoomScaleSheetLayoutView="100" workbookViewId="0">
      <selection activeCell="J125" sqref="J125"/>
    </sheetView>
  </sheetViews>
  <sheetFormatPr baseColWidth="10" defaultColWidth="9.140625" defaultRowHeight="12.75"/>
  <cols>
    <col min="1" max="1" width="4" style="177" customWidth="1"/>
    <col min="2" max="2" width="26.5703125" style="443" customWidth="1"/>
    <col min="3" max="3" width="7.7109375" style="443" customWidth="1"/>
    <col min="4" max="6" width="8.5703125" style="443" customWidth="1"/>
    <col min="7" max="7" width="8.42578125" style="443" customWidth="1"/>
    <col min="8" max="8" width="9" style="443" customWidth="1"/>
    <col min="9" max="9" width="10" style="443" customWidth="1"/>
    <col min="10" max="11" width="8.5703125" style="443" customWidth="1"/>
    <col min="12" max="12" width="9.140625" style="443"/>
    <col min="13" max="16384" width="9.140625" style="8"/>
  </cols>
  <sheetData>
    <row r="2" spans="2:12">
      <c r="B2" s="444"/>
    </row>
    <row r="16" spans="2:12" ht="20.25">
      <c r="B16" s="1447" t="s">
        <v>1365</v>
      </c>
      <c r="C16" s="1447"/>
      <c r="D16" s="1447"/>
      <c r="E16" s="1447"/>
      <c r="F16" s="1447"/>
      <c r="G16" s="1447"/>
      <c r="H16" s="1447"/>
      <c r="I16" s="1447"/>
      <c r="J16" s="1447"/>
      <c r="K16" s="1447"/>
      <c r="L16" s="445"/>
    </row>
    <row r="17" spans="2:12" ht="25.5">
      <c r="B17" s="1448" t="s">
        <v>1493</v>
      </c>
      <c r="C17" s="1448"/>
      <c r="D17" s="1448"/>
      <c r="E17" s="1448"/>
      <c r="F17" s="1448"/>
      <c r="G17" s="1448"/>
      <c r="H17" s="1448"/>
      <c r="I17" s="1448"/>
      <c r="J17" s="1448"/>
      <c r="K17" s="1448"/>
      <c r="L17" s="445"/>
    </row>
    <row r="18" spans="2:12" ht="25.5">
      <c r="B18" s="1448">
        <v>2017</v>
      </c>
      <c r="C18" s="1448"/>
      <c r="D18" s="1448"/>
      <c r="E18" s="1448"/>
      <c r="F18" s="1448"/>
      <c r="G18" s="1448"/>
      <c r="H18" s="1448"/>
      <c r="I18" s="1448"/>
      <c r="J18" s="1448"/>
      <c r="K18" s="1448"/>
      <c r="L18" s="445"/>
    </row>
    <row r="19" spans="2:12" ht="20.25">
      <c r="B19" s="446"/>
      <c r="C19" s="446"/>
      <c r="D19" s="446"/>
      <c r="E19" s="446"/>
      <c r="F19" s="446"/>
      <c r="G19" s="446"/>
      <c r="H19" s="447"/>
      <c r="I19" s="447"/>
      <c r="J19" s="447"/>
      <c r="K19" s="448"/>
      <c r="L19" s="445"/>
    </row>
    <row r="20" spans="2:12" ht="20.25">
      <c r="B20" s="1449"/>
      <c r="C20" s="1449"/>
      <c r="D20" s="1449"/>
      <c r="E20" s="1449"/>
      <c r="F20" s="1449"/>
      <c r="G20" s="1449"/>
      <c r="H20" s="1449"/>
      <c r="I20" s="1449"/>
      <c r="J20" s="1449"/>
      <c r="K20" s="1449"/>
      <c r="L20" s="445"/>
    </row>
    <row r="21" spans="2:12" ht="20.25">
      <c r="B21" s="449"/>
      <c r="C21" s="449"/>
      <c r="D21" s="449"/>
      <c r="E21" s="449"/>
      <c r="F21" s="449"/>
      <c r="G21" s="449"/>
      <c r="H21" s="449"/>
      <c r="I21" s="449"/>
      <c r="J21" s="449"/>
      <c r="K21" s="449"/>
      <c r="L21" s="445"/>
    </row>
    <row r="22" spans="2:12">
      <c r="B22" s="450"/>
      <c r="C22" s="451"/>
      <c r="D22" s="451"/>
      <c r="E22" s="451"/>
      <c r="F22" s="451"/>
      <c r="G22" s="451"/>
      <c r="H22" s="451"/>
      <c r="I22" s="451"/>
      <c r="J22" s="451"/>
      <c r="K22" s="451"/>
      <c r="L22" s="445"/>
    </row>
    <row r="23" spans="2:12">
      <c r="B23" s="452"/>
      <c r="C23" s="452"/>
      <c r="D23" s="452"/>
      <c r="E23" s="452"/>
      <c r="F23" s="452"/>
      <c r="G23" s="452"/>
      <c r="H23" s="445"/>
      <c r="I23" s="445"/>
      <c r="J23" s="445"/>
      <c r="K23" s="453"/>
      <c r="L23" s="445"/>
    </row>
    <row r="24" spans="2:12">
      <c r="B24" s="452"/>
      <c r="C24" s="452"/>
      <c r="D24" s="452"/>
      <c r="E24" s="452"/>
      <c r="F24" s="452"/>
      <c r="G24" s="452"/>
      <c r="H24" s="445"/>
      <c r="I24" s="445"/>
      <c r="J24" s="445"/>
      <c r="K24" s="453"/>
      <c r="L24" s="445"/>
    </row>
    <row r="25" spans="2:12">
      <c r="B25" s="452"/>
      <c r="C25" s="452"/>
      <c r="D25" s="452"/>
      <c r="E25" s="452"/>
      <c r="F25" s="452"/>
      <c r="G25" s="452"/>
      <c r="H25" s="445"/>
      <c r="I25" s="445"/>
      <c r="J25" s="445"/>
      <c r="K25" s="453"/>
      <c r="L25" s="445"/>
    </row>
    <row r="26" spans="2:12">
      <c r="B26" s="452"/>
      <c r="C26" s="452"/>
      <c r="D26" s="452"/>
      <c r="E26" s="452"/>
      <c r="F26" s="452"/>
      <c r="G26" s="452"/>
      <c r="H26" s="445"/>
      <c r="I26" s="445"/>
      <c r="J26" s="445"/>
      <c r="K26" s="453"/>
      <c r="L26" s="445"/>
    </row>
    <row r="27" spans="2:12">
      <c r="B27" s="452"/>
      <c r="C27" s="452"/>
      <c r="D27" s="452"/>
      <c r="E27" s="452"/>
      <c r="F27" s="452"/>
      <c r="G27" s="452"/>
      <c r="H27" s="445"/>
      <c r="I27" s="445"/>
      <c r="J27" s="445"/>
      <c r="K27" s="453"/>
      <c r="L27" s="445"/>
    </row>
    <row r="28" spans="2:12">
      <c r="B28" s="452"/>
      <c r="C28" s="452"/>
      <c r="D28" s="452"/>
      <c r="E28" s="452"/>
      <c r="F28" s="452"/>
      <c r="G28" s="452"/>
      <c r="H28" s="445"/>
      <c r="I28" s="445"/>
      <c r="J28" s="445"/>
      <c r="K28" s="453"/>
      <c r="L28" s="445"/>
    </row>
    <row r="29" spans="2:12">
      <c r="B29" s="452"/>
      <c r="C29" s="452"/>
      <c r="D29" s="452"/>
      <c r="E29" s="452"/>
      <c r="F29" s="452"/>
      <c r="G29" s="452"/>
      <c r="H29" s="445"/>
      <c r="I29" s="445"/>
      <c r="J29" s="445"/>
      <c r="K29" s="453"/>
      <c r="L29" s="445"/>
    </row>
    <row r="30" spans="2:12">
      <c r="B30" s="452"/>
      <c r="C30" s="452"/>
      <c r="D30" s="452"/>
      <c r="E30" s="452"/>
      <c r="F30" s="452"/>
      <c r="G30" s="452"/>
      <c r="H30" s="445"/>
      <c r="I30" s="445"/>
      <c r="J30" s="445"/>
      <c r="K30" s="453"/>
      <c r="L30" s="445"/>
    </row>
    <row r="31" spans="2:12">
      <c r="B31" s="452"/>
      <c r="C31" s="452"/>
      <c r="D31" s="452"/>
      <c r="E31" s="452"/>
      <c r="F31" s="452"/>
      <c r="G31" s="452"/>
      <c r="H31" s="445"/>
      <c r="I31" s="445"/>
      <c r="J31" s="445"/>
      <c r="K31" s="453"/>
      <c r="L31" s="445"/>
    </row>
    <row r="32" spans="2:12" ht="15.75">
      <c r="B32" s="454" t="s">
        <v>799</v>
      </c>
      <c r="C32" s="455"/>
      <c r="D32" s="455"/>
      <c r="E32" s="455"/>
      <c r="F32" s="455"/>
      <c r="G32" s="456"/>
      <c r="H32" s="454" t="s">
        <v>800</v>
      </c>
      <c r="I32" s="455"/>
      <c r="J32" s="457"/>
      <c r="K32" s="457"/>
      <c r="L32" s="458"/>
    </row>
    <row r="33" spans="2:12" ht="15.75">
      <c r="B33" s="459" t="s">
        <v>801</v>
      </c>
      <c r="C33" s="456"/>
      <c r="D33" s="456"/>
      <c r="E33" s="456"/>
      <c r="F33" s="456"/>
      <c r="G33" s="456"/>
      <c r="H33" s="455"/>
      <c r="I33" s="455"/>
      <c r="J33" s="455"/>
      <c r="K33" s="458"/>
      <c r="L33" s="458"/>
    </row>
    <row r="34" spans="2:12" ht="15.75">
      <c r="B34" s="456"/>
      <c r="C34" s="460" t="s">
        <v>151</v>
      </c>
      <c r="D34" s="460"/>
      <c r="E34" s="460"/>
      <c r="F34" s="460"/>
      <c r="G34" s="460"/>
      <c r="H34" s="461"/>
      <c r="I34" s="462"/>
      <c r="J34" s="458"/>
      <c r="K34" s="458"/>
      <c r="L34" s="458"/>
    </row>
    <row r="35" spans="2:12" ht="15.75">
      <c r="B35" s="456"/>
      <c r="C35" s="463"/>
      <c r="D35" s="463"/>
      <c r="E35" s="463"/>
      <c r="F35" s="463"/>
      <c r="G35" s="463"/>
      <c r="H35" s="454"/>
      <c r="I35" s="462"/>
      <c r="J35" s="458"/>
      <c r="K35" s="458"/>
      <c r="L35" s="458"/>
    </row>
    <row r="36" spans="2:12" ht="15.75">
      <c r="B36" s="454" t="s">
        <v>376</v>
      </c>
      <c r="C36" s="1092"/>
      <c r="D36" s="455"/>
      <c r="E36" s="455"/>
      <c r="F36" s="455"/>
      <c r="G36" s="463"/>
      <c r="H36" s="454" t="s">
        <v>802</v>
      </c>
      <c r="I36" s="1450"/>
      <c r="J36" s="1450"/>
      <c r="K36" s="458"/>
      <c r="L36" s="458"/>
    </row>
    <row r="37" spans="2:12">
      <c r="C37" s="452"/>
      <c r="D37" s="452"/>
      <c r="E37" s="452"/>
      <c r="F37" s="452"/>
      <c r="G37" s="452"/>
      <c r="H37" s="464"/>
      <c r="I37" s="458"/>
      <c r="J37" s="458"/>
      <c r="K37" s="458"/>
      <c r="L37" s="458"/>
    </row>
    <row r="38" spans="2:12">
      <c r="C38" s="452"/>
      <c r="D38" s="452"/>
      <c r="E38" s="452"/>
      <c r="F38" s="452"/>
      <c r="G38" s="452"/>
      <c r="H38" s="464"/>
      <c r="I38" s="458"/>
      <c r="J38" s="458"/>
      <c r="K38" s="458"/>
      <c r="L38" s="458"/>
    </row>
    <row r="39" spans="2:12">
      <c r="C39" s="452"/>
      <c r="D39" s="452"/>
      <c r="E39" s="452"/>
      <c r="F39" s="452"/>
      <c r="G39" s="452"/>
      <c r="H39" s="464"/>
      <c r="I39" s="458"/>
      <c r="J39" s="458"/>
      <c r="K39" s="458"/>
      <c r="L39" s="458"/>
    </row>
    <row r="64" spans="1:12" ht="18.75">
      <c r="A64" s="1169" t="s">
        <v>1299</v>
      </c>
      <c r="B64" s="465" t="s">
        <v>776</v>
      </c>
      <c r="C64" s="458"/>
      <c r="D64" s="458"/>
      <c r="E64" s="458"/>
      <c r="F64" s="458"/>
      <c r="L64" s="475"/>
    </row>
    <row r="65" spans="1:12">
      <c r="A65" s="1169" t="s">
        <v>356</v>
      </c>
      <c r="B65" s="494"/>
      <c r="C65" s="458"/>
      <c r="D65" s="458"/>
      <c r="E65" s="458"/>
      <c r="F65" s="458"/>
      <c r="G65" s="458"/>
      <c r="H65" s="458"/>
      <c r="I65" s="458"/>
      <c r="J65" s="458"/>
      <c r="K65" s="559"/>
      <c r="L65" s="475"/>
    </row>
    <row r="66" spans="1:12">
      <c r="A66" s="1169" t="s">
        <v>356</v>
      </c>
      <c r="I66" s="495"/>
      <c r="J66" s="458"/>
      <c r="K66" s="458"/>
      <c r="L66" s="475"/>
    </row>
    <row r="67" spans="1:12" ht="15.75" thickBot="1">
      <c r="A67" s="1169" t="s">
        <v>356</v>
      </c>
      <c r="B67" s="37"/>
      <c r="C67" s="8"/>
      <c r="D67" s="8"/>
      <c r="E67" s="8"/>
      <c r="F67" s="8"/>
      <c r="G67" s="8"/>
      <c r="H67" s="8"/>
      <c r="I67" s="8"/>
      <c r="J67" s="8"/>
      <c r="K67" s="8"/>
      <c r="L67" s="1074"/>
    </row>
    <row r="68" spans="1:12" ht="51.75" thickBot="1">
      <c r="A68" s="1169" t="s">
        <v>356</v>
      </c>
      <c r="B68" s="259" t="s">
        <v>1209</v>
      </c>
      <c r="C68" s="1439" t="s">
        <v>860</v>
      </c>
      <c r="D68" s="1440"/>
      <c r="E68" s="1440"/>
      <c r="F68" s="1441"/>
      <c r="G68" s="1439" t="s">
        <v>861</v>
      </c>
      <c r="H68" s="1440"/>
      <c r="I68" s="1440"/>
      <c r="J68" s="1441"/>
      <c r="K68" s="8"/>
      <c r="L68" s="8"/>
    </row>
    <row r="69" spans="1:12" ht="39" thickBot="1">
      <c r="A69" s="1169" t="s">
        <v>356</v>
      </c>
      <c r="B69" s="31" t="s">
        <v>1024</v>
      </c>
      <c r="C69" s="260" t="s">
        <v>1527</v>
      </c>
      <c r="D69" s="261" t="s">
        <v>1528</v>
      </c>
      <c r="E69" s="262" t="s">
        <v>1529</v>
      </c>
      <c r="F69" s="263" t="s">
        <v>1530</v>
      </c>
      <c r="G69" s="260" t="s">
        <v>1527</v>
      </c>
      <c r="H69" s="261" t="s">
        <v>1528</v>
      </c>
      <c r="I69" s="262" t="s">
        <v>1529</v>
      </c>
      <c r="J69" s="263" t="s">
        <v>1530</v>
      </c>
      <c r="K69" s="8" t="s">
        <v>152</v>
      </c>
      <c r="L69" s="8"/>
    </row>
    <row r="70" spans="1:12">
      <c r="A70" s="1169" t="s">
        <v>356</v>
      </c>
      <c r="B70" s="264">
        <v>1</v>
      </c>
      <c r="C70" s="201">
        <v>0</v>
      </c>
      <c r="D70" s="201">
        <v>0</v>
      </c>
      <c r="E70" s="201">
        <v>0</v>
      </c>
      <c r="F70" s="201">
        <v>0</v>
      </c>
      <c r="G70" s="201">
        <v>0</v>
      </c>
      <c r="H70" s="201">
        <v>0</v>
      </c>
      <c r="I70" s="201">
        <v>0</v>
      </c>
      <c r="J70" s="201">
        <v>0</v>
      </c>
      <c r="K70" s="8"/>
      <c r="L70" s="8"/>
    </row>
    <row r="71" spans="1:12">
      <c r="A71" s="1169" t="s">
        <v>356</v>
      </c>
      <c r="B71" s="264">
        <v>2</v>
      </c>
      <c r="C71" s="202">
        <v>0</v>
      </c>
      <c r="D71" s="202">
        <v>0</v>
      </c>
      <c r="E71" s="202">
        <v>0</v>
      </c>
      <c r="F71" s="202">
        <v>0</v>
      </c>
      <c r="G71" s="202">
        <v>0</v>
      </c>
      <c r="H71" s="202">
        <v>0</v>
      </c>
      <c r="I71" s="202">
        <v>0</v>
      </c>
      <c r="J71" s="202">
        <v>0</v>
      </c>
      <c r="K71" s="8"/>
      <c r="L71" s="8"/>
    </row>
    <row r="72" spans="1:12">
      <c r="A72" s="1169" t="s">
        <v>356</v>
      </c>
      <c r="B72" s="264">
        <v>3</v>
      </c>
      <c r="C72" s="202">
        <v>0</v>
      </c>
      <c r="D72" s="202">
        <v>0</v>
      </c>
      <c r="E72" s="202">
        <v>0</v>
      </c>
      <c r="F72" s="202">
        <v>0</v>
      </c>
      <c r="G72" s="202">
        <v>0</v>
      </c>
      <c r="H72" s="202">
        <v>0</v>
      </c>
      <c r="I72" s="202">
        <v>0</v>
      </c>
      <c r="J72" s="202">
        <v>0</v>
      </c>
      <c r="K72" s="8"/>
      <c r="L72" s="8"/>
    </row>
    <row r="73" spans="1:12">
      <c r="A73" s="1169" t="s">
        <v>356</v>
      </c>
      <c r="B73" s="264">
        <v>4</v>
      </c>
      <c r="C73" s="202">
        <v>0</v>
      </c>
      <c r="D73" s="202">
        <v>0</v>
      </c>
      <c r="E73" s="202">
        <v>0</v>
      </c>
      <c r="F73" s="202">
        <v>0</v>
      </c>
      <c r="G73" s="202">
        <v>0</v>
      </c>
      <c r="H73" s="202">
        <v>0</v>
      </c>
      <c r="I73" s="202">
        <v>0</v>
      </c>
      <c r="J73" s="202">
        <v>0</v>
      </c>
      <c r="K73" s="8"/>
      <c r="L73" s="8"/>
    </row>
    <row r="74" spans="1:12">
      <c r="A74" s="1169" t="s">
        <v>356</v>
      </c>
      <c r="B74" s="264">
        <v>5</v>
      </c>
      <c r="C74" s="202">
        <v>0</v>
      </c>
      <c r="D74" s="202">
        <v>0</v>
      </c>
      <c r="E74" s="202">
        <v>0</v>
      </c>
      <c r="F74" s="202">
        <v>0</v>
      </c>
      <c r="G74" s="202">
        <v>0</v>
      </c>
      <c r="H74" s="202">
        <v>0</v>
      </c>
      <c r="I74" s="202">
        <v>0</v>
      </c>
      <c r="J74" s="202">
        <v>0</v>
      </c>
      <c r="K74" s="8"/>
      <c r="L74" s="8"/>
    </row>
    <row r="75" spans="1:12" s="30" customFormat="1">
      <c r="A75" s="1169" t="s">
        <v>356</v>
      </c>
      <c r="B75" s="264">
        <v>6</v>
      </c>
      <c r="C75" s="202">
        <v>0</v>
      </c>
      <c r="D75" s="202">
        <v>0</v>
      </c>
      <c r="E75" s="202">
        <v>0</v>
      </c>
      <c r="F75" s="202">
        <v>0</v>
      </c>
      <c r="G75" s="202">
        <v>0</v>
      </c>
      <c r="H75" s="202">
        <v>0</v>
      </c>
      <c r="I75" s="202">
        <v>0</v>
      </c>
      <c r="J75" s="202">
        <v>0</v>
      </c>
      <c r="K75" s="8"/>
      <c r="L75" s="8"/>
    </row>
    <row r="76" spans="1:12">
      <c r="A76" s="1169" t="s">
        <v>356</v>
      </c>
      <c r="B76" s="264">
        <v>7</v>
      </c>
      <c r="C76" s="202">
        <v>0</v>
      </c>
      <c r="D76" s="202">
        <v>0</v>
      </c>
      <c r="E76" s="202">
        <v>0</v>
      </c>
      <c r="F76" s="202">
        <v>0</v>
      </c>
      <c r="G76" s="202">
        <v>0</v>
      </c>
      <c r="H76" s="202">
        <v>0</v>
      </c>
      <c r="I76" s="202">
        <v>0</v>
      </c>
      <c r="J76" s="202">
        <v>0</v>
      </c>
      <c r="K76" s="8"/>
      <c r="L76" s="8"/>
    </row>
    <row r="77" spans="1:12">
      <c r="A77" s="1169" t="s">
        <v>356</v>
      </c>
      <c r="B77" s="264">
        <v>8</v>
      </c>
      <c r="C77" s="202">
        <v>0</v>
      </c>
      <c r="D77" s="202">
        <v>0</v>
      </c>
      <c r="E77" s="202">
        <v>0</v>
      </c>
      <c r="F77" s="202">
        <v>0</v>
      </c>
      <c r="G77" s="202">
        <v>0</v>
      </c>
      <c r="H77" s="202">
        <v>0</v>
      </c>
      <c r="I77" s="202">
        <v>0</v>
      </c>
      <c r="J77" s="202">
        <v>0</v>
      </c>
      <c r="K77" s="8"/>
      <c r="L77" s="8"/>
    </row>
    <row r="78" spans="1:12">
      <c r="A78" s="1169" t="s">
        <v>356</v>
      </c>
      <c r="B78" s="264">
        <v>9</v>
      </c>
      <c r="C78" s="202">
        <v>0</v>
      </c>
      <c r="D78" s="202">
        <v>0</v>
      </c>
      <c r="E78" s="202">
        <v>0</v>
      </c>
      <c r="F78" s="202">
        <v>0</v>
      </c>
      <c r="G78" s="202">
        <v>0</v>
      </c>
      <c r="H78" s="202">
        <v>0</v>
      </c>
      <c r="I78" s="202">
        <v>0</v>
      </c>
      <c r="J78" s="202">
        <v>0</v>
      </c>
      <c r="K78" s="8"/>
      <c r="L78" s="8"/>
    </row>
    <row r="79" spans="1:12">
      <c r="A79" s="1169" t="s">
        <v>356</v>
      </c>
      <c r="B79" s="264">
        <v>10</v>
      </c>
      <c r="C79" s="202">
        <v>0</v>
      </c>
      <c r="D79" s="202">
        <v>0</v>
      </c>
      <c r="E79" s="202">
        <v>0</v>
      </c>
      <c r="F79" s="202">
        <v>0</v>
      </c>
      <c r="G79" s="202">
        <v>0</v>
      </c>
      <c r="H79" s="202">
        <v>0</v>
      </c>
      <c r="I79" s="202">
        <v>0</v>
      </c>
      <c r="J79" s="202">
        <v>0</v>
      </c>
      <c r="K79" s="8"/>
      <c r="L79" s="8"/>
    </row>
    <row r="80" spans="1:12">
      <c r="A80" s="1169" t="s">
        <v>356</v>
      </c>
      <c r="B80" s="264">
        <v>11</v>
      </c>
      <c r="C80" s="202">
        <v>0</v>
      </c>
      <c r="D80" s="202">
        <v>0</v>
      </c>
      <c r="E80" s="202">
        <v>0</v>
      </c>
      <c r="F80" s="202">
        <v>0</v>
      </c>
      <c r="G80" s="202">
        <v>0</v>
      </c>
      <c r="H80" s="202">
        <v>0</v>
      </c>
      <c r="I80" s="202">
        <v>0</v>
      </c>
      <c r="J80" s="202">
        <v>0</v>
      </c>
      <c r="K80" s="8"/>
      <c r="L80" s="8"/>
    </row>
    <row r="81" spans="1:12">
      <c r="A81" s="1169" t="s">
        <v>356</v>
      </c>
      <c r="B81" s="264">
        <v>12</v>
      </c>
      <c r="C81" s="202">
        <v>0</v>
      </c>
      <c r="D81" s="202">
        <v>0</v>
      </c>
      <c r="E81" s="202">
        <v>0</v>
      </c>
      <c r="F81" s="202">
        <v>0</v>
      </c>
      <c r="G81" s="202">
        <v>0</v>
      </c>
      <c r="H81" s="202">
        <v>0</v>
      </c>
      <c r="I81" s="202">
        <v>0</v>
      </c>
      <c r="J81" s="202">
        <v>0</v>
      </c>
      <c r="K81" s="8"/>
      <c r="L81" s="8"/>
    </row>
    <row r="82" spans="1:12">
      <c r="A82" s="177" t="s">
        <v>356</v>
      </c>
      <c r="B82" s="264">
        <v>13</v>
      </c>
      <c r="C82" s="202">
        <v>0</v>
      </c>
      <c r="D82" s="202">
        <v>0</v>
      </c>
      <c r="E82" s="202">
        <v>0</v>
      </c>
      <c r="F82" s="202">
        <v>0</v>
      </c>
      <c r="G82" s="202">
        <v>0</v>
      </c>
      <c r="H82" s="202">
        <v>0</v>
      </c>
      <c r="I82" s="202">
        <v>0</v>
      </c>
      <c r="J82" s="202">
        <v>0</v>
      </c>
      <c r="K82" s="8"/>
      <c r="L82" s="8"/>
    </row>
    <row r="83" spans="1:12">
      <c r="A83" s="177" t="s">
        <v>356</v>
      </c>
      <c r="B83" s="264">
        <v>14</v>
      </c>
      <c r="C83" s="202">
        <v>0</v>
      </c>
      <c r="D83" s="202">
        <v>0</v>
      </c>
      <c r="E83" s="202">
        <v>0</v>
      </c>
      <c r="F83" s="202">
        <v>0</v>
      </c>
      <c r="G83" s="202">
        <v>0</v>
      </c>
      <c r="H83" s="202">
        <v>0</v>
      </c>
      <c r="I83" s="202">
        <v>0</v>
      </c>
      <c r="J83" s="202">
        <v>0</v>
      </c>
      <c r="K83" s="8"/>
      <c r="L83" s="8"/>
    </row>
    <row r="84" spans="1:12" s="3" customFormat="1">
      <c r="A84" s="177" t="s">
        <v>356</v>
      </c>
      <c r="B84" s="264">
        <v>15</v>
      </c>
      <c r="C84" s="202">
        <v>0</v>
      </c>
      <c r="D84" s="202">
        <v>0</v>
      </c>
      <c r="E84" s="202">
        <v>0</v>
      </c>
      <c r="F84" s="202">
        <v>0</v>
      </c>
      <c r="G84" s="202">
        <v>0</v>
      </c>
      <c r="H84" s="202">
        <v>0</v>
      </c>
      <c r="I84" s="202">
        <v>0</v>
      </c>
      <c r="J84" s="202">
        <v>0</v>
      </c>
      <c r="K84" s="8"/>
      <c r="L84" s="8"/>
    </row>
    <row r="85" spans="1:12" s="3" customFormat="1" ht="13.5" thickBot="1">
      <c r="A85" s="177" t="s">
        <v>356</v>
      </c>
      <c r="B85" s="5" t="s">
        <v>154</v>
      </c>
      <c r="C85" s="202">
        <v>0</v>
      </c>
      <c r="D85" s="202">
        <v>0</v>
      </c>
      <c r="E85" s="202">
        <v>0</v>
      </c>
      <c r="F85" s="202">
        <v>0</v>
      </c>
      <c r="G85" s="202">
        <v>0</v>
      </c>
      <c r="H85" s="202">
        <v>0</v>
      </c>
      <c r="I85" s="202">
        <v>0</v>
      </c>
      <c r="J85" s="202">
        <v>0</v>
      </c>
      <c r="K85" s="8"/>
      <c r="L85" s="8"/>
    </row>
    <row r="86" spans="1:12" s="3" customFormat="1" ht="13.5" thickBot="1">
      <c r="A86" s="177" t="s">
        <v>356</v>
      </c>
      <c r="B86" s="11" t="s">
        <v>155</v>
      </c>
      <c r="C86" s="24">
        <f t="shared" ref="C86:J86" si="0">SUM(C70:C85)</f>
        <v>0</v>
      </c>
      <c r="D86" s="24">
        <f t="shared" si="0"/>
        <v>0</v>
      </c>
      <c r="E86" s="24">
        <f t="shared" si="0"/>
        <v>0</v>
      </c>
      <c r="F86" s="24">
        <f t="shared" si="0"/>
        <v>0</v>
      </c>
      <c r="G86" s="24">
        <f t="shared" si="0"/>
        <v>0</v>
      </c>
      <c r="H86" s="24">
        <f t="shared" si="0"/>
        <v>0</v>
      </c>
      <c r="I86" s="24">
        <f t="shared" si="0"/>
        <v>0</v>
      </c>
      <c r="J86" s="24">
        <f t="shared" si="0"/>
        <v>0</v>
      </c>
      <c r="K86" s="8"/>
      <c r="L86" s="8"/>
    </row>
    <row r="87" spans="1:12" s="3" customFormat="1">
      <c r="A87" s="177" t="s">
        <v>356</v>
      </c>
      <c r="B87" s="265" t="s">
        <v>1550</v>
      </c>
      <c r="C87" s="61"/>
      <c r="D87" s="61"/>
      <c r="E87" s="61"/>
      <c r="F87" s="61"/>
      <c r="G87" s="61"/>
      <c r="H87" s="61"/>
      <c r="I87" s="61"/>
      <c r="J87" s="61"/>
      <c r="K87" s="8"/>
      <c r="L87" s="8"/>
    </row>
    <row r="88" spans="1:12" s="3" customFormat="1">
      <c r="A88" s="177" t="s">
        <v>356</v>
      </c>
      <c r="B88" s="28" t="s">
        <v>397</v>
      </c>
      <c r="C88" s="61"/>
      <c r="D88" s="61"/>
      <c r="E88" s="61"/>
      <c r="F88" s="61"/>
      <c r="G88" s="61"/>
      <c r="H88" s="61"/>
      <c r="I88" s="61"/>
      <c r="J88" s="61"/>
      <c r="K88" s="8"/>
      <c r="L88" s="8"/>
    </row>
    <row r="89" spans="1:12" s="27" customFormat="1">
      <c r="A89" s="177" t="s">
        <v>356</v>
      </c>
      <c r="B89" s="28" t="s">
        <v>1257</v>
      </c>
      <c r="C89" s="61"/>
      <c r="D89" s="61"/>
      <c r="E89" s="61"/>
      <c r="F89" s="61"/>
      <c r="G89" s="61"/>
      <c r="H89" s="61"/>
      <c r="I89" s="61"/>
      <c r="J89" s="61"/>
      <c r="K89" s="8"/>
      <c r="L89" s="8"/>
    </row>
    <row r="90" spans="1:12">
      <c r="A90" s="177" t="s">
        <v>356</v>
      </c>
      <c r="B90" s="3"/>
      <c r="C90" s="61"/>
      <c r="D90" s="61"/>
      <c r="E90" s="61"/>
      <c r="F90" s="61"/>
      <c r="G90" s="61"/>
      <c r="H90" s="61"/>
      <c r="I90" s="61"/>
      <c r="J90" s="61"/>
      <c r="K90" s="8"/>
      <c r="L90" s="8"/>
    </row>
    <row r="91" spans="1:12">
      <c r="A91" s="177" t="s">
        <v>356</v>
      </c>
      <c r="B91" s="307"/>
      <c r="C91" s="41"/>
      <c r="D91" s="41"/>
      <c r="E91" s="41"/>
      <c r="F91" s="41"/>
      <c r="G91" s="41"/>
      <c r="H91" s="41"/>
      <c r="I91" s="199"/>
      <c r="J91" s="199"/>
      <c r="K91" s="199"/>
      <c r="L91" s="8"/>
    </row>
    <row r="92" spans="1:12" ht="38.25">
      <c r="A92" s="177" t="s">
        <v>356</v>
      </c>
      <c r="B92" s="308" t="s">
        <v>476</v>
      </c>
      <c r="C92" s="308" t="s">
        <v>477</v>
      </c>
      <c r="D92" s="41"/>
      <c r="E92" s="41"/>
      <c r="F92" s="41"/>
      <c r="G92" s="41"/>
      <c r="H92" s="41"/>
      <c r="I92" s="199"/>
      <c r="J92" s="199"/>
      <c r="K92" s="199"/>
      <c r="L92" s="8"/>
    </row>
    <row r="93" spans="1:12">
      <c r="A93" s="177" t="s">
        <v>356</v>
      </c>
      <c r="B93" s="200" t="s">
        <v>478</v>
      </c>
      <c r="C93" s="200">
        <v>0</v>
      </c>
      <c r="D93" s="41"/>
      <c r="E93" s="41"/>
      <c r="F93" s="41"/>
      <c r="G93" s="41"/>
      <c r="H93" s="41"/>
      <c r="I93" s="199"/>
      <c r="J93" s="199"/>
      <c r="K93" s="199"/>
      <c r="L93" s="8"/>
    </row>
    <row r="94" spans="1:12" s="27" customFormat="1" ht="13.5" thickBot="1">
      <c r="A94" s="177" t="s">
        <v>356</v>
      </c>
      <c r="B94" s="200" t="s">
        <v>479</v>
      </c>
      <c r="C94" s="200">
        <v>0</v>
      </c>
      <c r="D94" s="41"/>
      <c r="E94" s="41"/>
      <c r="F94" s="41"/>
      <c r="G94" s="41"/>
      <c r="H94" s="41"/>
      <c r="I94" s="199"/>
      <c r="J94" s="199"/>
      <c r="K94" s="199"/>
      <c r="L94" s="8"/>
    </row>
    <row r="95" spans="1:12" ht="13.5" thickBot="1">
      <c r="A95" s="177" t="s">
        <v>356</v>
      </c>
      <c r="B95" s="200" t="s">
        <v>545</v>
      </c>
      <c r="C95" s="266">
        <f>SUBTOTAL(9,C93:C94)</f>
        <v>0</v>
      </c>
      <c r="D95" s="41"/>
      <c r="E95" s="41"/>
      <c r="F95" s="41"/>
      <c r="G95" s="41"/>
      <c r="H95" s="41"/>
      <c r="I95" s="199"/>
      <c r="J95" s="199"/>
      <c r="K95" s="199"/>
      <c r="L95" s="8"/>
    </row>
    <row r="96" spans="1:12">
      <c r="A96" s="177" t="s">
        <v>356</v>
      </c>
      <c r="B96" s="309" t="s">
        <v>1532</v>
      </c>
      <c r="C96" s="199"/>
      <c r="D96" s="41"/>
      <c r="E96" s="41"/>
      <c r="F96" s="41"/>
      <c r="G96" s="41"/>
      <c r="H96" s="41"/>
      <c r="I96" s="199" t="s">
        <v>152</v>
      </c>
      <c r="J96" s="199"/>
      <c r="K96" s="199"/>
      <c r="L96" s="8"/>
    </row>
    <row r="97" spans="1:12" ht="13.5" thickBot="1">
      <c r="A97" s="177" t="s">
        <v>356</v>
      </c>
      <c r="B97" s="1214"/>
      <c r="C97" s="1246"/>
      <c r="D97" s="1243"/>
      <c r="E97" s="1243"/>
      <c r="F97" s="1243"/>
      <c r="G97" s="1243"/>
      <c r="H97" s="1243"/>
      <c r="I97" s="1246"/>
      <c r="J97" s="1246"/>
      <c r="K97" s="1246"/>
      <c r="L97" s="8"/>
    </row>
    <row r="98" spans="1:12" ht="90" thickBot="1">
      <c r="A98" s="177" t="s">
        <v>356</v>
      </c>
      <c r="B98" s="1264" t="s">
        <v>1531</v>
      </c>
      <c r="C98" s="414" t="s">
        <v>206</v>
      </c>
      <c r="D98" s="414" t="s">
        <v>207</v>
      </c>
      <c r="E98" s="415" t="s">
        <v>208</v>
      </c>
      <c r="F98" s="41"/>
      <c r="G98" s="41"/>
      <c r="H98" s="41"/>
      <c r="I98" s="199" t="s">
        <v>152</v>
      </c>
      <c r="J98" s="199"/>
      <c r="K98" s="199"/>
      <c r="L98" s="8"/>
    </row>
    <row r="99" spans="1:12">
      <c r="A99" s="177" t="s">
        <v>356</v>
      </c>
      <c r="B99" s="411" t="s">
        <v>1086</v>
      </c>
      <c r="C99" s="412">
        <v>0</v>
      </c>
      <c r="D99" s="412">
        <v>0</v>
      </c>
      <c r="E99" s="413" t="e">
        <f>D99/C99</f>
        <v>#DIV/0!</v>
      </c>
      <c r="F99" s="41"/>
      <c r="G99" s="41"/>
      <c r="H99" s="41" t="s">
        <v>152</v>
      </c>
      <c r="I99" s="199"/>
      <c r="J99" s="199"/>
      <c r="K99" s="199"/>
      <c r="L99" s="163"/>
    </row>
    <row r="100" spans="1:12" ht="13.5" thickBot="1">
      <c r="A100" s="177" t="s">
        <v>356</v>
      </c>
      <c r="B100" s="408" t="s">
        <v>1085</v>
      </c>
      <c r="C100" s="409">
        <v>0</v>
      </c>
      <c r="D100" s="409">
        <v>0</v>
      </c>
      <c r="E100" s="410" t="e">
        <f>D100/C100</f>
        <v>#DIV/0!</v>
      </c>
      <c r="F100" s="41"/>
      <c r="G100" s="41"/>
      <c r="H100" s="41"/>
      <c r="I100" s="199"/>
      <c r="J100" s="199"/>
      <c r="K100" s="199"/>
      <c r="L100" s="163"/>
    </row>
    <row r="101" spans="1:12">
      <c r="A101" s="177" t="s">
        <v>356</v>
      </c>
      <c r="B101" s="1215" t="s">
        <v>1249</v>
      </c>
      <c r="C101" s="318"/>
      <c r="D101" s="318"/>
      <c r="E101" s="341"/>
      <c r="F101" s="341"/>
      <c r="G101" s="41"/>
      <c r="H101" s="41"/>
      <c r="I101" s="199"/>
      <c r="J101" s="199"/>
      <c r="K101" s="199"/>
      <c r="L101" s="163"/>
    </row>
    <row r="102" spans="1:12" ht="13.5" thickBot="1">
      <c r="A102" s="177" t="s">
        <v>356</v>
      </c>
      <c r="B102" s="1215"/>
      <c r="C102" s="318"/>
      <c r="D102" s="318"/>
      <c r="E102" s="341"/>
      <c r="F102" s="341"/>
      <c r="G102" s="1243"/>
      <c r="H102" s="1243"/>
      <c r="I102" s="1246"/>
      <c r="J102" s="1246"/>
      <c r="K102" s="1246"/>
      <c r="L102" s="163"/>
    </row>
    <row r="103" spans="1:12" ht="13.5" thickBot="1">
      <c r="B103" s="1444" t="s">
        <v>1345</v>
      </c>
      <c r="C103" s="1445"/>
      <c r="D103" s="1445"/>
      <c r="E103" s="1446"/>
      <c r="F103" s="1138" t="s">
        <v>793</v>
      </c>
      <c r="G103" s="1022"/>
      <c r="H103" s="1022"/>
      <c r="I103" s="1022"/>
      <c r="J103" s="1022" t="s">
        <v>152</v>
      </c>
      <c r="K103" s="1022"/>
      <c r="L103" s="163"/>
    </row>
    <row r="104" spans="1:12" ht="13.5" thickBot="1">
      <c r="B104" s="1139" t="s">
        <v>1494</v>
      </c>
      <c r="C104" s="1140"/>
      <c r="D104" s="1140"/>
      <c r="E104" s="1141"/>
      <c r="F104" s="1133">
        <v>0</v>
      </c>
      <c r="G104" s="1022"/>
      <c r="H104" s="1022"/>
      <c r="I104" s="1022"/>
      <c r="J104" s="1022"/>
      <c r="K104" s="1022"/>
      <c r="L104" s="163"/>
    </row>
    <row r="105" spans="1:12" ht="13.5" thickBot="1">
      <c r="B105" s="1135" t="s">
        <v>1394</v>
      </c>
      <c r="C105" s="1136"/>
      <c r="D105" s="1136"/>
      <c r="E105" s="1137"/>
      <c r="F105" s="1134">
        <v>0</v>
      </c>
      <c r="G105" s="1022"/>
      <c r="H105" s="1022"/>
      <c r="I105" s="1022"/>
      <c r="J105" s="1022"/>
      <c r="K105" s="1022"/>
      <c r="L105" s="1205"/>
    </row>
    <row r="106" spans="1:12">
      <c r="B106" s="1214" t="s">
        <v>1346</v>
      </c>
      <c r="C106" s="61"/>
      <c r="D106" s="61"/>
      <c r="E106" s="61"/>
      <c r="F106" s="1142"/>
      <c r="G106" s="1022"/>
      <c r="H106" s="1022"/>
      <c r="I106" s="1022"/>
      <c r="J106" s="1022"/>
      <c r="K106" s="1022"/>
      <c r="L106" s="163"/>
    </row>
    <row r="107" spans="1:12">
      <c r="B107" s="1215"/>
      <c r="C107" s="318"/>
      <c r="D107" s="318"/>
      <c r="E107" s="341"/>
      <c r="F107" s="341"/>
      <c r="G107" s="1243"/>
      <c r="H107" s="1243"/>
      <c r="I107" s="1246"/>
      <c r="J107" s="1246"/>
      <c r="K107" s="1246"/>
      <c r="L107" s="163"/>
    </row>
    <row r="108" spans="1:12" s="1169" customFormat="1" ht="18.75">
      <c r="A108" s="177" t="s">
        <v>1361</v>
      </c>
      <c r="B108" s="465" t="s">
        <v>223</v>
      </c>
      <c r="C108" s="458"/>
      <c r="D108" s="458"/>
      <c r="E108" s="458"/>
      <c r="F108" s="458"/>
      <c r="G108" s="443"/>
      <c r="H108" s="443"/>
      <c r="I108" s="443"/>
      <c r="J108" s="443"/>
      <c r="K108" s="443"/>
      <c r="L108" s="163"/>
    </row>
    <row r="109" spans="1:12" ht="13.5" thickBot="1">
      <c r="A109" s="177" t="s">
        <v>356</v>
      </c>
      <c r="C109" s="458"/>
      <c r="D109" s="458"/>
      <c r="E109" s="458"/>
      <c r="F109" s="458"/>
      <c r="L109" s="163"/>
    </row>
    <row r="110" spans="1:12" ht="13.5" thickBot="1">
      <c r="A110" s="177" t="s">
        <v>356</v>
      </c>
      <c r="B110" s="6" t="s">
        <v>530</v>
      </c>
      <c r="C110" s="240"/>
      <c r="D110" s="240"/>
      <c r="E110" s="1451" t="s">
        <v>142</v>
      </c>
      <c r="F110" s="1452"/>
      <c r="G110" s="1452"/>
      <c r="H110" s="1452"/>
      <c r="I110" s="1452"/>
      <c r="J110" s="1452"/>
      <c r="K110" s="1453"/>
      <c r="L110" s="1205"/>
    </row>
    <row r="111" spans="1:12" ht="90" thickBot="1">
      <c r="A111" s="177" t="s">
        <v>356</v>
      </c>
      <c r="B111" s="267" t="s">
        <v>146</v>
      </c>
      <c r="C111" s="12"/>
      <c r="D111" s="12"/>
      <c r="E111" s="268" t="s">
        <v>143</v>
      </c>
      <c r="F111" s="268" t="s">
        <v>1317</v>
      </c>
      <c r="G111" s="1310" t="s">
        <v>1318</v>
      </c>
      <c r="H111" s="1310" t="s">
        <v>144</v>
      </c>
      <c r="I111" s="268" t="s">
        <v>145</v>
      </c>
      <c r="J111" s="269" t="s">
        <v>528</v>
      </c>
      <c r="K111" s="268" t="s">
        <v>545</v>
      </c>
      <c r="L111" s="1022"/>
    </row>
    <row r="112" spans="1:12">
      <c r="A112" s="177" t="s">
        <v>356</v>
      </c>
      <c r="B112" s="175" t="s">
        <v>386</v>
      </c>
      <c r="C112" s="61"/>
      <c r="D112" s="61"/>
      <c r="E112" s="1311">
        <v>0</v>
      </c>
      <c r="F112" s="222">
        <v>0</v>
      </c>
      <c r="G112" s="222">
        <v>0</v>
      </c>
      <c r="H112" s="222">
        <v>0</v>
      </c>
      <c r="I112" s="222">
        <v>0</v>
      </c>
      <c r="J112" s="270">
        <v>0</v>
      </c>
      <c r="K112" s="271">
        <f t="shared" ref="K112:K117" si="1">SUM(E112:J112)</f>
        <v>0</v>
      </c>
      <c r="L112" s="1022"/>
    </row>
    <row r="113" spans="1:12">
      <c r="A113" s="177" t="s">
        <v>356</v>
      </c>
      <c r="B113" s="175" t="s">
        <v>842</v>
      </c>
      <c r="C113" s="61"/>
      <c r="D113" s="61"/>
      <c r="E113" s="1312">
        <v>0</v>
      </c>
      <c r="F113" s="222">
        <v>0</v>
      </c>
      <c r="G113" s="222">
        <v>0</v>
      </c>
      <c r="H113" s="222">
        <v>0</v>
      </c>
      <c r="I113" s="222">
        <v>0</v>
      </c>
      <c r="J113" s="270">
        <v>0</v>
      </c>
      <c r="K113" s="271">
        <f t="shared" si="1"/>
        <v>0</v>
      </c>
      <c r="L113" s="1022"/>
    </row>
    <row r="114" spans="1:12">
      <c r="A114" s="177" t="s">
        <v>356</v>
      </c>
      <c r="B114" s="175" t="s">
        <v>117</v>
      </c>
      <c r="C114" s="61"/>
      <c r="D114" s="61"/>
      <c r="E114" s="1312">
        <v>0</v>
      </c>
      <c r="F114" s="222">
        <v>0</v>
      </c>
      <c r="G114" s="222">
        <v>0</v>
      </c>
      <c r="H114" s="222">
        <v>0</v>
      </c>
      <c r="I114" s="222">
        <v>0</v>
      </c>
      <c r="J114" s="270">
        <v>0</v>
      </c>
      <c r="K114" s="271">
        <f t="shared" si="1"/>
        <v>0</v>
      </c>
      <c r="L114" s="1022"/>
    </row>
    <row r="115" spans="1:12">
      <c r="A115" s="177" t="s">
        <v>356</v>
      </c>
      <c r="B115" s="175" t="s">
        <v>148</v>
      </c>
      <c r="C115" s="61"/>
      <c r="D115" s="61"/>
      <c r="E115" s="1312">
        <v>0</v>
      </c>
      <c r="F115" s="222">
        <v>0</v>
      </c>
      <c r="G115" s="222">
        <v>0</v>
      </c>
      <c r="H115" s="222">
        <v>0</v>
      </c>
      <c r="I115" s="222">
        <v>0</v>
      </c>
      <c r="J115" s="270">
        <v>0</v>
      </c>
      <c r="K115" s="271">
        <f t="shared" si="1"/>
        <v>0</v>
      </c>
      <c r="L115" s="1205"/>
    </row>
    <row r="116" spans="1:12">
      <c r="A116" s="177" t="s">
        <v>356</v>
      </c>
      <c r="B116" s="175" t="s">
        <v>14</v>
      </c>
      <c r="C116" s="61"/>
      <c r="D116" s="61"/>
      <c r="E116" s="1312">
        <v>0</v>
      </c>
      <c r="F116" s="222">
        <v>0</v>
      </c>
      <c r="G116" s="222">
        <v>0</v>
      </c>
      <c r="H116" s="222">
        <v>0</v>
      </c>
      <c r="I116" s="222">
        <v>0</v>
      </c>
      <c r="J116" s="270">
        <v>0</v>
      </c>
      <c r="K116" s="271">
        <f t="shared" si="1"/>
        <v>0</v>
      </c>
    </row>
    <row r="117" spans="1:12" s="1169" customFormat="1" ht="13.5" thickBot="1">
      <c r="A117" s="177" t="s">
        <v>356</v>
      </c>
      <c r="B117" s="173" t="s">
        <v>15</v>
      </c>
      <c r="C117" s="61"/>
      <c r="D117" s="61"/>
      <c r="E117" s="1312">
        <v>0</v>
      </c>
      <c r="F117" s="222">
        <v>0</v>
      </c>
      <c r="G117" s="222">
        <v>0</v>
      </c>
      <c r="H117" s="222">
        <v>0</v>
      </c>
      <c r="I117" s="222">
        <v>0</v>
      </c>
      <c r="J117" s="270">
        <v>0</v>
      </c>
      <c r="K117" s="271">
        <f t="shared" si="1"/>
        <v>0</v>
      </c>
      <c r="L117" s="443"/>
    </row>
    <row r="118" spans="1:12" ht="13.5" thickBot="1">
      <c r="A118" s="1023" t="s">
        <v>356</v>
      </c>
      <c r="B118" s="11" t="s">
        <v>1002</v>
      </c>
      <c r="C118" s="32"/>
      <c r="D118" s="32"/>
      <c r="E118" s="1313">
        <f t="shared" ref="E118:F118" si="2">SUM(E112:E117)</f>
        <v>0</v>
      </c>
      <c r="F118" s="223">
        <f t="shared" si="2"/>
        <v>0</v>
      </c>
      <c r="G118" s="223">
        <f t="shared" ref="G118" si="3">SUM(G112:G117)</f>
        <v>0</v>
      </c>
      <c r="H118" s="223">
        <f>SUM(H112:H117)</f>
        <v>0</v>
      </c>
      <c r="I118" s="223">
        <f>SUM(I112:I117)</f>
        <v>0</v>
      </c>
      <c r="J118" s="223">
        <f>SUM(J112:J117)</f>
        <v>0</v>
      </c>
      <c r="K118" s="223">
        <f>SUM(K112:K117)</f>
        <v>0</v>
      </c>
    </row>
    <row r="119" spans="1:12" ht="13.5" thickBot="1">
      <c r="A119" s="177" t="s">
        <v>356</v>
      </c>
      <c r="B119" s="176" t="s">
        <v>147</v>
      </c>
      <c r="C119" s="203"/>
      <c r="D119" s="203"/>
      <c r="E119" s="1314">
        <v>0</v>
      </c>
      <c r="F119" s="272">
        <v>0</v>
      </c>
      <c r="G119" s="272">
        <v>0</v>
      </c>
      <c r="H119" s="272">
        <v>0</v>
      </c>
      <c r="I119" s="272">
        <v>0</v>
      </c>
      <c r="J119" s="273">
        <v>0</v>
      </c>
      <c r="K119" s="223">
        <f>SUM(E119:J119)</f>
        <v>0</v>
      </c>
    </row>
    <row r="120" spans="1:12">
      <c r="A120" s="177" t="s">
        <v>356</v>
      </c>
      <c r="B120" s="28" t="s">
        <v>460</v>
      </c>
      <c r="C120" s="61"/>
      <c r="D120" s="61"/>
      <c r="E120" s="61"/>
      <c r="F120" s="61"/>
      <c r="G120" s="61"/>
      <c r="H120" s="61"/>
      <c r="I120" s="61"/>
      <c r="J120" s="61"/>
      <c r="K120" s="3"/>
    </row>
    <row r="121" spans="1:12">
      <c r="A121" s="177" t="s">
        <v>356</v>
      </c>
      <c r="B121" s="28" t="s">
        <v>529</v>
      </c>
      <c r="C121" s="61"/>
      <c r="D121" s="61"/>
      <c r="E121" s="61"/>
      <c r="F121" s="61"/>
      <c r="G121" s="61"/>
      <c r="H121" s="61"/>
      <c r="I121" s="61"/>
      <c r="J121" s="61"/>
      <c r="K121" s="3"/>
    </row>
    <row r="122" spans="1:12">
      <c r="A122" s="177" t="s">
        <v>356</v>
      </c>
      <c r="B122" s="1215" t="s">
        <v>1384</v>
      </c>
      <c r="C122" s="1167"/>
      <c r="D122" s="1167"/>
      <c r="E122" s="1167"/>
      <c r="F122" s="1167"/>
      <c r="G122" s="1167"/>
      <c r="H122" s="1167"/>
      <c r="I122" s="1167"/>
      <c r="J122" s="1167"/>
      <c r="K122" s="1174"/>
    </row>
    <row r="123" spans="1:12" ht="13.5" thickBot="1">
      <c r="A123" s="1023" t="s">
        <v>356</v>
      </c>
      <c r="B123" s="28"/>
      <c r="C123" s="61"/>
      <c r="D123" s="61"/>
      <c r="E123" s="61"/>
      <c r="F123" s="61"/>
      <c r="G123" s="61"/>
      <c r="H123" s="61"/>
      <c r="I123" s="61"/>
      <c r="J123" s="61"/>
      <c r="K123" s="3"/>
    </row>
    <row r="124" spans="1:12">
      <c r="A124" s="1023" t="s">
        <v>356</v>
      </c>
      <c r="B124" s="6" t="s">
        <v>531</v>
      </c>
      <c r="C124" s="240"/>
      <c r="D124" s="240"/>
      <c r="E124" s="240"/>
      <c r="F124" s="258"/>
      <c r="G124" s="258"/>
      <c r="H124" s="8"/>
      <c r="I124" s="8"/>
      <c r="J124" s="8"/>
      <c r="K124" s="8"/>
    </row>
    <row r="125" spans="1:12" ht="51.75" thickBot="1">
      <c r="A125" s="1169" t="s">
        <v>356</v>
      </c>
      <c r="B125" s="267" t="s">
        <v>365</v>
      </c>
      <c r="C125" s="12"/>
      <c r="D125" s="12"/>
      <c r="E125" s="12"/>
      <c r="F125" s="268" t="s">
        <v>391</v>
      </c>
      <c r="G125" s="268" t="s">
        <v>790</v>
      </c>
      <c r="H125" s="8"/>
      <c r="I125" s="8"/>
      <c r="J125" s="8" t="s">
        <v>152</v>
      </c>
      <c r="K125" s="8"/>
    </row>
    <row r="126" spans="1:12" ht="13.5" thickBot="1">
      <c r="A126" s="1169" t="s">
        <v>356</v>
      </c>
      <c r="B126" s="11" t="s">
        <v>1002</v>
      </c>
      <c r="C126" s="32"/>
      <c r="D126" s="32"/>
      <c r="E126" s="168"/>
      <c r="F126" s="274">
        <v>0</v>
      </c>
      <c r="G126" s="274">
        <v>0</v>
      </c>
      <c r="H126" s="3"/>
      <c r="I126" s="3"/>
      <c r="J126" s="3"/>
      <c r="K126" s="3"/>
      <c r="L126" s="3"/>
    </row>
    <row r="127" spans="1:12">
      <c r="A127" s="1169" t="s">
        <v>356</v>
      </c>
      <c r="B127" s="28" t="s">
        <v>393</v>
      </c>
      <c r="C127" s="61"/>
      <c r="D127" s="61"/>
      <c r="E127" s="61"/>
      <c r="F127" s="61"/>
      <c r="G127" s="61"/>
      <c r="H127" s="61"/>
      <c r="I127" s="61"/>
      <c r="J127" s="8"/>
      <c r="K127" s="8" t="s">
        <v>152</v>
      </c>
    </row>
    <row r="128" spans="1:12">
      <c r="A128" s="1169" t="s">
        <v>356</v>
      </c>
      <c r="B128" s="28" t="s">
        <v>789</v>
      </c>
      <c r="C128" s="61"/>
      <c r="D128" s="61"/>
      <c r="E128" s="61"/>
      <c r="F128" s="61"/>
      <c r="G128" s="61"/>
      <c r="H128" s="61"/>
      <c r="I128" s="61"/>
      <c r="J128" s="61"/>
      <c r="K128" s="61"/>
      <c r="L128" s="8"/>
    </row>
    <row r="129" spans="1:12">
      <c r="A129" s="1169" t="s">
        <v>356</v>
      </c>
      <c r="B129" s="28" t="s">
        <v>1418</v>
      </c>
      <c r="C129" s="61"/>
      <c r="D129" s="61"/>
      <c r="E129" s="61"/>
      <c r="F129" s="61"/>
      <c r="G129" s="61"/>
      <c r="H129" s="61"/>
      <c r="I129" s="61"/>
      <c r="J129" s="61"/>
      <c r="K129" s="61"/>
      <c r="L129" s="8"/>
    </row>
    <row r="130" spans="1:12">
      <c r="A130" s="1169" t="s">
        <v>1299</v>
      </c>
      <c r="B130" s="28"/>
      <c r="C130" s="61"/>
      <c r="D130" s="61"/>
      <c r="E130" s="61"/>
      <c r="F130" s="61"/>
      <c r="G130" s="61"/>
      <c r="H130" s="61"/>
      <c r="I130" s="61"/>
      <c r="J130" s="61"/>
      <c r="K130" s="3"/>
      <c r="L130" s="1169"/>
    </row>
    <row r="131" spans="1:12" ht="13.5" thickBot="1">
      <c r="A131" s="177" t="s">
        <v>356</v>
      </c>
      <c r="B131" s="4"/>
      <c r="C131" s="61"/>
      <c r="D131" s="61"/>
      <c r="E131" s="61"/>
      <c r="F131" s="8"/>
      <c r="G131" s="61"/>
      <c r="H131" s="61"/>
      <c r="I131" s="61"/>
      <c r="J131" s="61"/>
      <c r="K131" s="61"/>
      <c r="L131" s="8"/>
    </row>
    <row r="132" spans="1:12">
      <c r="A132" s="177" t="s">
        <v>356</v>
      </c>
      <c r="B132" s="6" t="s">
        <v>152</v>
      </c>
      <c r="C132" s="253"/>
      <c r="D132" s="253" t="s">
        <v>152</v>
      </c>
      <c r="E132" s="275" t="s">
        <v>682</v>
      </c>
      <c r="F132" s="276"/>
      <c r="G132" s="254" t="s">
        <v>793</v>
      </c>
      <c r="H132" s="253" t="s">
        <v>351</v>
      </c>
      <c r="I132" s="4"/>
      <c r="J132" s="4" t="s">
        <v>152</v>
      </c>
      <c r="K132" s="8"/>
      <c r="L132" s="8"/>
    </row>
    <row r="133" spans="1:12">
      <c r="A133" s="177" t="s">
        <v>356</v>
      </c>
      <c r="B133" s="5" t="s">
        <v>532</v>
      </c>
      <c r="C133" s="13"/>
      <c r="D133" s="255" t="s">
        <v>547</v>
      </c>
      <c r="E133" s="264" t="s">
        <v>683</v>
      </c>
      <c r="F133" s="255" t="s">
        <v>351</v>
      </c>
      <c r="G133" s="255" t="s">
        <v>684</v>
      </c>
      <c r="H133" s="255" t="s">
        <v>192</v>
      </c>
      <c r="I133" s="8"/>
      <c r="J133" s="8"/>
      <c r="K133" s="8"/>
      <c r="L133" s="8"/>
    </row>
    <row r="134" spans="1:12">
      <c r="A134" s="177" t="s">
        <v>356</v>
      </c>
      <c r="B134" s="5" t="s">
        <v>685</v>
      </c>
      <c r="C134" s="13"/>
      <c r="D134" s="255" t="s">
        <v>686</v>
      </c>
      <c r="E134" s="264" t="s">
        <v>687</v>
      </c>
      <c r="F134" s="238" t="s">
        <v>75</v>
      </c>
      <c r="G134" s="255" t="s">
        <v>76</v>
      </c>
      <c r="H134" s="255" t="s">
        <v>77</v>
      </c>
      <c r="I134" s="8"/>
      <c r="J134" s="8"/>
      <c r="K134" s="8"/>
      <c r="L134" s="3"/>
    </row>
    <row r="135" spans="1:12">
      <c r="A135" s="177" t="s">
        <v>356</v>
      </c>
      <c r="B135" s="5" t="s">
        <v>78</v>
      </c>
      <c r="C135" s="13"/>
      <c r="D135" s="255" t="s">
        <v>616</v>
      </c>
      <c r="E135" s="238" t="s">
        <v>79</v>
      </c>
      <c r="F135" s="238" t="s">
        <v>80</v>
      </c>
      <c r="G135" s="255" t="s">
        <v>81</v>
      </c>
      <c r="H135" s="255" t="s">
        <v>82</v>
      </c>
      <c r="I135" s="8"/>
      <c r="J135" s="8"/>
      <c r="K135" s="8"/>
      <c r="L135" s="8"/>
    </row>
    <row r="136" spans="1:12">
      <c r="A136" s="177" t="s">
        <v>356</v>
      </c>
      <c r="B136" s="5" t="s">
        <v>83</v>
      </c>
      <c r="C136" s="13"/>
      <c r="D136" s="255"/>
      <c r="E136" s="238" t="s">
        <v>84</v>
      </c>
      <c r="F136" s="238" t="s">
        <v>85</v>
      </c>
      <c r="G136" s="255" t="s">
        <v>86</v>
      </c>
      <c r="H136" s="255" t="s">
        <v>193</v>
      </c>
      <c r="I136" s="8"/>
      <c r="J136" s="277"/>
      <c r="K136" s="8"/>
      <c r="L136" s="8"/>
    </row>
    <row r="137" spans="1:12" ht="13.5" thickBot="1">
      <c r="A137" s="177" t="s">
        <v>356</v>
      </c>
      <c r="B137" s="173" t="s">
        <v>87</v>
      </c>
      <c r="C137" s="243"/>
      <c r="D137" s="256"/>
      <c r="E137" s="17" t="s">
        <v>88</v>
      </c>
      <c r="F137" s="17" t="s">
        <v>89</v>
      </c>
      <c r="G137" s="256"/>
      <c r="H137" s="256"/>
      <c r="I137" s="8"/>
      <c r="J137" s="4"/>
      <c r="K137" s="8"/>
      <c r="L137" s="8"/>
    </row>
    <row r="138" spans="1:12">
      <c r="A138" s="177" t="s">
        <v>356</v>
      </c>
      <c r="B138" s="1442" t="s">
        <v>461</v>
      </c>
      <c r="C138" s="1443"/>
      <c r="D138" s="278" t="s">
        <v>544</v>
      </c>
      <c r="E138" s="278" t="s">
        <v>544</v>
      </c>
      <c r="F138" s="278" t="s">
        <v>544</v>
      </c>
      <c r="G138" s="278" t="s">
        <v>544</v>
      </c>
      <c r="H138" s="278" t="s">
        <v>544</v>
      </c>
      <c r="I138" s="61"/>
      <c r="J138" s="61"/>
      <c r="K138" s="8"/>
      <c r="L138" s="8"/>
    </row>
    <row r="139" spans="1:12">
      <c r="A139" s="177" t="s">
        <v>356</v>
      </c>
      <c r="B139" s="175"/>
      <c r="C139" s="184"/>
      <c r="D139" s="184">
        <v>0</v>
      </c>
      <c r="E139" s="184">
        <v>0</v>
      </c>
      <c r="F139" s="184">
        <v>0</v>
      </c>
      <c r="G139" s="184">
        <v>0</v>
      </c>
      <c r="H139" s="184">
        <v>0</v>
      </c>
      <c r="I139" s="61"/>
      <c r="J139" s="61"/>
      <c r="K139" s="8"/>
      <c r="L139" s="8"/>
    </row>
    <row r="140" spans="1:12">
      <c r="A140" s="177" t="s">
        <v>356</v>
      </c>
      <c r="B140" s="175"/>
      <c r="C140" s="184"/>
      <c r="D140" s="184">
        <v>0</v>
      </c>
      <c r="E140" s="184">
        <v>0</v>
      </c>
      <c r="F140" s="184">
        <v>0</v>
      </c>
      <c r="G140" s="184">
        <v>0</v>
      </c>
      <c r="H140" s="184">
        <v>0</v>
      </c>
      <c r="I140" s="61"/>
      <c r="J140" s="61"/>
      <c r="K140" s="8"/>
      <c r="L140" s="8"/>
    </row>
    <row r="141" spans="1:12">
      <c r="A141" s="177" t="s">
        <v>356</v>
      </c>
      <c r="B141" s="175"/>
      <c r="C141" s="184"/>
      <c r="D141" s="184">
        <v>0</v>
      </c>
      <c r="E141" s="184">
        <v>0</v>
      </c>
      <c r="F141" s="184">
        <v>0</v>
      </c>
      <c r="G141" s="184">
        <v>0</v>
      </c>
      <c r="H141" s="184">
        <v>0</v>
      </c>
      <c r="I141" s="61"/>
      <c r="J141" s="61"/>
      <c r="K141" s="8"/>
      <c r="L141" s="8"/>
    </row>
    <row r="142" spans="1:12">
      <c r="A142" s="177" t="s">
        <v>356</v>
      </c>
      <c r="B142" s="175" t="s">
        <v>152</v>
      </c>
      <c r="C142" s="184"/>
      <c r="D142" s="184">
        <v>0</v>
      </c>
      <c r="E142" s="184">
        <v>0</v>
      </c>
      <c r="F142" s="184">
        <v>0</v>
      </c>
      <c r="G142" s="184">
        <v>0</v>
      </c>
      <c r="H142" s="184">
        <v>0</v>
      </c>
      <c r="I142" s="61"/>
      <c r="J142" s="61"/>
      <c r="K142" s="8"/>
      <c r="L142" s="8"/>
    </row>
    <row r="143" spans="1:12" ht="13.5" thickBot="1">
      <c r="A143" s="1023" t="s">
        <v>356</v>
      </c>
      <c r="B143" s="175"/>
      <c r="C143" s="184"/>
      <c r="D143" s="184">
        <v>0</v>
      </c>
      <c r="E143" s="184">
        <v>0</v>
      </c>
      <c r="F143" s="184">
        <v>0</v>
      </c>
      <c r="G143" s="184">
        <v>0</v>
      </c>
      <c r="H143" s="184">
        <v>0</v>
      </c>
      <c r="I143" s="61"/>
      <c r="J143" s="61"/>
      <c r="K143" s="8"/>
      <c r="L143" s="8"/>
    </row>
    <row r="144" spans="1:12" ht="13.5" thickBot="1">
      <c r="A144" s="177" t="s">
        <v>356</v>
      </c>
      <c r="B144" s="176" t="s">
        <v>876</v>
      </c>
      <c r="C144" s="182"/>
      <c r="D144" s="266">
        <f>SUM(D139:D143)</f>
        <v>0</v>
      </c>
      <c r="E144" s="266">
        <f>SUM(E139:E143)</f>
        <v>0</v>
      </c>
      <c r="F144" s="266">
        <f>IF($D144=0,0,SUM(F139:F143)/D144)</f>
        <v>0</v>
      </c>
      <c r="G144" s="266">
        <f>IF($D144=0,0,SUM(G139:G143)/D144)</f>
        <v>0</v>
      </c>
      <c r="H144" s="266">
        <f>SUM(H139:H143)</f>
        <v>0</v>
      </c>
      <c r="I144" s="199"/>
      <c r="J144" s="199"/>
      <c r="K144" s="8"/>
      <c r="L144" s="8"/>
    </row>
    <row r="145" spans="1:12">
      <c r="A145" s="177" t="s">
        <v>356</v>
      </c>
      <c r="B145" s="1442" t="s">
        <v>194</v>
      </c>
      <c r="C145" s="1443"/>
      <c r="D145" s="278" t="s">
        <v>544</v>
      </c>
      <c r="E145" s="278" t="s">
        <v>544</v>
      </c>
      <c r="F145" s="278" t="s">
        <v>544</v>
      </c>
      <c r="G145" s="278" t="s">
        <v>544</v>
      </c>
      <c r="H145" s="278" t="s">
        <v>544</v>
      </c>
      <c r="I145" s="61"/>
      <c r="J145" s="61"/>
      <c r="K145" s="8"/>
      <c r="L145" s="8"/>
    </row>
    <row r="146" spans="1:12">
      <c r="A146" s="177" t="s">
        <v>356</v>
      </c>
      <c r="B146" s="175"/>
      <c r="C146" s="184"/>
      <c r="D146" s="184">
        <v>0</v>
      </c>
      <c r="E146" s="184">
        <v>0</v>
      </c>
      <c r="F146" s="184">
        <v>0</v>
      </c>
      <c r="G146" s="184">
        <v>0</v>
      </c>
      <c r="H146" s="184">
        <v>0</v>
      </c>
      <c r="I146" s="61"/>
      <c r="J146" s="61"/>
      <c r="K146" s="8"/>
      <c r="L146" s="8"/>
    </row>
    <row r="147" spans="1:12">
      <c r="A147" s="177" t="s">
        <v>356</v>
      </c>
      <c r="B147" s="175"/>
      <c r="C147" s="184"/>
      <c r="D147" s="184">
        <v>0</v>
      </c>
      <c r="E147" s="184">
        <v>0</v>
      </c>
      <c r="F147" s="184">
        <v>0</v>
      </c>
      <c r="G147" s="184">
        <v>0</v>
      </c>
      <c r="H147" s="184">
        <v>0</v>
      </c>
      <c r="I147" s="61"/>
      <c r="J147" s="61"/>
      <c r="K147" s="8"/>
      <c r="L147" s="8"/>
    </row>
    <row r="148" spans="1:12">
      <c r="A148" s="177" t="s">
        <v>356</v>
      </c>
      <c r="B148" s="175"/>
      <c r="C148" s="184"/>
      <c r="D148" s="184">
        <v>0</v>
      </c>
      <c r="E148" s="184">
        <v>0</v>
      </c>
      <c r="F148" s="184">
        <v>0</v>
      </c>
      <c r="G148" s="184">
        <v>0</v>
      </c>
      <c r="H148" s="184">
        <v>0</v>
      </c>
      <c r="I148" s="61"/>
      <c r="J148" s="61"/>
      <c r="K148" s="8"/>
      <c r="L148" s="8"/>
    </row>
    <row r="149" spans="1:12">
      <c r="A149" s="177" t="s">
        <v>356</v>
      </c>
      <c r="B149" s="175"/>
      <c r="C149" s="184"/>
      <c r="D149" s="184">
        <v>0</v>
      </c>
      <c r="E149" s="184">
        <v>0</v>
      </c>
      <c r="F149" s="184">
        <v>0</v>
      </c>
      <c r="G149" s="184">
        <v>0</v>
      </c>
      <c r="H149" s="184">
        <v>0</v>
      </c>
      <c r="I149" s="61"/>
      <c r="J149" s="61"/>
      <c r="K149" s="8"/>
      <c r="L149" s="8"/>
    </row>
    <row r="150" spans="1:12" ht="13.5" thickBot="1">
      <c r="A150" s="177" t="s">
        <v>356</v>
      </c>
      <c r="B150" s="175"/>
      <c r="C150" s="184"/>
      <c r="D150" s="184">
        <v>0</v>
      </c>
      <c r="E150" s="184">
        <v>0</v>
      </c>
      <c r="F150" s="184">
        <v>0</v>
      </c>
      <c r="G150" s="184">
        <v>0</v>
      </c>
      <c r="H150" s="184">
        <v>0</v>
      </c>
      <c r="I150" s="61"/>
      <c r="J150" s="61"/>
      <c r="K150" s="8"/>
      <c r="L150" s="8"/>
    </row>
    <row r="151" spans="1:12" ht="13.5" thickBot="1">
      <c r="A151" s="177" t="s">
        <v>356</v>
      </c>
      <c r="B151" s="176" t="s">
        <v>876</v>
      </c>
      <c r="C151" s="182"/>
      <c r="D151" s="266">
        <f>SUM(D146:D150)</f>
        <v>0</v>
      </c>
      <c r="E151" s="266">
        <f>SUM(E146:E150)</f>
        <v>0</v>
      </c>
      <c r="F151" s="266">
        <f>IF($D151=0,0,SUM(F146:F150)/D151)</f>
        <v>0</v>
      </c>
      <c r="G151" s="266">
        <f>IF($D151=0,0,SUM(G146:G150)/D151)</f>
        <v>0</v>
      </c>
      <c r="H151" s="266">
        <f>SUM(H146:H150)</f>
        <v>0</v>
      </c>
      <c r="I151" s="199"/>
      <c r="J151" s="199"/>
      <c r="K151" s="8"/>
      <c r="L151" s="8"/>
    </row>
    <row r="152" spans="1:12">
      <c r="A152" s="177" t="s">
        <v>356</v>
      </c>
      <c r="B152" s="1442" t="s">
        <v>277</v>
      </c>
      <c r="C152" s="1443"/>
      <c r="D152" s="278" t="s">
        <v>544</v>
      </c>
      <c r="E152" s="278" t="s">
        <v>544</v>
      </c>
      <c r="F152" s="278" t="s">
        <v>544</v>
      </c>
      <c r="G152" s="278" t="s">
        <v>544</v>
      </c>
      <c r="H152" s="278" t="s">
        <v>544</v>
      </c>
      <c r="I152" s="61"/>
      <c r="J152" s="61"/>
      <c r="K152" s="8"/>
      <c r="L152" s="8"/>
    </row>
    <row r="153" spans="1:12">
      <c r="A153" s="177" t="s">
        <v>356</v>
      </c>
      <c r="B153" s="175"/>
      <c r="C153" s="184"/>
      <c r="D153" s="184">
        <v>0</v>
      </c>
      <c r="E153" s="184">
        <v>0</v>
      </c>
      <c r="F153" s="184">
        <v>0</v>
      </c>
      <c r="G153" s="184">
        <v>0</v>
      </c>
      <c r="H153" s="184">
        <v>0</v>
      </c>
      <c r="I153" s="61"/>
      <c r="J153" s="61"/>
      <c r="K153" s="8"/>
      <c r="L153" s="8"/>
    </row>
    <row r="154" spans="1:12">
      <c r="A154" s="177" t="s">
        <v>356</v>
      </c>
      <c r="B154" s="175"/>
      <c r="C154" s="184"/>
      <c r="D154" s="184">
        <v>0</v>
      </c>
      <c r="E154" s="184">
        <v>0</v>
      </c>
      <c r="F154" s="184">
        <v>0</v>
      </c>
      <c r="G154" s="184">
        <v>0</v>
      </c>
      <c r="H154" s="184">
        <v>0</v>
      </c>
      <c r="I154" s="61"/>
      <c r="J154" s="61"/>
      <c r="K154" s="8"/>
      <c r="L154" s="8"/>
    </row>
    <row r="155" spans="1:12">
      <c r="A155" s="177" t="s">
        <v>356</v>
      </c>
      <c r="B155" s="175"/>
      <c r="C155" s="184"/>
      <c r="D155" s="184">
        <v>0</v>
      </c>
      <c r="E155" s="184">
        <v>0</v>
      </c>
      <c r="F155" s="184">
        <v>0</v>
      </c>
      <c r="G155" s="184">
        <v>0</v>
      </c>
      <c r="H155" s="184">
        <v>0</v>
      </c>
      <c r="I155" s="61"/>
      <c r="J155" s="61"/>
      <c r="K155" s="8"/>
      <c r="L155" s="8"/>
    </row>
    <row r="156" spans="1:12">
      <c r="A156" s="177" t="s">
        <v>356</v>
      </c>
      <c r="B156" s="175"/>
      <c r="C156" s="184"/>
      <c r="D156" s="184">
        <v>0</v>
      </c>
      <c r="E156" s="184">
        <v>0</v>
      </c>
      <c r="F156" s="184">
        <v>0</v>
      </c>
      <c r="G156" s="184">
        <v>0</v>
      </c>
      <c r="H156" s="184">
        <v>0</v>
      </c>
      <c r="I156" s="61"/>
      <c r="J156" s="61"/>
      <c r="K156" s="8"/>
      <c r="L156" s="8"/>
    </row>
    <row r="157" spans="1:12" ht="13.5" thickBot="1">
      <c r="A157" s="177" t="s">
        <v>356</v>
      </c>
      <c r="B157" s="175"/>
      <c r="C157" s="184"/>
      <c r="D157" s="184">
        <v>0</v>
      </c>
      <c r="E157" s="184">
        <v>0</v>
      </c>
      <c r="F157" s="184">
        <v>0</v>
      </c>
      <c r="G157" s="184">
        <v>0</v>
      </c>
      <c r="H157" s="184">
        <v>0</v>
      </c>
      <c r="I157" s="61"/>
      <c r="J157" s="61"/>
      <c r="K157" s="8"/>
      <c r="L157" s="8"/>
    </row>
    <row r="158" spans="1:12" ht="13.5" thickBot="1">
      <c r="A158" s="177" t="s">
        <v>356</v>
      </c>
      <c r="B158" s="176" t="s">
        <v>876</v>
      </c>
      <c r="C158" s="182"/>
      <c r="D158" s="266">
        <f>SUM(D152:D157)</f>
        <v>0</v>
      </c>
      <c r="E158" s="266">
        <f>SUM(E152:E157)</f>
        <v>0</v>
      </c>
      <c r="F158" s="266">
        <f>IF($D158=0,0,SUM(F152:F157)/D158)</f>
        <v>0</v>
      </c>
      <c r="G158" s="266">
        <f>IF($D158=0,0,SUM(G152:G157)/D158)</f>
        <v>0</v>
      </c>
      <c r="H158" s="266">
        <f>SUM(H152:H157)</f>
        <v>0</v>
      </c>
      <c r="I158" s="199"/>
      <c r="J158" s="199"/>
      <c r="K158" s="8"/>
      <c r="L158" s="8"/>
    </row>
    <row r="159" spans="1:12">
      <c r="A159" s="177" t="s">
        <v>356</v>
      </c>
      <c r="B159" s="1442" t="s">
        <v>276</v>
      </c>
      <c r="C159" s="1443"/>
      <c r="D159" s="278" t="s">
        <v>544</v>
      </c>
      <c r="E159" s="278" t="s">
        <v>544</v>
      </c>
      <c r="F159" s="278" t="s">
        <v>544</v>
      </c>
      <c r="G159" s="278" t="s">
        <v>544</v>
      </c>
      <c r="H159" s="278" t="s">
        <v>544</v>
      </c>
      <c r="I159" s="61"/>
      <c r="J159" s="61"/>
      <c r="K159" s="8"/>
      <c r="L159" s="8"/>
    </row>
    <row r="160" spans="1:12">
      <c r="A160" s="177" t="s">
        <v>356</v>
      </c>
      <c r="B160" s="175"/>
      <c r="C160" s="184"/>
      <c r="D160" s="184">
        <v>0</v>
      </c>
      <c r="E160" s="184">
        <v>0</v>
      </c>
      <c r="F160" s="184">
        <v>0</v>
      </c>
      <c r="G160" s="184">
        <v>0</v>
      </c>
      <c r="H160" s="184">
        <v>0</v>
      </c>
      <c r="I160" s="61"/>
      <c r="J160" s="61"/>
      <c r="K160" s="8"/>
      <c r="L160" s="8"/>
    </row>
    <row r="161" spans="1:15">
      <c r="A161" s="177" t="s">
        <v>356</v>
      </c>
      <c r="B161" s="175"/>
      <c r="C161" s="184"/>
      <c r="D161" s="184">
        <v>0</v>
      </c>
      <c r="E161" s="184">
        <v>0</v>
      </c>
      <c r="F161" s="184">
        <v>0</v>
      </c>
      <c r="G161" s="184">
        <v>0</v>
      </c>
      <c r="H161" s="184">
        <v>0</v>
      </c>
      <c r="I161" s="61"/>
      <c r="J161" s="61"/>
      <c r="K161" s="8"/>
      <c r="L161" s="8"/>
    </row>
    <row r="162" spans="1:15">
      <c r="A162" s="177" t="s">
        <v>356</v>
      </c>
      <c r="B162" s="175"/>
      <c r="C162" s="184"/>
      <c r="D162" s="184">
        <v>0</v>
      </c>
      <c r="E162" s="184">
        <v>0</v>
      </c>
      <c r="F162" s="184">
        <v>0</v>
      </c>
      <c r="G162" s="184">
        <v>0</v>
      </c>
      <c r="H162" s="184">
        <v>0</v>
      </c>
      <c r="I162" s="61"/>
      <c r="J162" s="61"/>
      <c r="K162" s="8"/>
      <c r="L162" s="8"/>
    </row>
    <row r="163" spans="1:15">
      <c r="A163" s="177" t="s">
        <v>356</v>
      </c>
      <c r="B163" s="175"/>
      <c r="C163" s="184"/>
      <c r="D163" s="184">
        <v>0</v>
      </c>
      <c r="E163" s="184">
        <v>0</v>
      </c>
      <c r="F163" s="184">
        <v>0</v>
      </c>
      <c r="G163" s="184">
        <v>0</v>
      </c>
      <c r="H163" s="184">
        <v>0</v>
      </c>
      <c r="I163" s="61"/>
      <c r="J163" s="61"/>
      <c r="K163" s="8"/>
      <c r="L163" s="8"/>
    </row>
    <row r="164" spans="1:15" ht="13.5" thickBot="1">
      <c r="A164" s="177" t="s">
        <v>356</v>
      </c>
      <c r="B164" s="175"/>
      <c r="C164" s="184"/>
      <c r="D164" s="184">
        <v>0</v>
      </c>
      <c r="E164" s="184">
        <v>0</v>
      </c>
      <c r="F164" s="184">
        <v>0</v>
      </c>
      <c r="G164" s="184">
        <v>0</v>
      </c>
      <c r="H164" s="184">
        <v>0</v>
      </c>
      <c r="I164" s="61"/>
      <c r="J164" s="61"/>
      <c r="K164" s="8"/>
      <c r="L164" s="8"/>
    </row>
    <row r="165" spans="1:15" s="163" customFormat="1" ht="13.5" thickBot="1">
      <c r="A165" s="177" t="s">
        <v>356</v>
      </c>
      <c r="B165" s="176" t="s">
        <v>876</v>
      </c>
      <c r="C165" s="182"/>
      <c r="D165" s="266">
        <f>SUM(D159:D164)</f>
        <v>0</v>
      </c>
      <c r="E165" s="266">
        <f>SUM(E159:E164)</f>
        <v>0</v>
      </c>
      <c r="F165" s="266">
        <f>IF($D165=0,0,SUM(F159:F164)/D165)</f>
        <v>0</v>
      </c>
      <c r="G165" s="266">
        <f>IF($D165=0,0,SUM(G159:G164)/D165)</f>
        <v>0</v>
      </c>
      <c r="H165" s="266">
        <f>SUM(H159:H164)</f>
        <v>0</v>
      </c>
      <c r="I165" s="199"/>
      <c r="J165" s="199"/>
      <c r="K165" s="8"/>
      <c r="L165" s="8"/>
    </row>
    <row r="166" spans="1:15">
      <c r="A166" s="177" t="s">
        <v>356</v>
      </c>
      <c r="B166" s="1442" t="s">
        <v>275</v>
      </c>
      <c r="C166" s="1443"/>
      <c r="D166" s="278" t="s">
        <v>544</v>
      </c>
      <c r="E166" s="278" t="s">
        <v>544</v>
      </c>
      <c r="F166" s="278" t="s">
        <v>544</v>
      </c>
      <c r="G166" s="278" t="s">
        <v>544</v>
      </c>
      <c r="H166" s="278" t="s">
        <v>544</v>
      </c>
      <c r="I166" s="61"/>
      <c r="J166" s="61"/>
      <c r="K166" s="8"/>
      <c r="L166" s="8"/>
      <c r="M166" s="1022"/>
      <c r="N166" s="1022"/>
      <c r="O166" s="1022"/>
    </row>
    <row r="167" spans="1:15">
      <c r="A167" s="177" t="s">
        <v>356</v>
      </c>
      <c r="B167" s="175"/>
      <c r="C167" s="184"/>
      <c r="D167" s="184">
        <v>0</v>
      </c>
      <c r="E167" s="184">
        <v>0</v>
      </c>
      <c r="F167" s="184">
        <v>0</v>
      </c>
      <c r="G167" s="184">
        <v>0</v>
      </c>
      <c r="H167" s="184">
        <v>0</v>
      </c>
      <c r="I167" s="61"/>
      <c r="J167" s="61"/>
      <c r="K167" s="8"/>
      <c r="L167" s="8"/>
      <c r="M167" s="1022"/>
      <c r="N167" s="1022"/>
      <c r="O167" s="1022"/>
    </row>
    <row r="168" spans="1:15">
      <c r="A168" s="177" t="s">
        <v>356</v>
      </c>
      <c r="B168" s="175"/>
      <c r="C168" s="184"/>
      <c r="D168" s="184">
        <v>0</v>
      </c>
      <c r="E168" s="184">
        <v>0</v>
      </c>
      <c r="F168" s="184">
        <v>0</v>
      </c>
      <c r="G168" s="184">
        <v>0</v>
      </c>
      <c r="H168" s="184">
        <v>0</v>
      </c>
      <c r="I168" s="61"/>
      <c r="J168" s="61"/>
      <c r="K168" s="8"/>
      <c r="L168" s="8"/>
      <c r="M168" s="1022"/>
      <c r="N168" s="1022"/>
      <c r="O168" s="1022"/>
    </row>
    <row r="169" spans="1:15">
      <c r="A169" s="177" t="s">
        <v>356</v>
      </c>
      <c r="B169" s="175"/>
      <c r="C169" s="184"/>
      <c r="D169" s="184">
        <v>0</v>
      </c>
      <c r="E169" s="184">
        <v>0</v>
      </c>
      <c r="F169" s="184">
        <v>0</v>
      </c>
      <c r="G169" s="184">
        <v>0</v>
      </c>
      <c r="H169" s="184">
        <v>0</v>
      </c>
      <c r="I169" s="61"/>
      <c r="J169" s="61"/>
      <c r="K169" s="8"/>
      <c r="L169" s="8"/>
      <c r="M169" s="1022"/>
      <c r="N169" s="1022"/>
      <c r="O169" s="1022"/>
    </row>
    <row r="170" spans="1:15">
      <c r="A170" s="177" t="s">
        <v>356</v>
      </c>
      <c r="B170" s="175"/>
      <c r="C170" s="184"/>
      <c r="D170" s="184">
        <v>0</v>
      </c>
      <c r="E170" s="184">
        <v>0</v>
      </c>
      <c r="F170" s="184">
        <v>0</v>
      </c>
      <c r="G170" s="184">
        <v>0</v>
      </c>
      <c r="H170" s="184">
        <v>0</v>
      </c>
      <c r="I170" s="61"/>
      <c r="J170" s="61"/>
      <c r="K170" s="8"/>
      <c r="L170" s="8"/>
    </row>
    <row r="171" spans="1:15" ht="13.5" thickBot="1">
      <c r="A171" s="177" t="s">
        <v>356</v>
      </c>
      <c r="B171" s="175"/>
      <c r="C171" s="184"/>
      <c r="D171" s="184">
        <v>0</v>
      </c>
      <c r="E171" s="184">
        <v>0</v>
      </c>
      <c r="F171" s="184">
        <v>0</v>
      </c>
      <c r="G171" s="184">
        <v>0</v>
      </c>
      <c r="H171" s="184">
        <v>0</v>
      </c>
      <c r="I171" s="61"/>
      <c r="J171" s="61"/>
      <c r="K171" s="8"/>
      <c r="L171" s="8"/>
    </row>
    <row r="172" spans="1:15" ht="13.5" thickBot="1">
      <c r="A172" s="177" t="s">
        <v>356</v>
      </c>
      <c r="B172" s="176" t="s">
        <v>876</v>
      </c>
      <c r="C172" s="182"/>
      <c r="D172" s="266">
        <f>SUM(D166:D171)</f>
        <v>0</v>
      </c>
      <c r="E172" s="266">
        <f>SUM(E166:E171)</f>
        <v>0</v>
      </c>
      <c r="F172" s="266">
        <f>IF($D172=0,0,SUM(F166:F171)/D172)</f>
        <v>0</v>
      </c>
      <c r="G172" s="266">
        <f>IF($D172=0,0,SUM(G166:G171)/D172)</f>
        <v>0</v>
      </c>
      <c r="H172" s="266">
        <f>SUM(H166:H171)</f>
        <v>0</v>
      </c>
      <c r="I172" s="199"/>
      <c r="J172" s="199"/>
      <c r="K172" s="8"/>
      <c r="L172" s="8"/>
    </row>
    <row r="173" spans="1:15">
      <c r="A173" s="177" t="s">
        <v>356</v>
      </c>
      <c r="B173" s="28" t="s">
        <v>385</v>
      </c>
      <c r="C173" s="19"/>
      <c r="D173" s="19"/>
      <c r="E173" s="19"/>
      <c r="F173" s="61"/>
      <c r="G173" s="61"/>
      <c r="H173" s="61"/>
      <c r="I173" s="61"/>
      <c r="J173" s="61"/>
      <c r="K173" s="61"/>
      <c r="L173" s="8"/>
    </row>
    <row r="174" spans="1:15">
      <c r="A174" s="177" t="s">
        <v>356</v>
      </c>
      <c r="B174" s="28" t="s">
        <v>390</v>
      </c>
      <c r="C174" s="19"/>
      <c r="D174" s="19"/>
      <c r="E174" s="19"/>
      <c r="F174" s="61"/>
      <c r="G174" s="61"/>
      <c r="H174" s="61"/>
      <c r="I174" s="61"/>
      <c r="J174" s="61"/>
      <c r="K174" s="61"/>
      <c r="L174" s="8"/>
    </row>
    <row r="175" spans="1:15">
      <c r="A175" s="177" t="s">
        <v>356</v>
      </c>
      <c r="B175" s="28" t="s">
        <v>462</v>
      </c>
      <c r="C175" s="19"/>
      <c r="D175" s="19"/>
      <c r="E175" s="19"/>
      <c r="F175" s="61"/>
      <c r="G175" s="61"/>
      <c r="H175" s="61"/>
      <c r="I175" s="61"/>
      <c r="J175" s="61"/>
      <c r="K175" s="61"/>
      <c r="L175" s="8"/>
    </row>
    <row r="176" spans="1:15">
      <c r="A176" s="177" t="s">
        <v>356</v>
      </c>
      <c r="B176" s="8"/>
      <c r="C176" s="61"/>
      <c r="D176" s="61"/>
      <c r="E176" s="61" t="s">
        <v>552</v>
      </c>
      <c r="F176" s="19"/>
      <c r="G176" s="61"/>
      <c r="H176" s="61"/>
      <c r="I176" s="61"/>
      <c r="J176" s="61"/>
      <c r="K176" s="61"/>
      <c r="L176" s="8"/>
    </row>
    <row r="177" spans="1:12">
      <c r="A177" s="177" t="s">
        <v>356</v>
      </c>
      <c r="B177" s="8"/>
      <c r="C177" s="8"/>
      <c r="D177" s="8"/>
      <c r="E177" s="8"/>
      <c r="F177" s="8"/>
      <c r="G177" s="8"/>
      <c r="H177" s="8"/>
      <c r="I177" s="8"/>
      <c r="J177" s="61"/>
      <c r="K177" s="61"/>
      <c r="L177" s="8"/>
    </row>
    <row r="178" spans="1:12" ht="18.75">
      <c r="A178" s="177" t="s">
        <v>1361</v>
      </c>
      <c r="B178" s="667" t="s">
        <v>798</v>
      </c>
      <c r="C178" s="458"/>
      <c r="D178" s="458"/>
      <c r="E178" s="458"/>
      <c r="F178" s="458"/>
      <c r="G178" s="458"/>
      <c r="H178" s="458"/>
      <c r="I178" s="458"/>
      <c r="J178" s="458"/>
      <c r="K178" s="458"/>
      <c r="L178" s="8"/>
    </row>
    <row r="179" spans="1:12" ht="19.5" thickBot="1">
      <c r="A179" s="1023" t="s">
        <v>1361</v>
      </c>
      <c r="B179" s="667"/>
      <c r="C179" s="458"/>
      <c r="D179" s="458"/>
      <c r="E179" s="458"/>
      <c r="F179" s="458"/>
      <c r="G179" s="458"/>
      <c r="H179" s="458"/>
      <c r="I179" s="458"/>
      <c r="J179" s="458"/>
      <c r="K179" s="458"/>
      <c r="L179" s="8"/>
    </row>
    <row r="180" spans="1:12">
      <c r="A180" s="1023" t="s">
        <v>1361</v>
      </c>
      <c r="B180" s="1005" t="s">
        <v>1116</v>
      </c>
      <c r="C180" s="686"/>
      <c r="D180" s="686"/>
      <c r="E180" s="686"/>
      <c r="F180" s="686"/>
      <c r="G180" s="1009" t="s">
        <v>351</v>
      </c>
      <c r="H180" s="671"/>
      <c r="I180" s="672"/>
      <c r="J180" s="672"/>
      <c r="K180" s="672"/>
      <c r="L180" s="8"/>
    </row>
    <row r="181" spans="1:12">
      <c r="A181" s="1023" t="s">
        <v>1361</v>
      </c>
      <c r="B181" s="1017" t="s">
        <v>1543</v>
      </c>
      <c r="C181" s="690"/>
      <c r="D181" s="690"/>
      <c r="E181" s="690"/>
      <c r="F181" s="690"/>
      <c r="G181" s="1010" t="s">
        <v>1117</v>
      </c>
      <c r="H181" s="671"/>
      <c r="I181" s="672"/>
      <c r="J181" s="672"/>
      <c r="K181" s="672"/>
      <c r="L181" s="8"/>
    </row>
    <row r="182" spans="1:12" ht="13.5" thickBot="1">
      <c r="A182" s="1023" t="s">
        <v>1361</v>
      </c>
      <c r="B182" s="1007"/>
      <c r="C182" s="1008"/>
      <c r="D182" s="1008"/>
      <c r="E182" s="1008"/>
      <c r="F182" s="1008"/>
      <c r="G182" s="1011" t="s">
        <v>253</v>
      </c>
      <c r="H182" s="671"/>
      <c r="I182" s="672"/>
      <c r="J182" s="672"/>
      <c r="K182" s="672"/>
      <c r="L182" s="8"/>
    </row>
    <row r="183" spans="1:12">
      <c r="A183" s="1023" t="s">
        <v>1361</v>
      </c>
      <c r="B183" s="674" t="s">
        <v>1544</v>
      </c>
      <c r="C183" s="672"/>
      <c r="D183" s="672"/>
      <c r="E183" s="672"/>
      <c r="F183" s="672"/>
      <c r="G183" s="679">
        <v>0</v>
      </c>
      <c r="H183" s="671"/>
      <c r="I183" s="672"/>
      <c r="J183" s="672"/>
      <c r="K183" s="672"/>
      <c r="L183" s="8"/>
    </row>
    <row r="184" spans="1:12" ht="13.5" thickBot="1">
      <c r="A184" s="1023" t="s">
        <v>1361</v>
      </c>
      <c r="B184" s="674" t="s">
        <v>1545</v>
      </c>
      <c r="C184" s="671"/>
      <c r="D184" s="671"/>
      <c r="E184" s="671"/>
      <c r="F184" s="671"/>
      <c r="G184" s="678">
        <v>0</v>
      </c>
      <c r="H184" s="671"/>
      <c r="I184" s="672"/>
      <c r="J184" s="672"/>
      <c r="K184" s="672"/>
      <c r="L184" s="8"/>
    </row>
    <row r="185" spans="1:12" ht="13.5" thickBot="1">
      <c r="A185" s="1023" t="s">
        <v>1361</v>
      </c>
      <c r="B185" s="673" t="s">
        <v>1118</v>
      </c>
      <c r="C185" s="677"/>
      <c r="D185" s="677"/>
      <c r="E185" s="677"/>
      <c r="F185" s="677"/>
      <c r="G185" s="987">
        <f>SUBTOTAL(9,G183:G184)</f>
        <v>0</v>
      </c>
      <c r="H185" s="671"/>
      <c r="I185" s="672"/>
      <c r="J185" s="672"/>
      <c r="K185" s="672"/>
      <c r="L185" s="8"/>
    </row>
    <row r="186" spans="1:12">
      <c r="A186" s="1023" t="s">
        <v>1361</v>
      </c>
      <c r="B186" s="674" t="s">
        <v>1546</v>
      </c>
      <c r="C186" s="1105"/>
      <c r="D186" s="1105"/>
      <c r="E186" s="1105"/>
      <c r="F186" s="672"/>
      <c r="G186" s="675">
        <v>0</v>
      </c>
      <c r="H186" s="671"/>
      <c r="I186" s="672"/>
      <c r="J186" s="672"/>
      <c r="K186" s="672"/>
    </row>
    <row r="187" spans="1:12">
      <c r="A187" s="1023" t="s">
        <v>1361</v>
      </c>
      <c r="B187" s="674" t="s">
        <v>1547</v>
      </c>
      <c r="C187" s="671"/>
      <c r="D187" s="671"/>
      <c r="E187" s="671"/>
      <c r="F187" s="672"/>
      <c r="G187" s="679">
        <v>0</v>
      </c>
      <c r="H187" s="671"/>
      <c r="I187" s="672"/>
      <c r="J187" s="672"/>
      <c r="K187" s="672"/>
    </row>
    <row r="188" spans="1:12" ht="13.5" thickBot="1">
      <c r="A188" s="1023" t="s">
        <v>1361</v>
      </c>
      <c r="B188" s="674" t="s">
        <v>1495</v>
      </c>
      <c r="C188" s="671"/>
      <c r="D188" s="671"/>
      <c r="E188" s="671"/>
      <c r="F188" s="671"/>
      <c r="G188" s="679">
        <v>0</v>
      </c>
      <c r="H188" s="671"/>
      <c r="I188" s="458"/>
      <c r="J188" s="458"/>
      <c r="K188" s="458"/>
      <c r="L188" s="672"/>
    </row>
    <row r="189" spans="1:12" s="27" customFormat="1" ht="13.5" thickBot="1">
      <c r="A189" s="1023" t="s">
        <v>1361</v>
      </c>
      <c r="B189" s="680" t="s">
        <v>1119</v>
      </c>
      <c r="C189" s="681"/>
      <c r="D189" s="681"/>
      <c r="E189" s="681"/>
      <c r="F189" s="682"/>
      <c r="G189" s="987">
        <f>SUBTOTAL(9,G186:G188)</f>
        <v>0</v>
      </c>
      <c r="H189" s="671"/>
      <c r="I189" s="458"/>
      <c r="J189" s="458"/>
      <c r="K189" s="458"/>
      <c r="L189" s="672"/>
    </row>
    <row r="190" spans="1:12" ht="13.5" thickBot="1">
      <c r="A190" s="1023" t="s">
        <v>1361</v>
      </c>
      <c r="B190" s="676" t="s">
        <v>1120</v>
      </c>
      <c r="C190" s="677"/>
      <c r="D190" s="677"/>
      <c r="E190" s="677"/>
      <c r="F190" s="677"/>
      <c r="G190" s="1289">
        <v>0</v>
      </c>
      <c r="H190" s="671"/>
      <c r="I190" s="458"/>
      <c r="J190" s="458"/>
      <c r="K190" s="458"/>
      <c r="L190" s="672"/>
    </row>
    <row r="191" spans="1:12" ht="13.5" thickBot="1">
      <c r="A191" s="1023" t="s">
        <v>1361</v>
      </c>
      <c r="B191" s="669"/>
      <c r="C191" s="669"/>
      <c r="D191" s="683" t="s">
        <v>116</v>
      </c>
      <c r="E191" s="1288" t="str">
        <f>IF(G185=G189,"","Manglende samsvar mellom pkt. 3 og 7, kontroller tallene")</f>
        <v/>
      </c>
      <c r="F191" s="669"/>
      <c r="G191" s="669"/>
      <c r="H191" s="668"/>
      <c r="I191" s="458"/>
      <c r="J191" s="458"/>
      <c r="K191" s="458"/>
      <c r="L191" s="672"/>
    </row>
    <row r="192" spans="1:12" ht="13.5" thickBot="1">
      <c r="A192" s="1023" t="s">
        <v>1361</v>
      </c>
      <c r="B192" s="672"/>
      <c r="C192" s="672"/>
      <c r="D192" s="683" t="s">
        <v>116</v>
      </c>
      <c r="E192" s="1294" t="str">
        <f>IF(G190&gt;0,"","Antall barn kan ikke være lik null")</f>
        <v>Antall barn kan ikke være lik null</v>
      </c>
      <c r="F192" s="672"/>
      <c r="G192" s="671"/>
      <c r="H192" s="671"/>
      <c r="I192" s="458"/>
      <c r="J192" s="458"/>
      <c r="K192" s="458"/>
      <c r="L192" s="672"/>
    </row>
    <row r="193" spans="1:13" ht="19.5" thickBot="1">
      <c r="A193" s="1023" t="s">
        <v>1361</v>
      </c>
      <c r="B193" s="667"/>
      <c r="C193" s="458"/>
      <c r="D193" s="458"/>
      <c r="E193" s="458"/>
      <c r="F193" s="458"/>
      <c r="G193" s="458"/>
      <c r="H193" s="458"/>
      <c r="I193" s="458"/>
      <c r="J193" s="458"/>
      <c r="K193" s="458"/>
      <c r="L193" s="672"/>
    </row>
    <row r="194" spans="1:13">
      <c r="A194" s="1023" t="s">
        <v>1361</v>
      </c>
      <c r="B194" s="685" t="s">
        <v>1121</v>
      </c>
      <c r="C194" s="686"/>
      <c r="D194" s="686"/>
      <c r="E194" s="686"/>
      <c r="F194" s="686"/>
      <c r="G194" s="686"/>
      <c r="H194" s="686"/>
      <c r="I194" s="686"/>
      <c r="J194" s="687" t="s">
        <v>351</v>
      </c>
      <c r="K194" s="688"/>
      <c r="M194" s="163"/>
    </row>
    <row r="195" spans="1:13">
      <c r="A195" s="1023" t="s">
        <v>1361</v>
      </c>
      <c r="B195" s="1017" t="s">
        <v>1174</v>
      </c>
      <c r="C195" s="690"/>
      <c r="D195" s="690"/>
      <c r="E195" s="690"/>
      <c r="F195" s="690"/>
      <c r="G195" s="690"/>
      <c r="H195" s="690"/>
      <c r="I195" s="690"/>
      <c r="J195" s="691" t="s">
        <v>1117</v>
      </c>
      <c r="K195" s="688"/>
      <c r="M195" s="163"/>
    </row>
    <row r="196" spans="1:13" ht="13.5" thickBot="1">
      <c r="A196" s="1023" t="s">
        <v>1361</v>
      </c>
      <c r="B196" s="692"/>
      <c r="C196" s="693"/>
      <c r="D196" s="693"/>
      <c r="E196" s="693"/>
      <c r="F196" s="693"/>
      <c r="G196" s="693"/>
      <c r="H196" s="693"/>
      <c r="I196" s="693"/>
      <c r="J196" s="694" t="s">
        <v>253</v>
      </c>
      <c r="K196" s="688"/>
      <c r="M196" s="163"/>
    </row>
    <row r="197" spans="1:13">
      <c r="A197" s="1023" t="s">
        <v>1361</v>
      </c>
      <c r="B197" s="695" t="s">
        <v>1548</v>
      </c>
      <c r="C197" s="689"/>
      <c r="D197" s="689"/>
      <c r="E197" s="689"/>
      <c r="F197" s="689"/>
      <c r="G197" s="689"/>
      <c r="H197" s="689"/>
      <c r="I197" s="689"/>
      <c r="J197" s="988">
        <f>G187</f>
        <v>0</v>
      </c>
      <c r="K197" s="688"/>
      <c r="M197" s="163"/>
    </row>
    <row r="198" spans="1:13" ht="13.5" thickBot="1">
      <c r="A198" s="1023" t="s">
        <v>1361</v>
      </c>
      <c r="B198" s="695" t="s">
        <v>1549</v>
      </c>
      <c r="C198" s="689"/>
      <c r="D198" s="689"/>
      <c r="E198" s="689"/>
      <c r="F198" s="689"/>
      <c r="G198" s="689"/>
      <c r="H198" s="689"/>
      <c r="I198" s="689"/>
      <c r="J198" s="696">
        <v>0</v>
      </c>
      <c r="K198" s="688"/>
      <c r="M198" s="163"/>
    </row>
    <row r="199" spans="1:13" ht="13.5" thickBot="1">
      <c r="A199" s="1023" t="s">
        <v>1361</v>
      </c>
      <c r="B199" s="700" t="s">
        <v>1122</v>
      </c>
      <c r="C199" s="701"/>
      <c r="D199" s="701"/>
      <c r="E199" s="701"/>
      <c r="F199" s="701"/>
      <c r="G199" s="701"/>
      <c r="H199" s="701"/>
      <c r="I199" s="701"/>
      <c r="J199" s="989">
        <f>SUBTOTAL(9,J197:J198)</f>
        <v>0</v>
      </c>
      <c r="K199" s="688"/>
      <c r="M199" s="163"/>
    </row>
    <row r="200" spans="1:13">
      <c r="A200" s="1023" t="s">
        <v>1361</v>
      </c>
      <c r="B200" s="703" t="s">
        <v>1123</v>
      </c>
      <c r="C200" s="689"/>
      <c r="D200" s="689"/>
      <c r="E200" s="689"/>
      <c r="F200" s="689"/>
      <c r="G200" s="689"/>
      <c r="H200" s="689"/>
      <c r="I200" s="689"/>
      <c r="J200" s="704" t="s">
        <v>612</v>
      </c>
      <c r="K200" s="688"/>
      <c r="M200" s="163"/>
    </row>
    <row r="201" spans="1:13" s="27" customFormat="1">
      <c r="A201" s="1023" t="s">
        <v>1361</v>
      </c>
      <c r="B201" s="695" t="s">
        <v>1124</v>
      </c>
      <c r="C201" s="689"/>
      <c r="D201" s="689"/>
      <c r="E201" s="689"/>
      <c r="F201" s="689"/>
      <c r="G201" s="689"/>
      <c r="H201" s="689"/>
      <c r="I201" s="689"/>
      <c r="J201" s="696">
        <v>0</v>
      </c>
      <c r="K201" s="688"/>
      <c r="L201" s="443"/>
      <c r="M201" s="1125"/>
    </row>
    <row r="202" spans="1:13">
      <c r="A202" s="1023" t="s">
        <v>1361</v>
      </c>
      <c r="B202" s="695" t="s">
        <v>1125</v>
      </c>
      <c r="C202" s="689"/>
      <c r="D202" s="689"/>
      <c r="E202" s="689"/>
      <c r="F202" s="689"/>
      <c r="G202" s="689"/>
      <c r="H202" s="689"/>
      <c r="I202" s="689"/>
      <c r="J202" s="705">
        <v>0</v>
      </c>
      <c r="K202" s="688"/>
      <c r="L202" s="689"/>
      <c r="M202" s="163"/>
    </row>
    <row r="203" spans="1:13">
      <c r="A203" s="1023" t="s">
        <v>1361</v>
      </c>
      <c r="B203" s="695" t="s">
        <v>1126</v>
      </c>
      <c r="C203" s="689"/>
      <c r="D203" s="689"/>
      <c r="E203" s="689"/>
      <c r="F203" s="689"/>
      <c r="G203" s="689"/>
      <c r="H203" s="689"/>
      <c r="I203" s="689"/>
      <c r="J203" s="704" t="s">
        <v>612</v>
      </c>
      <c r="K203" s="688"/>
      <c r="L203" s="689"/>
      <c r="M203" s="163"/>
    </row>
    <row r="204" spans="1:13">
      <c r="A204" s="1023" t="s">
        <v>1361</v>
      </c>
      <c r="B204" s="706" t="s">
        <v>1413</v>
      </c>
      <c r="C204" s="689"/>
      <c r="D204" s="689"/>
      <c r="E204" s="689"/>
      <c r="F204" s="689"/>
      <c r="G204" s="689"/>
      <c r="H204" s="689"/>
      <c r="I204" s="689"/>
      <c r="J204" s="707">
        <v>0</v>
      </c>
      <c r="K204" s="688"/>
      <c r="L204" s="689"/>
      <c r="M204" s="163"/>
    </row>
    <row r="205" spans="1:13">
      <c r="A205" s="1023" t="s">
        <v>1361</v>
      </c>
      <c r="B205" s="706" t="s">
        <v>1128</v>
      </c>
      <c r="C205" s="689"/>
      <c r="D205" s="689"/>
      <c r="E205" s="689"/>
      <c r="F205" s="689"/>
      <c r="G205" s="689"/>
      <c r="H205" s="689"/>
      <c r="I205" s="689"/>
      <c r="J205" s="707">
        <v>0</v>
      </c>
      <c r="K205" s="688"/>
      <c r="L205" s="689"/>
      <c r="M205" s="163"/>
    </row>
    <row r="206" spans="1:13">
      <c r="A206" s="1023" t="s">
        <v>1361</v>
      </c>
      <c r="B206" s="706" t="s">
        <v>1129</v>
      </c>
      <c r="C206" s="689"/>
      <c r="D206" s="689"/>
      <c r="E206" s="689"/>
      <c r="F206" s="689"/>
      <c r="G206" s="689"/>
      <c r="H206" s="689"/>
      <c r="I206" s="689"/>
      <c r="J206" s="705">
        <v>0</v>
      </c>
      <c r="K206" s="688"/>
      <c r="L206" s="689"/>
      <c r="M206" s="163"/>
    </row>
    <row r="207" spans="1:13">
      <c r="A207" s="1023" t="s">
        <v>1361</v>
      </c>
      <c r="B207" s="706" t="s">
        <v>1168</v>
      </c>
      <c r="C207" s="689"/>
      <c r="D207" s="689"/>
      <c r="E207" s="689"/>
      <c r="F207" s="689"/>
      <c r="G207" s="689"/>
      <c r="H207" s="689"/>
      <c r="I207" s="689"/>
      <c r="J207" s="705">
        <v>0</v>
      </c>
      <c r="K207" s="688"/>
      <c r="L207" s="689"/>
      <c r="M207" s="163"/>
    </row>
    <row r="208" spans="1:13" ht="13.5" thickBot="1">
      <c r="A208" s="1023" t="s">
        <v>1361</v>
      </c>
      <c r="B208" s="695" t="s">
        <v>1130</v>
      </c>
      <c r="C208" s="708"/>
      <c r="D208" s="689"/>
      <c r="E208" s="689"/>
      <c r="F208" s="689"/>
      <c r="G208" s="689"/>
      <c r="H208" s="689"/>
      <c r="I208" s="689"/>
      <c r="J208" s="696">
        <v>0</v>
      </c>
      <c r="K208" s="688"/>
      <c r="L208" s="689"/>
      <c r="M208" s="163"/>
    </row>
    <row r="209" spans="1:13" ht="13.5" thickBot="1">
      <c r="A209" s="1023" t="s">
        <v>1361</v>
      </c>
      <c r="B209" s="700" t="s">
        <v>1167</v>
      </c>
      <c r="C209" s="701"/>
      <c r="D209" s="701"/>
      <c r="E209" s="701"/>
      <c r="F209" s="701"/>
      <c r="G209" s="701"/>
      <c r="H209" s="701"/>
      <c r="I209" s="701"/>
      <c r="J209" s="702">
        <f>J201+J202+J208</f>
        <v>0</v>
      </c>
      <c r="K209" s="688"/>
      <c r="L209" s="689"/>
      <c r="M209" s="163"/>
    </row>
    <row r="210" spans="1:13">
      <c r="A210" s="1023" t="s">
        <v>1361</v>
      </c>
      <c r="B210" s="703" t="s">
        <v>1131</v>
      </c>
      <c r="C210" s="708"/>
      <c r="D210" s="689"/>
      <c r="E210" s="689"/>
      <c r="F210" s="689"/>
      <c r="G210" s="689"/>
      <c r="H210" s="689"/>
      <c r="I210" s="689"/>
      <c r="J210" s="704" t="s">
        <v>612</v>
      </c>
      <c r="K210" s="688"/>
      <c r="L210" s="689"/>
      <c r="M210" s="163"/>
    </row>
    <row r="211" spans="1:13">
      <c r="A211" s="1023" t="s">
        <v>1361</v>
      </c>
      <c r="B211" s="695" t="s">
        <v>1132</v>
      </c>
      <c r="C211" s="708"/>
      <c r="D211" s="689"/>
      <c r="E211" s="689"/>
      <c r="F211" s="689"/>
      <c r="G211" s="689"/>
      <c r="H211" s="689"/>
      <c r="I211" s="689"/>
      <c r="J211" s="696">
        <v>0</v>
      </c>
      <c r="K211" s="688"/>
      <c r="L211" s="689"/>
      <c r="M211" s="163"/>
    </row>
    <row r="212" spans="1:13">
      <c r="A212" s="1023" t="s">
        <v>1361</v>
      </c>
      <c r="B212" s="695" t="s">
        <v>1133</v>
      </c>
      <c r="C212" s="708"/>
      <c r="D212" s="689"/>
      <c r="E212" s="689"/>
      <c r="F212" s="689"/>
      <c r="G212" s="689"/>
      <c r="H212" s="689"/>
      <c r="I212" s="689"/>
      <c r="J212" s="696">
        <v>0</v>
      </c>
      <c r="K212" s="688"/>
      <c r="L212" s="689"/>
      <c r="M212" s="163"/>
    </row>
    <row r="213" spans="1:13">
      <c r="A213" s="1023" t="s">
        <v>1361</v>
      </c>
      <c r="B213" s="695" t="s">
        <v>1169</v>
      </c>
      <c r="C213" s="708"/>
      <c r="D213" s="689"/>
      <c r="E213" s="689"/>
      <c r="F213" s="689"/>
      <c r="G213" s="689"/>
      <c r="H213" s="689"/>
      <c r="I213" s="689"/>
      <c r="J213" s="696">
        <v>0</v>
      </c>
      <c r="K213" s="688"/>
      <c r="L213" s="689"/>
      <c r="M213" s="163"/>
    </row>
    <row r="214" spans="1:13">
      <c r="A214" s="1023" t="s">
        <v>1361</v>
      </c>
      <c r="B214" s="695" t="s">
        <v>1170</v>
      </c>
      <c r="C214" s="699"/>
      <c r="D214" s="699"/>
      <c r="E214" s="699"/>
      <c r="F214" s="699"/>
      <c r="G214" s="699"/>
      <c r="H214" s="699"/>
      <c r="I214" s="689"/>
      <c r="J214" s="696">
        <v>0</v>
      </c>
      <c r="K214" s="688"/>
      <c r="L214" s="689"/>
      <c r="M214" s="163"/>
    </row>
    <row r="215" spans="1:13" ht="13.5" thickBot="1">
      <c r="A215" s="1023" t="s">
        <v>1361</v>
      </c>
      <c r="B215" s="695" t="s">
        <v>1171</v>
      </c>
      <c r="C215" s="698"/>
      <c r="D215" s="698"/>
      <c r="E215" s="698"/>
      <c r="F215" s="698"/>
      <c r="G215" s="699"/>
      <c r="H215" s="699"/>
      <c r="I215" s="689"/>
      <c r="J215" s="696">
        <v>0</v>
      </c>
      <c r="K215" s="688"/>
      <c r="L215" s="689"/>
      <c r="M215" s="163"/>
    </row>
    <row r="216" spans="1:13" ht="13.5" thickBot="1">
      <c r="A216" s="1023" t="s">
        <v>1361</v>
      </c>
      <c r="B216" s="700" t="s">
        <v>1134</v>
      </c>
      <c r="C216" s="701"/>
      <c r="D216" s="701"/>
      <c r="E216" s="701"/>
      <c r="F216" s="701"/>
      <c r="G216" s="701"/>
      <c r="H216" s="701"/>
      <c r="I216" s="701"/>
      <c r="J216" s="989">
        <f>SUBTOTAL(9,J211:J215)</f>
        <v>0</v>
      </c>
      <c r="K216" s="688"/>
      <c r="L216" s="689"/>
      <c r="M216" s="163"/>
    </row>
    <row r="217" spans="1:13">
      <c r="A217" s="1023" t="s">
        <v>1361</v>
      </c>
      <c r="B217" s="709" t="s">
        <v>1135</v>
      </c>
      <c r="C217" s="710"/>
      <c r="D217" s="710"/>
      <c r="E217" s="710"/>
      <c r="F217" s="710"/>
      <c r="G217" s="710"/>
      <c r="H217" s="710"/>
      <c r="I217" s="710"/>
      <c r="J217" s="711">
        <v>0</v>
      </c>
      <c r="K217" s="712"/>
      <c r="L217" s="689"/>
      <c r="M217" s="163"/>
    </row>
    <row r="218" spans="1:13" ht="13.5" thickBot="1">
      <c r="A218" s="1023" t="s">
        <v>1361</v>
      </c>
      <c r="B218" s="676" t="s">
        <v>1136</v>
      </c>
      <c r="C218" s="713"/>
      <c r="D218" s="713"/>
      <c r="E218" s="713"/>
      <c r="F218" s="713"/>
      <c r="G218" s="713"/>
      <c r="H218" s="713"/>
      <c r="I218" s="713"/>
      <c r="J218" s="714">
        <v>0</v>
      </c>
      <c r="K218" s="712"/>
      <c r="L218" s="689"/>
      <c r="M218" s="163"/>
    </row>
    <row r="219" spans="1:13">
      <c r="A219" s="1023" t="s">
        <v>1361</v>
      </c>
      <c r="B219" s="703" t="s">
        <v>1137</v>
      </c>
      <c r="C219" s="708"/>
      <c r="D219" s="708"/>
      <c r="E219" s="708"/>
      <c r="F219" s="708"/>
      <c r="G219" s="708"/>
      <c r="H219" s="708"/>
      <c r="I219" s="708"/>
      <c r="J219" s="715" t="s">
        <v>612</v>
      </c>
      <c r="K219" s="688"/>
      <c r="L219" s="689"/>
      <c r="M219" s="163"/>
    </row>
    <row r="220" spans="1:13">
      <c r="A220" s="1023" t="s">
        <v>1361</v>
      </c>
      <c r="B220" s="695" t="s">
        <v>1138</v>
      </c>
      <c r="C220" s="689"/>
      <c r="D220" s="689"/>
      <c r="E220" s="689"/>
      <c r="F220" s="689"/>
      <c r="G220" s="689"/>
      <c r="H220" s="689"/>
      <c r="I220" s="689"/>
      <c r="J220" s="696">
        <v>0</v>
      </c>
      <c r="K220" s="688"/>
      <c r="L220" s="689"/>
      <c r="M220" s="163"/>
    </row>
    <row r="221" spans="1:13" ht="13.5" thickBot="1">
      <c r="A221" s="1023" t="s">
        <v>1361</v>
      </c>
      <c r="B221" s="695" t="s">
        <v>1139</v>
      </c>
      <c r="C221" s="689"/>
      <c r="D221" s="689"/>
      <c r="E221" s="689"/>
      <c r="F221" s="689"/>
      <c r="G221" s="689"/>
      <c r="H221" s="689"/>
      <c r="I221" s="689"/>
      <c r="J221" s="696">
        <v>0</v>
      </c>
      <c r="K221" s="688"/>
      <c r="L221" s="689"/>
      <c r="M221" s="163"/>
    </row>
    <row r="222" spans="1:13" ht="13.5" thickBot="1">
      <c r="A222" s="1023" t="s">
        <v>1361</v>
      </c>
      <c r="B222" s="700" t="s">
        <v>1140</v>
      </c>
      <c r="C222" s="701"/>
      <c r="D222" s="701"/>
      <c r="E222" s="701"/>
      <c r="F222" s="701"/>
      <c r="G222" s="701"/>
      <c r="H222" s="701"/>
      <c r="I222" s="701"/>
      <c r="J222" s="990">
        <f>SUBTOTAL(9,J220:J221)</f>
        <v>0</v>
      </c>
      <c r="K222" s="688"/>
      <c r="L222" s="689"/>
      <c r="M222" s="163"/>
    </row>
    <row r="223" spans="1:13">
      <c r="A223" s="1023" t="s">
        <v>1361</v>
      </c>
      <c r="B223" s="709" t="s">
        <v>1141</v>
      </c>
      <c r="C223" s="710"/>
      <c r="D223" s="710"/>
      <c r="E223" s="710"/>
      <c r="F223" s="710"/>
      <c r="G223" s="710"/>
      <c r="H223" s="710"/>
      <c r="I223" s="710"/>
      <c r="J223" s="716">
        <v>0</v>
      </c>
      <c r="K223" s="712"/>
      <c r="L223" s="689"/>
      <c r="M223" s="163"/>
    </row>
    <row r="224" spans="1:13" ht="13.5" thickBot="1">
      <c r="A224" s="1023" t="s">
        <v>1361</v>
      </c>
      <c r="B224" s="676" t="s">
        <v>1142</v>
      </c>
      <c r="C224" s="713"/>
      <c r="D224" s="713"/>
      <c r="E224" s="713"/>
      <c r="F224" s="713"/>
      <c r="G224" s="713"/>
      <c r="H224" s="713"/>
      <c r="I224" s="713"/>
      <c r="J224" s="717">
        <v>0</v>
      </c>
      <c r="K224" s="712"/>
      <c r="L224" s="689"/>
      <c r="M224" s="163"/>
    </row>
    <row r="225" spans="1:13" ht="13.5" thickBot="1">
      <c r="A225" s="1023" t="s">
        <v>1361</v>
      </c>
      <c r="B225" s="718" t="s">
        <v>1143</v>
      </c>
      <c r="C225" s="698"/>
      <c r="D225" s="698"/>
      <c r="E225" s="698"/>
      <c r="F225" s="698"/>
      <c r="G225" s="698"/>
      <c r="H225" s="698"/>
      <c r="I225" s="701"/>
      <c r="J225" s="990">
        <f>J209+J216+J222</f>
        <v>0</v>
      </c>
      <c r="K225" s="689"/>
      <c r="L225" s="669"/>
      <c r="M225" s="163"/>
    </row>
    <row r="226" spans="1:13">
      <c r="A226" s="1023" t="s">
        <v>1361</v>
      </c>
      <c r="B226" s="720" t="s">
        <v>1144</v>
      </c>
      <c r="C226" s="721"/>
      <c r="D226" s="721"/>
      <c r="E226" s="721"/>
      <c r="F226" s="721"/>
      <c r="G226" s="721"/>
      <c r="H226" s="721"/>
      <c r="I226" s="721"/>
      <c r="J226" s="716">
        <v>0</v>
      </c>
      <c r="K226" s="688"/>
      <c r="L226" s="669"/>
      <c r="M226" s="163"/>
    </row>
    <row r="227" spans="1:13" ht="13.5" thickBot="1">
      <c r="A227" s="1023" t="s">
        <v>1361</v>
      </c>
      <c r="B227" s="697" t="s">
        <v>1145</v>
      </c>
      <c r="C227" s="698"/>
      <c r="D227" s="698"/>
      <c r="E227" s="698"/>
      <c r="F227" s="698"/>
      <c r="G227" s="698"/>
      <c r="H227" s="698"/>
      <c r="I227" s="698"/>
      <c r="J227" s="717">
        <v>0</v>
      </c>
      <c r="K227" s="688"/>
      <c r="L227" s="689"/>
      <c r="M227" s="163"/>
    </row>
    <row r="228" spans="1:13" ht="13.5" thickBot="1">
      <c r="A228" s="1023" t="s">
        <v>1361</v>
      </c>
      <c r="B228" s="697" t="s">
        <v>1146</v>
      </c>
      <c r="C228" s="698"/>
      <c r="D228" s="698"/>
      <c r="E228" s="698"/>
      <c r="F228" s="698"/>
      <c r="G228" s="698"/>
      <c r="H228" s="698"/>
      <c r="I228" s="698"/>
      <c r="J228" s="722">
        <v>0</v>
      </c>
      <c r="K228" s="688"/>
      <c r="L228" s="689"/>
      <c r="M228" s="163"/>
    </row>
    <row r="229" spans="1:13" ht="15" thickBot="1">
      <c r="A229" s="1023" t="s">
        <v>1361</v>
      </c>
      <c r="B229" s="723"/>
      <c r="C229" s="699"/>
      <c r="D229" s="699"/>
      <c r="E229" s="699"/>
      <c r="F229" s="699"/>
      <c r="G229" s="724" t="s">
        <v>116</v>
      </c>
      <c r="H229" s="699"/>
      <c r="I229" s="991" t="str">
        <f>IF(J209+J216+J222=J199,"","Feil i kontrollsum, kontroller tallene")</f>
        <v/>
      </c>
      <c r="K229" s="689"/>
      <c r="L229" s="689"/>
      <c r="M229" s="163"/>
    </row>
    <row r="230" spans="1:13" ht="13.5" thickBot="1">
      <c r="A230" s="1023" t="s">
        <v>1361</v>
      </c>
      <c r="B230" s="699"/>
      <c r="C230" s="699"/>
      <c r="D230" s="699"/>
      <c r="E230" s="699"/>
      <c r="F230" s="699"/>
      <c r="G230" s="724" t="s">
        <v>116</v>
      </c>
      <c r="H230" s="699"/>
      <c r="I230" s="1288" t="str">
        <f>IF(J226&gt;0,"","Antall barn kan ikke være lik null")</f>
        <v>Antall barn kan ikke være lik null</v>
      </c>
      <c r="J230" s="689"/>
      <c r="K230" s="689"/>
      <c r="L230" s="689"/>
      <c r="M230" s="163"/>
    </row>
    <row r="231" spans="1:13" ht="13.5" thickBot="1">
      <c r="A231" s="1023" t="s">
        <v>1361</v>
      </c>
      <c r="B231" s="699"/>
      <c r="C231" s="699"/>
      <c r="D231" s="699"/>
      <c r="E231" s="699"/>
      <c r="F231" s="699"/>
      <c r="G231" s="724" t="s">
        <v>116</v>
      </c>
      <c r="H231" s="699"/>
      <c r="I231" s="1288" t="str">
        <f>IF(J228&gt;0,"","Antall husstander kan ikke være lik null")</f>
        <v>Antall husstander kan ikke være lik null</v>
      </c>
      <c r="J231" s="689"/>
      <c r="K231" s="689"/>
      <c r="L231" s="669"/>
      <c r="M231" s="163"/>
    </row>
    <row r="232" spans="1:13" s="1169" customFormat="1">
      <c r="A232" s="1023"/>
      <c r="B232" s="699"/>
      <c r="C232" s="699"/>
      <c r="D232" s="699"/>
      <c r="E232" s="699"/>
      <c r="F232" s="699"/>
      <c r="G232" s="724"/>
      <c r="H232" s="699"/>
      <c r="I232" s="1358"/>
      <c r="J232" s="689"/>
      <c r="K232" s="689"/>
      <c r="L232" s="669"/>
      <c r="M232" s="1205"/>
    </row>
    <row r="233" spans="1:13" s="1169" customFormat="1" ht="13.5" thickBot="1">
      <c r="A233" s="1023"/>
      <c r="B233" s="699"/>
      <c r="C233" s="699"/>
      <c r="D233" s="699"/>
      <c r="E233" s="699"/>
      <c r="F233" s="699"/>
      <c r="G233" s="724"/>
      <c r="H233" s="699"/>
      <c r="I233" s="1358"/>
      <c r="J233" s="689"/>
      <c r="K233" s="689"/>
      <c r="L233" s="669"/>
      <c r="M233" s="1205"/>
    </row>
    <row r="234" spans="1:13" ht="15.75" thickBot="1">
      <c r="A234" s="1023" t="s">
        <v>1361</v>
      </c>
      <c r="B234" s="725" t="s">
        <v>1147</v>
      </c>
      <c r="C234" s="725"/>
      <c r="D234" s="726"/>
      <c r="E234" s="727"/>
      <c r="F234" s="728"/>
      <c r="G234" s="729"/>
      <c r="H234" s="730"/>
      <c r="I234" s="731" t="s">
        <v>152</v>
      </c>
      <c r="J234" s="1038" t="e">
        <f>(J209+J216-J217)/(J209+J216)</f>
        <v>#DIV/0!</v>
      </c>
      <c r="K234" s="1073"/>
      <c r="L234" s="669"/>
      <c r="M234" s="163"/>
    </row>
    <row r="235" spans="1:13" ht="15">
      <c r="A235" s="1023" t="s">
        <v>1361</v>
      </c>
      <c r="B235" s="723" t="s">
        <v>1148</v>
      </c>
      <c r="C235" s="699"/>
      <c r="D235" s="733"/>
      <c r="E235" s="733"/>
      <c r="F235" s="733"/>
      <c r="G235" s="689"/>
      <c r="H235" s="1074"/>
      <c r="I235" s="733"/>
      <c r="J235" s="689"/>
      <c r="K235" s="689"/>
      <c r="L235" s="719"/>
      <c r="M235" s="163"/>
    </row>
    <row r="236" spans="1:13" ht="15">
      <c r="A236" s="1023" t="s">
        <v>1361</v>
      </c>
      <c r="B236" s="684" t="s">
        <v>1149</v>
      </c>
      <c r="C236" s="668"/>
      <c r="D236" s="734"/>
      <c r="E236" s="734"/>
      <c r="F236" s="734"/>
      <c r="G236" s="669"/>
      <c r="H236" s="1074"/>
      <c r="I236" s="734"/>
      <c r="J236" s="669"/>
      <c r="K236" s="669"/>
      <c r="M236" s="163"/>
    </row>
    <row r="237" spans="1:13" ht="13.5" thickBot="1">
      <c r="A237" s="1023" t="s">
        <v>1361</v>
      </c>
      <c r="B237" s="689"/>
      <c r="C237" s="699"/>
      <c r="D237" s="733"/>
      <c r="E237" s="733"/>
      <c r="F237" s="733"/>
      <c r="G237" s="689"/>
      <c r="H237" s="733"/>
      <c r="I237" s="733"/>
      <c r="J237" s="689"/>
      <c r="K237" s="689"/>
      <c r="M237" s="163"/>
    </row>
    <row r="238" spans="1:13" ht="15.75" thickBot="1">
      <c r="A238" s="1023" t="s">
        <v>1361</v>
      </c>
      <c r="B238" s="725" t="s">
        <v>1150</v>
      </c>
      <c r="C238" s="735"/>
      <c r="D238" s="736"/>
      <c r="E238" s="737"/>
      <c r="F238" s="738"/>
      <c r="G238" s="739"/>
      <c r="H238" s="699"/>
      <c r="I238" s="689"/>
      <c r="J238" s="732" t="e">
        <f>(J209+J216-J218)/(J209+J216)</f>
        <v>#DIV/0!</v>
      </c>
      <c r="K238" s="1073"/>
      <c r="M238" s="163"/>
    </row>
    <row r="239" spans="1:13">
      <c r="A239" s="1023" t="s">
        <v>1361</v>
      </c>
      <c r="B239" s="723" t="s">
        <v>1148</v>
      </c>
      <c r="C239" s="699"/>
      <c r="D239" s="733"/>
      <c r="E239" s="733"/>
      <c r="F239" s="733"/>
      <c r="G239" s="689"/>
      <c r="H239" s="733"/>
      <c r="I239" s="733"/>
      <c r="J239" s="689"/>
      <c r="K239" s="689"/>
      <c r="M239" s="163"/>
    </row>
    <row r="240" spans="1:13">
      <c r="A240" s="1023" t="s">
        <v>1361</v>
      </c>
      <c r="B240" s="684" t="s">
        <v>1149</v>
      </c>
      <c r="C240" s="668"/>
      <c r="D240" s="734"/>
      <c r="E240" s="734"/>
      <c r="F240" s="734"/>
      <c r="G240" s="669"/>
      <c r="H240" s="734"/>
      <c r="I240" s="734"/>
      <c r="J240" s="669"/>
      <c r="K240" s="669"/>
      <c r="M240" s="163"/>
    </row>
    <row r="241" spans="1:13">
      <c r="A241" s="1023" t="s">
        <v>1361</v>
      </c>
      <c r="B241" s="689"/>
      <c r="C241" s="699"/>
      <c r="D241" s="733"/>
      <c r="E241" s="733"/>
      <c r="F241" s="733"/>
      <c r="G241" s="689"/>
      <c r="H241" s="733"/>
      <c r="I241" s="733"/>
      <c r="J241" s="689"/>
      <c r="K241" s="689"/>
      <c r="M241" s="163"/>
    </row>
    <row r="242" spans="1:13">
      <c r="A242" s="1023" t="s">
        <v>1361</v>
      </c>
      <c r="B242" s="670" t="s">
        <v>1151</v>
      </c>
      <c r="C242" s="699"/>
      <c r="D242" s="733"/>
      <c r="E242" s="733"/>
      <c r="F242" s="733"/>
      <c r="G242" s="689"/>
      <c r="H242" s="733"/>
      <c r="I242" s="689"/>
      <c r="J242" s="689"/>
      <c r="K242" s="689"/>
      <c r="M242" s="163"/>
    </row>
    <row r="243" spans="1:13" ht="15">
      <c r="A243" s="1023" t="s">
        <v>1361</v>
      </c>
      <c r="C243" s="458"/>
      <c r="D243" s="458"/>
      <c r="E243" s="458"/>
      <c r="F243" s="458"/>
      <c r="G243" s="1004"/>
      <c r="H243" s="458"/>
      <c r="I243" s="458"/>
      <c r="J243" s="458"/>
      <c r="K243" s="458"/>
      <c r="M243" s="163"/>
    </row>
    <row r="244" spans="1:13" ht="19.5" thickBot="1">
      <c r="A244" s="1023" t="s">
        <v>1361</v>
      </c>
      <c r="B244" s="667"/>
      <c r="C244" s="458"/>
      <c r="D244" s="458"/>
      <c r="E244" s="458"/>
      <c r="F244" s="458"/>
      <c r="G244" s="458"/>
      <c r="H244" s="458"/>
      <c r="I244" s="458"/>
      <c r="J244" s="458"/>
      <c r="K244" s="458"/>
      <c r="L244" s="669"/>
      <c r="M244" s="163"/>
    </row>
    <row r="245" spans="1:13" ht="60.75" thickBot="1">
      <c r="A245" s="1023" t="s">
        <v>1361</v>
      </c>
      <c r="B245" s="1016" t="s">
        <v>1386</v>
      </c>
      <c r="C245" s="1013"/>
      <c r="D245" s="1013"/>
      <c r="E245" s="1013"/>
      <c r="F245" s="1013"/>
      <c r="G245" s="1013"/>
      <c r="H245" s="1013"/>
      <c r="I245" s="1012" t="s">
        <v>1496</v>
      </c>
      <c r="J245" s="1012" t="s">
        <v>1166</v>
      </c>
      <c r="K245" s="1012" t="s">
        <v>1152</v>
      </c>
      <c r="L245" s="689"/>
    </row>
    <row r="246" spans="1:13">
      <c r="A246" s="1023" t="s">
        <v>1361</v>
      </c>
      <c r="B246" s="741" t="s">
        <v>1195</v>
      </c>
      <c r="C246" s="742"/>
      <c r="D246" s="743"/>
      <c r="E246" s="743"/>
      <c r="F246" s="743"/>
      <c r="G246" s="743"/>
      <c r="H246" s="744"/>
      <c r="I246" s="745">
        <v>0</v>
      </c>
      <c r="J246" s="746">
        <v>0</v>
      </c>
      <c r="K246" s="747">
        <v>0</v>
      </c>
      <c r="L246" s="689"/>
    </row>
    <row r="247" spans="1:13">
      <c r="A247" s="1023" t="s">
        <v>1361</v>
      </c>
      <c r="B247" s="749" t="s">
        <v>1153</v>
      </c>
      <c r="C247" s="750"/>
      <c r="D247" s="751"/>
      <c r="E247" s="751"/>
      <c r="F247" s="751"/>
      <c r="G247" s="751"/>
      <c r="H247" s="752"/>
      <c r="I247" s="753">
        <v>0</v>
      </c>
      <c r="J247" s="754">
        <v>0</v>
      </c>
      <c r="K247" s="755">
        <v>0</v>
      </c>
      <c r="L247" s="689"/>
    </row>
    <row r="248" spans="1:13">
      <c r="A248" s="1023" t="s">
        <v>1361</v>
      </c>
      <c r="B248" s="756" t="s">
        <v>1196</v>
      </c>
      <c r="C248" s="750"/>
      <c r="D248" s="751"/>
      <c r="E248" s="751"/>
      <c r="F248" s="751"/>
      <c r="G248" s="751"/>
      <c r="H248" s="752"/>
      <c r="I248" s="757">
        <v>0</v>
      </c>
      <c r="J248" s="758">
        <v>0</v>
      </c>
      <c r="K248" s="759">
        <v>0</v>
      </c>
      <c r="L248" s="669"/>
    </row>
    <row r="249" spans="1:13">
      <c r="A249" s="1023" t="s">
        <v>1361</v>
      </c>
      <c r="B249" s="749" t="s">
        <v>1153</v>
      </c>
      <c r="C249" s="750"/>
      <c r="D249" s="751"/>
      <c r="E249" s="751"/>
      <c r="F249" s="751"/>
      <c r="G249" s="751"/>
      <c r="H249" s="752"/>
      <c r="I249" s="753">
        <v>0</v>
      </c>
      <c r="J249" s="754">
        <v>0</v>
      </c>
      <c r="K249" s="755">
        <v>0</v>
      </c>
      <c r="L249" s="689"/>
    </row>
    <row r="250" spans="1:13">
      <c r="A250" s="1023" t="s">
        <v>1361</v>
      </c>
      <c r="B250" s="749" t="s">
        <v>1497</v>
      </c>
      <c r="C250" s="750"/>
      <c r="D250" s="751"/>
      <c r="E250" s="751"/>
      <c r="F250" s="751"/>
      <c r="G250" s="751"/>
      <c r="H250" s="752"/>
      <c r="I250" s="753">
        <v>0</v>
      </c>
      <c r="J250" s="760" t="s">
        <v>544</v>
      </c>
      <c r="K250" s="761" t="s">
        <v>544</v>
      </c>
      <c r="L250" s="689"/>
    </row>
    <row r="251" spans="1:13">
      <c r="A251" s="1023" t="s">
        <v>1361</v>
      </c>
      <c r="B251" s="749" t="s">
        <v>1154</v>
      </c>
      <c r="C251" s="750"/>
      <c r="D251" s="751"/>
      <c r="E251" s="751"/>
      <c r="F251" s="751"/>
      <c r="G251" s="751"/>
      <c r="H251" s="752"/>
      <c r="I251" s="753">
        <v>0</v>
      </c>
      <c r="J251" s="760" t="s">
        <v>544</v>
      </c>
      <c r="K251" s="761" t="s">
        <v>544</v>
      </c>
    </row>
    <row r="252" spans="1:13">
      <c r="A252" s="1023" t="s">
        <v>1361</v>
      </c>
      <c r="B252" s="749" t="s">
        <v>1155</v>
      </c>
      <c r="C252" s="750"/>
      <c r="D252" s="751"/>
      <c r="E252" s="751"/>
      <c r="F252" s="751"/>
      <c r="G252" s="751"/>
      <c r="H252" s="752"/>
      <c r="I252" s="753">
        <v>0</v>
      </c>
      <c r="J252" s="760" t="s">
        <v>544</v>
      </c>
      <c r="K252" s="761" t="s">
        <v>544</v>
      </c>
    </row>
    <row r="253" spans="1:13">
      <c r="A253" s="1023" t="s">
        <v>1361</v>
      </c>
      <c r="B253" s="749" t="s">
        <v>1156</v>
      </c>
      <c r="C253" s="750"/>
      <c r="D253" s="751"/>
      <c r="E253" s="751"/>
      <c r="F253" s="751"/>
      <c r="G253" s="751"/>
      <c r="H253" s="752"/>
      <c r="I253" s="753">
        <v>0</v>
      </c>
      <c r="J253" s="760" t="s">
        <v>544</v>
      </c>
      <c r="K253" s="761" t="s">
        <v>544</v>
      </c>
      <c r="L253" s="740"/>
    </row>
    <row r="254" spans="1:13" ht="13.5" thickBot="1">
      <c r="A254" s="1023" t="s">
        <v>1361</v>
      </c>
      <c r="B254" s="762" t="s">
        <v>1157</v>
      </c>
      <c r="C254" s="763"/>
      <c r="D254" s="764"/>
      <c r="E254" s="764"/>
      <c r="F254" s="764"/>
      <c r="G254" s="764"/>
      <c r="H254" s="765"/>
      <c r="I254" s="766">
        <v>0</v>
      </c>
      <c r="J254" s="767" t="s">
        <v>544</v>
      </c>
      <c r="K254" s="768" t="s">
        <v>544</v>
      </c>
      <c r="L254" s="748"/>
    </row>
    <row r="255" spans="1:13" ht="13.5" thickBot="1">
      <c r="A255" s="1023" t="s">
        <v>1361</v>
      </c>
      <c r="B255" s="673" t="s">
        <v>1197</v>
      </c>
      <c r="C255" s="769"/>
      <c r="D255" s="770"/>
      <c r="E255" s="770"/>
      <c r="F255" s="770"/>
      <c r="G255" s="770"/>
      <c r="H255" s="771"/>
      <c r="I255" s="992">
        <f>I246+I248</f>
        <v>0</v>
      </c>
      <c r="J255" s="992">
        <f>J246+J248-J256</f>
        <v>0</v>
      </c>
      <c r="K255" s="993">
        <f>K246+K248-K256</f>
        <v>0</v>
      </c>
      <c r="L255" s="748"/>
    </row>
    <row r="256" spans="1:13" ht="13.5" thickBot="1">
      <c r="A256" s="1023" t="s">
        <v>1361</v>
      </c>
      <c r="B256" s="676" t="s">
        <v>1250</v>
      </c>
      <c r="C256" s="769"/>
      <c r="D256" s="770"/>
      <c r="E256" s="770"/>
      <c r="F256" s="770"/>
      <c r="G256" s="770"/>
      <c r="H256" s="771"/>
      <c r="I256" s="1143" t="s">
        <v>1052</v>
      </c>
      <c r="J256" s="773">
        <v>0</v>
      </c>
      <c r="K256" s="773">
        <v>0</v>
      </c>
      <c r="L256" s="748"/>
    </row>
    <row r="257" spans="1:12" ht="13.5" thickBot="1">
      <c r="A257" s="1023" t="s">
        <v>1361</v>
      </c>
      <c r="B257" s="676" t="s">
        <v>1295</v>
      </c>
      <c r="C257" s="769"/>
      <c r="D257" s="770"/>
      <c r="E257" s="770"/>
      <c r="F257" s="770"/>
      <c r="G257" s="770"/>
      <c r="H257" s="771"/>
      <c r="I257" s="774" t="s">
        <v>1052</v>
      </c>
      <c r="J257" s="775">
        <v>0</v>
      </c>
      <c r="K257" s="775">
        <v>0</v>
      </c>
      <c r="L257" s="748"/>
    </row>
    <row r="258" spans="1:12" ht="13.5" thickBot="1">
      <c r="A258" s="1023" t="s">
        <v>1361</v>
      </c>
      <c r="B258" s="676" t="s">
        <v>1173</v>
      </c>
      <c r="C258" s="769"/>
      <c r="D258" s="770"/>
      <c r="E258" s="770"/>
      <c r="F258" s="770"/>
      <c r="G258" s="770"/>
      <c r="H258" s="771"/>
      <c r="I258" s="774">
        <v>0</v>
      </c>
      <c r="J258" s="775">
        <v>0</v>
      </c>
      <c r="K258" s="775">
        <v>0</v>
      </c>
      <c r="L258" s="748"/>
    </row>
    <row r="259" spans="1:12">
      <c r="A259" s="1023" t="s">
        <v>1361</v>
      </c>
      <c r="B259" s="776"/>
      <c r="C259" s="668"/>
      <c r="D259" s="734"/>
      <c r="E259" s="734"/>
      <c r="F259" s="734"/>
      <c r="G259" s="734"/>
      <c r="H259" s="734"/>
      <c r="I259" s="734"/>
      <c r="J259" s="669"/>
      <c r="K259" s="669"/>
      <c r="L259" s="748"/>
    </row>
    <row r="260" spans="1:12">
      <c r="A260" s="1023" t="s">
        <v>1361</v>
      </c>
      <c r="B260" s="668"/>
      <c r="C260" s="668"/>
      <c r="D260" s="734"/>
      <c r="E260" s="734"/>
      <c r="F260" s="734"/>
      <c r="G260" s="734"/>
      <c r="H260" s="734"/>
      <c r="I260" s="734"/>
      <c r="J260" s="669"/>
      <c r="K260" s="669"/>
      <c r="L260" s="748"/>
    </row>
    <row r="261" spans="1:12">
      <c r="A261" s="1023" t="s">
        <v>1361</v>
      </c>
      <c r="B261" s="670" t="s">
        <v>1158</v>
      </c>
      <c r="C261" s="669"/>
      <c r="D261" s="669"/>
      <c r="E261" s="669"/>
      <c r="F261" s="669"/>
      <c r="G261" s="669"/>
      <c r="H261" s="777"/>
      <c r="I261" s="669"/>
      <c r="J261" s="669"/>
      <c r="K261" s="669"/>
      <c r="L261" s="748"/>
    </row>
    <row r="262" spans="1:12" ht="13.5" thickBot="1">
      <c r="A262" s="1023" t="s">
        <v>1361</v>
      </c>
      <c r="B262" s="671"/>
      <c r="C262" s="1076"/>
      <c r="D262" s="1076"/>
      <c r="E262" s="1076"/>
      <c r="F262" s="1076"/>
      <c r="G262" s="1076"/>
      <c r="H262" s="1077"/>
      <c r="I262" s="669"/>
      <c r="J262" s="669"/>
      <c r="K262" s="669"/>
      <c r="L262" s="748"/>
    </row>
    <row r="263" spans="1:12" ht="13.5" thickBot="1">
      <c r="A263" s="1023" t="s">
        <v>1361</v>
      </c>
      <c r="B263" s="1015" t="s">
        <v>1385</v>
      </c>
      <c r="C263" s="686"/>
      <c r="D263" s="686"/>
      <c r="E263" s="686"/>
      <c r="F263" s="686"/>
      <c r="G263" s="686"/>
      <c r="H263" s="686"/>
      <c r="I263" s="1014" t="s">
        <v>1496</v>
      </c>
      <c r="J263" s="778"/>
      <c r="K263" s="779"/>
      <c r="L263" s="772"/>
    </row>
    <row r="264" spans="1:12">
      <c r="A264" s="1023" t="s">
        <v>1361</v>
      </c>
      <c r="B264" s="780" t="s">
        <v>1201</v>
      </c>
      <c r="C264" s="781"/>
      <c r="D264" s="782"/>
      <c r="E264" s="782"/>
      <c r="F264" s="782"/>
      <c r="G264" s="782"/>
      <c r="H264" s="783"/>
      <c r="I264" s="784">
        <v>0</v>
      </c>
      <c r="J264" s="785"/>
      <c r="K264" s="786"/>
      <c r="L264" s="772"/>
    </row>
    <row r="265" spans="1:12">
      <c r="A265" s="1023" t="s">
        <v>1361</v>
      </c>
      <c r="B265" s="674" t="s">
        <v>1202</v>
      </c>
      <c r="C265" s="734"/>
      <c r="D265" s="787"/>
      <c r="E265" s="787"/>
      <c r="F265" s="787"/>
      <c r="G265" s="787"/>
      <c r="H265" s="788"/>
      <c r="I265" s="789">
        <v>0</v>
      </c>
      <c r="J265" s="790"/>
      <c r="K265" s="791"/>
      <c r="L265" s="772"/>
    </row>
    <row r="266" spans="1:12" ht="13.5" thickBot="1">
      <c r="A266" s="1023" t="s">
        <v>1361</v>
      </c>
      <c r="B266" s="673" t="s">
        <v>1162</v>
      </c>
      <c r="C266" s="769"/>
      <c r="D266" s="770"/>
      <c r="E266" s="770"/>
      <c r="F266" s="770"/>
      <c r="G266" s="770"/>
      <c r="H266" s="771"/>
      <c r="I266" s="994" t="e">
        <f>I265/I264</f>
        <v>#DIV/0!</v>
      </c>
      <c r="J266" s="785"/>
      <c r="K266" s="786"/>
      <c r="L266" s="772"/>
    </row>
    <row r="267" spans="1:12">
      <c r="A267" s="1023" t="s">
        <v>1361</v>
      </c>
      <c r="B267" s="780" t="s">
        <v>1203</v>
      </c>
      <c r="C267" s="781"/>
      <c r="D267" s="782"/>
      <c r="E267" s="782"/>
      <c r="F267" s="782"/>
      <c r="G267" s="782"/>
      <c r="H267" s="783"/>
      <c r="I267" s="792">
        <v>0</v>
      </c>
      <c r="J267" s="793"/>
      <c r="K267" s="794"/>
      <c r="L267" s="669"/>
    </row>
    <row r="268" spans="1:12">
      <c r="A268" s="1023" t="s">
        <v>1361</v>
      </c>
      <c r="B268" s="674" t="s">
        <v>1204</v>
      </c>
      <c r="C268" s="734"/>
      <c r="D268" s="787"/>
      <c r="E268" s="787"/>
      <c r="F268" s="787"/>
      <c r="G268" s="787"/>
      <c r="H268" s="788"/>
      <c r="I268" s="789">
        <v>0</v>
      </c>
      <c r="J268" s="793"/>
      <c r="K268" s="794"/>
      <c r="L268" s="669"/>
    </row>
    <row r="269" spans="1:12" ht="13.5" thickBot="1">
      <c r="A269" s="1023" t="s">
        <v>1361</v>
      </c>
      <c r="B269" s="673" t="s">
        <v>1165</v>
      </c>
      <c r="C269" s="769"/>
      <c r="D269" s="770"/>
      <c r="E269" s="770"/>
      <c r="F269" s="770"/>
      <c r="G269" s="770"/>
      <c r="H269" s="771"/>
      <c r="I269" s="994" t="e">
        <f>I268/I267</f>
        <v>#DIV/0!</v>
      </c>
      <c r="J269" s="793"/>
      <c r="K269" s="794"/>
      <c r="L269" s="669"/>
    </row>
    <row r="270" spans="1:12">
      <c r="A270" s="1023" t="s">
        <v>1361</v>
      </c>
      <c r="B270" s="795"/>
      <c r="C270" s="669"/>
      <c r="D270" s="669"/>
      <c r="E270" s="669"/>
      <c r="F270" s="669"/>
      <c r="G270" s="669"/>
      <c r="H270" s="777"/>
      <c r="I270" s="669"/>
      <c r="J270" s="669"/>
      <c r="K270" s="669"/>
      <c r="L270" s="669"/>
    </row>
    <row r="271" spans="1:12">
      <c r="A271" s="1023" t="s">
        <v>1299</v>
      </c>
      <c r="B271" s="493"/>
      <c r="C271" s="493"/>
      <c r="D271" s="493"/>
      <c r="E271" s="493"/>
      <c r="F271" s="493"/>
      <c r="G271" s="493"/>
      <c r="H271" s="493"/>
      <c r="I271" s="493"/>
      <c r="J271" s="493"/>
      <c r="K271" s="493"/>
      <c r="L271" s="669"/>
    </row>
    <row r="272" spans="1:12" ht="13.5" thickBot="1">
      <c r="A272" s="1023" t="s">
        <v>356</v>
      </c>
      <c r="B272" s="796"/>
      <c r="C272" s="458"/>
      <c r="D272" s="458"/>
      <c r="E272" s="458"/>
      <c r="F272" s="458"/>
      <c r="G272" s="458"/>
      <c r="H272" s="458"/>
      <c r="I272" s="458"/>
      <c r="J272" s="458"/>
      <c r="K272" s="458"/>
      <c r="L272" s="669"/>
    </row>
    <row r="273" spans="1:12" ht="13.5" thickBot="1">
      <c r="A273" s="1023" t="s">
        <v>356</v>
      </c>
      <c r="B273" s="1463" t="s">
        <v>1251</v>
      </c>
      <c r="C273" s="1464"/>
      <c r="D273" s="1465"/>
      <c r="E273" s="1469" t="str">
        <f>"Sum pr. 31.12."</f>
        <v>Sum pr. 31.12.</v>
      </c>
      <c r="F273" s="1469"/>
      <c r="G273" s="1469"/>
      <c r="H273" s="1469"/>
      <c r="I273" s="1460" t="s">
        <v>1062</v>
      </c>
      <c r="J273" s="475"/>
      <c r="K273" s="1462" t="s">
        <v>1063</v>
      </c>
      <c r="L273" s="669"/>
    </row>
    <row r="274" spans="1:12" ht="26.25" thickBot="1">
      <c r="A274" s="1023" t="s">
        <v>356</v>
      </c>
      <c r="B274" s="1466"/>
      <c r="C274" s="1467"/>
      <c r="D274" s="1468"/>
      <c r="E274" s="798" t="s">
        <v>1064</v>
      </c>
      <c r="F274" s="500" t="s">
        <v>1065</v>
      </c>
      <c r="G274" s="500" t="s">
        <v>1066</v>
      </c>
      <c r="H274" s="799" t="s">
        <v>1067</v>
      </c>
      <c r="I274" s="1461"/>
      <c r="J274" s="475"/>
      <c r="K274" s="1423"/>
      <c r="L274" s="669"/>
    </row>
    <row r="275" spans="1:12" ht="13.5" thickBot="1">
      <c r="A275" s="1023" t="s">
        <v>356</v>
      </c>
      <c r="B275" s="800" t="s">
        <v>1068</v>
      </c>
      <c r="C275" s="801"/>
      <c r="D275" s="801"/>
      <c r="E275" s="802"/>
      <c r="F275" s="802"/>
      <c r="G275" s="802"/>
      <c r="H275" s="802"/>
      <c r="I275" s="996">
        <f>SUM(E275:H275)</f>
        <v>0</v>
      </c>
      <c r="J275" s="475"/>
      <c r="K275" s="803"/>
      <c r="L275" s="669"/>
    </row>
    <row r="276" spans="1:12" ht="39" thickBot="1">
      <c r="A276" s="1023" t="s">
        <v>356</v>
      </c>
      <c r="B276" s="995" t="s">
        <v>1069</v>
      </c>
      <c r="C276" s="805"/>
      <c r="D276" s="805"/>
      <c r="E276" s="806"/>
      <c r="F276" s="806"/>
      <c r="G276" s="806"/>
      <c r="H276" s="806"/>
      <c r="I276" s="997">
        <f>SUM(E276:H276)</f>
        <v>0</v>
      </c>
      <c r="J276" s="475"/>
      <c r="K276" s="806"/>
      <c r="L276" s="669"/>
    </row>
    <row r="277" spans="1:12" ht="13.5" thickBot="1">
      <c r="A277" s="1023" t="s">
        <v>356</v>
      </c>
      <c r="B277" s="807" t="s">
        <v>1070</v>
      </c>
      <c r="C277" s="808"/>
      <c r="D277" s="808"/>
      <c r="E277" s="809"/>
      <c r="F277" s="809"/>
      <c r="G277" s="809"/>
      <c r="H277" s="809"/>
      <c r="I277" s="997">
        <f>SUM(E277:H277)</f>
        <v>0</v>
      </c>
      <c r="J277" s="475"/>
      <c r="K277" s="810"/>
    </row>
    <row r="278" spans="1:12" ht="13.5" thickBot="1">
      <c r="A278" s="1023" t="s">
        <v>356</v>
      </c>
      <c r="B278" s="804" t="s">
        <v>1071</v>
      </c>
      <c r="C278" s="811"/>
      <c r="D278" s="811"/>
      <c r="E278" s="568"/>
      <c r="F278" s="568"/>
      <c r="G278" s="568"/>
      <c r="H278" s="568"/>
      <c r="I278" s="997">
        <f>SUM(E278:H278)</f>
        <v>0</v>
      </c>
      <c r="J278" s="475"/>
      <c r="K278" s="812"/>
    </row>
    <row r="279" spans="1:12" ht="13.5" thickBot="1">
      <c r="A279" s="1023" t="s">
        <v>356</v>
      </c>
      <c r="B279" s="813" t="s">
        <v>1070</v>
      </c>
      <c r="C279" s="811"/>
      <c r="D279" s="811"/>
      <c r="E279" s="568"/>
      <c r="F279" s="568"/>
      <c r="G279" s="568"/>
      <c r="H279" s="568"/>
      <c r="I279" s="997">
        <f>SUM(E279:H279)</f>
        <v>0</v>
      </c>
      <c r="J279" s="475"/>
      <c r="K279" s="812"/>
      <c r="L279" s="493"/>
    </row>
    <row r="280" spans="1:12" ht="13.5" thickBot="1">
      <c r="A280" s="1023" t="s">
        <v>356</v>
      </c>
      <c r="B280" s="807" t="s">
        <v>1114</v>
      </c>
      <c r="C280" s="811"/>
      <c r="D280" s="811"/>
      <c r="E280" s="549" t="s">
        <v>544</v>
      </c>
      <c r="F280" s="549" t="s">
        <v>544</v>
      </c>
      <c r="G280" s="549" t="s">
        <v>544</v>
      </c>
      <c r="H280" s="549" t="s">
        <v>544</v>
      </c>
      <c r="I280" s="998" t="s">
        <v>544</v>
      </c>
      <c r="J280" s="475"/>
      <c r="K280" s="812"/>
    </row>
    <row r="281" spans="1:12" ht="13.5" thickBot="1">
      <c r="A281" s="1023" t="s">
        <v>356</v>
      </c>
      <c r="B281" s="804" t="s">
        <v>1072</v>
      </c>
      <c r="C281" s="805"/>
      <c r="D281" s="805"/>
      <c r="E281" s="806"/>
      <c r="F281" s="806"/>
      <c r="G281" s="806"/>
      <c r="H281" s="806"/>
      <c r="I281" s="997">
        <f>SUM(E281:H281)</f>
        <v>0</v>
      </c>
      <c r="J281" s="475"/>
      <c r="K281" s="806"/>
      <c r="L281" s="8"/>
    </row>
    <row r="282" spans="1:12" ht="13.5" thickBot="1">
      <c r="A282" s="1023" t="s">
        <v>356</v>
      </c>
      <c r="B282" s="813" t="s">
        <v>1070</v>
      </c>
      <c r="C282" s="458"/>
      <c r="D282" s="811"/>
      <c r="E282" s="568"/>
      <c r="F282" s="568"/>
      <c r="G282" s="568"/>
      <c r="H282" s="568"/>
      <c r="I282" s="997">
        <f>SUM(E282:H282)</f>
        <v>0</v>
      </c>
      <c r="J282" s="475"/>
      <c r="K282" s="812"/>
      <c r="L282" s="8"/>
    </row>
    <row r="283" spans="1:12" ht="13.5" thickBot="1">
      <c r="A283" s="1023" t="s">
        <v>356</v>
      </c>
      <c r="B283" s="807" t="s">
        <v>1073</v>
      </c>
      <c r="C283" s="808"/>
      <c r="D283" s="808"/>
      <c r="E283" s="549" t="s">
        <v>544</v>
      </c>
      <c r="F283" s="549" t="s">
        <v>544</v>
      </c>
      <c r="G283" s="549" t="s">
        <v>544</v>
      </c>
      <c r="H283" s="549" t="s">
        <v>544</v>
      </c>
      <c r="I283" s="998" t="s">
        <v>544</v>
      </c>
      <c r="J283" s="475"/>
      <c r="K283" s="810"/>
      <c r="L283" s="8"/>
    </row>
    <row r="284" spans="1:12" ht="13.5" thickBot="1">
      <c r="A284" s="1023" t="s">
        <v>356</v>
      </c>
      <c r="B284" s="804" t="s">
        <v>1074</v>
      </c>
      <c r="C284" s="805"/>
      <c r="D284" s="805"/>
      <c r="E284" s="806"/>
      <c r="F284" s="806"/>
      <c r="G284" s="806"/>
      <c r="H284" s="806"/>
      <c r="I284" s="997">
        <f>SUM(E284:H284)</f>
        <v>0</v>
      </c>
      <c r="J284" s="475"/>
      <c r="K284" s="806"/>
      <c r="L284" s="8"/>
    </row>
    <row r="285" spans="1:12" ht="13.5" thickBot="1">
      <c r="A285" s="1023" t="s">
        <v>356</v>
      </c>
      <c r="B285" s="813" t="s">
        <v>1070</v>
      </c>
      <c r="C285" s="811"/>
      <c r="D285" s="811"/>
      <c r="E285" s="568"/>
      <c r="F285" s="568"/>
      <c r="G285" s="568"/>
      <c r="H285" s="568"/>
      <c r="I285" s="997">
        <f>SUM(E285:H285)</f>
        <v>0</v>
      </c>
      <c r="J285" s="475"/>
      <c r="K285" s="812"/>
      <c r="L285" s="8"/>
    </row>
    <row r="286" spans="1:12" ht="13.5" thickBot="1">
      <c r="A286" s="1023" t="s">
        <v>356</v>
      </c>
      <c r="B286" s="807" t="s">
        <v>1075</v>
      </c>
      <c r="C286" s="481"/>
      <c r="D286" s="808"/>
      <c r="E286" s="633" t="s">
        <v>544</v>
      </c>
      <c r="F286" s="633" t="s">
        <v>544</v>
      </c>
      <c r="G286" s="633" t="s">
        <v>544</v>
      </c>
      <c r="H286" s="633" t="s">
        <v>544</v>
      </c>
      <c r="I286" s="999" t="s">
        <v>544</v>
      </c>
      <c r="J286" s="475"/>
      <c r="K286" s="810"/>
      <c r="L286" s="8"/>
    </row>
    <row r="287" spans="1:12" ht="13.5" thickBot="1">
      <c r="A287" s="1023" t="s">
        <v>356</v>
      </c>
      <c r="B287" s="804" t="s">
        <v>1076</v>
      </c>
      <c r="C287" s="805"/>
      <c r="D287" s="805"/>
      <c r="E287" s="806"/>
      <c r="F287" s="806"/>
      <c r="G287" s="806"/>
      <c r="H287" s="806"/>
      <c r="I287" s="997">
        <f>SUM(E287:H287)</f>
        <v>0</v>
      </c>
      <c r="J287" s="475"/>
      <c r="K287" s="806"/>
      <c r="L287" s="8"/>
    </row>
    <row r="288" spans="1:12" ht="13.5" thickBot="1">
      <c r="A288" s="1023" t="s">
        <v>356</v>
      </c>
      <c r="B288" s="813" t="s">
        <v>1070</v>
      </c>
      <c r="C288" s="811"/>
      <c r="D288" s="811"/>
      <c r="E288" s="568"/>
      <c r="F288" s="568"/>
      <c r="G288" s="568"/>
      <c r="H288" s="568"/>
      <c r="I288" s="997">
        <f>SUM(E288:H288)</f>
        <v>0</v>
      </c>
      <c r="J288" s="475"/>
      <c r="K288" s="812"/>
      <c r="L288" s="8"/>
    </row>
    <row r="289" spans="1:12" ht="13.5" thickBot="1">
      <c r="A289" s="1023" t="s">
        <v>356</v>
      </c>
      <c r="B289" s="807" t="s">
        <v>1077</v>
      </c>
      <c r="C289" s="481"/>
      <c r="D289" s="808"/>
      <c r="E289" s="549" t="s">
        <v>544</v>
      </c>
      <c r="F289" s="549" t="s">
        <v>544</v>
      </c>
      <c r="G289" s="549" t="s">
        <v>544</v>
      </c>
      <c r="H289" s="549" t="s">
        <v>544</v>
      </c>
      <c r="I289" s="998" t="s">
        <v>544</v>
      </c>
      <c r="J289" s="475"/>
      <c r="K289" s="810"/>
      <c r="L289" s="8"/>
    </row>
    <row r="290" spans="1:12" ht="13.5" thickBot="1">
      <c r="A290" s="1023" t="s">
        <v>356</v>
      </c>
      <c r="B290" s="804" t="s">
        <v>1078</v>
      </c>
      <c r="C290" s="805"/>
      <c r="D290" s="805"/>
      <c r="E290" s="806"/>
      <c r="F290" s="806"/>
      <c r="G290" s="806"/>
      <c r="H290" s="806"/>
      <c r="I290" s="997">
        <f>SUM(E290:H290)</f>
        <v>0</v>
      </c>
      <c r="J290" s="475"/>
      <c r="K290" s="806"/>
      <c r="L290" s="8"/>
    </row>
    <row r="291" spans="1:12" ht="13.5" thickBot="1">
      <c r="A291" s="1023" t="s">
        <v>356</v>
      </c>
      <c r="B291" s="813" t="s">
        <v>1070</v>
      </c>
      <c r="C291" s="811"/>
      <c r="D291" s="811"/>
      <c r="E291" s="568"/>
      <c r="F291" s="568"/>
      <c r="G291" s="568"/>
      <c r="H291" s="568"/>
      <c r="I291" s="997">
        <f>SUM(E291:H291)</f>
        <v>0</v>
      </c>
      <c r="J291" s="475"/>
      <c r="K291" s="812"/>
      <c r="L291" s="8"/>
    </row>
    <row r="292" spans="1:12" ht="13.5" thickBot="1">
      <c r="A292" s="1023" t="s">
        <v>356</v>
      </c>
      <c r="B292" s="807" t="s">
        <v>1079</v>
      </c>
      <c r="C292" s="481"/>
      <c r="D292" s="808"/>
      <c r="E292" s="549" t="s">
        <v>544</v>
      </c>
      <c r="F292" s="549" t="s">
        <v>544</v>
      </c>
      <c r="G292" s="549" t="s">
        <v>544</v>
      </c>
      <c r="H292" s="549" t="s">
        <v>544</v>
      </c>
      <c r="I292" s="998" t="s">
        <v>544</v>
      </c>
      <c r="J292" s="475"/>
      <c r="K292" s="810"/>
      <c r="L292" s="8"/>
    </row>
    <row r="293" spans="1:12" ht="13.5" thickBot="1">
      <c r="A293" s="1023" t="s">
        <v>356</v>
      </c>
      <c r="B293" s="814" t="s">
        <v>1080</v>
      </c>
      <c r="C293" s="811"/>
      <c r="D293" s="811"/>
      <c r="E293" s="812"/>
      <c r="F293" s="812"/>
      <c r="G293" s="812"/>
      <c r="H293" s="812"/>
      <c r="I293" s="997">
        <f>SUM(E293:H293)</f>
        <v>0</v>
      </c>
      <c r="J293" s="475"/>
      <c r="K293" s="812"/>
      <c r="L293" s="8"/>
    </row>
    <row r="294" spans="1:12" ht="13.5" thickBot="1">
      <c r="A294" s="1023" t="s">
        <v>356</v>
      </c>
      <c r="B294" s="813" t="s">
        <v>1070</v>
      </c>
      <c r="C294" s="458"/>
      <c r="D294" s="811"/>
      <c r="E294" s="568"/>
      <c r="F294" s="568"/>
      <c r="G294" s="568"/>
      <c r="H294" s="568"/>
      <c r="I294" s="997">
        <f>SUM(E294:H294)</f>
        <v>0</v>
      </c>
      <c r="J294" s="475"/>
      <c r="K294" s="812"/>
      <c r="L294" s="8"/>
    </row>
    <row r="295" spans="1:12" ht="13.5" thickBot="1">
      <c r="A295" s="1023" t="s">
        <v>356</v>
      </c>
      <c r="B295" s="807" t="s">
        <v>1081</v>
      </c>
      <c r="C295" s="481"/>
      <c r="D295" s="808"/>
      <c r="E295" s="549" t="s">
        <v>544</v>
      </c>
      <c r="F295" s="549" t="s">
        <v>544</v>
      </c>
      <c r="G295" s="549" t="s">
        <v>544</v>
      </c>
      <c r="H295" s="549" t="s">
        <v>544</v>
      </c>
      <c r="I295" s="998" t="s">
        <v>544</v>
      </c>
      <c r="J295" s="475"/>
      <c r="K295" s="810"/>
      <c r="L295" s="8"/>
    </row>
    <row r="296" spans="1:12" ht="13.5" thickBot="1">
      <c r="A296" s="1023" t="s">
        <v>356</v>
      </c>
      <c r="B296" s="815" t="s">
        <v>1082</v>
      </c>
      <c r="C296" s="816"/>
      <c r="D296" s="817"/>
      <c r="E296" s="1000">
        <f>SUM(E276+E281+E284+E287+E290+E293)</f>
        <v>0</v>
      </c>
      <c r="F296" s="1000">
        <f t="shared" ref="F296:I296" si="4">SUM(F276+F281+F284+F287+F290+F293)</f>
        <v>0</v>
      </c>
      <c r="G296" s="1000">
        <f t="shared" si="4"/>
        <v>0</v>
      </c>
      <c r="H296" s="1000">
        <f t="shared" si="4"/>
        <v>0</v>
      </c>
      <c r="I296" s="1000">
        <f t="shared" si="4"/>
        <v>0</v>
      </c>
      <c r="J296" s="475"/>
      <c r="K296" s="997">
        <f>SUM(K276+K281+K284+K287+K290+K293)</f>
        <v>0</v>
      </c>
      <c r="L296" s="8"/>
    </row>
    <row r="297" spans="1:12" ht="13.5" thickBot="1">
      <c r="A297" s="1023" t="s">
        <v>356</v>
      </c>
      <c r="B297" s="565" t="s">
        <v>1083</v>
      </c>
      <c r="C297" s="481"/>
      <c r="D297" s="599"/>
      <c r="E297" s="1002">
        <f>E275-E296</f>
        <v>0</v>
      </c>
      <c r="F297" s="1003">
        <f>F275-F296</f>
        <v>0</v>
      </c>
      <c r="G297" s="1003">
        <f>G275-G296</f>
        <v>0</v>
      </c>
      <c r="H297" s="1003">
        <f>H275-H296</f>
        <v>0</v>
      </c>
      <c r="I297" s="1001">
        <f>I275-I296</f>
        <v>0</v>
      </c>
      <c r="J297" s="475"/>
      <c r="K297" s="475"/>
      <c r="L297" s="8"/>
    </row>
    <row r="298" spans="1:12" ht="13.5" thickBot="1">
      <c r="A298" s="1023" t="s">
        <v>356</v>
      </c>
      <c r="B298" s="818"/>
      <c r="C298" s="458"/>
      <c r="D298" s="530"/>
      <c r="E298" s="819"/>
      <c r="F298" s="819"/>
      <c r="G298" s="819"/>
      <c r="H298" s="819"/>
      <c r="I298" s="819"/>
      <c r="J298" s="475"/>
      <c r="K298" s="819"/>
      <c r="L298" s="8"/>
    </row>
    <row r="299" spans="1:12" ht="13.5" thickBot="1">
      <c r="A299" s="1023" t="s">
        <v>356</v>
      </c>
      <c r="D299" s="464" t="s">
        <v>116</v>
      </c>
      <c r="E299" s="820" t="str">
        <f>IF(I275=I255,(""),"Kontroller sun barn under tiltak mot tab 2-4-1A, jf pkt 1+ pkt2")</f>
        <v/>
      </c>
      <c r="L299" s="8"/>
    </row>
    <row r="300" spans="1:12" ht="13.5" thickBot="1">
      <c r="A300" s="1023" t="s">
        <v>356</v>
      </c>
      <c r="D300" s="464" t="s">
        <v>1248</v>
      </c>
      <c r="E300" s="820" t="str">
        <f>IF(SUM(I276+I281+I284+I287+I290+I293)=I275,"","Summen av pkt. 1.1 til og med pkt. 1.6 skal være lik summen i pkt. 1")</f>
        <v/>
      </c>
      <c r="L300" s="8"/>
    </row>
    <row r="301" spans="1:12" ht="13.5" thickBot="1">
      <c r="A301" s="1023" t="s">
        <v>356</v>
      </c>
      <c r="D301" s="464" t="s">
        <v>1084</v>
      </c>
      <c r="E301" s="820" t="str">
        <f>IF(SUM(K276+K281+K284+K287+K290+K293)&lt;K275,"Summen av pkt. 1.1 til og med pkt. 1.6 skal være større eller lik summen i pkt. 1","")</f>
        <v/>
      </c>
      <c r="L301" s="8"/>
    </row>
    <row r="302" spans="1:12">
      <c r="A302" s="1023" t="s">
        <v>356</v>
      </c>
      <c r="B302" s="493"/>
      <c r="C302" s="458"/>
      <c r="D302" s="458"/>
      <c r="E302" s="458"/>
      <c r="F302" s="458"/>
      <c r="G302" s="458"/>
      <c r="H302" s="458"/>
      <c r="I302" s="458"/>
      <c r="J302" s="458"/>
      <c r="K302" s="458"/>
      <c r="L302" s="8"/>
    </row>
    <row r="303" spans="1:12" ht="13.5" thickBot="1">
      <c r="A303" s="439" t="s">
        <v>356</v>
      </c>
      <c r="B303" s="493"/>
      <c r="C303" s="1093"/>
      <c r="D303" s="1093"/>
      <c r="E303" s="1093"/>
      <c r="F303" s="1093"/>
      <c r="G303" s="1093"/>
      <c r="H303" s="1093"/>
      <c r="I303" s="1093"/>
      <c r="J303" s="1093"/>
      <c r="K303" s="1093"/>
      <c r="L303" s="8"/>
    </row>
    <row r="304" spans="1:12" ht="24.75" thickBot="1">
      <c r="A304" s="439" t="s">
        <v>356</v>
      </c>
      <c r="B304" s="1457" t="s">
        <v>1216</v>
      </c>
      <c r="C304" s="1458"/>
      <c r="D304" s="1458"/>
      <c r="E304" s="1458"/>
      <c r="F304" s="1458"/>
      <c r="G304" s="1458"/>
      <c r="H304" s="1458"/>
      <c r="I304" s="1459"/>
      <c r="J304" s="1229" t="s">
        <v>1217</v>
      </c>
      <c r="K304" s="1093"/>
      <c r="L304" s="8"/>
    </row>
    <row r="305" spans="1:12">
      <c r="A305" s="439" t="s">
        <v>356</v>
      </c>
      <c r="B305" s="1232" t="s">
        <v>1218</v>
      </c>
      <c r="C305" s="1216"/>
      <c r="D305" s="1216"/>
      <c r="E305" s="1216"/>
      <c r="F305" s="1216"/>
      <c r="G305" s="1216"/>
      <c r="H305" s="1216"/>
      <c r="I305" s="1216"/>
      <c r="J305" s="1218">
        <v>0</v>
      </c>
      <c r="K305" s="1093"/>
      <c r="L305" s="8"/>
    </row>
    <row r="306" spans="1:12" ht="13.5" thickBot="1">
      <c r="A306" s="439" t="s">
        <v>356</v>
      </c>
      <c r="B306" s="1207" t="s">
        <v>1219</v>
      </c>
      <c r="C306" s="1230"/>
      <c r="D306" s="1216"/>
      <c r="E306" s="1216"/>
      <c r="F306" s="1216"/>
      <c r="G306" s="1216"/>
      <c r="H306" s="1216"/>
      <c r="I306" s="1216"/>
      <c r="J306" s="1221">
        <v>0</v>
      </c>
      <c r="K306" s="1093"/>
      <c r="L306" s="8"/>
    </row>
    <row r="307" spans="1:12" ht="13.5" thickBot="1">
      <c r="A307" s="439" t="s">
        <v>356</v>
      </c>
      <c r="B307" s="1235" t="s">
        <v>1220</v>
      </c>
      <c r="C307" s="1233"/>
      <c r="D307" s="1234"/>
      <c r="E307" s="1234"/>
      <c r="F307" s="1234"/>
      <c r="G307" s="1234"/>
      <c r="H307" s="1234"/>
      <c r="I307" s="1234"/>
      <c r="J307" s="1198">
        <f>SUBTOTAL(9,J305:J306)</f>
        <v>0</v>
      </c>
      <c r="K307" s="1093"/>
      <c r="L307" s="8"/>
    </row>
    <row r="308" spans="1:12">
      <c r="A308" s="439" t="s">
        <v>356</v>
      </c>
      <c r="B308" s="1232" t="s">
        <v>1221</v>
      </c>
      <c r="C308" s="1220"/>
      <c r="D308" s="1220"/>
      <c r="E308" s="1220"/>
      <c r="F308" s="1220"/>
      <c r="G308" s="1220"/>
      <c r="H308" s="1220"/>
      <c r="I308" s="1220"/>
      <c r="J308" s="1218">
        <v>0</v>
      </c>
      <c r="K308" s="1093"/>
      <c r="L308" s="8"/>
    </row>
    <row r="309" spans="1:12">
      <c r="A309" s="439" t="s">
        <v>356</v>
      </c>
      <c r="B309" s="1217" t="s">
        <v>1222</v>
      </c>
      <c r="C309" s="1216"/>
      <c r="D309" s="1216"/>
      <c r="E309" s="1216"/>
      <c r="F309" s="1216"/>
      <c r="G309" s="1216"/>
      <c r="H309" s="1216"/>
      <c r="I309" s="1216"/>
      <c r="J309" s="1219">
        <v>0</v>
      </c>
      <c r="K309" s="1093"/>
      <c r="L309" s="8"/>
    </row>
    <row r="310" spans="1:12" ht="13.5" thickBot="1">
      <c r="A310" s="439" t="s">
        <v>356</v>
      </c>
      <c r="B310" s="1207" t="s">
        <v>1223</v>
      </c>
      <c r="C310" s="1231"/>
      <c r="D310" s="1206"/>
      <c r="E310" s="1206"/>
      <c r="F310" s="1206"/>
      <c r="G310" s="1206"/>
      <c r="H310" s="1206"/>
      <c r="I310" s="1206"/>
      <c r="J310" s="1221">
        <v>0</v>
      </c>
      <c r="K310" s="1093"/>
      <c r="L310" s="8"/>
    </row>
    <row r="311" spans="1:12" ht="13.5" thickBot="1">
      <c r="A311" s="439" t="s">
        <v>356</v>
      </c>
      <c r="B311" s="1163"/>
      <c r="C311" s="1163"/>
      <c r="D311" s="1191"/>
      <c r="E311" s="1163"/>
      <c r="F311" s="1163"/>
      <c r="G311" s="1163"/>
      <c r="H311" s="1163"/>
      <c r="I311" s="1163"/>
      <c r="J311" s="1163"/>
      <c r="K311" s="1093"/>
      <c r="L311" s="1091"/>
    </row>
    <row r="312" spans="1:12" ht="19.5" thickBot="1">
      <c r="A312" s="439" t="s">
        <v>356</v>
      </c>
      <c r="B312" s="1245" t="s">
        <v>165</v>
      </c>
      <c r="C312" s="1244" t="str">
        <f>IF(J305=J308+J309,(""),"Summen av rad 3+4 skal være lik rad 1")</f>
        <v/>
      </c>
      <c r="D312" s="1191"/>
      <c r="E312" s="1163"/>
      <c r="F312" s="1163"/>
      <c r="G312" s="1163"/>
      <c r="H312" s="1163"/>
      <c r="I312" s="1163"/>
      <c r="J312" s="1163"/>
      <c r="K312" s="1093"/>
      <c r="L312" s="1091"/>
    </row>
    <row r="313" spans="1:12" ht="13.5" thickBot="1">
      <c r="A313" s="439" t="s">
        <v>356</v>
      </c>
      <c r="B313" s="1165"/>
      <c r="C313" s="1165"/>
      <c r="D313" s="1183"/>
      <c r="E313" s="1183"/>
      <c r="F313" s="1183"/>
      <c r="G313" s="1183"/>
      <c r="H313" s="1183"/>
      <c r="I313" s="1183"/>
      <c r="J313" s="1163"/>
      <c r="K313" s="1093"/>
      <c r="L313" s="1091"/>
    </row>
    <row r="314" spans="1:12" ht="13.5" thickBot="1">
      <c r="A314" s="439" t="s">
        <v>356</v>
      </c>
      <c r="B314" s="1247" t="s">
        <v>1256</v>
      </c>
      <c r="C314" s="1248"/>
      <c r="D314" s="1248"/>
      <c r="E314" s="1239"/>
      <c r="F314" s="1239"/>
      <c r="G314" s="1240" t="s">
        <v>152</v>
      </c>
      <c r="H314" s="1228" t="s">
        <v>1217</v>
      </c>
      <c r="I314" s="1183"/>
      <c r="J314" s="1183"/>
      <c r="K314" s="1093"/>
      <c r="L314" s="1091"/>
    </row>
    <row r="315" spans="1:12">
      <c r="A315" s="439" t="s">
        <v>356</v>
      </c>
      <c r="B315" s="1176" t="s">
        <v>1252</v>
      </c>
      <c r="C315" s="1175"/>
      <c r="D315" s="1189"/>
      <c r="E315" s="1189"/>
      <c r="F315" s="1189"/>
      <c r="G315" s="1195"/>
      <c r="H315" s="1341">
        <v>0</v>
      </c>
      <c r="I315" s="1183"/>
      <c r="J315" s="1183"/>
      <c r="K315" s="1093"/>
      <c r="L315" s="1091"/>
    </row>
    <row r="316" spans="1:12">
      <c r="A316" s="439" t="s">
        <v>356</v>
      </c>
      <c r="B316" s="1201" t="s">
        <v>1224</v>
      </c>
      <c r="C316" s="1165"/>
      <c r="D316" s="1183"/>
      <c r="E316" s="1183"/>
      <c r="F316" s="1183"/>
      <c r="G316" s="1194"/>
      <c r="H316" s="1179">
        <v>0</v>
      </c>
      <c r="I316" s="1183"/>
      <c r="J316" s="1183"/>
      <c r="K316" s="1093"/>
      <c r="L316" s="1091"/>
    </row>
    <row r="317" spans="1:12" ht="13.5" thickBot="1">
      <c r="A317" s="439" t="s">
        <v>356</v>
      </c>
      <c r="B317" s="1241" t="s">
        <v>1225</v>
      </c>
      <c r="C317" s="1237"/>
      <c r="D317" s="1236"/>
      <c r="E317" s="1236"/>
      <c r="F317" s="1236"/>
      <c r="G317" s="1242"/>
      <c r="H317" s="1197" t="e">
        <f>H316/H315</f>
        <v>#DIV/0!</v>
      </c>
      <c r="I317" s="1183"/>
      <c r="J317" s="1183"/>
      <c r="K317" s="1093"/>
      <c r="L317" s="1091"/>
    </row>
    <row r="318" spans="1:12">
      <c r="A318" s="439" t="s">
        <v>356</v>
      </c>
      <c r="B318" s="1176" t="s">
        <v>1254</v>
      </c>
      <c r="C318" s="1175"/>
      <c r="D318" s="1189"/>
      <c r="E318" s="1189"/>
      <c r="F318" s="1189"/>
      <c r="G318" s="1189"/>
      <c r="H318" s="1190">
        <v>0</v>
      </c>
      <c r="I318" s="1183"/>
      <c r="J318" s="1183"/>
      <c r="K318" s="1093"/>
      <c r="L318" s="1091"/>
    </row>
    <row r="319" spans="1:12">
      <c r="A319" s="439" t="s">
        <v>356</v>
      </c>
      <c r="B319" s="1201" t="s">
        <v>1226</v>
      </c>
      <c r="C319" s="1165"/>
      <c r="D319" s="1183"/>
      <c r="E319" s="1183"/>
      <c r="F319" s="1183"/>
      <c r="G319" s="1183"/>
      <c r="H319" s="1179">
        <v>0</v>
      </c>
      <c r="I319" s="1183"/>
      <c r="J319" s="1183"/>
      <c r="K319" s="1093"/>
      <c r="L319" s="1091"/>
    </row>
    <row r="320" spans="1:12" ht="13.5" thickBot="1">
      <c r="A320" s="439" t="s">
        <v>356</v>
      </c>
      <c r="B320" s="1238" t="s">
        <v>1227</v>
      </c>
      <c r="C320" s="1223"/>
      <c r="D320" s="1222"/>
      <c r="E320" s="1222"/>
      <c r="F320" s="1222"/>
      <c r="G320" s="1222"/>
      <c r="H320" s="1227" t="e">
        <f>H319/H318</f>
        <v>#DIV/0!</v>
      </c>
      <c r="I320" s="1183"/>
      <c r="J320" s="1183"/>
      <c r="K320" s="1163"/>
      <c r="L320" s="1091"/>
    </row>
    <row r="321" spans="1:12">
      <c r="A321" s="439" t="s">
        <v>356</v>
      </c>
      <c r="B321" s="1176" t="s">
        <v>1252</v>
      </c>
      <c r="C321" s="1175"/>
      <c r="D321" s="1189"/>
      <c r="E321" s="1189"/>
      <c r="F321" s="1189"/>
      <c r="G321" s="1195"/>
      <c r="H321" s="1341">
        <v>0</v>
      </c>
      <c r="I321" s="1183"/>
      <c r="J321" s="1183"/>
      <c r="K321" s="1163"/>
      <c r="L321" s="1091"/>
    </row>
    <row r="322" spans="1:12">
      <c r="A322" s="439" t="s">
        <v>356</v>
      </c>
      <c r="B322" s="1201" t="s">
        <v>1228</v>
      </c>
      <c r="C322" s="1165"/>
      <c r="D322" s="1183"/>
      <c r="E322" s="1183"/>
      <c r="F322" s="1183"/>
      <c r="G322" s="1183"/>
      <c r="H322" s="1179">
        <v>0</v>
      </c>
      <c r="I322" s="1183"/>
      <c r="J322" s="1183"/>
      <c r="K322" s="1163"/>
      <c r="L322" s="1091"/>
    </row>
    <row r="323" spans="1:12" ht="13.5" thickBot="1">
      <c r="A323" s="439" t="s">
        <v>356</v>
      </c>
      <c r="B323" s="1238" t="s">
        <v>1229</v>
      </c>
      <c r="C323" s="1223"/>
      <c r="D323" s="1222"/>
      <c r="E323" s="1222"/>
      <c r="F323" s="1222"/>
      <c r="G323" s="1222"/>
      <c r="H323" s="1227" t="e">
        <f>H322/H321</f>
        <v>#DIV/0!</v>
      </c>
      <c r="I323" s="1183"/>
      <c r="J323" s="1183"/>
      <c r="K323" s="1163"/>
      <c r="L323" s="1091"/>
    </row>
    <row r="324" spans="1:12">
      <c r="A324" s="1023" t="s">
        <v>356</v>
      </c>
      <c r="B324" s="1213" t="s">
        <v>1253</v>
      </c>
      <c r="C324" s="1165"/>
      <c r="D324" s="1183"/>
      <c r="E324" s="1183"/>
      <c r="F324" s="1183"/>
      <c r="G324" s="1183"/>
      <c r="H324" s="1183"/>
      <c r="I324" s="1183"/>
      <c r="J324" s="1163"/>
      <c r="K324" s="1163"/>
      <c r="L324" s="1091"/>
    </row>
    <row r="325" spans="1:12">
      <c r="A325" s="1023" t="s">
        <v>356</v>
      </c>
      <c r="B325" s="1212" t="s">
        <v>1255</v>
      </c>
      <c r="C325" s="1165"/>
      <c r="D325" s="1183"/>
      <c r="E325" s="1183"/>
      <c r="F325" s="1183"/>
      <c r="G325" s="1183"/>
      <c r="H325" s="1183"/>
      <c r="I325" s="1183"/>
      <c r="J325" s="1163"/>
      <c r="K325" s="1163"/>
      <c r="L325" s="1091"/>
    </row>
    <row r="326" spans="1:12">
      <c r="A326" s="1023" t="s">
        <v>356</v>
      </c>
      <c r="B326" s="1163"/>
      <c r="C326" s="1165"/>
      <c r="D326" s="1183"/>
      <c r="E326" s="1183"/>
      <c r="F326" s="1183"/>
      <c r="G326" s="1183"/>
      <c r="H326" s="1183"/>
      <c r="I326" s="1183"/>
      <c r="J326" s="1163"/>
      <c r="K326" s="1163"/>
      <c r="L326" s="1091"/>
    </row>
    <row r="327" spans="1:12" ht="13.5" thickBot="1">
      <c r="A327" s="1023" t="s">
        <v>356</v>
      </c>
      <c r="B327" s="1164"/>
      <c r="C327" s="1164"/>
      <c r="D327" s="1164"/>
      <c r="E327" s="1171"/>
      <c r="F327" s="1164"/>
      <c r="G327" s="1164"/>
      <c r="H327" s="1164"/>
      <c r="I327" s="1164"/>
      <c r="J327" s="1164"/>
      <c r="K327" s="1164"/>
      <c r="L327" s="1091"/>
    </row>
    <row r="328" spans="1:12" ht="13.5" thickBot="1">
      <c r="A328" s="1023" t="s">
        <v>356</v>
      </c>
      <c r="B328" s="1210"/>
      <c r="C328" s="1211"/>
      <c r="D328" s="1211"/>
      <c r="E328" s="1211"/>
      <c r="F328" s="1211"/>
      <c r="G328" s="1454" t="s">
        <v>1230</v>
      </c>
      <c r="H328" s="1455"/>
      <c r="I328" s="1456"/>
      <c r="J328" s="1208"/>
      <c r="K328" s="1208"/>
      <c r="L328" s="1163"/>
    </row>
    <row r="329" spans="1:12">
      <c r="A329" s="1023" t="s">
        <v>356</v>
      </c>
      <c r="B329" s="1177" t="s">
        <v>1231</v>
      </c>
      <c r="C329" s="1183"/>
      <c r="D329" s="1183"/>
      <c r="E329" s="1183"/>
      <c r="F329" s="1194"/>
      <c r="G329" s="1193" t="s">
        <v>1232</v>
      </c>
      <c r="H329" s="1193" t="s">
        <v>1233</v>
      </c>
      <c r="I329" s="1196" t="s">
        <v>1234</v>
      </c>
      <c r="J329" s="1164"/>
      <c r="K329" s="1164"/>
      <c r="L329" s="1163"/>
    </row>
    <row r="330" spans="1:12">
      <c r="A330" s="1023" t="s">
        <v>356</v>
      </c>
      <c r="B330" s="1177" t="s">
        <v>1235</v>
      </c>
      <c r="C330" s="1183"/>
      <c r="D330" s="1183"/>
      <c r="E330" s="1183"/>
      <c r="F330" s="1194"/>
      <c r="G330" s="1193" t="s">
        <v>1236</v>
      </c>
      <c r="H330" s="1193" t="s">
        <v>1237</v>
      </c>
      <c r="I330" s="1178" t="s">
        <v>1238</v>
      </c>
      <c r="J330" s="1164"/>
      <c r="K330" s="1164"/>
      <c r="L330" s="1163"/>
    </row>
    <row r="331" spans="1:12" ht="13.5" thickBot="1">
      <c r="A331" s="1023" t="s">
        <v>356</v>
      </c>
      <c r="B331" s="1172"/>
      <c r="C331" s="1184"/>
      <c r="D331" s="1184"/>
      <c r="E331" s="1184"/>
      <c r="F331" s="1184"/>
      <c r="G331" s="1192"/>
      <c r="H331" s="1192"/>
      <c r="I331" s="1181" t="s">
        <v>1237</v>
      </c>
      <c r="J331" s="1164"/>
      <c r="K331" s="1164"/>
      <c r="L331" s="1163"/>
    </row>
    <row r="332" spans="1:12" ht="13.5" thickBot="1">
      <c r="A332" s="1023" t="s">
        <v>356</v>
      </c>
      <c r="B332" s="1180" t="s">
        <v>1239</v>
      </c>
      <c r="C332" s="1184"/>
      <c r="D332" s="1184"/>
      <c r="E332" s="1184"/>
      <c r="F332" s="1184"/>
      <c r="G332" s="1192">
        <v>0</v>
      </c>
      <c r="H332" s="1192">
        <v>0</v>
      </c>
      <c r="I332" s="1192">
        <v>0</v>
      </c>
      <c r="J332" s="1164"/>
      <c r="K332" s="1164"/>
      <c r="L332" s="1163"/>
    </row>
    <row r="333" spans="1:12">
      <c r="A333" s="1023" t="s">
        <v>356</v>
      </c>
      <c r="B333" s="1182" t="s">
        <v>1240</v>
      </c>
      <c r="C333" s="1165"/>
      <c r="D333" s="1165"/>
      <c r="E333" s="1165"/>
      <c r="F333" s="1165"/>
      <c r="G333" s="1187" t="s">
        <v>544</v>
      </c>
      <c r="H333" s="1187" t="s">
        <v>544</v>
      </c>
      <c r="I333" s="1187" t="s">
        <v>544</v>
      </c>
      <c r="J333" s="1164"/>
      <c r="K333" s="1164"/>
      <c r="L333" s="1163"/>
    </row>
    <row r="334" spans="1:12">
      <c r="A334" s="1023" t="s">
        <v>356</v>
      </c>
      <c r="B334" s="1182" t="s">
        <v>1241</v>
      </c>
      <c r="C334" s="1165"/>
      <c r="D334" s="1165"/>
      <c r="E334" s="1165"/>
      <c r="F334" s="1165"/>
      <c r="G334" s="1188">
        <v>0</v>
      </c>
      <c r="H334" s="1188">
        <v>0</v>
      </c>
      <c r="I334" s="1188">
        <v>0</v>
      </c>
      <c r="J334" s="1164"/>
      <c r="K334" s="1164"/>
      <c r="L334" s="1163"/>
    </row>
    <row r="335" spans="1:12">
      <c r="A335" s="1023" t="s">
        <v>356</v>
      </c>
      <c r="B335" s="1182" t="s">
        <v>1242</v>
      </c>
      <c r="C335" s="1165"/>
      <c r="D335" s="1165"/>
      <c r="E335" s="1165"/>
      <c r="F335" s="1165"/>
      <c r="G335" s="1188">
        <v>0</v>
      </c>
      <c r="H335" s="1188">
        <v>0</v>
      </c>
      <c r="I335" s="1188">
        <v>0</v>
      </c>
      <c r="J335" s="1164"/>
      <c r="K335" s="1164"/>
      <c r="L335" s="1164"/>
    </row>
    <row r="336" spans="1:12">
      <c r="A336" s="1023" t="s">
        <v>356</v>
      </c>
      <c r="B336" s="1182" t="s">
        <v>1243</v>
      </c>
      <c r="C336" s="1165"/>
      <c r="D336" s="1165"/>
      <c r="E336" s="1165"/>
      <c r="F336" s="1165"/>
      <c r="G336" s="1188">
        <v>0</v>
      </c>
      <c r="H336" s="1188">
        <v>0</v>
      </c>
      <c r="I336" s="1188">
        <v>0</v>
      </c>
      <c r="J336" s="1164"/>
      <c r="K336" s="1164"/>
      <c r="L336" s="1209"/>
    </row>
    <row r="337" spans="1:12">
      <c r="A337" s="1023" t="s">
        <v>356</v>
      </c>
      <c r="B337" s="1182" t="s">
        <v>1244</v>
      </c>
      <c r="C337" s="1165"/>
      <c r="D337" s="1165"/>
      <c r="E337" s="1165"/>
      <c r="F337" s="1165"/>
      <c r="G337" s="1188">
        <v>0</v>
      </c>
      <c r="H337" s="1188">
        <v>0</v>
      </c>
      <c r="I337" s="1188">
        <v>0</v>
      </c>
      <c r="J337" s="1164"/>
      <c r="K337" s="1164"/>
      <c r="L337" s="1165"/>
    </row>
    <row r="338" spans="1:12" ht="13.5" thickBot="1">
      <c r="A338" s="1023" t="s">
        <v>356</v>
      </c>
      <c r="B338" s="1172" t="s">
        <v>1245</v>
      </c>
      <c r="C338" s="1184"/>
      <c r="D338" s="1184"/>
      <c r="E338" s="1184"/>
      <c r="F338" s="1184"/>
      <c r="G338" s="1192">
        <v>0</v>
      </c>
      <c r="H338" s="1192">
        <v>0</v>
      </c>
      <c r="I338" s="1192">
        <v>0</v>
      </c>
      <c r="J338" s="1164"/>
      <c r="K338" s="1164"/>
      <c r="L338" s="1165"/>
    </row>
    <row r="339" spans="1:12" ht="13.5" thickBot="1">
      <c r="A339" s="1023" t="s">
        <v>356</v>
      </c>
      <c r="B339" s="1185" t="s">
        <v>1246</v>
      </c>
      <c r="C339" s="1186"/>
      <c r="D339" s="1186"/>
      <c r="E339" s="1186"/>
      <c r="F339" s="1186"/>
      <c r="G339" s="1199">
        <f>SUBTOTAL(9,G334:G338)</f>
        <v>0</v>
      </c>
      <c r="H339" s="1199">
        <f t="shared" ref="H339:I339" si="5">SUBTOTAL(9,H334:H338)</f>
        <v>0</v>
      </c>
      <c r="I339" s="1199">
        <f t="shared" si="5"/>
        <v>0</v>
      </c>
      <c r="J339" s="1164"/>
      <c r="K339" s="1164"/>
      <c r="L339" s="1165"/>
    </row>
    <row r="340" spans="1:12" ht="13.5" thickBot="1">
      <c r="A340" s="1023" t="s">
        <v>356</v>
      </c>
      <c r="B340" s="1185" t="s">
        <v>1247</v>
      </c>
      <c r="C340" s="1186"/>
      <c r="D340" s="1186"/>
      <c r="E340" s="1186"/>
      <c r="F340" s="1186"/>
      <c r="G340" s="1173">
        <v>0</v>
      </c>
      <c r="H340" s="1173">
        <v>0</v>
      </c>
      <c r="I340" s="1173">
        <v>0</v>
      </c>
      <c r="J340" s="1164"/>
      <c r="K340" s="1164"/>
      <c r="L340" s="1165"/>
    </row>
    <row r="341" spans="1:12">
      <c r="A341" s="1023" t="s">
        <v>356</v>
      </c>
      <c r="B341" s="493"/>
      <c r="C341" s="1093"/>
      <c r="D341" s="1093"/>
      <c r="E341" s="1093"/>
      <c r="F341" s="1093"/>
      <c r="G341" s="1093"/>
      <c r="H341" s="1093"/>
      <c r="I341" s="1093"/>
      <c r="J341" s="1093"/>
      <c r="K341" s="1093"/>
      <c r="L341" s="1165"/>
    </row>
    <row r="342" spans="1:12">
      <c r="A342" s="1023" t="s">
        <v>356</v>
      </c>
      <c r="B342" s="493"/>
      <c r="C342" s="458"/>
      <c r="D342" s="458"/>
      <c r="E342" s="458"/>
      <c r="F342" s="458"/>
      <c r="G342" s="458"/>
      <c r="H342" s="458"/>
      <c r="I342" s="458"/>
      <c r="J342" s="458"/>
      <c r="K342" s="458"/>
      <c r="L342" s="1165"/>
    </row>
    <row r="343" spans="1:12">
      <c r="A343" s="1023" t="s">
        <v>356</v>
      </c>
      <c r="B343" s="493"/>
      <c r="C343" s="458"/>
      <c r="D343" s="458"/>
      <c r="E343" s="458"/>
      <c r="F343" s="458"/>
      <c r="G343" s="458"/>
      <c r="H343" s="458"/>
      <c r="I343" s="458"/>
      <c r="J343" s="458"/>
      <c r="K343" s="458"/>
      <c r="L343" s="1165"/>
    </row>
    <row r="344" spans="1:12">
      <c r="A344" s="1023" t="s">
        <v>356</v>
      </c>
      <c r="B344" s="493"/>
      <c r="C344" s="458"/>
      <c r="D344" s="458"/>
      <c r="E344" s="458"/>
      <c r="F344" s="458"/>
      <c r="G344" s="458"/>
      <c r="H344" s="458"/>
      <c r="I344" s="458"/>
      <c r="J344" s="458"/>
      <c r="K344" s="458"/>
      <c r="L344" s="1165"/>
    </row>
    <row r="345" spans="1:12" ht="18.75">
      <c r="A345" s="1023" t="s">
        <v>1361</v>
      </c>
      <c r="B345" s="1348" t="s">
        <v>1390</v>
      </c>
      <c r="E345" s="559"/>
      <c r="L345" s="1165"/>
    </row>
    <row r="346" spans="1:12" s="1169" customFormat="1" ht="19.5" thickBot="1">
      <c r="A346" s="1023" t="s">
        <v>1361</v>
      </c>
      <c r="B346" s="465"/>
      <c r="C346" s="1091"/>
      <c r="D346" s="1091"/>
      <c r="E346" s="559"/>
      <c r="F346" s="1091"/>
      <c r="G346" s="1091"/>
      <c r="H346" s="1091"/>
      <c r="I346" s="1091"/>
      <c r="J346" s="1091"/>
      <c r="K346" s="1091"/>
      <c r="L346" s="1165"/>
    </row>
    <row r="347" spans="1:12" ht="26.25" thickBot="1">
      <c r="A347" s="177" t="s">
        <v>1299</v>
      </c>
      <c r="B347" s="1404" t="s">
        <v>1353</v>
      </c>
      <c r="C347" s="1405"/>
      <c r="D347" s="1405"/>
      <c r="E347" s="1405"/>
      <c r="F347" s="1406"/>
      <c r="G347" s="1318" t="s">
        <v>1347</v>
      </c>
      <c r="H347" s="1318" t="s">
        <v>1357</v>
      </c>
      <c r="I347" s="475"/>
      <c r="J347" s="475"/>
      <c r="K347" s="475"/>
      <c r="L347" s="495"/>
    </row>
    <row r="348" spans="1:12">
      <c r="A348" s="1023" t="s">
        <v>1299</v>
      </c>
      <c r="B348" s="1409" t="s">
        <v>1352</v>
      </c>
      <c r="C348" s="1410"/>
      <c r="D348" s="1410"/>
      <c r="E348" s="1410"/>
      <c r="F348" s="1410"/>
      <c r="G348" s="1334">
        <v>0</v>
      </c>
      <c r="H348" s="1335">
        <v>0</v>
      </c>
      <c r="I348" s="475"/>
      <c r="J348" s="475"/>
      <c r="K348" s="475"/>
      <c r="L348" s="495"/>
    </row>
    <row r="349" spans="1:12">
      <c r="A349" s="1023" t="s">
        <v>1299</v>
      </c>
      <c r="B349" s="1416" t="s">
        <v>1348</v>
      </c>
      <c r="C349" s="1417"/>
      <c r="D349" s="1417"/>
      <c r="E349" s="1417"/>
      <c r="F349" s="1417"/>
      <c r="G349" s="1336">
        <v>0</v>
      </c>
      <c r="H349" s="441">
        <v>0</v>
      </c>
      <c r="I349" s="475"/>
      <c r="J349" s="475"/>
      <c r="K349" s="475"/>
      <c r="L349" s="495"/>
    </row>
    <row r="350" spans="1:12" ht="13.5" thickBot="1">
      <c r="A350" s="1023" t="s">
        <v>1299</v>
      </c>
      <c r="B350" s="1416" t="s">
        <v>1349</v>
      </c>
      <c r="C350" s="1417"/>
      <c r="D350" s="1417"/>
      <c r="E350" s="1417"/>
      <c r="F350" s="1417"/>
      <c r="G350" s="1336">
        <v>0</v>
      </c>
      <c r="H350" s="441">
        <v>0</v>
      </c>
      <c r="I350" s="475"/>
      <c r="J350" s="475"/>
      <c r="K350" s="475"/>
      <c r="L350" s="495"/>
    </row>
    <row r="351" spans="1:12" ht="13.5" thickBot="1">
      <c r="A351" s="1023" t="s">
        <v>1299</v>
      </c>
      <c r="B351" s="1407" t="s">
        <v>1358</v>
      </c>
      <c r="C351" s="1408"/>
      <c r="D351" s="1408"/>
      <c r="E351" s="1408"/>
      <c r="F351" s="1408"/>
      <c r="G351" s="1337">
        <f>SUBTOTAL(9,G348:G350)</f>
        <v>0</v>
      </c>
      <c r="H351" s="926">
        <f>SUBTOTAL(9,H348:H350)</f>
        <v>0</v>
      </c>
      <c r="I351" s="475"/>
      <c r="J351" s="475"/>
      <c r="K351" s="475"/>
      <c r="L351" s="495"/>
    </row>
    <row r="352" spans="1:12">
      <c r="A352" s="1023" t="s">
        <v>1299</v>
      </c>
      <c r="B352" s="494" t="s">
        <v>1354</v>
      </c>
      <c r="C352" s="1091"/>
      <c r="D352" s="1091"/>
      <c r="E352" s="1091"/>
      <c r="F352" s="1091"/>
      <c r="G352" s="1091"/>
      <c r="H352" s="1163"/>
      <c r="I352" s="475"/>
      <c r="J352" s="475"/>
      <c r="K352" s="475"/>
      <c r="L352" s="1345"/>
    </row>
    <row r="353" spans="1:12" ht="13.5" thickBot="1">
      <c r="A353" s="1023" t="s">
        <v>1299</v>
      </c>
      <c r="B353" s="1163"/>
      <c r="C353" s="1163"/>
      <c r="D353" s="1163"/>
      <c r="E353" s="1163"/>
      <c r="F353" s="1163"/>
      <c r="G353" s="1163"/>
      <c r="H353" s="1163"/>
      <c r="I353" s="475"/>
      <c r="J353" s="475"/>
      <c r="K353" s="475"/>
      <c r="L353" s="478"/>
    </row>
    <row r="354" spans="1:12" ht="25.5">
      <c r="A354" s="1023" t="s">
        <v>1299</v>
      </c>
      <c r="B354" s="1404" t="s">
        <v>1355</v>
      </c>
      <c r="C354" s="1405"/>
      <c r="D354" s="1405"/>
      <c r="E354" s="1405"/>
      <c r="F354" s="1406"/>
      <c r="G354" s="1318" t="s">
        <v>1347</v>
      </c>
      <c r="H354" s="1318" t="s">
        <v>1357</v>
      </c>
      <c r="I354" s="475"/>
      <c r="J354" s="475"/>
      <c r="K354" s="475"/>
      <c r="L354" s="475"/>
    </row>
    <row r="355" spans="1:12" ht="13.5" thickBot="1">
      <c r="A355" s="1023" t="s">
        <v>1299</v>
      </c>
      <c r="B355" s="1407" t="s">
        <v>1350</v>
      </c>
      <c r="C355" s="1408"/>
      <c r="D355" s="1408"/>
      <c r="E355" s="1408"/>
      <c r="F355" s="1408"/>
      <c r="G355" s="1337">
        <v>0</v>
      </c>
      <c r="H355" s="1338">
        <v>0</v>
      </c>
      <c r="I355" s="475"/>
      <c r="J355" s="475"/>
      <c r="K355" s="475"/>
      <c r="L355" s="475"/>
    </row>
    <row r="356" spans="1:12">
      <c r="A356" s="1023" t="s">
        <v>1299</v>
      </c>
      <c r="B356" s="494" t="s">
        <v>1356</v>
      </c>
      <c r="C356" s="475"/>
      <c r="D356" s="475"/>
      <c r="E356" s="475"/>
      <c r="F356" s="475"/>
      <c r="G356" s="475"/>
      <c r="H356" s="495"/>
      <c r="I356" s="475"/>
      <c r="J356" s="475"/>
      <c r="K356" s="475"/>
      <c r="L356" s="475"/>
    </row>
    <row r="357" spans="1:12">
      <c r="A357" s="1023" t="s">
        <v>1299</v>
      </c>
      <c r="B357" s="475"/>
      <c r="C357" s="475"/>
      <c r="D357" s="475"/>
      <c r="E357" s="475"/>
      <c r="F357" s="475"/>
      <c r="G357" s="475"/>
      <c r="H357" s="495"/>
      <c r="I357" s="475"/>
      <c r="J357" s="475"/>
      <c r="K357" s="475"/>
      <c r="L357" s="475"/>
    </row>
    <row r="358" spans="1:12">
      <c r="A358" s="1023" t="s">
        <v>1299</v>
      </c>
      <c r="B358" s="493"/>
      <c r="E358" s="559"/>
      <c r="L358" s="1165"/>
    </row>
    <row r="359" spans="1:12">
      <c r="A359" s="1023" t="s">
        <v>1299</v>
      </c>
      <c r="E359" s="559"/>
      <c r="L359" s="1165"/>
    </row>
    <row r="360" spans="1:12">
      <c r="A360" s="1023" t="s">
        <v>1299</v>
      </c>
      <c r="E360" s="559"/>
      <c r="L360" s="1165"/>
    </row>
    <row r="361" spans="1:12">
      <c r="A361" s="1023" t="s">
        <v>1299</v>
      </c>
      <c r="E361" s="559"/>
      <c r="L361" s="1091"/>
    </row>
    <row r="362" spans="1:12">
      <c r="A362" s="1023" t="s">
        <v>1299</v>
      </c>
      <c r="E362" s="559"/>
    </row>
    <row r="363" spans="1:12">
      <c r="A363" s="1023" t="s">
        <v>1299</v>
      </c>
      <c r="E363" s="559"/>
    </row>
    <row r="364" spans="1:12">
      <c r="A364" s="1023" t="s">
        <v>1299</v>
      </c>
      <c r="E364" s="559"/>
    </row>
    <row r="365" spans="1:12">
      <c r="A365" s="1023" t="s">
        <v>1299</v>
      </c>
      <c r="E365" s="559"/>
    </row>
    <row r="366" spans="1:12">
      <c r="A366" s="1023" t="s">
        <v>1299</v>
      </c>
      <c r="E366" s="559"/>
    </row>
    <row r="367" spans="1:12">
      <c r="A367" s="1023" t="s">
        <v>1299</v>
      </c>
      <c r="E367" s="559"/>
    </row>
    <row r="368" spans="1:12">
      <c r="A368" s="1023" t="s">
        <v>1299</v>
      </c>
      <c r="E368" s="559"/>
    </row>
    <row r="369" spans="1:13">
      <c r="A369" s="1023" t="s">
        <v>1299</v>
      </c>
      <c r="E369" s="559"/>
    </row>
    <row r="370" spans="1:13">
      <c r="A370" s="1023" t="s">
        <v>1299</v>
      </c>
      <c r="E370" s="559"/>
    </row>
    <row r="371" spans="1:13">
      <c r="A371" s="1023" t="s">
        <v>1299</v>
      </c>
      <c r="E371" s="559"/>
    </row>
    <row r="372" spans="1:13">
      <c r="A372" s="1023" t="s">
        <v>1299</v>
      </c>
      <c r="E372" s="559"/>
    </row>
    <row r="373" spans="1:13">
      <c r="A373" s="1023" t="s">
        <v>1299</v>
      </c>
      <c r="E373" s="559"/>
    </row>
    <row r="374" spans="1:13">
      <c r="A374" s="1023" t="s">
        <v>1299</v>
      </c>
      <c r="E374" s="559"/>
    </row>
    <row r="375" spans="1:13">
      <c r="A375" s="1023" t="s">
        <v>1299</v>
      </c>
      <c r="E375" s="559"/>
    </row>
    <row r="376" spans="1:13">
      <c r="A376" s="1023" t="s">
        <v>1299</v>
      </c>
      <c r="E376" s="559"/>
    </row>
    <row r="377" spans="1:13">
      <c r="A377" s="1023" t="s">
        <v>1299</v>
      </c>
      <c r="E377" s="559"/>
    </row>
    <row r="378" spans="1:13">
      <c r="A378" s="1023" t="s">
        <v>1299</v>
      </c>
      <c r="E378" s="559"/>
      <c r="M378" s="163"/>
    </row>
    <row r="379" spans="1:13" s="1169" customFormat="1">
      <c r="A379" s="1023" t="s">
        <v>1299</v>
      </c>
      <c r="B379" s="443"/>
      <c r="C379" s="443"/>
      <c r="D379" s="443"/>
      <c r="E379" s="559"/>
      <c r="F379" s="443"/>
      <c r="G379" s="443"/>
      <c r="H379" s="443"/>
      <c r="I379" s="443"/>
      <c r="J379" s="443"/>
      <c r="K379" s="443"/>
      <c r="L379" s="443"/>
      <c r="M379" s="1205"/>
    </row>
    <row r="380" spans="1:13" s="1169" customFormat="1">
      <c r="A380" s="1023" t="s">
        <v>1299</v>
      </c>
      <c r="B380" s="443"/>
      <c r="C380" s="443"/>
      <c r="D380" s="443"/>
      <c r="E380" s="559"/>
      <c r="F380" s="443"/>
      <c r="G380" s="443"/>
      <c r="H380" s="443"/>
      <c r="I380" s="443"/>
      <c r="J380" s="443"/>
      <c r="K380" s="443"/>
      <c r="L380" s="443"/>
      <c r="M380" s="1205"/>
    </row>
    <row r="381" spans="1:13" s="1169" customFormat="1">
      <c r="A381" s="1023" t="s">
        <v>1299</v>
      </c>
      <c r="B381" s="443"/>
      <c r="C381" s="443"/>
      <c r="D381" s="443"/>
      <c r="E381" s="559"/>
      <c r="F381" s="443"/>
      <c r="G381" s="443"/>
      <c r="H381" s="443"/>
      <c r="I381" s="443"/>
      <c r="J381" s="443"/>
      <c r="K381" s="443"/>
      <c r="L381" s="443"/>
      <c r="M381" s="1205"/>
    </row>
    <row r="382" spans="1:13" s="1169" customFormat="1">
      <c r="A382" s="1023" t="s">
        <v>1299</v>
      </c>
      <c r="B382" s="443"/>
      <c r="C382" s="443"/>
      <c r="D382" s="443"/>
      <c r="E382" s="559"/>
      <c r="F382" s="443"/>
      <c r="G382" s="443"/>
      <c r="H382" s="443"/>
      <c r="I382" s="443"/>
      <c r="J382" s="443"/>
      <c r="K382" s="443"/>
      <c r="L382" s="443"/>
      <c r="M382" s="1205"/>
    </row>
    <row r="383" spans="1:13" s="1169" customFormat="1">
      <c r="A383" s="1023" t="s">
        <v>1299</v>
      </c>
      <c r="B383" s="443"/>
      <c r="C383" s="443"/>
      <c r="D383" s="443"/>
      <c r="E383" s="559"/>
      <c r="F383" s="443"/>
      <c r="G383" s="443"/>
      <c r="H383" s="443"/>
      <c r="I383" s="443"/>
      <c r="J383" s="443"/>
      <c r="K383" s="443"/>
      <c r="L383" s="443"/>
      <c r="M383" s="1205"/>
    </row>
    <row r="384" spans="1:13" s="1169" customFormat="1">
      <c r="A384" s="1023" t="s">
        <v>1299</v>
      </c>
      <c r="B384" s="443"/>
      <c r="C384" s="443"/>
      <c r="D384" s="443"/>
      <c r="E384" s="559"/>
      <c r="F384" s="443"/>
      <c r="G384" s="443"/>
      <c r="H384" s="443"/>
      <c r="I384" s="443"/>
      <c r="J384" s="443"/>
      <c r="K384" s="443"/>
      <c r="L384" s="443"/>
      <c r="M384" s="1205"/>
    </row>
    <row r="385" spans="1:13" s="1169" customFormat="1">
      <c r="A385" s="1023" t="s">
        <v>1299</v>
      </c>
      <c r="B385" s="443"/>
      <c r="C385" s="443"/>
      <c r="D385" s="443"/>
      <c r="E385" s="559"/>
      <c r="F385" s="443"/>
      <c r="G385" s="443"/>
      <c r="H385" s="443"/>
      <c r="I385" s="443"/>
      <c r="J385" s="443"/>
      <c r="K385" s="443"/>
      <c r="L385" s="443"/>
      <c r="M385" s="1205"/>
    </row>
    <row r="386" spans="1:13" s="1169" customFormat="1">
      <c r="A386" s="1023" t="s">
        <v>1299</v>
      </c>
      <c r="B386" s="443"/>
      <c r="C386" s="443"/>
      <c r="D386" s="443"/>
      <c r="E386" s="559"/>
      <c r="F386" s="443"/>
      <c r="G386" s="443"/>
      <c r="H386" s="443"/>
      <c r="I386" s="443"/>
      <c r="J386" s="443"/>
      <c r="K386" s="443"/>
      <c r="L386" s="443"/>
      <c r="M386" s="1205"/>
    </row>
    <row r="387" spans="1:13" s="1169" customFormat="1">
      <c r="A387" s="1023" t="s">
        <v>1299</v>
      </c>
      <c r="B387" s="443"/>
      <c r="C387" s="443"/>
      <c r="D387" s="443"/>
      <c r="E387" s="559"/>
      <c r="F387" s="443"/>
      <c r="G387" s="443"/>
      <c r="H387" s="443"/>
      <c r="I387" s="443"/>
      <c r="J387" s="443"/>
      <c r="K387" s="443"/>
      <c r="L387" s="443"/>
      <c r="M387" s="1205"/>
    </row>
    <row r="388" spans="1:13" s="1169" customFormat="1">
      <c r="A388" s="1023" t="s">
        <v>1299</v>
      </c>
      <c r="B388" s="443"/>
      <c r="C388" s="443"/>
      <c r="D388" s="443"/>
      <c r="E388" s="559"/>
      <c r="F388" s="443"/>
      <c r="G388" s="443"/>
      <c r="H388" s="443"/>
      <c r="I388" s="443"/>
      <c r="J388" s="443"/>
      <c r="K388" s="443"/>
      <c r="L388" s="443"/>
      <c r="M388" s="1205"/>
    </row>
    <row r="389" spans="1:13" s="1169" customFormat="1">
      <c r="A389" s="1023" t="s">
        <v>1299</v>
      </c>
      <c r="B389" s="443"/>
      <c r="C389" s="443"/>
      <c r="D389" s="443"/>
      <c r="E389" s="559"/>
      <c r="F389" s="443"/>
      <c r="G389" s="443"/>
      <c r="H389" s="443"/>
      <c r="I389" s="443"/>
      <c r="J389" s="443"/>
      <c r="K389" s="443"/>
      <c r="L389" s="443"/>
      <c r="M389" s="1205"/>
    </row>
    <row r="390" spans="1:13">
      <c r="A390" s="1023" t="s">
        <v>1299</v>
      </c>
      <c r="E390" s="559"/>
      <c r="M390" s="163"/>
    </row>
    <row r="391" spans="1:13">
      <c r="A391" s="1023" t="s">
        <v>1299</v>
      </c>
      <c r="E391" s="559"/>
    </row>
    <row r="392" spans="1:13">
      <c r="A392" s="1023" t="s">
        <v>1299</v>
      </c>
      <c r="E392" s="559"/>
    </row>
    <row r="393" spans="1:13">
      <c r="A393" s="1023" t="s">
        <v>1299</v>
      </c>
      <c r="E393" s="559"/>
    </row>
    <row r="394" spans="1:13">
      <c r="A394" s="1023" t="s">
        <v>1299</v>
      </c>
      <c r="E394" s="559"/>
      <c r="M394"/>
    </row>
    <row r="395" spans="1:13">
      <c r="A395" s="1023" t="s">
        <v>1299</v>
      </c>
      <c r="E395" s="559"/>
      <c r="M395"/>
    </row>
    <row r="396" spans="1:13">
      <c r="A396" s="1023" t="s">
        <v>1299</v>
      </c>
      <c r="E396" s="559"/>
    </row>
    <row r="397" spans="1:13">
      <c r="A397" s="1023" t="s">
        <v>1299</v>
      </c>
      <c r="E397" s="559"/>
    </row>
    <row r="398" spans="1:13">
      <c r="A398" s="1023" t="s">
        <v>1299</v>
      </c>
      <c r="E398" s="559"/>
    </row>
    <row r="399" spans="1:13">
      <c r="A399" s="1023" t="s">
        <v>1299</v>
      </c>
      <c r="E399" s="559"/>
    </row>
    <row r="400" spans="1:13">
      <c r="A400" s="1023" t="s">
        <v>1299</v>
      </c>
      <c r="E400" s="559"/>
    </row>
    <row r="401" spans="1:13">
      <c r="A401" s="1023" t="s">
        <v>1299</v>
      </c>
      <c r="E401" s="559"/>
    </row>
    <row r="402" spans="1:13">
      <c r="A402" s="1023" t="s">
        <v>1299</v>
      </c>
      <c r="E402" s="559"/>
    </row>
    <row r="403" spans="1:13">
      <c r="A403" s="1023" t="s">
        <v>1299</v>
      </c>
      <c r="E403" s="559"/>
    </row>
    <row r="404" spans="1:13">
      <c r="A404" s="1023" t="s">
        <v>1299</v>
      </c>
      <c r="E404" s="559"/>
    </row>
    <row r="405" spans="1:13">
      <c r="A405" s="1023" t="s">
        <v>1299</v>
      </c>
      <c r="E405" s="559"/>
      <c r="M405" s="8" t="s">
        <v>152</v>
      </c>
    </row>
    <row r="406" spans="1:13">
      <c r="A406" s="1023" t="s">
        <v>1299</v>
      </c>
      <c r="E406" s="559"/>
    </row>
    <row r="407" spans="1:13">
      <c r="A407" s="1023" t="s">
        <v>1299</v>
      </c>
      <c r="E407" s="559"/>
    </row>
    <row r="408" spans="1:13">
      <c r="A408" s="1023" t="s">
        <v>1299</v>
      </c>
      <c r="E408" s="559"/>
    </row>
    <row r="409" spans="1:13">
      <c r="A409" s="1023" t="s">
        <v>1299</v>
      </c>
      <c r="E409" s="559"/>
    </row>
    <row r="410" spans="1:13">
      <c r="A410" s="1023" t="s">
        <v>1299</v>
      </c>
      <c r="E410" s="559"/>
      <c r="M410" s="8" t="s">
        <v>152</v>
      </c>
    </row>
    <row r="411" spans="1:13">
      <c r="A411" s="1023" t="s">
        <v>1299</v>
      </c>
      <c r="E411" s="559"/>
    </row>
    <row r="412" spans="1:13">
      <c r="A412" s="1023" t="s">
        <v>1299</v>
      </c>
      <c r="E412" s="559"/>
    </row>
    <row r="413" spans="1:13" ht="13.5" thickBot="1">
      <c r="A413" s="1023" t="s">
        <v>1299</v>
      </c>
      <c r="B413" s="443" t="s">
        <v>152</v>
      </c>
      <c r="J413" s="1277"/>
    </row>
    <row r="414" spans="1:13">
      <c r="A414" s="1023" t="s">
        <v>1299</v>
      </c>
      <c r="B414" s="821" t="s">
        <v>395</v>
      </c>
      <c r="C414" s="821" t="s">
        <v>152</v>
      </c>
      <c r="D414" s="822" t="s">
        <v>152</v>
      </c>
      <c r="E414" s="822" t="s">
        <v>152</v>
      </c>
      <c r="F414" s="822" t="s">
        <v>152</v>
      </c>
      <c r="G414" s="822" t="s">
        <v>152</v>
      </c>
      <c r="H414" s="822" t="s">
        <v>152</v>
      </c>
      <c r="I414" s="570" t="s">
        <v>152</v>
      </c>
      <c r="J414" s="1279" t="s">
        <v>152</v>
      </c>
      <c r="K414" s="1279"/>
      <c r="L414" s="543"/>
    </row>
    <row r="415" spans="1:13" ht="39" thickBot="1">
      <c r="A415" s="1023" t="s">
        <v>1299</v>
      </c>
      <c r="B415" s="823" t="str">
        <f>" Antall beboere i institusjon 1)  pr  31.12. - etter kjønn og alder  "</f>
        <v xml:space="preserve"> Antall beboere i institusjon 1)  pr  31.12. - etter kjønn og alder  </v>
      </c>
      <c r="C415" s="824" t="s">
        <v>68</v>
      </c>
      <c r="D415" s="825" t="s">
        <v>69</v>
      </c>
      <c r="E415" s="825" t="s">
        <v>70</v>
      </c>
      <c r="F415" s="825" t="s">
        <v>71</v>
      </c>
      <c r="G415" s="825" t="s">
        <v>72</v>
      </c>
      <c r="H415" s="825" t="s">
        <v>73</v>
      </c>
      <c r="I415" s="826" t="s">
        <v>74</v>
      </c>
      <c r="J415" s="827" t="s">
        <v>1283</v>
      </c>
      <c r="K415" s="827" t="s">
        <v>1282</v>
      </c>
      <c r="L415" s="827" t="s">
        <v>545</v>
      </c>
    </row>
    <row r="416" spans="1:13">
      <c r="A416" s="1023" t="s">
        <v>1299</v>
      </c>
      <c r="B416" s="552" t="s">
        <v>557</v>
      </c>
      <c r="C416" s="552">
        <v>0</v>
      </c>
      <c r="D416" s="1079">
        <v>0</v>
      </c>
      <c r="E416" s="1079">
        <v>0</v>
      </c>
      <c r="F416" s="1079">
        <v>0</v>
      </c>
      <c r="G416" s="1079">
        <v>0</v>
      </c>
      <c r="H416" s="1079">
        <v>0</v>
      </c>
      <c r="I416" s="1079">
        <v>0</v>
      </c>
      <c r="J416" s="1079">
        <v>0</v>
      </c>
      <c r="K416" s="1079">
        <v>0</v>
      </c>
      <c r="L416" s="976">
        <f>SUM(C416:K416)</f>
        <v>0</v>
      </c>
    </row>
    <row r="417" spans="1:12" s="163" customFormat="1" ht="13.5" thickBot="1">
      <c r="A417" s="1023" t="s">
        <v>1299</v>
      </c>
      <c r="B417" s="588" t="s">
        <v>765</v>
      </c>
      <c r="C417" s="540">
        <v>0</v>
      </c>
      <c r="D417" s="1078">
        <v>0</v>
      </c>
      <c r="E417" s="1078">
        <v>0</v>
      </c>
      <c r="F417" s="1078">
        <v>0</v>
      </c>
      <c r="G417" s="1078">
        <v>0</v>
      </c>
      <c r="H417" s="1078">
        <v>0</v>
      </c>
      <c r="I417" s="1078">
        <v>0</v>
      </c>
      <c r="J417" s="1081">
        <v>0</v>
      </c>
      <c r="K417" s="1081">
        <v>0</v>
      </c>
      <c r="L417" s="976">
        <f>SUM(C417:K417)</f>
        <v>0</v>
      </c>
    </row>
    <row r="418" spans="1:12" s="163" customFormat="1" ht="13.5" thickBot="1">
      <c r="A418" s="1023" t="s">
        <v>1299</v>
      </c>
      <c r="B418" s="558" t="s">
        <v>890</v>
      </c>
      <c r="C418" s="973">
        <f t="shared" ref="C418:J418" si="6">SUM(C416:C417)</f>
        <v>0</v>
      </c>
      <c r="D418" s="973">
        <f t="shared" si="6"/>
        <v>0</v>
      </c>
      <c r="E418" s="973">
        <f t="shared" si="6"/>
        <v>0</v>
      </c>
      <c r="F418" s="973">
        <f t="shared" si="6"/>
        <v>0</v>
      </c>
      <c r="G418" s="973">
        <f t="shared" si="6"/>
        <v>0</v>
      </c>
      <c r="H418" s="973">
        <f t="shared" si="6"/>
        <v>0</v>
      </c>
      <c r="I418" s="973">
        <f t="shared" si="6"/>
        <v>0</v>
      </c>
      <c r="J418" s="1102">
        <f t="shared" si="6"/>
        <v>0</v>
      </c>
      <c r="K418" s="1102">
        <f t="shared" ref="K418" si="7">SUM(K416:K417)</f>
        <v>0</v>
      </c>
      <c r="L418" s="1102">
        <f>SUM(C418:K418)</f>
        <v>0</v>
      </c>
    </row>
    <row r="419" spans="1:12" s="163" customFormat="1">
      <c r="A419" s="1023" t="s">
        <v>1299</v>
      </c>
      <c r="B419" s="552" t="s">
        <v>891</v>
      </c>
      <c r="C419" s="828" t="s">
        <v>544</v>
      </c>
      <c r="D419" s="828" t="s">
        <v>544</v>
      </c>
      <c r="E419" s="828" t="s">
        <v>544</v>
      </c>
      <c r="F419" s="828" t="s">
        <v>544</v>
      </c>
      <c r="G419" s="828" t="s">
        <v>544</v>
      </c>
      <c r="H419" s="828" t="s">
        <v>544</v>
      </c>
      <c r="I419" s="828" t="s">
        <v>544</v>
      </c>
      <c r="J419" s="828" t="s">
        <v>544</v>
      </c>
      <c r="K419" s="828" t="s">
        <v>544</v>
      </c>
      <c r="L419" s="1058" t="s">
        <v>544</v>
      </c>
    </row>
    <row r="420" spans="1:12" s="163" customFormat="1">
      <c r="A420" s="1023" t="s">
        <v>1299</v>
      </c>
      <c r="B420" s="829" t="s">
        <v>892</v>
      </c>
      <c r="C420" s="540">
        <v>0</v>
      </c>
      <c r="D420" s="1080">
        <v>0</v>
      </c>
      <c r="E420" s="1080">
        <v>0</v>
      </c>
      <c r="F420" s="1080">
        <v>0</v>
      </c>
      <c r="G420" s="1080">
        <v>0</v>
      </c>
      <c r="H420" s="1080">
        <v>0</v>
      </c>
      <c r="I420" s="1080">
        <v>0</v>
      </c>
      <c r="J420" s="1081">
        <v>0</v>
      </c>
      <c r="K420" s="1081">
        <v>0</v>
      </c>
      <c r="L420" s="976">
        <f>SUM(C420:K420)</f>
        <v>0</v>
      </c>
    </row>
    <row r="421" spans="1:12" s="163" customFormat="1">
      <c r="A421" s="1023" t="s">
        <v>1299</v>
      </c>
      <c r="B421" s="829" t="s">
        <v>893</v>
      </c>
      <c r="C421" s="540">
        <v>0</v>
      </c>
      <c r="D421" s="1080">
        <v>0</v>
      </c>
      <c r="E421" s="1080">
        <v>0</v>
      </c>
      <c r="F421" s="1080">
        <v>0</v>
      </c>
      <c r="G421" s="1080">
        <v>0</v>
      </c>
      <c r="H421" s="1080">
        <v>0</v>
      </c>
      <c r="I421" s="1080">
        <v>0</v>
      </c>
      <c r="J421" s="1081">
        <v>0</v>
      </c>
      <c r="K421" s="1081">
        <v>0</v>
      </c>
      <c r="L421" s="976">
        <f>SUM(C421:K421)</f>
        <v>0</v>
      </c>
    </row>
    <row r="422" spans="1:12" s="163" customFormat="1" ht="25.5">
      <c r="A422" s="1023" t="s">
        <v>1299</v>
      </c>
      <c r="B422" s="829" t="s">
        <v>2</v>
      </c>
      <c r="C422" s="540">
        <v>0</v>
      </c>
      <c r="D422" s="1080">
        <v>0</v>
      </c>
      <c r="E422" s="1080">
        <v>0</v>
      </c>
      <c r="F422" s="1080">
        <v>0</v>
      </c>
      <c r="G422" s="1080">
        <v>0</v>
      </c>
      <c r="H422" s="1080">
        <v>0</v>
      </c>
      <c r="I422" s="1080">
        <v>0</v>
      </c>
      <c r="J422" s="1081">
        <v>0</v>
      </c>
      <c r="K422" s="1081">
        <v>0</v>
      </c>
      <c r="L422" s="976">
        <f>SUM(C422:K422)</f>
        <v>0</v>
      </c>
    </row>
    <row r="423" spans="1:12" s="1205" customFormat="1" ht="26.25" thickBot="1">
      <c r="A423" s="1023" t="s">
        <v>1299</v>
      </c>
      <c r="B423" s="829" t="s">
        <v>394</v>
      </c>
      <c r="C423" s="540">
        <v>0</v>
      </c>
      <c r="D423" s="1080">
        <v>0</v>
      </c>
      <c r="E423" s="1080">
        <v>0</v>
      </c>
      <c r="F423" s="1080">
        <v>0</v>
      </c>
      <c r="G423" s="1080">
        <v>0</v>
      </c>
      <c r="H423" s="1080">
        <v>0</v>
      </c>
      <c r="I423" s="1080">
        <v>0</v>
      </c>
      <c r="J423" s="1081">
        <v>0</v>
      </c>
      <c r="K423" s="1081">
        <v>0</v>
      </c>
      <c r="L423" s="976">
        <f>SUM(C423:K423)</f>
        <v>0</v>
      </c>
    </row>
    <row r="424" spans="1:12" s="163" customFormat="1" ht="13.5" thickBot="1">
      <c r="A424" s="1023" t="s">
        <v>1299</v>
      </c>
      <c r="B424" s="558" t="s">
        <v>153</v>
      </c>
      <c r="C424" s="973">
        <f>SUM(C420:C423)</f>
        <v>0</v>
      </c>
      <c r="D424" s="973">
        <f t="shared" ref="D424:J424" si="8">SUM(D420:D423)</f>
        <v>0</v>
      </c>
      <c r="E424" s="973">
        <f t="shared" si="8"/>
        <v>0</v>
      </c>
      <c r="F424" s="973">
        <f t="shared" si="8"/>
        <v>0</v>
      </c>
      <c r="G424" s="973">
        <f t="shared" si="8"/>
        <v>0</v>
      </c>
      <c r="H424" s="973">
        <f t="shared" si="8"/>
        <v>0</v>
      </c>
      <c r="I424" s="973">
        <f t="shared" si="8"/>
        <v>0</v>
      </c>
      <c r="J424" s="1102">
        <f t="shared" si="8"/>
        <v>0</v>
      </c>
      <c r="K424" s="1102">
        <f t="shared" ref="K424" si="9">SUM(K420:K423)</f>
        <v>0</v>
      </c>
      <c r="L424" s="1102">
        <f>SUM(C424:K424)</f>
        <v>0</v>
      </c>
    </row>
    <row r="425" spans="1:12" s="163" customFormat="1">
      <c r="A425" s="1023" t="s">
        <v>1299</v>
      </c>
      <c r="B425" s="552" t="s">
        <v>891</v>
      </c>
      <c r="C425" s="828" t="s">
        <v>544</v>
      </c>
      <c r="D425" s="828" t="s">
        <v>544</v>
      </c>
      <c r="E425" s="828" t="s">
        <v>544</v>
      </c>
      <c r="F425" s="828" t="s">
        <v>544</v>
      </c>
      <c r="G425" s="828" t="s">
        <v>544</v>
      </c>
      <c r="H425" s="828" t="s">
        <v>544</v>
      </c>
      <c r="I425" s="828" t="s">
        <v>544</v>
      </c>
      <c r="J425" s="828" t="s">
        <v>544</v>
      </c>
      <c r="K425" s="828" t="s">
        <v>544</v>
      </c>
      <c r="L425" s="1058" t="s">
        <v>544</v>
      </c>
    </row>
    <row r="426" spans="1:12" s="163" customFormat="1" ht="25.5">
      <c r="A426" s="1023" t="s">
        <v>1299</v>
      </c>
      <c r="B426" s="829" t="s">
        <v>870</v>
      </c>
      <c r="C426" s="540">
        <v>0</v>
      </c>
      <c r="D426" s="1081">
        <v>0</v>
      </c>
      <c r="E426" s="1081">
        <v>0</v>
      </c>
      <c r="F426" s="1081">
        <v>0</v>
      </c>
      <c r="G426" s="1081">
        <v>0</v>
      </c>
      <c r="H426" s="1081">
        <v>0</v>
      </c>
      <c r="I426" s="1081">
        <v>0</v>
      </c>
      <c r="J426" s="1081">
        <v>0</v>
      </c>
      <c r="K426" s="1081">
        <v>0</v>
      </c>
      <c r="L426" s="976">
        <f>SUM(C426:K426)</f>
        <v>0</v>
      </c>
    </row>
    <row r="427" spans="1:12" s="163" customFormat="1" ht="26.25" thickBot="1">
      <c r="A427" s="1023" t="s">
        <v>1299</v>
      </c>
      <c r="B427" s="830" t="s">
        <v>1417</v>
      </c>
      <c r="C427" s="588">
        <v>0</v>
      </c>
      <c r="D427" s="1082">
        <v>0</v>
      </c>
      <c r="E427" s="1082">
        <v>0</v>
      </c>
      <c r="F427" s="1082">
        <v>0</v>
      </c>
      <c r="G427" s="1082">
        <v>0</v>
      </c>
      <c r="H427" s="1082">
        <v>0</v>
      </c>
      <c r="I427" s="1082">
        <v>0</v>
      </c>
      <c r="J427" s="1082">
        <v>0</v>
      </c>
      <c r="K427" s="1082">
        <v>0</v>
      </c>
      <c r="L427" s="976">
        <f>SUM(C427:K427)</f>
        <v>0</v>
      </c>
    </row>
    <row r="428" spans="1:12" s="1205" customFormat="1" ht="13.5" thickBot="1">
      <c r="A428" s="1023" t="s">
        <v>1299</v>
      </c>
      <c r="B428" s="558" t="s">
        <v>793</v>
      </c>
      <c r="C428" s="973">
        <f>SUM(C426:C427)</f>
        <v>0</v>
      </c>
      <c r="D428" s="973">
        <f>SUM(D426:D427)</f>
        <v>0</v>
      </c>
      <c r="E428" s="973">
        <f>SUM(E426:E427)</f>
        <v>0</v>
      </c>
      <c r="F428" s="973">
        <f t="shared" ref="F428:J428" si="10">SUM(F426:F427)</f>
        <v>0</v>
      </c>
      <c r="G428" s="973">
        <f t="shared" si="10"/>
        <v>0</v>
      </c>
      <c r="H428" s="973">
        <f t="shared" si="10"/>
        <v>0</v>
      </c>
      <c r="I428" s="973">
        <f t="shared" si="10"/>
        <v>0</v>
      </c>
      <c r="J428" s="1102">
        <f t="shared" si="10"/>
        <v>0</v>
      </c>
      <c r="K428" s="1102">
        <f t="shared" ref="K428" si="11">SUM(K426:K427)</f>
        <v>0</v>
      </c>
      <c r="L428" s="1102">
        <f>SUM(C428:K428)</f>
        <v>0</v>
      </c>
    </row>
    <row r="429" spans="1:12" s="1205" customFormat="1">
      <c r="A429" s="1023"/>
      <c r="B429" s="1226" t="s">
        <v>1521</v>
      </c>
      <c r="C429" s="1356"/>
      <c r="D429" s="1356"/>
      <c r="E429" s="1356"/>
      <c r="F429" s="1356"/>
      <c r="G429" s="1356"/>
      <c r="H429" s="1356"/>
      <c r="I429" s="1356"/>
      <c r="J429" s="1356"/>
      <c r="K429" s="1356"/>
      <c r="L429" s="1356"/>
    </row>
    <row r="430" spans="1:12" s="1022" customFormat="1">
      <c r="A430" s="1023"/>
      <c r="B430" s="831" t="s">
        <v>1405</v>
      </c>
      <c r="C430" s="458"/>
      <c r="D430" s="458"/>
      <c r="E430" s="458"/>
      <c r="F430" s="458"/>
      <c r="G430" s="458"/>
      <c r="H430" s="458"/>
      <c r="I430" s="458"/>
      <c r="J430" s="458"/>
      <c r="K430" s="458"/>
    </row>
    <row r="431" spans="1:12" s="1022" customFormat="1">
      <c r="A431" s="1023"/>
      <c r="B431" s="831" t="s">
        <v>1406</v>
      </c>
      <c r="C431" s="458"/>
      <c r="D431" s="458"/>
      <c r="E431" s="458"/>
      <c r="F431" s="458"/>
      <c r="G431" s="458"/>
      <c r="H431" s="458"/>
      <c r="I431" s="458"/>
      <c r="J431" s="458"/>
      <c r="K431" s="458"/>
    </row>
    <row r="432" spans="1:12" s="1022" customFormat="1">
      <c r="A432" s="1023" t="s">
        <v>1299</v>
      </c>
      <c r="B432" s="831" t="s">
        <v>1206</v>
      </c>
      <c r="C432" s="458"/>
      <c r="D432" s="458"/>
      <c r="E432" s="458"/>
      <c r="F432" s="458"/>
      <c r="G432" s="458"/>
      <c r="H432" s="458"/>
      <c r="I432" s="458"/>
      <c r="J432" s="458" t="s">
        <v>152</v>
      </c>
      <c r="K432" s="458"/>
    </row>
    <row r="433" spans="1:24" s="1205" customFormat="1">
      <c r="A433" s="1023" t="s">
        <v>1299</v>
      </c>
      <c r="B433" s="831" t="s">
        <v>869</v>
      </c>
      <c r="C433" s="458"/>
      <c r="D433" s="458"/>
      <c r="E433" s="458"/>
      <c r="F433" s="458"/>
      <c r="G433" s="458"/>
      <c r="H433" s="458"/>
      <c r="I433" s="458"/>
      <c r="J433" s="458"/>
      <c r="K433" s="458"/>
    </row>
    <row r="434" spans="1:24">
      <c r="A434" s="1023" t="s">
        <v>1299</v>
      </c>
      <c r="B434" s="453"/>
      <c r="C434" s="458"/>
      <c r="D434" s="458"/>
      <c r="E434" s="458"/>
      <c r="F434" s="458"/>
      <c r="G434" s="832" t="s">
        <v>116</v>
      </c>
      <c r="H434" s="833" t="str">
        <f>IF(L418=L424,"","Sjekk samsvar med Sum egne beboere og kontrollsummen")</f>
        <v/>
      </c>
      <c r="I434" s="458"/>
    </row>
    <row r="435" spans="1:24" ht="13.5" thickBot="1">
      <c r="A435" s="1023" t="s">
        <v>1299</v>
      </c>
      <c r="B435" s="453"/>
      <c r="C435" s="458"/>
      <c r="D435" s="458"/>
      <c r="E435" s="458"/>
      <c r="F435" s="458"/>
      <c r="G435" s="832"/>
      <c r="H435" s="832"/>
      <c r="I435" s="458"/>
    </row>
    <row r="436" spans="1:24" ht="13.5" thickBot="1">
      <c r="A436" s="1023" t="s">
        <v>1299</v>
      </c>
      <c r="B436" s="1418" t="s">
        <v>484</v>
      </c>
      <c r="C436" s="1418"/>
      <c r="D436" s="1418"/>
      <c r="E436" s="1418"/>
      <c r="F436" s="1418"/>
      <c r="G436" s="1418"/>
      <c r="H436" s="1418"/>
      <c r="I436" s="1418"/>
      <c r="J436" s="1419"/>
      <c r="K436" s="1057" t="e">
        <f>L426/L420</f>
        <v>#DIV/0!</v>
      </c>
      <c r="N436" s="1169"/>
      <c r="O436" s="1169"/>
      <c r="P436" s="1169"/>
      <c r="Q436" s="1169"/>
      <c r="R436" s="1169"/>
      <c r="S436" s="1169"/>
      <c r="T436" s="1169"/>
      <c r="U436" s="1169"/>
      <c r="V436" s="1169"/>
      <c r="W436" s="1169"/>
      <c r="X436" s="1169"/>
    </row>
    <row r="437" spans="1:24">
      <c r="A437" s="1023" t="s">
        <v>1299</v>
      </c>
      <c r="B437" s="559"/>
      <c r="K437" s="541" t="s">
        <v>63</v>
      </c>
      <c r="N437" s="27"/>
      <c r="O437" s="27"/>
      <c r="P437" s="27"/>
      <c r="Q437" s="27"/>
      <c r="R437" s="27"/>
      <c r="S437" s="27"/>
      <c r="T437" s="27"/>
      <c r="U437" s="27"/>
      <c r="V437" s="27"/>
      <c r="W437" s="27"/>
      <c r="X437" s="1169"/>
    </row>
    <row r="438" spans="1:24" ht="13.5" thickBot="1">
      <c r="A438" s="1023" t="s">
        <v>1299</v>
      </c>
      <c r="B438" s="559"/>
      <c r="K438" s="541"/>
      <c r="N438" s="1169"/>
      <c r="O438" s="1169"/>
      <c r="P438" s="1169"/>
      <c r="Q438" s="1169"/>
      <c r="R438" s="1169"/>
      <c r="S438" s="1169"/>
      <c r="T438" s="1169"/>
      <c r="U438" s="1169"/>
      <c r="V438" s="1169"/>
      <c r="W438" s="1169"/>
      <c r="X438" s="1169"/>
    </row>
    <row r="439" spans="1:24" ht="13.5" thickBot="1">
      <c r="A439" s="1023" t="s">
        <v>1299</v>
      </c>
      <c r="B439" s="1418" t="s">
        <v>485</v>
      </c>
      <c r="C439" s="1418"/>
      <c r="D439" s="1418"/>
      <c r="E439" s="1418"/>
      <c r="F439" s="1418"/>
      <c r="G439" s="1418"/>
      <c r="H439" s="1418"/>
      <c r="I439" s="1418"/>
      <c r="J439" s="1419"/>
      <c r="K439" s="1057" t="e">
        <f>L427/L420</f>
        <v>#DIV/0!</v>
      </c>
      <c r="N439" s="1169"/>
      <c r="O439" s="1169"/>
      <c r="P439" s="1169"/>
      <c r="Q439" s="1169"/>
      <c r="R439" s="1169"/>
      <c r="S439" s="1169"/>
      <c r="T439" s="1169"/>
      <c r="U439" s="1169"/>
      <c r="V439" s="1169"/>
      <c r="W439" s="1169"/>
      <c r="X439" s="1169"/>
    </row>
    <row r="440" spans="1:24">
      <c r="A440" s="1023" t="s">
        <v>1299</v>
      </c>
      <c r="E440" s="559"/>
      <c r="K440" s="541" t="s">
        <v>63</v>
      </c>
      <c r="N440" s="1169"/>
      <c r="O440" s="1169"/>
      <c r="P440" s="1169"/>
      <c r="Q440" s="1169"/>
      <c r="R440" s="1169"/>
      <c r="S440" s="1169"/>
      <c r="T440" s="1169"/>
      <c r="U440" s="1169"/>
      <c r="V440" s="1169"/>
      <c r="W440" s="1169"/>
      <c r="X440" s="1169"/>
    </row>
    <row r="441" spans="1:24" ht="13.5" thickBot="1">
      <c r="A441" s="1023" t="s">
        <v>1299</v>
      </c>
      <c r="E441" s="559"/>
      <c r="K441" s="541"/>
      <c r="N441" s="1169"/>
      <c r="O441" s="1169"/>
      <c r="P441" s="1169"/>
      <c r="Q441" s="1169"/>
      <c r="R441" s="1169"/>
      <c r="S441" s="1169"/>
      <c r="T441" s="1169"/>
      <c r="U441" s="1169"/>
      <c r="V441" s="1169"/>
      <c r="W441" s="1169"/>
      <c r="X441" s="1169"/>
    </row>
    <row r="442" spans="1:24">
      <c r="A442" s="1023" t="s">
        <v>1299</v>
      </c>
      <c r="B442" s="589" t="s">
        <v>1000</v>
      </c>
      <c r="C442" s="590"/>
      <c r="D442" s="590"/>
      <c r="E442" s="834"/>
      <c r="F442" s="834"/>
      <c r="G442" s="834"/>
      <c r="H442" s="542"/>
      <c r="I442" s="1530" t="s">
        <v>1410</v>
      </c>
      <c r="J442" s="1530"/>
      <c r="K442" s="1531"/>
      <c r="N442" s="1169"/>
      <c r="O442" s="1169"/>
      <c r="P442" s="1169"/>
      <c r="Q442" s="1169"/>
      <c r="R442" s="1169"/>
      <c r="S442" s="1169"/>
      <c r="T442" s="1169"/>
      <c r="U442" s="1169"/>
      <c r="V442" s="1169"/>
      <c r="W442" s="1169"/>
      <c r="X442" s="1169"/>
    </row>
    <row r="443" spans="1:24">
      <c r="A443" s="1023" t="s">
        <v>1299</v>
      </c>
      <c r="B443" s="473" t="str">
        <f>"Beboere i utenbys sykehjem pr 31.12.     1)     2)"</f>
        <v>Beboere i utenbys sykehjem pr 31.12.     1)     2)</v>
      </c>
      <c r="C443" s="530"/>
      <c r="D443" s="530"/>
      <c r="E443" s="458"/>
      <c r="F443" s="458"/>
      <c r="G443" s="835"/>
      <c r="H443" s="544" t="s">
        <v>533</v>
      </c>
      <c r="I443" s="657" t="s">
        <v>486</v>
      </c>
      <c r="J443" s="544" t="s">
        <v>256</v>
      </c>
      <c r="K443" s="544" t="s">
        <v>793</v>
      </c>
      <c r="N443" s="1174"/>
      <c r="O443" s="1174"/>
      <c r="P443" s="1174"/>
      <c r="Q443" s="1174"/>
      <c r="R443" s="1174"/>
      <c r="S443" s="1174"/>
      <c r="T443" s="1174"/>
      <c r="U443" s="1174"/>
      <c r="V443" s="1174"/>
      <c r="W443" s="1174"/>
      <c r="X443" s="1174"/>
    </row>
    <row r="444" spans="1:24" s="3" customFormat="1" ht="13.5" thickBot="1">
      <c r="A444" s="1023" t="s">
        <v>1299</v>
      </c>
      <c r="B444" s="565" t="s">
        <v>833</v>
      </c>
      <c r="C444" s="484"/>
      <c r="D444" s="484"/>
      <c r="E444" s="836"/>
      <c r="F444" s="481"/>
      <c r="G444" s="836"/>
      <c r="H444" s="549" t="s">
        <v>534</v>
      </c>
      <c r="I444" s="797" t="s">
        <v>1051</v>
      </c>
      <c r="J444" s="549" t="s">
        <v>1051</v>
      </c>
      <c r="K444" s="549" t="s">
        <v>487</v>
      </c>
      <c r="L444" s="443"/>
      <c r="N444" s="1169"/>
      <c r="O444" s="1169"/>
      <c r="P444" s="1169"/>
      <c r="Q444" s="1169"/>
      <c r="R444" s="1169"/>
      <c r="S444" s="1169"/>
      <c r="T444" s="1169"/>
      <c r="U444" s="1169"/>
      <c r="V444" s="1169"/>
      <c r="W444" s="1169"/>
      <c r="X444" s="1169"/>
    </row>
    <row r="445" spans="1:24">
      <c r="A445" s="1023" t="s">
        <v>1299</v>
      </c>
      <c r="B445" s="837" t="s">
        <v>293</v>
      </c>
      <c r="C445" s="458"/>
      <c r="D445" s="458"/>
      <c r="E445" s="838"/>
      <c r="F445" s="838"/>
      <c r="G445" s="838"/>
      <c r="H445" s="839" t="s">
        <v>544</v>
      </c>
      <c r="I445" s="840" t="s">
        <v>544</v>
      </c>
      <c r="J445" s="839" t="s">
        <v>544</v>
      </c>
      <c r="K445" s="839" t="s">
        <v>544</v>
      </c>
      <c r="N445" s="1169"/>
      <c r="O445" s="1169"/>
      <c r="P445" s="1169"/>
      <c r="Q445" s="1169"/>
      <c r="R445" s="1169"/>
      <c r="S445" s="1169"/>
      <c r="T445" s="1169"/>
      <c r="U445" s="1169"/>
      <c r="V445" s="1169"/>
      <c r="W445" s="1169"/>
      <c r="X445" s="1169"/>
    </row>
    <row r="446" spans="1:24">
      <c r="A446" s="1023" t="s">
        <v>1299</v>
      </c>
      <c r="B446" s="1084"/>
      <c r="C446" s="458"/>
      <c r="D446" s="458"/>
      <c r="E446" s="838"/>
      <c r="F446" s="838"/>
      <c r="G446" s="838"/>
      <c r="H446" s="1083">
        <v>0</v>
      </c>
      <c r="I446" s="1083">
        <v>0</v>
      </c>
      <c r="J446" s="1083">
        <v>0</v>
      </c>
      <c r="K446" s="1055">
        <f t="shared" ref="K446:K460" si="12">SUM(I446:J446)</f>
        <v>0</v>
      </c>
      <c r="N446" s="1169"/>
      <c r="O446" s="1169"/>
      <c r="P446" s="1169"/>
      <c r="Q446" s="1169"/>
      <c r="R446" s="1169"/>
      <c r="S446" s="1169"/>
      <c r="T446" s="1169"/>
      <c r="U446" s="1169"/>
      <c r="V446" s="1169"/>
      <c r="W446" s="1169"/>
      <c r="X446" s="1169"/>
    </row>
    <row r="447" spans="1:24">
      <c r="A447" s="1023" t="s">
        <v>1299</v>
      </c>
      <c r="B447" s="1084"/>
      <c r="C447" s="458"/>
      <c r="D447" s="458"/>
      <c r="E447" s="838"/>
      <c r="F447" s="838"/>
      <c r="G447" s="838"/>
      <c r="H447" s="1083">
        <v>0</v>
      </c>
      <c r="I447" s="1083">
        <v>0</v>
      </c>
      <c r="J447" s="1083">
        <v>0</v>
      </c>
      <c r="K447" s="1055">
        <f t="shared" si="12"/>
        <v>0</v>
      </c>
      <c r="N447" s="1169"/>
      <c r="O447" s="1169"/>
      <c r="P447" s="1169"/>
      <c r="Q447" s="1169"/>
      <c r="R447" s="1169"/>
      <c r="S447" s="1169"/>
      <c r="T447" s="1169"/>
      <c r="U447" s="1169"/>
      <c r="V447" s="1169"/>
      <c r="W447" s="1169"/>
      <c r="X447" s="1169"/>
    </row>
    <row r="448" spans="1:24" s="1169" customFormat="1">
      <c r="A448" s="1023" t="s">
        <v>1299</v>
      </c>
      <c r="B448" s="837"/>
      <c r="C448" s="458"/>
      <c r="D448" s="458"/>
      <c r="E448" s="838"/>
      <c r="F448" s="838"/>
      <c r="G448" s="838"/>
      <c r="H448" s="1083">
        <v>0</v>
      </c>
      <c r="I448" s="1083">
        <v>0</v>
      </c>
      <c r="J448" s="1083">
        <v>0</v>
      </c>
      <c r="K448" s="1055">
        <f t="shared" si="12"/>
        <v>0</v>
      </c>
      <c r="L448" s="443"/>
    </row>
    <row r="449" spans="1:12">
      <c r="A449" s="1023" t="s">
        <v>1299</v>
      </c>
      <c r="B449" s="837"/>
      <c r="C449" s="458"/>
      <c r="D449" s="458"/>
      <c r="E449" s="838"/>
      <c r="F449" s="838"/>
      <c r="G449" s="838"/>
      <c r="H449" s="1083">
        <v>0</v>
      </c>
      <c r="I449" s="1083">
        <v>0</v>
      </c>
      <c r="J449" s="1083">
        <v>0</v>
      </c>
      <c r="K449" s="1055">
        <f t="shared" si="12"/>
        <v>0</v>
      </c>
    </row>
    <row r="450" spans="1:12">
      <c r="A450" s="1023" t="s">
        <v>1299</v>
      </c>
      <c r="B450" s="837"/>
      <c r="C450" s="458"/>
      <c r="D450" s="458"/>
      <c r="E450" s="838"/>
      <c r="F450" s="838"/>
      <c r="G450" s="838"/>
      <c r="H450" s="1083">
        <v>0</v>
      </c>
      <c r="I450" s="1083">
        <v>0</v>
      </c>
      <c r="J450" s="1083">
        <v>0</v>
      </c>
      <c r="K450" s="1055">
        <f t="shared" si="12"/>
        <v>0</v>
      </c>
    </row>
    <row r="451" spans="1:12" ht="13.5" thickBot="1">
      <c r="A451" s="1023" t="s">
        <v>1299</v>
      </c>
      <c r="B451" s="837"/>
      <c r="C451" s="458"/>
      <c r="D451" s="458"/>
      <c r="E451" s="838"/>
      <c r="F451" s="838"/>
      <c r="G451" s="838"/>
      <c r="H451" s="1083">
        <v>0</v>
      </c>
      <c r="I451" s="1083">
        <v>0</v>
      </c>
      <c r="J451" s="1083">
        <v>0</v>
      </c>
      <c r="K451" s="1055">
        <f t="shared" si="12"/>
        <v>0</v>
      </c>
    </row>
    <row r="452" spans="1:12" s="3" customFormat="1" ht="13.5" thickBot="1">
      <c r="A452" s="1023" t="s">
        <v>1299</v>
      </c>
      <c r="B452" s="479" t="s">
        <v>535</v>
      </c>
      <c r="C452" s="480"/>
      <c r="D452" s="480"/>
      <c r="E452" s="480"/>
      <c r="F452" s="480"/>
      <c r="G452" s="480"/>
      <c r="H452" s="587"/>
      <c r="I452" s="973">
        <f>SUM(I446:I451)</f>
        <v>0</v>
      </c>
      <c r="J452" s="973">
        <f>SUM(J446:J451)</f>
        <v>0</v>
      </c>
      <c r="K452" s="973">
        <f>SUM(K446:K451)</f>
        <v>0</v>
      </c>
      <c r="L452" s="443"/>
    </row>
    <row r="453" spans="1:12">
      <c r="A453" s="1023" t="s">
        <v>1299</v>
      </c>
      <c r="B453" s="837" t="s">
        <v>1058</v>
      </c>
      <c r="C453" s="458"/>
      <c r="D453" s="458"/>
      <c r="E453" s="838"/>
      <c r="F453" s="838"/>
      <c r="G453" s="838"/>
      <c r="H453" s="839" t="s">
        <v>544</v>
      </c>
      <c r="I453" s="840" t="s">
        <v>544</v>
      </c>
      <c r="J453" s="839" t="s">
        <v>544</v>
      </c>
      <c r="K453" s="1056" t="s">
        <v>544</v>
      </c>
    </row>
    <row r="454" spans="1:12">
      <c r="A454" s="1023" t="s">
        <v>1299</v>
      </c>
      <c r="B454" s="1086"/>
      <c r="C454" s="1085"/>
      <c r="D454" s="1085"/>
      <c r="E454" s="1088"/>
      <c r="F454" s="1088"/>
      <c r="G454" s="1088"/>
      <c r="H454" s="1089">
        <v>0</v>
      </c>
      <c r="I454" s="1089">
        <v>0</v>
      </c>
      <c r="J454" s="1089">
        <v>0</v>
      </c>
      <c r="K454" s="1055">
        <f t="shared" si="12"/>
        <v>0</v>
      </c>
    </row>
    <row r="455" spans="1:12">
      <c r="A455" s="1023" t="s">
        <v>1299</v>
      </c>
      <c r="B455" s="1086"/>
      <c r="C455" s="1085"/>
      <c r="D455" s="1085"/>
      <c r="E455" s="1088"/>
      <c r="F455" s="1088"/>
      <c r="G455" s="1088"/>
      <c r="H455" s="1089">
        <v>0</v>
      </c>
      <c r="I455" s="1089">
        <v>0</v>
      </c>
      <c r="J455" s="1089">
        <v>0</v>
      </c>
      <c r="K455" s="1055">
        <f t="shared" si="12"/>
        <v>0</v>
      </c>
      <c r="L455" s="8"/>
    </row>
    <row r="456" spans="1:12">
      <c r="A456" s="1023" t="s">
        <v>1299</v>
      </c>
      <c r="B456" s="1086"/>
      <c r="C456" s="1085"/>
      <c r="D456" s="1085"/>
      <c r="E456" s="1088"/>
      <c r="F456" s="1088"/>
      <c r="G456" s="1088"/>
      <c r="H456" s="1089">
        <v>0</v>
      </c>
      <c r="I456" s="1089">
        <v>0</v>
      </c>
      <c r="J456" s="1089">
        <v>0</v>
      </c>
      <c r="K456" s="1055">
        <f t="shared" si="12"/>
        <v>0</v>
      </c>
      <c r="L456" s="8"/>
    </row>
    <row r="457" spans="1:12">
      <c r="A457" s="1023" t="s">
        <v>1299</v>
      </c>
      <c r="B457" s="1086"/>
      <c r="C457" s="1085"/>
      <c r="D457" s="1085"/>
      <c r="E457" s="1088"/>
      <c r="F457" s="1088"/>
      <c r="G457" s="1088"/>
      <c r="H457" s="1089">
        <v>0</v>
      </c>
      <c r="I457" s="1089">
        <v>0</v>
      </c>
      <c r="J457" s="1089">
        <v>0</v>
      </c>
      <c r="K457" s="1055">
        <f t="shared" si="12"/>
        <v>0</v>
      </c>
      <c r="L457" s="8"/>
    </row>
    <row r="458" spans="1:12">
      <c r="A458" s="1023" t="s">
        <v>1299</v>
      </c>
      <c r="B458" s="1086"/>
      <c r="C458" s="1085"/>
      <c r="D458" s="1085"/>
      <c r="E458" s="1088"/>
      <c r="F458" s="1088"/>
      <c r="G458" s="1088"/>
      <c r="H458" s="1089">
        <v>0</v>
      </c>
      <c r="I458" s="1089">
        <v>0</v>
      </c>
      <c r="J458" s="1089">
        <v>0</v>
      </c>
      <c r="K458" s="1055">
        <f t="shared" si="12"/>
        <v>0</v>
      </c>
      <c r="L458" s="8"/>
    </row>
    <row r="459" spans="1:12">
      <c r="A459" s="1023" t="s">
        <v>1299</v>
      </c>
      <c r="B459" s="1087"/>
      <c r="C459" s="1085"/>
      <c r="D459" s="1085"/>
      <c r="E459" s="1088"/>
      <c r="F459" s="1088"/>
      <c r="G459" s="1088"/>
      <c r="H459" s="1089">
        <v>0</v>
      </c>
      <c r="I459" s="1089">
        <v>0</v>
      </c>
      <c r="J459" s="1089">
        <v>0</v>
      </c>
      <c r="K459" s="1055">
        <f t="shared" si="12"/>
        <v>0</v>
      </c>
      <c r="L459" s="8"/>
    </row>
    <row r="460" spans="1:12" ht="13.5" thickBot="1">
      <c r="A460" s="1023" t="s">
        <v>1299</v>
      </c>
      <c r="B460" s="1086"/>
      <c r="C460" s="1085"/>
      <c r="D460" s="1085"/>
      <c r="E460" s="1085"/>
      <c r="F460" s="1085"/>
      <c r="G460" s="1085"/>
      <c r="H460" s="1089">
        <v>0</v>
      </c>
      <c r="I460" s="1089">
        <v>0</v>
      </c>
      <c r="J460" s="1089">
        <v>0</v>
      </c>
      <c r="K460" s="1055">
        <f t="shared" si="12"/>
        <v>0</v>
      </c>
      <c r="L460" s="8"/>
    </row>
    <row r="461" spans="1:12" ht="13.5" thickBot="1">
      <c r="A461" s="1023" t="s">
        <v>1299</v>
      </c>
      <c r="B461" s="479" t="s">
        <v>382</v>
      </c>
      <c r="C461" s="480"/>
      <c r="D461" s="480"/>
      <c r="E461" s="480"/>
      <c r="F461" s="480"/>
      <c r="G461" s="480"/>
      <c r="H461" s="587"/>
      <c r="I461" s="973">
        <f>SUM(I454:I460)</f>
        <v>0</v>
      </c>
      <c r="J461" s="973">
        <f>SUM(J454:J460)</f>
        <v>0</v>
      </c>
      <c r="K461" s="973">
        <f>SUM(K454:K460)</f>
        <v>0</v>
      </c>
      <c r="L461" s="8"/>
    </row>
    <row r="462" spans="1:12" ht="13.5" thickBot="1">
      <c r="A462" s="1023" t="s">
        <v>1299</v>
      </c>
      <c r="B462" s="565" t="s">
        <v>294</v>
      </c>
      <c r="C462" s="481"/>
      <c r="D462" s="481"/>
      <c r="E462" s="481"/>
      <c r="F462" s="481"/>
      <c r="G462" s="481"/>
      <c r="H462" s="481"/>
      <c r="I462" s="973">
        <f>I452+I461</f>
        <v>0</v>
      </c>
      <c r="J462" s="973">
        <f>J452+J461</f>
        <v>0</v>
      </c>
      <c r="K462" s="973">
        <f>K452+K461</f>
        <v>0</v>
      </c>
      <c r="L462" s="8"/>
    </row>
    <row r="463" spans="1:12">
      <c r="A463" s="1023" t="s">
        <v>1299</v>
      </c>
      <c r="B463" s="1226" t="s">
        <v>1521</v>
      </c>
      <c r="C463" s="475"/>
      <c r="D463" s="475"/>
      <c r="E463" s="475"/>
      <c r="F463" s="475"/>
      <c r="G463" s="475"/>
      <c r="H463" s="495"/>
      <c r="I463" s="475"/>
      <c r="J463" s="475"/>
      <c r="K463" s="475"/>
      <c r="L463" s="8"/>
    </row>
    <row r="464" spans="1:12">
      <c r="A464" s="1023" t="s">
        <v>1299</v>
      </c>
      <c r="B464" s="818" t="s">
        <v>463</v>
      </c>
      <c r="C464" s="458"/>
      <c r="D464" s="458"/>
      <c r="E464" s="458"/>
      <c r="F464" s="458"/>
      <c r="G464" s="458"/>
      <c r="H464" s="458"/>
      <c r="L464" s="8"/>
    </row>
    <row r="465" spans="1:12">
      <c r="A465" s="1023" t="s">
        <v>1299</v>
      </c>
      <c r="B465" s="818" t="s">
        <v>383</v>
      </c>
      <c r="C465" s="458"/>
      <c r="D465" s="458"/>
      <c r="E465" s="458"/>
      <c r="F465" s="458"/>
      <c r="G465" s="458"/>
      <c r="H465" s="458"/>
      <c r="L465" s="8"/>
    </row>
    <row r="466" spans="1:12">
      <c r="A466" s="1023" t="s">
        <v>1299</v>
      </c>
      <c r="B466" s="818" t="s">
        <v>606</v>
      </c>
      <c r="C466" s="458"/>
      <c r="D466" s="458"/>
      <c r="E466" s="458"/>
      <c r="F466" s="458"/>
      <c r="G466" s="458"/>
      <c r="H466" s="458"/>
      <c r="L466" s="8"/>
    </row>
    <row r="467" spans="1:12">
      <c r="A467" s="1023" t="s">
        <v>1299</v>
      </c>
      <c r="B467" s="559" t="s">
        <v>834</v>
      </c>
      <c r="C467" s="458"/>
      <c r="D467" s="458"/>
      <c r="E467" s="458"/>
      <c r="H467" s="458"/>
      <c r="L467" s="8"/>
    </row>
    <row r="468" spans="1:12">
      <c r="A468" s="1023" t="s">
        <v>1299</v>
      </c>
      <c r="B468" s="1090"/>
      <c r="C468" s="495"/>
      <c r="D468" s="495"/>
      <c r="E468" s="495"/>
      <c r="F468" s="495"/>
      <c r="G468" s="458"/>
      <c r="H468" s="458"/>
      <c r="L468" s="8"/>
    </row>
    <row r="469" spans="1:12" ht="13.5" thickBot="1">
      <c r="A469" s="1023" t="s">
        <v>1299</v>
      </c>
      <c r="B469" s="494"/>
      <c r="C469" s="458"/>
      <c r="D469" s="458"/>
      <c r="E469" s="458"/>
      <c r="F469" s="458"/>
      <c r="G469" s="458"/>
      <c r="H469" s="458"/>
      <c r="L469" s="8"/>
    </row>
    <row r="470" spans="1:12">
      <c r="A470" s="1023" t="s">
        <v>1299</v>
      </c>
      <c r="B470" s="589" t="s">
        <v>1001</v>
      </c>
      <c r="C470" s="590"/>
      <c r="D470" s="590"/>
      <c r="E470" s="503"/>
      <c r="F470" s="503"/>
      <c r="G470" s="503"/>
      <c r="H470" s="503"/>
      <c r="I470" s="834"/>
      <c r="J470" s="542"/>
      <c r="K470" s="592"/>
      <c r="L470" s="8"/>
    </row>
    <row r="471" spans="1:12">
      <c r="A471" s="1023" t="s">
        <v>1299</v>
      </c>
      <c r="B471" s="473" t="str">
        <f>"Beboere i øvrige plasser som bydelen kjøper  -  pr 31.12.    1)"</f>
        <v>Beboere i øvrige plasser som bydelen kjøper  -  pr 31.12.    1)</v>
      </c>
      <c r="C471" s="530"/>
      <c r="D471" s="530"/>
      <c r="E471" s="458"/>
      <c r="F471" s="458"/>
      <c r="G471" s="458"/>
      <c r="H471" s="835"/>
      <c r="J471" s="544" t="s">
        <v>384</v>
      </c>
      <c r="K471" s="657" t="s">
        <v>793</v>
      </c>
      <c r="L471" s="8"/>
    </row>
    <row r="472" spans="1:12" ht="13.5" thickBot="1">
      <c r="A472" s="1023" t="s">
        <v>1299</v>
      </c>
      <c r="B472" s="841"/>
      <c r="C472" s="530"/>
      <c r="D472" s="530"/>
      <c r="E472" s="458"/>
      <c r="F472" s="458"/>
      <c r="G472" s="458"/>
      <c r="H472" s="458"/>
      <c r="J472" s="544" t="s">
        <v>984</v>
      </c>
      <c r="K472" s="797" t="s">
        <v>487</v>
      </c>
      <c r="L472" s="8"/>
    </row>
    <row r="473" spans="1:12">
      <c r="A473" s="1023" t="s">
        <v>1299</v>
      </c>
      <c r="B473" s="842" t="s">
        <v>617</v>
      </c>
      <c r="C473" s="503"/>
      <c r="D473" s="503"/>
      <c r="E473" s="503"/>
      <c r="F473" s="843" t="s">
        <v>544</v>
      </c>
      <c r="G473" s="843" t="s">
        <v>544</v>
      </c>
      <c r="H473" s="843" t="s">
        <v>544</v>
      </c>
      <c r="I473" s="843" t="s">
        <v>544</v>
      </c>
      <c r="J473" s="828" t="s">
        <v>544</v>
      </c>
      <c r="K473" s="828" t="s">
        <v>544</v>
      </c>
    </row>
    <row r="474" spans="1:12">
      <c r="A474" s="1023" t="s">
        <v>1299</v>
      </c>
      <c r="B474" s="1094"/>
      <c r="C474" s="1093"/>
      <c r="D474" s="1093"/>
      <c r="E474" s="1093"/>
      <c r="F474" s="1093"/>
      <c r="G474" s="1093"/>
      <c r="H474" s="1093"/>
      <c r="I474" s="1098"/>
      <c r="J474" s="1099">
        <v>0</v>
      </c>
      <c r="K474" s="1099">
        <v>0</v>
      </c>
    </row>
    <row r="475" spans="1:12">
      <c r="A475" s="1023" t="s">
        <v>1299</v>
      </c>
      <c r="B475" s="1094"/>
      <c r="C475" s="1093"/>
      <c r="D475" s="1093"/>
      <c r="E475" s="1093"/>
      <c r="F475" s="1093"/>
      <c r="G475" s="1093"/>
      <c r="H475" s="1093"/>
      <c r="I475" s="1098"/>
      <c r="J475" s="1099">
        <v>0</v>
      </c>
      <c r="K475" s="1099">
        <v>0</v>
      </c>
    </row>
    <row r="476" spans="1:12">
      <c r="A476" s="1023" t="s">
        <v>1299</v>
      </c>
      <c r="B476" s="1094"/>
      <c r="C476" s="1093"/>
      <c r="D476" s="1093"/>
      <c r="E476" s="1093"/>
      <c r="F476" s="1093"/>
      <c r="G476" s="1093"/>
      <c r="H476" s="1093"/>
      <c r="I476" s="1098"/>
      <c r="J476" s="1099">
        <v>0</v>
      </c>
      <c r="K476" s="1099">
        <v>0</v>
      </c>
    </row>
    <row r="477" spans="1:12">
      <c r="A477" s="1023" t="s">
        <v>1299</v>
      </c>
      <c r="B477" s="1094"/>
      <c r="C477" s="1093"/>
      <c r="D477" s="1093"/>
      <c r="E477" s="1093"/>
      <c r="F477" s="1093"/>
      <c r="G477" s="1093"/>
      <c r="H477" s="1093"/>
      <c r="I477" s="1098"/>
      <c r="J477" s="1099">
        <v>0</v>
      </c>
      <c r="K477" s="1099">
        <v>0</v>
      </c>
    </row>
    <row r="478" spans="1:12">
      <c r="A478" s="1023" t="s">
        <v>1299</v>
      </c>
      <c r="B478" s="1094"/>
      <c r="C478" s="1093"/>
      <c r="D478" s="1093"/>
      <c r="E478" s="1093"/>
      <c r="F478" s="1093" t="s">
        <v>152</v>
      </c>
      <c r="G478" s="1093"/>
      <c r="H478" s="1093"/>
      <c r="I478" s="1098"/>
      <c r="J478" s="1099">
        <v>0</v>
      </c>
      <c r="K478" s="1099">
        <v>0</v>
      </c>
    </row>
    <row r="479" spans="1:12">
      <c r="A479" s="1023" t="s">
        <v>1299</v>
      </c>
      <c r="B479" s="1094"/>
      <c r="C479" s="1093"/>
      <c r="D479" s="1093"/>
      <c r="E479" s="1093"/>
      <c r="F479" s="1093"/>
      <c r="G479" s="1093"/>
      <c r="H479" s="1093"/>
      <c r="I479" s="1098"/>
      <c r="J479" s="1099">
        <v>0</v>
      </c>
      <c r="K479" s="1099">
        <v>0</v>
      </c>
    </row>
    <row r="480" spans="1:12">
      <c r="A480" s="1023" t="s">
        <v>1299</v>
      </c>
      <c r="B480" s="1094"/>
      <c r="C480" s="1093"/>
      <c r="D480" s="1093"/>
      <c r="E480" s="1093"/>
      <c r="F480" s="1093"/>
      <c r="G480" s="1093"/>
      <c r="H480" s="1093"/>
      <c r="I480" s="1098"/>
      <c r="J480" s="1099">
        <v>0</v>
      </c>
      <c r="K480" s="1099">
        <v>0</v>
      </c>
    </row>
    <row r="481" spans="1:12">
      <c r="A481" s="1023" t="s">
        <v>1299</v>
      </c>
      <c r="B481" s="1094"/>
      <c r="C481" s="1093"/>
      <c r="D481" s="1093"/>
      <c r="E481" s="1093"/>
      <c r="F481" s="1093"/>
      <c r="G481" s="1093"/>
      <c r="H481" s="1093"/>
      <c r="I481" s="1098"/>
      <c r="J481" s="1099">
        <v>0</v>
      </c>
      <c r="K481" s="1099">
        <v>0</v>
      </c>
    </row>
    <row r="482" spans="1:12">
      <c r="A482" s="1023" t="s">
        <v>1299</v>
      </c>
      <c r="B482" s="1094"/>
      <c r="C482" s="1093"/>
      <c r="D482" s="1093"/>
      <c r="E482" s="1093"/>
      <c r="F482" s="1093"/>
      <c r="G482" s="1093"/>
      <c r="H482" s="1093"/>
      <c r="I482" s="1098"/>
      <c r="J482" s="1099">
        <v>0</v>
      </c>
      <c r="K482" s="1099">
        <v>0</v>
      </c>
      <c r="L482" s="1091"/>
    </row>
    <row r="483" spans="1:12">
      <c r="A483" s="1023" t="s">
        <v>1299</v>
      </c>
      <c r="B483" s="1094"/>
      <c r="C483" s="1093"/>
      <c r="D483" s="1093"/>
      <c r="E483" s="1093"/>
      <c r="F483" s="1093"/>
      <c r="G483" s="1093"/>
      <c r="H483" s="1093"/>
      <c r="I483" s="1098"/>
      <c r="J483" s="1099">
        <v>0</v>
      </c>
      <c r="K483" s="1099">
        <v>0</v>
      </c>
      <c r="L483" s="1091"/>
    </row>
    <row r="484" spans="1:12">
      <c r="A484" s="1023" t="s">
        <v>1299</v>
      </c>
      <c r="B484" s="1094"/>
      <c r="C484" s="1093"/>
      <c r="D484" s="1093"/>
      <c r="E484" s="1093"/>
      <c r="F484" s="1093"/>
      <c r="G484" s="1093"/>
      <c r="H484" s="1093"/>
      <c r="I484" s="1098"/>
      <c r="J484" s="1099">
        <v>0</v>
      </c>
      <c r="K484" s="1099">
        <v>0</v>
      </c>
      <c r="L484" s="1091"/>
    </row>
    <row r="485" spans="1:12" ht="13.5" thickBot="1">
      <c r="A485" s="1023" t="s">
        <v>1299</v>
      </c>
      <c r="B485" s="1097"/>
      <c r="C485" s="1095"/>
      <c r="D485" s="1095"/>
      <c r="E485" s="1095"/>
      <c r="F485" s="1095"/>
      <c r="G485" s="1095"/>
      <c r="H485" s="1095"/>
      <c r="I485" s="1095"/>
      <c r="J485" s="1100">
        <v>0</v>
      </c>
      <c r="K485" s="1100">
        <v>0</v>
      </c>
      <c r="L485" s="1091"/>
    </row>
    <row r="486" spans="1:12" ht="13.5" thickBot="1">
      <c r="A486" s="1023" t="s">
        <v>1299</v>
      </c>
      <c r="B486" s="565" t="s">
        <v>985</v>
      </c>
      <c r="C486" s="481"/>
      <c r="D486" s="481"/>
      <c r="E486" s="481"/>
      <c r="F486" s="481"/>
      <c r="G486" s="481"/>
      <c r="H486" s="481"/>
      <c r="I486" s="481"/>
      <c r="J486" s="588"/>
      <c r="K486" s="977">
        <f>SUM(K474:K485)</f>
        <v>0</v>
      </c>
      <c r="L486" s="1091"/>
    </row>
    <row r="487" spans="1:12">
      <c r="A487" s="1023" t="s">
        <v>1299</v>
      </c>
      <c r="B487" s="1226" t="s">
        <v>1521</v>
      </c>
      <c r="C487" s="458"/>
      <c r="D487" s="458"/>
      <c r="E487" s="458"/>
      <c r="F487" s="458"/>
      <c r="G487" s="458"/>
      <c r="H487" s="458"/>
      <c r="L487" s="1091"/>
    </row>
    <row r="488" spans="1:12">
      <c r="A488" s="1023" t="s">
        <v>1299</v>
      </c>
      <c r="B488" s="818" t="s">
        <v>488</v>
      </c>
      <c r="C488" s="458"/>
      <c r="D488" s="458"/>
      <c r="E488" s="458"/>
      <c r="F488" s="458"/>
      <c r="G488" s="458"/>
      <c r="H488" s="458"/>
      <c r="L488" s="1092"/>
    </row>
    <row r="489" spans="1:12">
      <c r="A489" s="1023" t="s">
        <v>1299</v>
      </c>
      <c r="B489" s="494" t="s">
        <v>872</v>
      </c>
      <c r="C489" s="475"/>
      <c r="D489" s="475"/>
      <c r="E489" s="475"/>
      <c r="F489" s="475"/>
      <c r="G489" s="475"/>
      <c r="H489" s="495"/>
      <c r="I489" s="475"/>
      <c r="J489" s="475"/>
      <c r="K489" s="475"/>
      <c r="L489" s="1092"/>
    </row>
    <row r="490" spans="1:12">
      <c r="A490" s="1023" t="s">
        <v>1299</v>
      </c>
      <c r="B490" s="844" t="s">
        <v>834</v>
      </c>
      <c r="C490" s="458"/>
      <c r="D490" s="458"/>
      <c r="E490" s="458"/>
      <c r="F490" s="458"/>
      <c r="G490" s="458"/>
      <c r="H490" s="458"/>
      <c r="J490" s="845"/>
      <c r="L490" s="1092"/>
    </row>
    <row r="491" spans="1:12">
      <c r="A491" s="1023" t="s">
        <v>1299</v>
      </c>
      <c r="B491" s="1103"/>
      <c r="C491" s="495"/>
      <c r="D491" s="495"/>
      <c r="E491" s="495"/>
      <c r="F491" s="495"/>
      <c r="G491" s="458"/>
      <c r="H491" s="458"/>
      <c r="L491" s="1092"/>
    </row>
    <row r="492" spans="1:12">
      <c r="A492" s="1023" t="s">
        <v>1299</v>
      </c>
      <c r="B492" s="818"/>
      <c r="C492" s="458"/>
      <c r="D492" s="458"/>
      <c r="E492" s="458"/>
      <c r="F492" s="458"/>
      <c r="G492" s="458"/>
      <c r="H492" s="458"/>
      <c r="L492" s="1092"/>
    </row>
    <row r="493" spans="1:12">
      <c r="A493" s="1023" t="s">
        <v>1299</v>
      </c>
      <c r="B493" s="458"/>
      <c r="C493" s="458"/>
      <c r="D493" s="458"/>
      <c r="E493" s="458"/>
      <c r="F493" s="458"/>
      <c r="G493" s="458"/>
      <c r="H493" s="458"/>
      <c r="I493" s="443" t="s">
        <v>152</v>
      </c>
      <c r="L493" s="475"/>
    </row>
    <row r="494" spans="1:12">
      <c r="A494" s="1023" t="s">
        <v>1299</v>
      </c>
      <c r="B494" s="530"/>
      <c r="C494" s="458"/>
      <c r="D494" s="458"/>
      <c r="E494" s="458"/>
    </row>
    <row r="495" spans="1:12">
      <c r="A495" s="1023" t="s">
        <v>1299</v>
      </c>
      <c r="B495" s="458"/>
      <c r="C495" s="458"/>
      <c r="D495" s="458"/>
      <c r="E495" s="458"/>
      <c r="F495" s="458"/>
      <c r="G495" s="458"/>
      <c r="H495" s="458"/>
      <c r="I495" s="458"/>
      <c r="J495" s="458"/>
      <c r="K495" s="458"/>
    </row>
    <row r="496" spans="1:12" ht="13.5" thickBot="1">
      <c r="A496" s="1023" t="s">
        <v>1299</v>
      </c>
      <c r="B496" s="481"/>
      <c r="C496" s="458"/>
      <c r="D496" s="458"/>
      <c r="E496" s="458"/>
      <c r="F496" s="458"/>
      <c r="G496" s="458"/>
      <c r="H496" s="458"/>
      <c r="I496" s="458"/>
      <c r="J496" s="458"/>
      <c r="K496" s="458"/>
    </row>
    <row r="497" spans="1:12">
      <c r="A497" s="1023" t="s">
        <v>1299</v>
      </c>
      <c r="B497" s="846" t="s">
        <v>624</v>
      </c>
      <c r="C497" s="590"/>
      <c r="D497" s="589"/>
      <c r="E497" s="503"/>
      <c r="F497" s="591"/>
      <c r="G497" s="1091"/>
      <c r="H497" s="1091"/>
      <c r="I497" s="1091"/>
      <c r="J497" s="1091"/>
      <c r="K497" s="1091"/>
    </row>
    <row r="498" spans="1:12">
      <c r="A498" s="1023" t="s">
        <v>1299</v>
      </c>
      <c r="B498" s="473" t="s">
        <v>412</v>
      </c>
      <c r="C498" s="530"/>
      <c r="D498" s="473"/>
      <c r="E498" s="1093"/>
      <c r="F498" s="594"/>
      <c r="G498" s="1091"/>
      <c r="H498" s="1091"/>
      <c r="I498" s="1091"/>
      <c r="J498" s="1091"/>
      <c r="K498" s="1091"/>
    </row>
    <row r="499" spans="1:12" ht="13.5" thickBot="1">
      <c r="A499" s="1023" t="s">
        <v>1299</v>
      </c>
      <c r="B499" s="565" t="str">
        <f>"sykehjem pr 31.12.      1)"</f>
        <v>sykehjem pr 31.12.      1)</v>
      </c>
      <c r="C499" s="484"/>
      <c r="D499" s="1403"/>
      <c r="E499" s="1403" t="s">
        <v>322</v>
      </c>
      <c r="F499" s="847"/>
      <c r="G499" s="1091"/>
      <c r="H499" s="1091"/>
      <c r="I499" s="1091"/>
      <c r="J499" s="1091"/>
      <c r="K499" s="1091"/>
    </row>
    <row r="500" spans="1:12">
      <c r="A500" s="1023" t="s">
        <v>1299</v>
      </c>
      <c r="B500" s="589" t="s">
        <v>152</v>
      </c>
      <c r="C500" s="530"/>
      <c r="D500" s="848"/>
      <c r="E500" s="848"/>
      <c r="F500" s="849"/>
      <c r="G500" s="1091"/>
      <c r="H500" s="1091"/>
      <c r="I500" s="1091"/>
      <c r="J500" s="1091"/>
      <c r="K500" s="1091"/>
    </row>
    <row r="501" spans="1:12">
      <c r="A501" s="1023" t="s">
        <v>1299</v>
      </c>
      <c r="B501" s="473" t="s">
        <v>323</v>
      </c>
      <c r="C501" s="530"/>
      <c r="D501" s="848" t="s">
        <v>1537</v>
      </c>
      <c r="E501" s="848" t="s">
        <v>1538</v>
      </c>
      <c r="F501" s="544" t="s">
        <v>793</v>
      </c>
      <c r="G501" s="1091"/>
      <c r="H501" s="1091"/>
      <c r="I501" s="1091"/>
      <c r="J501" s="1091"/>
      <c r="K501" s="1091"/>
    </row>
    <row r="502" spans="1:12">
      <c r="A502" s="1023" t="s">
        <v>1299</v>
      </c>
      <c r="B502" s="473" t="s">
        <v>413</v>
      </c>
      <c r="C502" s="530"/>
      <c r="D502" s="1422" t="s">
        <v>1540</v>
      </c>
      <c r="E502" s="1422" t="s">
        <v>1539</v>
      </c>
      <c r="F502" s="544" t="s">
        <v>803</v>
      </c>
      <c r="G502" s="1091"/>
      <c r="H502" s="1091"/>
      <c r="I502" s="1091"/>
      <c r="J502" s="1091"/>
      <c r="K502" s="1091"/>
    </row>
    <row r="503" spans="1:12" ht="13.5" thickBot="1">
      <c r="A503" s="1023" t="s">
        <v>1299</v>
      </c>
      <c r="B503" s="565" t="s">
        <v>1029</v>
      </c>
      <c r="C503" s="484"/>
      <c r="D503" s="1423"/>
      <c r="E503" s="1423"/>
      <c r="F503" s="850"/>
      <c r="G503" s="1091"/>
      <c r="H503" s="1091"/>
      <c r="I503" s="1091"/>
      <c r="J503" s="1091"/>
      <c r="K503" s="1091"/>
      <c r="L503" s="8"/>
    </row>
    <row r="504" spans="1:12">
      <c r="A504" s="1023" t="s">
        <v>1299</v>
      </c>
      <c r="B504" s="473" t="s">
        <v>324</v>
      </c>
      <c r="C504" s="530"/>
      <c r="D504" s="544" t="s">
        <v>612</v>
      </c>
      <c r="E504" s="544" t="s">
        <v>612</v>
      </c>
      <c r="F504" s="544" t="s">
        <v>612</v>
      </c>
      <c r="G504" s="1091"/>
      <c r="H504" s="1091"/>
      <c r="I504" s="1091"/>
      <c r="J504" s="1091"/>
      <c r="K504" s="1091"/>
      <c r="L504" s="8"/>
    </row>
    <row r="505" spans="1:12">
      <c r="A505" s="1023" t="s">
        <v>1299</v>
      </c>
      <c r="B505" s="473" t="s">
        <v>489</v>
      </c>
      <c r="C505" s="530"/>
      <c r="D505" s="544" t="s">
        <v>612</v>
      </c>
      <c r="E505" s="544" t="s">
        <v>612</v>
      </c>
      <c r="F505" s="544" t="s">
        <v>612</v>
      </c>
      <c r="G505" s="1091"/>
      <c r="H505" s="1091"/>
      <c r="I505" s="1091"/>
      <c r="J505" s="1091"/>
      <c r="K505" s="1091"/>
      <c r="L505" s="8"/>
    </row>
    <row r="506" spans="1:12" ht="42.75" customHeight="1">
      <c r="A506" s="1023" t="s">
        <v>1299</v>
      </c>
      <c r="B506" s="1416" t="s">
        <v>1414</v>
      </c>
      <c r="C506" s="1420"/>
      <c r="D506" s="646">
        <v>0</v>
      </c>
      <c r="E506" s="646">
        <v>0</v>
      </c>
      <c r="F506" s="974">
        <f>SUBTOTAL(9,D506:E506)</f>
        <v>0</v>
      </c>
      <c r="G506" s="1091"/>
      <c r="H506" s="1091"/>
      <c r="I506" s="1091"/>
      <c r="J506" s="1091"/>
      <c r="K506" s="1091"/>
      <c r="L506" s="8"/>
    </row>
    <row r="507" spans="1:12" ht="25.5" customHeight="1">
      <c r="A507" s="1023" t="s">
        <v>1299</v>
      </c>
      <c r="B507" s="1416" t="s">
        <v>414</v>
      </c>
      <c r="C507" s="1420"/>
      <c r="D507" s="646">
        <v>0</v>
      </c>
      <c r="E507" s="646">
        <v>0</v>
      </c>
      <c r="F507" s="974">
        <f>SUBTOTAL(9,D507:E507)</f>
        <v>0</v>
      </c>
      <c r="G507" s="1091"/>
      <c r="H507" s="1091"/>
      <c r="I507" s="1091"/>
      <c r="J507" s="1091"/>
      <c r="K507" s="1091"/>
      <c r="L507" s="8"/>
    </row>
    <row r="508" spans="1:12" ht="13.5" thickBot="1">
      <c r="A508" s="1023" t="s">
        <v>1299</v>
      </c>
      <c r="B508" s="477" t="s">
        <v>1415</v>
      </c>
      <c r="C508" s="458"/>
      <c r="D508" s="646">
        <v>0</v>
      </c>
      <c r="E508" s="646">
        <v>0</v>
      </c>
      <c r="F508" s="974">
        <f>SUBTOTAL(9,F506:F507)</f>
        <v>0</v>
      </c>
      <c r="G508" s="1091"/>
      <c r="H508" s="1091"/>
      <c r="I508" s="1091"/>
      <c r="J508" s="1091"/>
      <c r="K508" s="1091"/>
      <c r="L508" s="8"/>
    </row>
    <row r="509" spans="1:12" ht="13.5" thickBot="1">
      <c r="A509" s="1023" t="s">
        <v>1299</v>
      </c>
      <c r="B509" s="851" t="s">
        <v>490</v>
      </c>
      <c r="C509" s="852"/>
      <c r="D509" s="973">
        <f t="shared" ref="D509:E509" si="13">SUM(D506:D508)</f>
        <v>0</v>
      </c>
      <c r="E509" s="973">
        <f t="shared" si="13"/>
        <v>0</v>
      </c>
      <c r="F509" s="1102">
        <f t="shared" ref="F509" si="14">SUM(F506:F508)</f>
        <v>0</v>
      </c>
      <c r="G509" s="1091"/>
      <c r="H509" s="1091"/>
      <c r="I509" s="1091"/>
      <c r="J509" s="1091"/>
      <c r="K509" s="1091"/>
      <c r="L509" s="8"/>
    </row>
    <row r="510" spans="1:12" ht="51.75" thickBot="1">
      <c r="A510" s="1023" t="s">
        <v>1299</v>
      </c>
      <c r="B510" s="853" t="s">
        <v>491</v>
      </c>
      <c r="C510" s="854"/>
      <c r="D510" s="617">
        <v>0</v>
      </c>
      <c r="E510" s="617">
        <v>0</v>
      </c>
      <c r="F510" s="1102">
        <f>SUBTOTAL(9,D510:E510)</f>
        <v>0</v>
      </c>
      <c r="G510" s="1091"/>
      <c r="H510" s="1091"/>
      <c r="I510" s="1091"/>
      <c r="J510" s="1091"/>
      <c r="K510" s="1091"/>
      <c r="L510" s="8"/>
    </row>
    <row r="511" spans="1:12">
      <c r="A511" s="1023" t="s">
        <v>1299</v>
      </c>
      <c r="B511" s="1226" t="s">
        <v>1521</v>
      </c>
      <c r="C511" s="475"/>
      <c r="D511" s="475"/>
      <c r="E511" s="475"/>
      <c r="F511" s="475"/>
      <c r="G511" s="475"/>
      <c r="H511" s="495"/>
      <c r="I511" s="475"/>
      <c r="J511" s="475"/>
      <c r="K511" s="475"/>
      <c r="L511" s="8"/>
    </row>
    <row r="512" spans="1:12">
      <c r="A512" s="1023" t="s">
        <v>1299</v>
      </c>
      <c r="B512" s="494" t="s">
        <v>725</v>
      </c>
      <c r="H512" s="458"/>
      <c r="L512" s="8"/>
    </row>
    <row r="513" spans="1:12" ht="34.5" customHeight="1">
      <c r="A513" s="1023" t="s">
        <v>1299</v>
      </c>
      <c r="B513" s="1421" t="s">
        <v>1416</v>
      </c>
      <c r="C513" s="1421"/>
      <c r="D513" s="1421"/>
      <c r="E513" s="1421"/>
      <c r="F513" s="1421"/>
      <c r="G513" s="1421"/>
      <c r="H513" s="1421"/>
      <c r="I513" s="1421"/>
      <c r="J513" s="1421"/>
      <c r="K513" s="443" t="s">
        <v>152</v>
      </c>
      <c r="L513" s="8"/>
    </row>
    <row r="514" spans="1:12" ht="21" customHeight="1" thickBot="1">
      <c r="A514" s="8" t="s">
        <v>1299</v>
      </c>
      <c r="B514" s="818"/>
      <c r="H514" s="458"/>
      <c r="L514" s="475"/>
    </row>
    <row r="515" spans="1:12" ht="26.25" thickBot="1">
      <c r="A515" s="1169" t="s">
        <v>1299</v>
      </c>
      <c r="B515" s="1505" t="str">
        <f>" Tabell 3-2-B Saksbehandlingstider i pleie- og omsorgstjenesten - hittil i år - Institusjonstjenester        1)"</f>
        <v xml:space="preserve"> Tabell 3-2-B Saksbehandlingstider i pleie- og omsorgstjenesten - hittil i år - Institusjonstjenester        1)</v>
      </c>
      <c r="C515" s="1506"/>
      <c r="D515" s="1506"/>
      <c r="E515" s="1506"/>
      <c r="F515" s="501"/>
      <c r="G515" s="501"/>
      <c r="H515" s="501"/>
      <c r="I515" s="501"/>
      <c r="J515" s="502" t="s">
        <v>986</v>
      </c>
    </row>
    <row r="516" spans="1:12">
      <c r="A516" s="1169" t="s">
        <v>1299</v>
      </c>
      <c r="B516" s="560" t="s">
        <v>987</v>
      </c>
      <c r="C516" s="503"/>
      <c r="D516" s="503"/>
      <c r="E516" s="503"/>
      <c r="F516" s="503"/>
      <c r="G516" s="503"/>
      <c r="H516" s="503"/>
      <c r="I516" s="503"/>
      <c r="J516" s="1106">
        <v>0</v>
      </c>
      <c r="K516" s="1104"/>
    </row>
    <row r="517" spans="1:12">
      <c r="A517" s="1169" t="s">
        <v>1299</v>
      </c>
      <c r="B517" s="856" t="s">
        <v>492</v>
      </c>
      <c r="C517" s="458"/>
      <c r="D517" s="458"/>
      <c r="E517" s="458"/>
      <c r="F517" s="458"/>
      <c r="G517" s="458"/>
      <c r="H517" s="458"/>
      <c r="I517" s="458"/>
      <c r="J517" s="1107">
        <v>0</v>
      </c>
      <c r="K517" s="1104"/>
    </row>
    <row r="518" spans="1:12">
      <c r="A518" s="1169" t="s">
        <v>1299</v>
      </c>
      <c r="B518" s="856" t="s">
        <v>493</v>
      </c>
      <c r="C518" s="458"/>
      <c r="D518" s="458"/>
      <c r="E518" s="458"/>
      <c r="F518" s="458"/>
      <c r="G518" s="458"/>
      <c r="H518" s="458"/>
      <c r="I518" s="458"/>
      <c r="J518" s="1107">
        <v>0</v>
      </c>
      <c r="K518" s="1104"/>
    </row>
    <row r="519" spans="1:12">
      <c r="A519" s="1169" t="s">
        <v>1299</v>
      </c>
      <c r="B519" s="856" t="s">
        <v>1032</v>
      </c>
      <c r="C519" s="458"/>
      <c r="D519" s="458"/>
      <c r="E519" s="458"/>
      <c r="F519" s="458"/>
      <c r="G519" s="458"/>
      <c r="H519" s="458"/>
      <c r="I519" s="458"/>
      <c r="J519" s="1108">
        <v>0</v>
      </c>
      <c r="K519" s="1105"/>
    </row>
    <row r="520" spans="1:12" ht="13.5" thickBot="1">
      <c r="A520" s="1169" t="s">
        <v>1299</v>
      </c>
      <c r="B520" s="858" t="s">
        <v>1513</v>
      </c>
      <c r="C520" s="481"/>
      <c r="D520" s="481"/>
      <c r="E520" s="481"/>
      <c r="F520" s="481"/>
      <c r="G520" s="481"/>
      <c r="H520" s="481"/>
      <c r="I520" s="481"/>
      <c r="J520" s="1109">
        <v>0</v>
      </c>
      <c r="K520" s="1105"/>
    </row>
    <row r="521" spans="1:12">
      <c r="A521" s="1169" t="s">
        <v>1299</v>
      </c>
      <c r="B521" s="1226" t="s">
        <v>1521</v>
      </c>
      <c r="C521" s="458"/>
      <c r="D521" s="458"/>
      <c r="E521" s="458"/>
      <c r="F521" s="458"/>
      <c r="G521" s="458"/>
      <c r="H521" s="458"/>
      <c r="I521" s="458"/>
      <c r="J521" s="860"/>
    </row>
    <row r="522" spans="1:12">
      <c r="A522" s="1169" t="s">
        <v>1299</v>
      </c>
      <c r="B522" s="818" t="s">
        <v>927</v>
      </c>
      <c r="C522" s="458"/>
      <c r="D522" s="458"/>
      <c r="E522" s="458"/>
      <c r="F522" s="458"/>
      <c r="G522" s="458"/>
      <c r="H522" s="458"/>
      <c r="I522" s="458"/>
      <c r="J522" s="860"/>
    </row>
    <row r="523" spans="1:12">
      <c r="A523" s="1169" t="s">
        <v>1299</v>
      </c>
      <c r="B523" s="494" t="s">
        <v>713</v>
      </c>
      <c r="C523" s="458"/>
      <c r="D523" s="458"/>
      <c r="E523" s="458"/>
      <c r="F523" s="458"/>
      <c r="G523" s="458"/>
      <c r="H523" s="458"/>
      <c r="I523" s="458"/>
      <c r="J523" s="860"/>
    </row>
    <row r="524" spans="1:12" ht="13.5" thickBot="1">
      <c r="A524" s="1169" t="s">
        <v>1299</v>
      </c>
      <c r="C524" s="458"/>
      <c r="D524" s="458"/>
      <c r="E524" s="458"/>
      <c r="F524" s="458"/>
      <c r="G524" s="458"/>
      <c r="H524" s="458"/>
      <c r="I524" s="458"/>
      <c r="J524" s="860"/>
    </row>
    <row r="525" spans="1:12">
      <c r="A525" s="1169" t="s">
        <v>356</v>
      </c>
      <c r="B525" s="6" t="s">
        <v>152</v>
      </c>
      <c r="C525" s="187"/>
      <c r="D525" s="187"/>
      <c r="E525" s="258" t="s">
        <v>351</v>
      </c>
      <c r="F525" s="258" t="s">
        <v>351</v>
      </c>
      <c r="G525" s="18" t="s">
        <v>618</v>
      </c>
      <c r="H525" s="8"/>
      <c r="I525" s="8"/>
      <c r="J525" s="8"/>
      <c r="K525" s="8"/>
    </row>
    <row r="526" spans="1:12" ht="25.5">
      <c r="A526" s="1169" t="s">
        <v>356</v>
      </c>
      <c r="B526" s="5" t="s">
        <v>988</v>
      </c>
      <c r="C526" s="61"/>
      <c r="D526" s="61"/>
      <c r="E526" s="311" t="s">
        <v>1518</v>
      </c>
      <c r="F526" s="238" t="s">
        <v>829</v>
      </c>
      <c r="G526" s="284" t="s">
        <v>619</v>
      </c>
      <c r="H526" s="8"/>
      <c r="I526" s="8"/>
      <c r="J526" s="8"/>
      <c r="K526" s="8" t="s">
        <v>152</v>
      </c>
    </row>
    <row r="527" spans="1:12" ht="25.5">
      <c r="A527" s="1169" t="s">
        <v>356</v>
      </c>
      <c r="B527" s="5" t="s">
        <v>625</v>
      </c>
      <c r="C527" s="61"/>
      <c r="D527" s="61"/>
      <c r="E527" s="311" t="s">
        <v>480</v>
      </c>
      <c r="F527" s="238" t="s">
        <v>831</v>
      </c>
      <c r="G527" s="284" t="s">
        <v>620</v>
      </c>
      <c r="H527" s="8"/>
      <c r="I527" s="8"/>
      <c r="J527" s="8"/>
      <c r="K527" s="8"/>
    </row>
    <row r="528" spans="1:12" ht="25.5">
      <c r="A528" s="1169" t="s">
        <v>356</v>
      </c>
      <c r="B528" s="5" t="s">
        <v>626</v>
      </c>
      <c r="C528" s="61"/>
      <c r="D528" s="61"/>
      <c r="E528" s="311" t="s">
        <v>481</v>
      </c>
      <c r="F528" s="238" t="s">
        <v>830</v>
      </c>
      <c r="G528" s="311" t="s">
        <v>902</v>
      </c>
      <c r="H528" s="8"/>
      <c r="I528" s="8"/>
      <c r="J528" s="8"/>
      <c r="K528" s="8"/>
    </row>
    <row r="529" spans="1:12" ht="13.5" thickBot="1">
      <c r="A529" s="1169" t="s">
        <v>356</v>
      </c>
      <c r="B529" s="175"/>
      <c r="C529" s="61"/>
      <c r="D529" s="61"/>
      <c r="E529" s="238" t="s">
        <v>1055</v>
      </c>
      <c r="F529" s="238" t="s">
        <v>347</v>
      </c>
      <c r="G529" s="311" t="s">
        <v>1056</v>
      </c>
      <c r="H529" s="8"/>
      <c r="I529" s="8"/>
      <c r="J529" s="8"/>
      <c r="K529" s="8"/>
    </row>
    <row r="530" spans="1:12" s="435" customFormat="1">
      <c r="A530" s="1169" t="s">
        <v>356</v>
      </c>
      <c r="B530" s="401" t="s">
        <v>622</v>
      </c>
      <c r="C530" s="402"/>
      <c r="D530" s="402"/>
      <c r="E530" s="403">
        <v>0</v>
      </c>
      <c r="F530" s="403">
        <v>0</v>
      </c>
      <c r="G530" s="403">
        <v>0</v>
      </c>
      <c r="H530" s="8"/>
      <c r="I530" s="8"/>
      <c r="J530" s="8"/>
      <c r="K530" s="8"/>
      <c r="L530" s="443"/>
    </row>
    <row r="531" spans="1:12" ht="13.5" thickBot="1">
      <c r="A531" s="1169" t="s">
        <v>356</v>
      </c>
      <c r="B531" s="173" t="s">
        <v>623</v>
      </c>
      <c r="C531" s="178"/>
      <c r="D531" s="178"/>
      <c r="E531" s="181">
        <v>0</v>
      </c>
      <c r="F531" s="181">
        <v>0</v>
      </c>
      <c r="G531" s="421" t="s">
        <v>1107</v>
      </c>
      <c r="H531" s="8"/>
      <c r="I531" s="8"/>
      <c r="J531" s="8"/>
      <c r="K531" s="8"/>
    </row>
    <row r="532" spans="1:12" ht="13.5" thickBot="1">
      <c r="A532" s="1169" t="s">
        <v>356</v>
      </c>
      <c r="B532" s="176" t="s">
        <v>621</v>
      </c>
      <c r="C532" s="203"/>
      <c r="D532" s="203"/>
      <c r="E532" s="217">
        <f t="shared" ref="E532:F532" si="15">SUM(E530:E531)</f>
        <v>0</v>
      </c>
      <c r="F532" s="217">
        <f t="shared" si="15"/>
        <v>0</v>
      </c>
      <c r="G532" s="421" t="s">
        <v>1107</v>
      </c>
      <c r="H532" s="8"/>
      <c r="I532" s="8" t="s">
        <v>152</v>
      </c>
      <c r="J532" s="8"/>
      <c r="K532" s="8"/>
    </row>
    <row r="533" spans="1:12">
      <c r="A533" s="1169" t="s">
        <v>356</v>
      </c>
      <c r="B533" s="8"/>
      <c r="C533" s="8"/>
      <c r="D533" s="8"/>
      <c r="E533" s="216" t="s">
        <v>1010</v>
      </c>
      <c r="F533" s="15" t="str">
        <f>IF(G530&lt;9999,"","Husk å angi beløp i hele 1000 kroner")</f>
        <v/>
      </c>
      <c r="G533" s="8"/>
      <c r="H533" s="8"/>
      <c r="I533" s="8"/>
      <c r="J533" s="8"/>
      <c r="K533" s="8"/>
      <c r="L533" s="8"/>
    </row>
    <row r="534" spans="1:12">
      <c r="A534" s="1169" t="s">
        <v>356</v>
      </c>
      <c r="B534" s="1226" t="s">
        <v>1521</v>
      </c>
      <c r="C534" s="8"/>
      <c r="D534" s="8"/>
      <c r="E534" s="216"/>
      <c r="F534" s="339"/>
      <c r="G534" s="8"/>
      <c r="H534" s="8"/>
      <c r="I534" s="8"/>
      <c r="J534" s="8"/>
      <c r="K534" s="8"/>
      <c r="L534" s="8"/>
    </row>
    <row r="535" spans="1:12">
      <c r="A535" s="1169" t="s">
        <v>356</v>
      </c>
      <c r="B535" s="28" t="s">
        <v>1522</v>
      </c>
      <c r="C535" s="8"/>
      <c r="D535" s="8"/>
      <c r="E535" s="8"/>
      <c r="F535" s="3"/>
      <c r="G535" s="8"/>
      <c r="H535" s="8"/>
      <c r="I535" s="8"/>
      <c r="J535" s="8"/>
      <c r="K535" s="8"/>
      <c r="L535" s="8"/>
    </row>
    <row r="536" spans="1:12">
      <c r="A536" s="1169" t="s">
        <v>356</v>
      </c>
      <c r="B536" s="494" t="s">
        <v>1519</v>
      </c>
      <c r="F536" s="559"/>
      <c r="L536" s="8"/>
    </row>
    <row r="537" spans="1:12">
      <c r="A537" s="1169" t="s">
        <v>356</v>
      </c>
      <c r="B537" s="494" t="s">
        <v>1520</v>
      </c>
      <c r="F537" s="559"/>
      <c r="L537" s="8"/>
    </row>
    <row r="538" spans="1:12">
      <c r="A538" s="1169" t="s">
        <v>356</v>
      </c>
      <c r="B538" s="28" t="s">
        <v>1061</v>
      </c>
      <c r="C538" s="8"/>
      <c r="D538" s="8"/>
      <c r="E538" s="8"/>
      <c r="F538" s="3"/>
      <c r="G538" s="8"/>
      <c r="H538" s="8"/>
      <c r="I538" s="8"/>
      <c r="J538" s="8"/>
      <c r="K538" s="8"/>
      <c r="L538" s="8"/>
    </row>
    <row r="539" spans="1:12">
      <c r="A539" s="1169" t="s">
        <v>356</v>
      </c>
      <c r="B539" s="28" t="s">
        <v>1210</v>
      </c>
      <c r="C539" s="8"/>
      <c r="D539" s="8"/>
      <c r="E539" s="8"/>
      <c r="F539" s="8"/>
      <c r="G539" s="8"/>
      <c r="H539" s="61"/>
      <c r="I539" s="8"/>
      <c r="J539" s="8"/>
      <c r="K539" s="8"/>
      <c r="L539" s="8"/>
    </row>
    <row r="540" spans="1:12">
      <c r="A540" s="1169" t="s">
        <v>356</v>
      </c>
      <c r="B540" s="368" t="s">
        <v>769</v>
      </c>
      <c r="C540" s="8"/>
      <c r="D540" s="8"/>
      <c r="E540" s="8"/>
      <c r="F540" s="8"/>
      <c r="G540" s="8"/>
      <c r="H540" s="61"/>
      <c r="I540" s="8"/>
      <c r="J540" s="8"/>
      <c r="K540" s="8"/>
      <c r="L540" s="8"/>
    </row>
    <row r="541" spans="1:12">
      <c r="A541" s="1169" t="s">
        <v>356</v>
      </c>
      <c r="B541" s="8"/>
      <c r="C541" s="8"/>
      <c r="D541" s="8"/>
      <c r="E541" s="8"/>
      <c r="F541" s="8"/>
      <c r="G541" s="8"/>
      <c r="H541" s="61"/>
      <c r="I541" s="8"/>
      <c r="J541" s="8"/>
      <c r="K541" s="8"/>
      <c r="L541" s="8"/>
    </row>
    <row r="542" spans="1:12">
      <c r="A542" s="1169" t="s">
        <v>356</v>
      </c>
      <c r="B542" s="28"/>
      <c r="C542" s="8"/>
      <c r="D542" s="8"/>
      <c r="E542" s="8"/>
      <c r="F542" s="8"/>
      <c r="G542" s="8"/>
      <c r="H542" s="61"/>
      <c r="I542" s="8"/>
      <c r="J542" s="8"/>
      <c r="K542" s="8"/>
      <c r="L542" s="8"/>
    </row>
    <row r="543" spans="1:12" ht="13.5" thickBot="1">
      <c r="A543" s="1169" t="s">
        <v>356</v>
      </c>
      <c r="B543" s="8"/>
      <c r="C543" s="8"/>
      <c r="D543" s="8"/>
      <c r="E543" s="8"/>
      <c r="F543" s="8"/>
      <c r="G543" s="8"/>
      <c r="H543" s="61"/>
      <c r="I543" s="8"/>
      <c r="J543" s="8"/>
      <c r="K543" s="8"/>
      <c r="L543" s="8"/>
    </row>
    <row r="544" spans="1:12">
      <c r="A544" s="1169" t="s">
        <v>356</v>
      </c>
      <c r="B544" s="369" t="s">
        <v>967</v>
      </c>
      <c r="C544" s="370"/>
      <c r="D544" s="371"/>
      <c r="E544" s="372"/>
      <c r="F544" s="373"/>
      <c r="G544" s="8"/>
      <c r="H544" s="8"/>
      <c r="I544" s="8"/>
      <c r="J544" s="61"/>
      <c r="K544" s="8"/>
    </row>
    <row r="545" spans="1:12" ht="39" thickBot="1">
      <c r="A545" s="1169" t="s">
        <v>356</v>
      </c>
      <c r="B545" s="1523" t="s">
        <v>966</v>
      </c>
      <c r="C545" s="1524"/>
      <c r="D545" s="1525"/>
      <c r="E545" s="391" t="s">
        <v>494</v>
      </c>
      <c r="F545" s="363" t="s">
        <v>495</v>
      </c>
      <c r="G545" s="8"/>
      <c r="H545" s="8"/>
      <c r="I545" s="8"/>
      <c r="J545" s="61"/>
      <c r="K545" s="8"/>
    </row>
    <row r="546" spans="1:12">
      <c r="A546" s="1169" t="s">
        <v>356</v>
      </c>
      <c r="B546" s="174" t="s">
        <v>31</v>
      </c>
      <c r="C546" s="366"/>
      <c r="D546" s="366"/>
      <c r="E546" s="209">
        <v>0</v>
      </c>
      <c r="F546" s="375">
        <v>0</v>
      </c>
      <c r="G546" s="8"/>
      <c r="H546" s="8"/>
      <c r="I546" s="8"/>
      <c r="J546" s="61"/>
      <c r="K546" s="8"/>
      <c r="L546" s="8"/>
    </row>
    <row r="547" spans="1:12">
      <c r="A547" s="177" t="s">
        <v>356</v>
      </c>
      <c r="B547" s="175" t="s">
        <v>29</v>
      </c>
      <c r="C547" s="366"/>
      <c r="D547" s="366"/>
      <c r="E547" s="209">
        <v>0</v>
      </c>
      <c r="F547" s="375">
        <v>0</v>
      </c>
      <c r="G547" s="8"/>
      <c r="H547" s="8"/>
      <c r="I547" s="8"/>
      <c r="J547" s="61"/>
      <c r="K547" s="8"/>
      <c r="L547" s="8"/>
    </row>
    <row r="548" spans="1:12">
      <c r="A548" s="177" t="s">
        <v>356</v>
      </c>
      <c r="B548" s="174" t="s">
        <v>941</v>
      </c>
      <c r="C548" s="366"/>
      <c r="D548" s="366"/>
      <c r="E548" s="209">
        <v>0</v>
      </c>
      <c r="F548" s="375">
        <v>0</v>
      </c>
      <c r="G548" s="8"/>
      <c r="H548" s="8"/>
      <c r="I548" s="8"/>
      <c r="J548" s="61"/>
      <c r="K548" s="8"/>
      <c r="L548" s="8"/>
    </row>
    <row r="549" spans="1:12">
      <c r="A549" s="177" t="s">
        <v>356</v>
      </c>
      <c r="B549" s="174" t="s">
        <v>926</v>
      </c>
      <c r="C549" s="366"/>
      <c r="D549" s="366"/>
      <c r="E549" s="209">
        <v>0</v>
      </c>
      <c r="F549" s="375">
        <v>0</v>
      </c>
      <c r="G549" s="8"/>
      <c r="H549" s="8"/>
      <c r="I549" s="8"/>
      <c r="J549" s="61"/>
      <c r="K549" s="8"/>
      <c r="L549" s="8"/>
    </row>
    <row r="550" spans="1:12">
      <c r="A550" s="177" t="s">
        <v>356</v>
      </c>
      <c r="B550" s="174" t="s">
        <v>1207</v>
      </c>
      <c r="C550" s="1160"/>
      <c r="D550" s="1160"/>
      <c r="E550" s="209">
        <v>0</v>
      </c>
      <c r="F550" s="375">
        <v>0</v>
      </c>
      <c r="G550" s="1022"/>
      <c r="H550" s="1022"/>
      <c r="I550" s="1022"/>
      <c r="J550" s="61"/>
      <c r="K550" s="1022"/>
      <c r="L550" s="8"/>
    </row>
    <row r="551" spans="1:12">
      <c r="A551" s="177" t="s">
        <v>356</v>
      </c>
      <c r="B551" s="174" t="s">
        <v>942</v>
      </c>
      <c r="C551" s="366"/>
      <c r="D551" s="366"/>
      <c r="E551" s="209">
        <v>0</v>
      </c>
      <c r="F551" s="375">
        <v>0</v>
      </c>
      <c r="G551" s="8"/>
      <c r="H551" s="8"/>
      <c r="I551" s="8"/>
      <c r="J551" s="61"/>
      <c r="K551" s="8"/>
      <c r="L551" s="8"/>
    </row>
    <row r="552" spans="1:12">
      <c r="A552" s="177" t="s">
        <v>356</v>
      </c>
      <c r="B552" s="376" t="s">
        <v>30</v>
      </c>
      <c r="C552" s="85"/>
      <c r="D552" s="162"/>
      <c r="E552" s="335">
        <f>E546+E547-E548-E549-E550-E551</f>
        <v>0</v>
      </c>
      <c r="F552" s="335">
        <f>F546+F547-F548-F549-F550-F551</f>
        <v>0</v>
      </c>
      <c r="G552" s="8"/>
      <c r="H552" s="8"/>
      <c r="I552" s="8"/>
      <c r="J552" s="61"/>
      <c r="K552" s="8"/>
      <c r="L552" s="163"/>
    </row>
    <row r="553" spans="1:12" ht="13.5" thickBot="1">
      <c r="A553" s="177" t="s">
        <v>356</v>
      </c>
      <c r="B553" s="377" t="s">
        <v>943</v>
      </c>
      <c r="C553" s="378"/>
      <c r="D553" s="379"/>
      <c r="E553" s="380" t="e">
        <f>E548/(E546+E547-E549-E550-E552)</f>
        <v>#DIV/0!</v>
      </c>
      <c r="F553" s="381" t="e">
        <f>F548/(F546+F547-F549-F550-F552)</f>
        <v>#DIV/0!</v>
      </c>
      <c r="G553" s="8"/>
      <c r="H553" s="8"/>
      <c r="I553" s="8"/>
      <c r="J553" s="61"/>
      <c r="K553" s="8"/>
      <c r="L553" s="163"/>
    </row>
    <row r="554" spans="1:12">
      <c r="A554" s="177" t="s">
        <v>356</v>
      </c>
      <c r="B554" s="1226" t="s">
        <v>1521</v>
      </c>
      <c r="C554" s="27"/>
      <c r="D554" s="27"/>
      <c r="E554" s="8"/>
      <c r="F554" s="8"/>
      <c r="G554" s="8"/>
      <c r="H554" s="61"/>
      <c r="I554" s="8"/>
      <c r="J554" s="8"/>
      <c r="K554" s="8"/>
      <c r="L554" s="163"/>
    </row>
    <row r="555" spans="1:12">
      <c r="A555" s="177" t="s">
        <v>356</v>
      </c>
      <c r="B555" s="1226"/>
      <c r="C555" s="27"/>
      <c r="D555" s="27"/>
      <c r="E555" s="1169"/>
      <c r="F555" s="1169"/>
      <c r="G555" s="1169"/>
      <c r="H555" s="1167"/>
      <c r="I555" s="1169"/>
      <c r="J555" s="1169"/>
      <c r="K555" s="1169"/>
      <c r="L555" s="163"/>
    </row>
    <row r="556" spans="1:12" ht="13.5" thickBot="1">
      <c r="A556" s="177" t="s">
        <v>356</v>
      </c>
      <c r="B556" s="1226"/>
      <c r="C556" s="27"/>
      <c r="D556" s="27"/>
      <c r="E556" s="1169"/>
      <c r="F556" s="1169"/>
      <c r="G556" s="1169"/>
      <c r="H556" s="1167"/>
      <c r="I556" s="1169"/>
      <c r="J556" s="1169"/>
      <c r="K556" s="1169"/>
      <c r="L556" s="163"/>
    </row>
    <row r="557" spans="1:12">
      <c r="A557" s="177" t="s">
        <v>356</v>
      </c>
      <c r="B557" s="1252" t="s">
        <v>1268</v>
      </c>
      <c r="C557" s="1253"/>
      <c r="D557" s="1254"/>
      <c r="E557" s="1254"/>
      <c r="F557" s="1254"/>
      <c r="G557" s="1169"/>
      <c r="H557" s="1167"/>
      <c r="I557" s="1169"/>
      <c r="J557" s="1169"/>
      <c r="K557" s="1169"/>
      <c r="L557" s="163"/>
    </row>
    <row r="558" spans="1:12" ht="39" thickBot="1">
      <c r="A558" s="177" t="s">
        <v>356</v>
      </c>
      <c r="B558" s="1508" t="s">
        <v>1261</v>
      </c>
      <c r="C558" s="1509"/>
      <c r="D558" s="1510"/>
      <c r="E558" s="1255" t="s">
        <v>1262</v>
      </c>
      <c r="F558" s="1255" t="s">
        <v>1263</v>
      </c>
      <c r="G558" s="1169"/>
      <c r="H558" s="1167"/>
      <c r="I558" s="1169"/>
      <c r="J558" s="1169"/>
      <c r="K558" s="1169"/>
      <c r="L558" s="163"/>
    </row>
    <row r="559" spans="1:12">
      <c r="A559" s="177" t="s">
        <v>356</v>
      </c>
      <c r="B559" s="1411" t="s">
        <v>1264</v>
      </c>
      <c r="C559" s="1412"/>
      <c r="D559" s="1413"/>
      <c r="E559" s="1257">
        <v>0</v>
      </c>
      <c r="F559" s="1261" t="s">
        <v>612</v>
      </c>
      <c r="G559" s="1169"/>
      <c r="H559" s="1167"/>
      <c r="I559" s="1169"/>
      <c r="J559" s="1169"/>
      <c r="K559" s="1169"/>
      <c r="L559" s="163"/>
    </row>
    <row r="560" spans="1:12">
      <c r="A560" s="177" t="s">
        <v>356</v>
      </c>
      <c r="B560" s="1414" t="s">
        <v>1265</v>
      </c>
      <c r="C560" s="1415"/>
      <c r="D560" s="27"/>
      <c r="E560" s="1257">
        <v>0</v>
      </c>
      <c r="F560" s="1261" t="s">
        <v>612</v>
      </c>
      <c r="G560" s="1169"/>
      <c r="H560" s="1167"/>
      <c r="I560" s="1169"/>
      <c r="J560" s="1169"/>
      <c r="K560" s="1169"/>
      <c r="L560" s="163"/>
    </row>
    <row r="561" spans="1:15">
      <c r="A561" s="177" t="s">
        <v>356</v>
      </c>
      <c r="B561" s="1414" t="s">
        <v>1266</v>
      </c>
      <c r="C561" s="1415"/>
      <c r="D561" s="1516"/>
      <c r="E561" s="1257">
        <v>0</v>
      </c>
      <c r="F561" s="1258">
        <v>0</v>
      </c>
      <c r="G561" s="1169"/>
      <c r="H561" s="1167"/>
      <c r="I561" s="1169"/>
      <c r="J561" s="1169"/>
      <c r="K561" s="1169"/>
      <c r="L561" s="163"/>
    </row>
    <row r="562" spans="1:15">
      <c r="A562" s="177" t="s">
        <v>356</v>
      </c>
      <c r="B562" s="1256" t="s">
        <v>926</v>
      </c>
      <c r="C562" s="27"/>
      <c r="D562" s="27"/>
      <c r="E562" s="1257">
        <v>0</v>
      </c>
      <c r="F562" s="1258" t="s">
        <v>612</v>
      </c>
      <c r="G562" s="1169"/>
      <c r="H562" s="1167"/>
      <c r="I562" s="1169"/>
      <c r="J562" s="1169"/>
      <c r="K562" s="1169"/>
      <c r="L562" s="163"/>
    </row>
    <row r="563" spans="1:15" ht="13.5" thickBot="1">
      <c r="A563" s="177" t="s">
        <v>356</v>
      </c>
      <c r="B563" s="1517" t="s">
        <v>1260</v>
      </c>
      <c r="C563" s="1518"/>
      <c r="D563" s="1519"/>
      <c r="E563" s="1257">
        <v>0</v>
      </c>
      <c r="F563" s="1258" t="s">
        <v>612</v>
      </c>
      <c r="G563" s="1169"/>
      <c r="H563" s="1167"/>
      <c r="I563" s="1169"/>
      <c r="J563" s="1169"/>
      <c r="K563" s="1169"/>
      <c r="L563" s="1205"/>
    </row>
    <row r="564" spans="1:15" ht="13.5" thickBot="1">
      <c r="A564" s="177" t="s">
        <v>356</v>
      </c>
      <c r="B564" s="1520" t="s">
        <v>30</v>
      </c>
      <c r="C564" s="1521"/>
      <c r="D564" s="1522"/>
      <c r="E564" s="1259">
        <f>(E559+E560)-E561-E562-E563</f>
        <v>0</v>
      </c>
      <c r="F564" s="1263" t="s">
        <v>612</v>
      </c>
      <c r="G564" s="1169"/>
      <c r="H564" s="1167"/>
      <c r="I564" s="1169"/>
      <c r="J564" s="1169"/>
      <c r="K564" s="1169"/>
      <c r="L564" s="1205"/>
    </row>
    <row r="565" spans="1:15">
      <c r="A565" s="177" t="s">
        <v>356</v>
      </c>
      <c r="B565" s="1226" t="s">
        <v>1521</v>
      </c>
      <c r="C565" s="1163"/>
      <c r="D565" s="1163"/>
      <c r="E565" s="1163"/>
      <c r="F565" s="1163"/>
      <c r="G565" s="1169"/>
      <c r="H565" s="1167"/>
      <c r="I565" s="1169"/>
      <c r="J565" s="1169"/>
      <c r="K565" s="1169"/>
      <c r="L565" s="1205"/>
    </row>
    <row r="566" spans="1:15" ht="15">
      <c r="A566" s="177" t="s">
        <v>356</v>
      </c>
      <c r="B566" s="1226" t="s">
        <v>1267</v>
      </c>
      <c r="C566" s="1163"/>
      <c r="D566" s="1163"/>
      <c r="E566" s="1163"/>
      <c r="F566" s="1163"/>
      <c r="G566" s="1169"/>
      <c r="H566" s="1167"/>
      <c r="I566" s="1169"/>
      <c r="J566" s="1169"/>
      <c r="K566" s="1169"/>
      <c r="L566" s="1205"/>
      <c r="O566" s="1074"/>
    </row>
    <row r="567" spans="1:15" ht="15">
      <c r="A567" s="177" t="s">
        <v>356</v>
      </c>
      <c r="B567" s="1169"/>
      <c r="C567" s="1163"/>
      <c r="D567" s="1163"/>
      <c r="E567" s="1163"/>
      <c r="F567" s="1163"/>
      <c r="G567" s="1169"/>
      <c r="H567" s="1167"/>
      <c r="I567" s="1169"/>
      <c r="J567" s="1169"/>
      <c r="K567" s="1169"/>
      <c r="L567" s="1205"/>
      <c r="O567" s="1132"/>
    </row>
    <row r="568" spans="1:15" ht="15.75" thickBot="1">
      <c r="A568" s="177" t="s">
        <v>356</v>
      </c>
      <c r="B568" s="8"/>
      <c r="C568" s="8"/>
      <c r="D568" s="8"/>
      <c r="E568" s="8"/>
      <c r="F568" s="8"/>
      <c r="G568" s="8"/>
      <c r="H568" s="61"/>
      <c r="I568" s="8"/>
      <c r="J568" s="8"/>
      <c r="K568" s="8"/>
      <c r="L568" s="1205"/>
      <c r="O568" s="1132"/>
    </row>
    <row r="569" spans="1:15" ht="15">
      <c r="A569" s="177" t="s">
        <v>356</v>
      </c>
      <c r="B569" s="369" t="s">
        <v>969</v>
      </c>
      <c r="C569" s="370"/>
      <c r="D569" s="370"/>
      <c r="E569" s="370"/>
      <c r="F569" s="370"/>
      <c r="G569" s="370"/>
      <c r="H569" s="370"/>
      <c r="I569" s="370"/>
      <c r="J569" s="1157"/>
      <c r="K569" s="1157"/>
      <c r="L569" s="1205"/>
      <c r="O569" s="1132"/>
    </row>
    <row r="570" spans="1:15" ht="39" thickBot="1">
      <c r="A570" s="177" t="s">
        <v>356</v>
      </c>
      <c r="B570" s="392" t="s">
        <v>968</v>
      </c>
      <c r="C570" s="362"/>
      <c r="D570" s="362"/>
      <c r="E570" s="362"/>
      <c r="F570" s="362"/>
      <c r="G570" s="362"/>
      <c r="H570" s="362"/>
      <c r="I570" s="1144"/>
      <c r="J570" s="1158" t="s">
        <v>494</v>
      </c>
      <c r="K570" s="1158" t="s">
        <v>495</v>
      </c>
      <c r="L570" s="1205"/>
      <c r="O570" s="1132"/>
    </row>
    <row r="571" spans="1:15" ht="15">
      <c r="A571" s="177" t="s">
        <v>356</v>
      </c>
      <c r="B571" s="1153" t="s">
        <v>944</v>
      </c>
      <c r="C571" s="1154"/>
      <c r="D571" s="1149"/>
      <c r="E571" s="1149"/>
      <c r="F571" s="1149"/>
      <c r="G571" s="1149"/>
      <c r="H571" s="1149"/>
      <c r="I571" s="1149"/>
      <c r="J571" s="293">
        <v>0</v>
      </c>
      <c r="K571" s="293">
        <v>0</v>
      </c>
      <c r="L571" s="1205"/>
      <c r="O571" s="1132"/>
    </row>
    <row r="572" spans="1:15" ht="15">
      <c r="A572" s="177" t="s">
        <v>356</v>
      </c>
      <c r="B572" s="383" t="s">
        <v>945</v>
      </c>
      <c r="C572" s="365"/>
      <c r="D572" s="1145"/>
      <c r="E572" s="1145"/>
      <c r="F572" s="1145"/>
      <c r="G572" s="1145"/>
      <c r="H572" s="1145"/>
      <c r="I572" s="1145"/>
      <c r="J572" s="292">
        <v>0</v>
      </c>
      <c r="K572" s="292">
        <v>0</v>
      </c>
      <c r="L572" s="1205"/>
      <c r="O572" s="1074"/>
    </row>
    <row r="573" spans="1:15">
      <c r="A573" s="1023" t="s">
        <v>356</v>
      </c>
      <c r="B573" s="383" t="s">
        <v>946</v>
      </c>
      <c r="C573" s="365"/>
      <c r="D573" s="1145"/>
      <c r="E573" s="1145"/>
      <c r="F573" s="1145"/>
      <c r="G573" s="1145"/>
      <c r="H573" s="1145"/>
      <c r="I573" s="1145"/>
      <c r="J573" s="292">
        <v>0</v>
      </c>
      <c r="K573" s="292">
        <v>0</v>
      </c>
      <c r="L573" s="1205"/>
    </row>
    <row r="574" spans="1:15" ht="13.5" thickBot="1">
      <c r="A574" s="177" t="s">
        <v>356</v>
      </c>
      <c r="B574" s="388" t="s">
        <v>947</v>
      </c>
      <c r="C574" s="389"/>
      <c r="D574" s="389"/>
      <c r="E574" s="389"/>
      <c r="F574" s="389"/>
      <c r="G574" s="389"/>
      <c r="H574" s="389"/>
      <c r="I574" s="389"/>
      <c r="J574" s="1155">
        <v>0</v>
      </c>
      <c r="K574" s="1155">
        <v>0</v>
      </c>
      <c r="L574" s="1205"/>
    </row>
    <row r="575" spans="1:15" ht="13.5" thickBot="1">
      <c r="A575" s="177" t="s">
        <v>356</v>
      </c>
      <c r="B575" s="1150" t="s">
        <v>948</v>
      </c>
      <c r="C575" s="1151"/>
      <c r="D575" s="1152"/>
      <c r="E575" s="419"/>
      <c r="F575" s="419"/>
      <c r="G575" s="419"/>
      <c r="H575" s="419"/>
      <c r="I575" s="419"/>
      <c r="J575" s="1156">
        <f>J572+J574</f>
        <v>0</v>
      </c>
      <c r="K575" s="1159">
        <f>K572+K574</f>
        <v>0</v>
      </c>
      <c r="L575" s="1205"/>
    </row>
    <row r="576" spans="1:15">
      <c r="A576" s="177" t="s">
        <v>356</v>
      </c>
      <c r="B576" s="1148" t="s">
        <v>949</v>
      </c>
      <c r="C576" s="1149"/>
      <c r="D576" s="1149"/>
      <c r="E576" s="1149"/>
      <c r="F576" s="1149"/>
      <c r="G576" s="1149"/>
      <c r="H576" s="1149"/>
      <c r="I576" s="1149"/>
      <c r="J576" s="293">
        <v>0</v>
      </c>
      <c r="K576" s="293">
        <v>0</v>
      </c>
      <c r="L576" s="8"/>
      <c r="N576" s="8" t="s">
        <v>152</v>
      </c>
    </row>
    <row r="577" spans="1:12">
      <c r="A577" s="177" t="s">
        <v>356</v>
      </c>
      <c r="B577" s="174" t="s">
        <v>1205</v>
      </c>
      <c r="C577" s="1161"/>
      <c r="D577" s="1161"/>
      <c r="E577" s="1161"/>
      <c r="F577" s="1161"/>
      <c r="G577" s="1161"/>
      <c r="H577" s="1161"/>
      <c r="I577" s="1161"/>
      <c r="J577" s="292">
        <v>0</v>
      </c>
      <c r="K577" s="292">
        <v>0</v>
      </c>
      <c r="L577" s="8"/>
    </row>
    <row r="578" spans="1:12" ht="13.5" thickBot="1">
      <c r="A578" s="1023" t="s">
        <v>356</v>
      </c>
      <c r="B578" s="388" t="s">
        <v>950</v>
      </c>
      <c r="C578" s="389"/>
      <c r="D578" s="389"/>
      <c r="E578" s="389"/>
      <c r="F578" s="389"/>
      <c r="G578" s="389"/>
      <c r="H578" s="389"/>
      <c r="I578" s="389"/>
      <c r="J578" s="1155">
        <v>0</v>
      </c>
      <c r="K578" s="1155">
        <v>0</v>
      </c>
      <c r="L578" s="8"/>
    </row>
    <row r="579" spans="1:12">
      <c r="A579" s="1023" t="s">
        <v>356</v>
      </c>
      <c r="B579" s="19" t="s">
        <v>1521</v>
      </c>
      <c r="C579" s="87"/>
      <c r="D579" s="87"/>
      <c r="E579" s="87"/>
      <c r="F579" s="87"/>
      <c r="G579" s="87"/>
      <c r="H579" s="87"/>
      <c r="I579" s="87"/>
      <c r="J579" s="42"/>
      <c r="K579" s="61"/>
      <c r="L579" s="8"/>
    </row>
    <row r="580" spans="1:12">
      <c r="A580" s="1023" t="s">
        <v>356</v>
      </c>
      <c r="B580" s="26" t="s">
        <v>951</v>
      </c>
      <c r="C580" s="212"/>
      <c r="D580" s="212"/>
      <c r="E580" s="8"/>
      <c r="F580" s="8"/>
      <c r="G580" s="8"/>
      <c r="H580" s="61"/>
      <c r="I580" s="8"/>
      <c r="J580" s="8"/>
      <c r="K580" s="8"/>
      <c r="L580" s="8"/>
    </row>
    <row r="581" spans="1:12">
      <c r="A581" s="1023" t="s">
        <v>356</v>
      </c>
      <c r="B581" s="26" t="s">
        <v>952</v>
      </c>
      <c r="C581" s="212"/>
      <c r="D581" s="212"/>
      <c r="E581" s="8"/>
      <c r="F581" s="8"/>
      <c r="G581" s="8"/>
      <c r="H581" s="61"/>
      <c r="I581" s="8"/>
      <c r="J581" s="8"/>
      <c r="K581" s="8"/>
      <c r="L581" s="8"/>
    </row>
    <row r="582" spans="1:12">
      <c r="A582" s="1023" t="s">
        <v>356</v>
      </c>
      <c r="B582" s="26" t="s">
        <v>953</v>
      </c>
      <c r="C582" s="212"/>
      <c r="D582" s="212"/>
      <c r="E582" s="8"/>
      <c r="F582" s="8"/>
      <c r="G582" s="8"/>
      <c r="H582" s="61"/>
      <c r="I582" s="8"/>
      <c r="J582" s="8"/>
      <c r="K582" s="8"/>
      <c r="L582" s="8"/>
    </row>
    <row r="583" spans="1:12">
      <c r="A583" s="1023" t="s">
        <v>356</v>
      </c>
      <c r="B583" s="26" t="s">
        <v>954</v>
      </c>
      <c r="C583" s="212"/>
      <c r="D583" s="212"/>
      <c r="E583" s="8"/>
      <c r="F583" s="8"/>
      <c r="G583" s="8"/>
      <c r="H583" s="61"/>
      <c r="I583" s="8"/>
      <c r="J583" s="8"/>
      <c r="K583" s="8"/>
      <c r="L583" s="8"/>
    </row>
    <row r="584" spans="1:12">
      <c r="A584" s="1023" t="s">
        <v>356</v>
      </c>
      <c r="B584" s="26" t="s">
        <v>496</v>
      </c>
      <c r="C584" s="212"/>
      <c r="D584" s="212"/>
      <c r="E584" s="8"/>
      <c r="F584" s="8"/>
      <c r="G584" s="8"/>
      <c r="H584" s="61"/>
      <c r="I584" s="8"/>
      <c r="J584" s="8"/>
      <c r="K584" s="8"/>
      <c r="L584" s="8"/>
    </row>
    <row r="585" spans="1:12" ht="13.5" thickBot="1">
      <c r="A585" s="1023" t="s">
        <v>356</v>
      </c>
      <c r="B585" s="831"/>
      <c r="C585" s="861"/>
      <c r="D585" s="861"/>
      <c r="H585" s="458"/>
      <c r="L585" s="1169"/>
    </row>
    <row r="586" spans="1:12">
      <c r="A586" s="1023" t="s">
        <v>356</v>
      </c>
      <c r="B586" s="862" t="s">
        <v>1097</v>
      </c>
      <c r="C586" s="863"/>
      <c r="D586" s="863"/>
      <c r="E586" s="863"/>
      <c r="F586" s="863"/>
      <c r="G586" s="863"/>
      <c r="H586" s="863"/>
      <c r="I586" s="864"/>
      <c r="J586" s="865"/>
      <c r="K586" s="866"/>
      <c r="L586" s="8"/>
    </row>
    <row r="587" spans="1:12" ht="39" thickBot="1">
      <c r="A587" s="1023" t="s">
        <v>356</v>
      </c>
      <c r="B587" s="867" t="s">
        <v>1290</v>
      </c>
      <c r="C587" s="868"/>
      <c r="D587" s="868"/>
      <c r="E587" s="868"/>
      <c r="F587" s="868"/>
      <c r="G587" s="868"/>
      <c r="H587" s="868"/>
      <c r="I587" s="869"/>
      <c r="J587" s="870" t="s">
        <v>494</v>
      </c>
      <c r="K587" s="871" t="s">
        <v>495</v>
      </c>
      <c r="L587" s="8"/>
    </row>
    <row r="588" spans="1:12">
      <c r="A588" s="1023" t="s">
        <v>356</v>
      </c>
      <c r="B588" s="872" t="s">
        <v>1099</v>
      </c>
      <c r="C588" s="873"/>
      <c r="D588" s="873"/>
      <c r="E588" s="873"/>
      <c r="F588" s="873"/>
      <c r="G588" s="873"/>
      <c r="H588" s="873"/>
      <c r="I588" s="873"/>
      <c r="J588" s="874">
        <v>0</v>
      </c>
      <c r="K588" s="875">
        <v>0</v>
      </c>
      <c r="L588" s="8"/>
    </row>
    <row r="589" spans="1:12" ht="13.5" thickBot="1">
      <c r="A589" s="1023" t="s">
        <v>356</v>
      </c>
      <c r="B589" s="876" t="s">
        <v>1098</v>
      </c>
      <c r="C589" s="877"/>
      <c r="D589" s="877"/>
      <c r="E589" s="877"/>
      <c r="F589" s="877"/>
      <c r="G589" s="877"/>
      <c r="H589" s="877"/>
      <c r="I589" s="877"/>
      <c r="J589" s="878">
        <v>0</v>
      </c>
      <c r="K589" s="879">
        <v>0</v>
      </c>
      <c r="L589" s="8"/>
    </row>
    <row r="590" spans="1:12">
      <c r="A590" s="1023" t="s">
        <v>356</v>
      </c>
      <c r="B590" s="19" t="s">
        <v>1521</v>
      </c>
      <c r="C590" s="438"/>
      <c r="D590" s="438"/>
      <c r="E590" s="438"/>
      <c r="F590" s="438"/>
      <c r="G590" s="438"/>
      <c r="H590" s="438"/>
      <c r="I590" s="438"/>
      <c r="J590" s="880"/>
      <c r="K590" s="437"/>
      <c r="L590" s="8"/>
    </row>
    <row r="591" spans="1:12">
      <c r="A591" s="177" t="s">
        <v>356</v>
      </c>
      <c r="B591" s="1167" t="s">
        <v>1291</v>
      </c>
      <c r="C591" s="438"/>
      <c r="D591" s="438"/>
      <c r="E591" s="438"/>
      <c r="F591" s="438"/>
      <c r="G591" s="438"/>
      <c r="H591" s="438"/>
      <c r="I591" s="438"/>
      <c r="J591" s="880"/>
      <c r="K591" s="437"/>
      <c r="L591" s="8"/>
    </row>
    <row r="592" spans="1:12" ht="13.5" thickBot="1">
      <c r="A592" s="177" t="s">
        <v>356</v>
      </c>
      <c r="B592" s="283"/>
      <c r="C592" s="212"/>
      <c r="D592" s="212"/>
      <c r="E592" s="8"/>
      <c r="F592" s="8"/>
      <c r="G592" s="8"/>
      <c r="H592" s="61"/>
      <c r="I592" s="8"/>
      <c r="J592" s="8"/>
      <c r="K592" s="8"/>
      <c r="L592" s="8"/>
    </row>
    <row r="593" spans="1:12">
      <c r="A593" s="177" t="s">
        <v>356</v>
      </c>
      <c r="B593" s="369" t="s">
        <v>972</v>
      </c>
      <c r="C593" s="370"/>
      <c r="D593" s="370"/>
      <c r="E593" s="370"/>
      <c r="F593" s="370"/>
      <c r="G593" s="370"/>
      <c r="H593" s="371"/>
      <c r="I593" s="373"/>
      <c r="J593" s="212"/>
      <c r="K593" s="8"/>
    </row>
    <row r="594" spans="1:12">
      <c r="A594" s="177" t="s">
        <v>356</v>
      </c>
      <c r="B594" s="382" t="s">
        <v>971</v>
      </c>
      <c r="C594" s="360"/>
      <c r="D594" s="360"/>
      <c r="E594" s="360"/>
      <c r="F594" s="360"/>
      <c r="G594" s="360"/>
      <c r="H594" s="361"/>
      <c r="I594" s="394" t="s">
        <v>351</v>
      </c>
      <c r="J594" s="212"/>
      <c r="K594" s="8"/>
    </row>
    <row r="595" spans="1:12">
      <c r="A595" s="177" t="s">
        <v>356</v>
      </c>
      <c r="B595" s="358" t="s">
        <v>955</v>
      </c>
      <c r="C595" s="119"/>
      <c r="D595" s="119"/>
      <c r="E595" s="119"/>
      <c r="F595" s="119"/>
      <c r="G595" s="119"/>
      <c r="H595" s="214"/>
      <c r="I595" s="395">
        <v>0</v>
      </c>
      <c r="J595" s="212"/>
      <c r="K595" s="8"/>
    </row>
    <row r="596" spans="1:12">
      <c r="A596" s="177" t="s">
        <v>356</v>
      </c>
      <c r="B596" s="174" t="s">
        <v>956</v>
      </c>
      <c r="C596" s="366"/>
      <c r="D596" s="366"/>
      <c r="E596" s="366"/>
      <c r="F596" s="366"/>
      <c r="G596" s="366"/>
      <c r="H596" s="367"/>
      <c r="I596" s="375">
        <v>0</v>
      </c>
      <c r="J596" s="212"/>
      <c r="K596" s="8"/>
    </row>
    <row r="597" spans="1:12">
      <c r="A597" s="177" t="s">
        <v>356</v>
      </c>
      <c r="B597" s="174" t="s">
        <v>298</v>
      </c>
      <c r="C597" s="366"/>
      <c r="D597" s="366"/>
      <c r="E597" s="366"/>
      <c r="F597" s="366"/>
      <c r="G597" s="366"/>
      <c r="H597" s="367"/>
      <c r="I597" s="375">
        <v>0</v>
      </c>
      <c r="J597" s="212"/>
      <c r="K597" s="8"/>
    </row>
    <row r="598" spans="1:12">
      <c r="A598" s="177" t="s">
        <v>356</v>
      </c>
      <c r="B598" s="174" t="s">
        <v>957</v>
      </c>
      <c r="C598" s="366"/>
      <c r="D598" s="366"/>
      <c r="E598" s="366"/>
      <c r="F598" s="366"/>
      <c r="G598" s="366"/>
      <c r="H598" s="367"/>
      <c r="I598" s="375">
        <v>0</v>
      </c>
      <c r="J598" s="212"/>
      <c r="K598" s="8"/>
    </row>
    <row r="599" spans="1:12">
      <c r="A599" s="177" t="s">
        <v>356</v>
      </c>
      <c r="B599" s="174" t="s">
        <v>299</v>
      </c>
      <c r="C599" s="366"/>
      <c r="D599" s="366"/>
      <c r="E599" s="366"/>
      <c r="F599" s="366"/>
      <c r="G599" s="366"/>
      <c r="H599" s="367"/>
      <c r="I599" s="375">
        <v>0</v>
      </c>
      <c r="J599" s="212"/>
      <c r="K599" s="8"/>
      <c r="L599" s="1091"/>
    </row>
    <row r="600" spans="1:12">
      <c r="A600" s="1023" t="s">
        <v>356</v>
      </c>
      <c r="B600" s="1526" t="s">
        <v>961</v>
      </c>
      <c r="C600" s="1527"/>
      <c r="D600" s="1527"/>
      <c r="E600" s="1527"/>
      <c r="F600" s="1527"/>
      <c r="G600" s="1527"/>
      <c r="H600" s="1528"/>
      <c r="I600" s="375">
        <v>0</v>
      </c>
      <c r="J600" s="212"/>
      <c r="K600" s="8"/>
      <c r="L600" s="8"/>
    </row>
    <row r="601" spans="1:12">
      <c r="A601" s="177" t="s">
        <v>356</v>
      </c>
      <c r="B601" s="174" t="s">
        <v>962</v>
      </c>
      <c r="C601" s="366"/>
      <c r="D601" s="366"/>
      <c r="E601" s="366"/>
      <c r="F601" s="366"/>
      <c r="G601" s="366"/>
      <c r="H601" s="367"/>
      <c r="I601" s="375">
        <v>0</v>
      </c>
      <c r="J601" s="212"/>
      <c r="K601" s="8"/>
      <c r="L601" s="8"/>
    </row>
    <row r="602" spans="1:12">
      <c r="A602" s="177" t="s">
        <v>356</v>
      </c>
      <c r="B602" s="384" t="s">
        <v>963</v>
      </c>
      <c r="C602" s="210"/>
      <c r="D602" s="210"/>
      <c r="E602" s="210"/>
      <c r="F602" s="210"/>
      <c r="G602" s="210"/>
      <c r="H602" s="211"/>
      <c r="I602" s="385">
        <v>0</v>
      </c>
      <c r="J602" s="212"/>
      <c r="K602" s="8"/>
      <c r="L602" s="8"/>
    </row>
    <row r="603" spans="1:12" ht="13.5" thickBot="1">
      <c r="A603" s="177" t="s">
        <v>356</v>
      </c>
      <c r="B603" s="396" t="s">
        <v>964</v>
      </c>
      <c r="C603" s="397"/>
      <c r="D603" s="359"/>
      <c r="E603" s="397"/>
      <c r="F603" s="397"/>
      <c r="G603" s="397"/>
      <c r="H603" s="398"/>
      <c r="I603" s="399">
        <f>SUM(I596:I602)</f>
        <v>0</v>
      </c>
      <c r="J603" s="8"/>
      <c r="K603" s="8"/>
      <c r="L603" s="8"/>
    </row>
    <row r="604" spans="1:12">
      <c r="A604" s="177" t="s">
        <v>356</v>
      </c>
      <c r="B604" s="19" t="s">
        <v>1521</v>
      </c>
      <c r="C604" s="212"/>
      <c r="D604" s="212"/>
      <c r="E604" s="8"/>
      <c r="F604" s="8"/>
      <c r="G604" s="8"/>
      <c r="H604" s="61"/>
      <c r="I604" s="8"/>
      <c r="J604" s="8"/>
      <c r="K604" s="8"/>
      <c r="L604" s="8"/>
    </row>
    <row r="605" spans="1:12">
      <c r="A605" s="177" t="s">
        <v>356</v>
      </c>
      <c r="B605" s="283" t="s">
        <v>965</v>
      </c>
      <c r="C605" s="212"/>
      <c r="D605" s="212"/>
      <c r="E605" s="8"/>
      <c r="F605" s="8"/>
      <c r="G605" s="8"/>
      <c r="H605" s="61"/>
      <c r="I605" s="8"/>
      <c r="J605" s="8"/>
      <c r="K605" s="8"/>
      <c r="L605" s="8"/>
    </row>
    <row r="606" spans="1:12">
      <c r="A606" s="177" t="s">
        <v>356</v>
      </c>
      <c r="B606" s="28" t="s">
        <v>215</v>
      </c>
      <c r="C606" s="8"/>
      <c r="D606" s="61"/>
      <c r="E606" s="61"/>
      <c r="F606" s="61"/>
      <c r="G606" s="61"/>
      <c r="H606" s="61"/>
      <c r="I606" s="8"/>
      <c r="J606" s="61"/>
      <c r="K606" s="8"/>
      <c r="L606" s="8"/>
    </row>
    <row r="607" spans="1:12">
      <c r="A607" s="177" t="s">
        <v>356</v>
      </c>
      <c r="B607" s="28" t="s">
        <v>216</v>
      </c>
      <c r="C607" s="8"/>
      <c r="D607" s="61"/>
      <c r="E607" s="61"/>
      <c r="F607" s="61"/>
      <c r="G607" s="61"/>
      <c r="H607" s="61"/>
      <c r="I607" s="8"/>
      <c r="J607" s="61"/>
      <c r="K607" s="8"/>
      <c r="L607" s="8"/>
    </row>
    <row r="608" spans="1:12">
      <c r="A608" s="177" t="s">
        <v>356</v>
      </c>
      <c r="B608" s="28" t="s">
        <v>783</v>
      </c>
      <c r="C608" s="8"/>
      <c r="D608" s="61"/>
      <c r="E608" s="61"/>
      <c r="F608" s="61"/>
      <c r="G608" s="61"/>
      <c r="H608" s="61"/>
      <c r="I608" s="8"/>
      <c r="J608" s="61"/>
      <c r="K608" s="8"/>
      <c r="L608" s="8"/>
    </row>
    <row r="609" spans="1:12" ht="13.5" thickBot="1">
      <c r="A609" s="177" t="s">
        <v>356</v>
      </c>
      <c r="B609" s="8"/>
      <c r="C609" s="8"/>
      <c r="D609" s="8"/>
      <c r="E609" s="8"/>
      <c r="F609" s="8"/>
      <c r="G609" s="8"/>
      <c r="H609" s="61"/>
      <c r="I609" s="8"/>
      <c r="J609" s="8"/>
      <c r="K609" s="8"/>
      <c r="L609" s="8"/>
    </row>
    <row r="610" spans="1:12">
      <c r="A610" s="177" t="s">
        <v>356</v>
      </c>
      <c r="B610" s="1052" t="s">
        <v>444</v>
      </c>
      <c r="C610" s="1048"/>
      <c r="D610" s="1048"/>
      <c r="E610" s="1048"/>
      <c r="F610" s="1049"/>
      <c r="G610" s="1047"/>
      <c r="H610" s="1053"/>
      <c r="I610" s="530"/>
      <c r="J610" s="458"/>
      <c r="K610" s="458"/>
      <c r="L610" s="8"/>
    </row>
    <row r="611" spans="1:12">
      <c r="A611" s="177" t="s">
        <v>356</v>
      </c>
      <c r="B611" s="1513" t="s">
        <v>1509</v>
      </c>
      <c r="C611" s="1514"/>
      <c r="D611" s="1514"/>
      <c r="E611" s="1514"/>
      <c r="F611" s="1515"/>
      <c r="G611" s="1050" t="s">
        <v>591</v>
      </c>
      <c r="H611" s="824" t="s">
        <v>546</v>
      </c>
      <c r="I611" s="835"/>
      <c r="J611" s="458"/>
      <c r="K611" s="458"/>
      <c r="L611" s="8"/>
    </row>
    <row r="612" spans="1:12">
      <c r="A612" s="177" t="s">
        <v>356</v>
      </c>
      <c r="B612" s="1513" t="s">
        <v>714</v>
      </c>
      <c r="C612" s="1514"/>
      <c r="D612" s="1514"/>
      <c r="E612" s="1514"/>
      <c r="F612" s="1515"/>
      <c r="G612" s="1050" t="s">
        <v>274</v>
      </c>
      <c r="H612" s="824" t="s">
        <v>274</v>
      </c>
      <c r="I612" s="835"/>
      <c r="J612" s="458"/>
      <c r="K612" s="458"/>
      <c r="L612" s="8"/>
    </row>
    <row r="613" spans="1:12" ht="13.5" thickBot="1">
      <c r="A613" s="177" t="s">
        <v>356</v>
      </c>
      <c r="B613" s="1513"/>
      <c r="C613" s="1514"/>
      <c r="D613" s="1514"/>
      <c r="E613" s="1514"/>
      <c r="F613" s="1515"/>
      <c r="G613" s="1051" t="s">
        <v>1051</v>
      </c>
      <c r="H613" s="1054" t="s">
        <v>1051</v>
      </c>
      <c r="I613" s="835"/>
      <c r="J613" s="458"/>
      <c r="K613" s="458"/>
      <c r="L613" s="8"/>
    </row>
    <row r="614" spans="1:12">
      <c r="A614" s="1023" t="s">
        <v>356</v>
      </c>
      <c r="B614" s="560" t="s">
        <v>716</v>
      </c>
      <c r="C614" s="503"/>
      <c r="D614" s="503"/>
      <c r="E614" s="503"/>
      <c r="F614" s="591"/>
      <c r="G614" s="1343">
        <v>0</v>
      </c>
      <c r="H614" s="1344">
        <v>0</v>
      </c>
      <c r="I614" s="535"/>
      <c r="J614" s="458"/>
      <c r="K614" s="458"/>
      <c r="L614" s="8"/>
    </row>
    <row r="615" spans="1:12">
      <c r="A615" s="177" t="s">
        <v>356</v>
      </c>
      <c r="B615" s="1094" t="s">
        <v>715</v>
      </c>
      <c r="C615" s="1093"/>
      <c r="D615" s="1093"/>
      <c r="E615" s="1093"/>
      <c r="F615" s="594"/>
      <c r="G615" s="1111" t="s">
        <v>1052</v>
      </c>
      <c r="H615" s="1110">
        <v>0</v>
      </c>
      <c r="I615" s="535"/>
      <c r="J615" s="458"/>
      <c r="K615" s="458"/>
      <c r="L615" s="8"/>
    </row>
    <row r="616" spans="1:12">
      <c r="A616" s="177" t="s">
        <v>356</v>
      </c>
      <c r="B616" s="1094" t="s">
        <v>1512</v>
      </c>
      <c r="C616" s="1093"/>
      <c r="D616" s="1093"/>
      <c r="E616" s="1093"/>
      <c r="F616" s="594"/>
      <c r="G616" s="1114">
        <v>0</v>
      </c>
      <c r="H616" s="1110">
        <v>0</v>
      </c>
      <c r="I616" s="535"/>
      <c r="J616" s="458"/>
      <c r="K616" s="458"/>
      <c r="L616" s="8"/>
    </row>
    <row r="617" spans="1:12" ht="13.5" thickBot="1">
      <c r="A617" s="177" t="s">
        <v>356</v>
      </c>
      <c r="B617" s="1094" t="s">
        <v>1510</v>
      </c>
      <c r="C617" s="1093"/>
      <c r="D617" s="1093"/>
      <c r="E617" s="1093"/>
      <c r="F617" s="594"/>
      <c r="G617" s="1112" t="s">
        <v>1052</v>
      </c>
      <c r="H617" s="1110">
        <v>0</v>
      </c>
      <c r="I617" s="535"/>
      <c r="L617" s="8"/>
    </row>
    <row r="618" spans="1:12" ht="13.5" thickBot="1">
      <c r="A618" s="177" t="s">
        <v>356</v>
      </c>
      <c r="B618" s="1097" t="s">
        <v>1511</v>
      </c>
      <c r="C618" s="1095"/>
      <c r="D618" s="1095"/>
      <c r="E618" s="1095"/>
      <c r="F618" s="597"/>
      <c r="G618" s="1117">
        <v>0</v>
      </c>
      <c r="H618" s="1113">
        <v>0</v>
      </c>
      <c r="I618" s="535"/>
      <c r="J618" s="458"/>
      <c r="K618" s="458"/>
    </row>
    <row r="619" spans="1:12">
      <c r="A619" s="177" t="s">
        <v>356</v>
      </c>
      <c r="B619" s="818" t="s">
        <v>1521</v>
      </c>
      <c r="C619" s="495"/>
      <c r="D619" s="495"/>
      <c r="E619" s="495"/>
      <c r="F619" s="495"/>
      <c r="G619" s="495"/>
      <c r="H619" s="495"/>
      <c r="I619" s="458"/>
      <c r="J619" s="458"/>
      <c r="K619" s="458"/>
    </row>
    <row r="620" spans="1:12">
      <c r="A620" s="177" t="s">
        <v>356</v>
      </c>
      <c r="B620" s="881" t="s">
        <v>497</v>
      </c>
      <c r="C620" s="458"/>
      <c r="D620" s="458"/>
      <c r="E620" s="458"/>
      <c r="F620" s="458"/>
      <c r="G620" s="458"/>
      <c r="H620" s="458"/>
      <c r="I620" s="458"/>
      <c r="J620" s="458"/>
      <c r="K620" s="458"/>
    </row>
    <row r="621" spans="1:12">
      <c r="A621" s="177" t="s">
        <v>356</v>
      </c>
      <c r="B621" s="881" t="s">
        <v>1053</v>
      </c>
      <c r="C621" s="458"/>
      <c r="D621" s="458"/>
      <c r="E621" s="458"/>
      <c r="F621" s="458"/>
      <c r="G621" s="458"/>
      <c r="H621" s="458"/>
      <c r="I621" s="458"/>
      <c r="J621" s="458"/>
      <c r="K621" s="458"/>
    </row>
    <row r="622" spans="1:12">
      <c r="A622" s="177" t="s">
        <v>356</v>
      </c>
      <c r="B622" s="881" t="s">
        <v>717</v>
      </c>
      <c r="C622" s="458"/>
      <c r="D622" s="458"/>
      <c r="E622" s="458"/>
      <c r="F622" s="458"/>
      <c r="G622" s="458"/>
      <c r="H622" s="458"/>
      <c r="I622" s="458"/>
      <c r="J622" s="458"/>
      <c r="K622" s="458"/>
    </row>
    <row r="623" spans="1:12">
      <c r="A623" s="177" t="s">
        <v>356</v>
      </c>
      <c r="B623" s="881" t="s">
        <v>1409</v>
      </c>
      <c r="C623" s="458"/>
      <c r="D623" s="458"/>
      <c r="E623" s="458"/>
      <c r="F623" s="458"/>
      <c r="G623" s="458"/>
      <c r="H623" s="458"/>
      <c r="I623" s="458"/>
      <c r="J623" s="458"/>
      <c r="K623" s="458"/>
    </row>
    <row r="624" spans="1:12">
      <c r="A624" s="177" t="s">
        <v>356</v>
      </c>
      <c r="B624" s="881" t="s">
        <v>90</v>
      </c>
      <c r="C624" s="458"/>
      <c r="D624" s="458"/>
      <c r="E624" s="458"/>
      <c r="F624" s="458"/>
      <c r="G624" s="458"/>
      <c r="H624" s="458"/>
      <c r="I624" s="458"/>
      <c r="J624" s="458"/>
      <c r="K624" s="458"/>
    </row>
    <row r="625" spans="1:12">
      <c r="A625" s="177" t="s">
        <v>356</v>
      </c>
      <c r="B625" s="881" t="s">
        <v>91</v>
      </c>
      <c r="C625" s="458"/>
      <c r="D625" s="458"/>
      <c r="E625" s="458"/>
      <c r="F625" s="458"/>
      <c r="G625" s="458"/>
      <c r="H625" s="458"/>
      <c r="I625" s="458"/>
      <c r="J625" s="458"/>
      <c r="K625" s="458"/>
    </row>
    <row r="626" spans="1:12" s="1022" customFormat="1" ht="13.5" thickBot="1">
      <c r="A626" s="177" t="s">
        <v>356</v>
      </c>
      <c r="B626" s="881"/>
      <c r="C626" s="458"/>
      <c r="D626" s="458"/>
      <c r="E626" s="458"/>
      <c r="F626" s="458"/>
      <c r="G626" s="458"/>
      <c r="H626" s="458"/>
      <c r="I626" s="458"/>
      <c r="J626" s="458"/>
      <c r="K626" s="458"/>
      <c r="L626" s="443"/>
    </row>
    <row r="627" spans="1:12" s="1022" customFormat="1" ht="51.75" thickBot="1">
      <c r="A627" s="177" t="s">
        <v>356</v>
      </c>
      <c r="B627" s="1052" t="s">
        <v>445</v>
      </c>
      <c r="C627" s="1048"/>
      <c r="D627" s="1048"/>
      <c r="E627" s="1048"/>
      <c r="F627" s="1049"/>
      <c r="G627" s="1049" t="s">
        <v>96</v>
      </c>
      <c r="H627" s="1041" t="s">
        <v>97</v>
      </c>
      <c r="I627" s="1041" t="s">
        <v>98</v>
      </c>
      <c r="J627" s="1041"/>
      <c r="K627" s="458"/>
      <c r="L627" s="443"/>
    </row>
    <row r="628" spans="1:12" s="1022" customFormat="1">
      <c r="A628" s="177" t="s">
        <v>356</v>
      </c>
      <c r="B628" s="1513" t="s">
        <v>1514</v>
      </c>
      <c r="C628" s="1514"/>
      <c r="D628" s="1514"/>
      <c r="E628" s="1514"/>
      <c r="F628" s="1514"/>
      <c r="G628" s="1053" t="s">
        <v>351</v>
      </c>
      <c r="H628" s="1053" t="s">
        <v>351</v>
      </c>
      <c r="I628" s="1053" t="s">
        <v>351</v>
      </c>
      <c r="J628" s="1053"/>
      <c r="K628" s="458"/>
      <c r="L628" s="443"/>
    </row>
    <row r="629" spans="1:12" s="1022" customFormat="1" ht="39" thickBot="1">
      <c r="A629" s="177" t="s">
        <v>356</v>
      </c>
      <c r="B629" s="1511" t="s">
        <v>99</v>
      </c>
      <c r="C629" s="1512"/>
      <c r="D629" s="1512"/>
      <c r="E629" s="1512"/>
      <c r="F629" s="1512"/>
      <c r="G629" s="1054" t="s">
        <v>1515</v>
      </c>
      <c r="H629" s="1054" t="s">
        <v>1516</v>
      </c>
      <c r="I629" s="1054" t="s">
        <v>1517</v>
      </c>
      <c r="J629" s="1054" t="s">
        <v>545</v>
      </c>
      <c r="K629" s="458"/>
      <c r="L629" s="443"/>
    </row>
    <row r="630" spans="1:12" s="1022" customFormat="1">
      <c r="A630" s="177" t="s">
        <v>356</v>
      </c>
      <c r="B630" s="473" t="s">
        <v>453</v>
      </c>
      <c r="C630" s="530"/>
      <c r="D630" s="496"/>
      <c r="E630" s="530"/>
      <c r="F630" s="530"/>
      <c r="G630" s="1116" t="s">
        <v>612</v>
      </c>
      <c r="H630" s="1115" t="s">
        <v>612</v>
      </c>
      <c r="I630" s="1115" t="s">
        <v>612</v>
      </c>
      <c r="J630" s="1044" t="s">
        <v>612</v>
      </c>
      <c r="K630" s="458"/>
      <c r="L630" s="443"/>
    </row>
    <row r="631" spans="1:12" s="1022" customFormat="1">
      <c r="A631" s="177" t="s">
        <v>356</v>
      </c>
      <c r="B631" s="477" t="s">
        <v>1374</v>
      </c>
      <c r="C631" s="458"/>
      <c r="D631" s="458"/>
      <c r="E631" s="458"/>
      <c r="F631" s="458"/>
      <c r="G631" s="1114">
        <v>0</v>
      </c>
      <c r="H631" s="1114">
        <v>0</v>
      </c>
      <c r="I631" s="1114">
        <v>0</v>
      </c>
      <c r="J631" s="1045">
        <f>SUBTOTAL(9,G631:I631)</f>
        <v>0</v>
      </c>
      <c r="K631" s="458"/>
      <c r="L631" s="443"/>
    </row>
    <row r="632" spans="1:12" s="1022" customFormat="1">
      <c r="A632" s="1023" t="s">
        <v>356</v>
      </c>
      <c r="B632" s="477" t="s">
        <v>423</v>
      </c>
      <c r="C632" s="458"/>
      <c r="D632" s="458"/>
      <c r="E632" s="458"/>
      <c r="F632" s="458"/>
      <c r="G632" s="1114">
        <v>0</v>
      </c>
      <c r="H632" s="1114">
        <v>0</v>
      </c>
      <c r="I632" s="1114">
        <v>0</v>
      </c>
      <c r="J632" s="1045">
        <f t="shared" ref="J632:J645" si="16">SUBTOTAL(9,G632:I632)</f>
        <v>0</v>
      </c>
      <c r="K632" s="458"/>
      <c r="L632" s="443"/>
    </row>
    <row r="633" spans="1:12" s="1022" customFormat="1">
      <c r="A633" s="1023" t="s">
        <v>356</v>
      </c>
      <c r="B633" s="477" t="s">
        <v>429</v>
      </c>
      <c r="C633" s="458"/>
      <c r="D633" s="458"/>
      <c r="E633" s="458"/>
      <c r="F633" s="458"/>
      <c r="G633" s="1114">
        <v>0</v>
      </c>
      <c r="H633" s="1114">
        <v>0</v>
      </c>
      <c r="I633" s="1114">
        <v>0</v>
      </c>
      <c r="J633" s="1045">
        <f t="shared" si="16"/>
        <v>0</v>
      </c>
      <c r="K633" s="458"/>
      <c r="L633" s="443"/>
    </row>
    <row r="634" spans="1:12" s="1022" customFormat="1">
      <c r="A634" s="1023" t="s">
        <v>356</v>
      </c>
      <c r="B634" s="473" t="s">
        <v>454</v>
      </c>
      <c r="C634" s="458"/>
      <c r="D634" s="458"/>
      <c r="E634" s="458"/>
      <c r="F634" s="458"/>
      <c r="G634" s="1114" t="s">
        <v>612</v>
      </c>
      <c r="H634" s="1114" t="s">
        <v>612</v>
      </c>
      <c r="I634" s="1114" t="s">
        <v>612</v>
      </c>
      <c r="J634" s="1045" t="s">
        <v>612</v>
      </c>
      <c r="K634" s="458"/>
      <c r="L634" s="443"/>
    </row>
    <row r="635" spans="1:12" s="1022" customFormat="1">
      <c r="A635" s="1023" t="s">
        <v>356</v>
      </c>
      <c r="B635" s="477" t="s">
        <v>424</v>
      </c>
      <c r="C635" s="458"/>
      <c r="D635" s="458"/>
      <c r="E635" s="458"/>
      <c r="F635" s="458"/>
      <c r="G635" s="1114">
        <v>0</v>
      </c>
      <c r="H635" s="1114">
        <v>0</v>
      </c>
      <c r="I635" s="1114">
        <v>0</v>
      </c>
      <c r="J635" s="1045">
        <f t="shared" si="16"/>
        <v>0</v>
      </c>
      <c r="K635" s="1126"/>
      <c r="L635" s="443"/>
    </row>
    <row r="636" spans="1:12" s="1022" customFormat="1">
      <c r="A636" s="1023" t="s">
        <v>356</v>
      </c>
      <c r="B636" s="477" t="s">
        <v>425</v>
      </c>
      <c r="C636" s="458"/>
      <c r="D636" s="458"/>
      <c r="E636" s="458"/>
      <c r="F636" s="458"/>
      <c r="G636" s="1114">
        <v>0</v>
      </c>
      <c r="H636" s="1114">
        <v>0</v>
      </c>
      <c r="I636" s="1114">
        <v>0</v>
      </c>
      <c r="J636" s="1045">
        <f t="shared" si="16"/>
        <v>0</v>
      </c>
      <c r="K636" s="458"/>
      <c r="L636" s="443"/>
    </row>
    <row r="637" spans="1:12" s="1022" customFormat="1">
      <c r="A637" s="1023" t="s">
        <v>356</v>
      </c>
      <c r="B637" s="477" t="s">
        <v>426</v>
      </c>
      <c r="C637" s="458"/>
      <c r="D637" s="458"/>
      <c r="E637" s="458"/>
      <c r="F637" s="458"/>
      <c r="G637" s="1114">
        <v>0</v>
      </c>
      <c r="H637" s="1114">
        <v>0</v>
      </c>
      <c r="I637" s="1114">
        <v>0</v>
      </c>
      <c r="J637" s="1045">
        <f t="shared" si="16"/>
        <v>0</v>
      </c>
      <c r="K637" s="458"/>
      <c r="L637" s="443"/>
    </row>
    <row r="638" spans="1:12" s="1022" customFormat="1">
      <c r="A638" s="1023" t="s">
        <v>356</v>
      </c>
      <c r="B638" s="477" t="s">
        <v>427</v>
      </c>
      <c r="C638" s="458"/>
      <c r="D638" s="458"/>
      <c r="E638" s="458"/>
      <c r="F638" s="458"/>
      <c r="G638" s="1114">
        <v>0</v>
      </c>
      <c r="H638" s="1114">
        <v>0</v>
      </c>
      <c r="I638" s="1114">
        <v>0</v>
      </c>
      <c r="J638" s="1045">
        <f t="shared" si="16"/>
        <v>0</v>
      </c>
      <c r="K638" s="458"/>
      <c r="L638" s="443"/>
    </row>
    <row r="639" spans="1:12" s="1022" customFormat="1">
      <c r="A639" s="1023" t="s">
        <v>356</v>
      </c>
      <c r="B639" s="477" t="s">
        <v>428</v>
      </c>
      <c r="C639" s="458"/>
      <c r="D639" s="458"/>
      <c r="E639" s="458"/>
      <c r="F639" s="458"/>
      <c r="G639" s="1114">
        <v>0</v>
      </c>
      <c r="H639" s="1114">
        <v>0</v>
      </c>
      <c r="I639" s="1114">
        <v>0</v>
      </c>
      <c r="J639" s="1045">
        <f t="shared" si="16"/>
        <v>0</v>
      </c>
      <c r="K639" s="458"/>
      <c r="L639" s="443"/>
    </row>
    <row r="640" spans="1:12" s="1022" customFormat="1">
      <c r="A640" s="1023" t="s">
        <v>356</v>
      </c>
      <c r="B640" s="477" t="s">
        <v>430</v>
      </c>
      <c r="C640" s="458"/>
      <c r="D640" s="458"/>
      <c r="E640" s="458"/>
      <c r="F640" s="458"/>
      <c r="G640" s="1114">
        <v>0</v>
      </c>
      <c r="H640" s="1114">
        <v>0</v>
      </c>
      <c r="I640" s="1114">
        <v>0</v>
      </c>
      <c r="J640" s="1045">
        <f t="shared" si="16"/>
        <v>0</v>
      </c>
      <c r="K640" s="458"/>
      <c r="L640" s="443"/>
    </row>
    <row r="641" spans="1:247" s="1022" customFormat="1">
      <c r="A641" s="1023" t="s">
        <v>356</v>
      </c>
      <c r="B641" s="477" t="s">
        <v>922</v>
      </c>
      <c r="C641" s="458"/>
      <c r="D641" s="458"/>
      <c r="E641" s="458"/>
      <c r="F641" s="458"/>
      <c r="G641" s="1114">
        <v>0</v>
      </c>
      <c r="H641" s="1114">
        <v>0</v>
      </c>
      <c r="I641" s="1114">
        <v>0</v>
      </c>
      <c r="J641" s="1045">
        <f t="shared" si="16"/>
        <v>0</v>
      </c>
      <c r="K641" s="458"/>
      <c r="L641" s="443"/>
    </row>
    <row r="642" spans="1:247" s="1022" customFormat="1">
      <c r="A642" s="1023" t="s">
        <v>356</v>
      </c>
      <c r="B642" s="473" t="s">
        <v>455</v>
      </c>
      <c r="C642" s="458"/>
      <c r="D642" s="458"/>
      <c r="E642" s="458"/>
      <c r="F642" s="458"/>
      <c r="G642" s="1114" t="s">
        <v>612</v>
      </c>
      <c r="H642" s="1114" t="s">
        <v>612</v>
      </c>
      <c r="I642" s="1114" t="s">
        <v>612</v>
      </c>
      <c r="J642" s="1045" t="s">
        <v>612</v>
      </c>
      <c r="K642" s="458"/>
      <c r="L642" s="443"/>
    </row>
    <row r="643" spans="1:247" s="1022" customFormat="1">
      <c r="A643" s="1023" t="s">
        <v>356</v>
      </c>
      <c r="B643" s="477" t="s">
        <v>431</v>
      </c>
      <c r="C643" s="458"/>
      <c r="D643" s="458"/>
      <c r="E643" s="458"/>
      <c r="F643" s="458"/>
      <c r="G643" s="1114">
        <v>0</v>
      </c>
      <c r="H643" s="1114">
        <v>0</v>
      </c>
      <c r="I643" s="1114">
        <v>0</v>
      </c>
      <c r="J643" s="1045">
        <f t="shared" si="16"/>
        <v>0</v>
      </c>
      <c r="K643" s="458"/>
      <c r="L643" s="475"/>
    </row>
    <row r="644" spans="1:247" s="1022" customFormat="1">
      <c r="A644" s="1023" t="s">
        <v>356</v>
      </c>
      <c r="B644" s="477" t="s">
        <v>432</v>
      </c>
      <c r="C644" s="458"/>
      <c r="D644" s="458"/>
      <c r="E644" s="458"/>
      <c r="F644" s="458"/>
      <c r="G644" s="1114">
        <v>0</v>
      </c>
      <c r="H644" s="1114">
        <v>0</v>
      </c>
      <c r="I644" s="1114">
        <v>0</v>
      </c>
      <c r="J644" s="1045">
        <f t="shared" si="16"/>
        <v>0</v>
      </c>
      <c r="K644" s="458"/>
      <c r="L644" s="443"/>
    </row>
    <row r="645" spans="1:247" s="1022" customFormat="1" ht="13.5" thickBot="1">
      <c r="A645" s="1023" t="s">
        <v>356</v>
      </c>
      <c r="B645" s="586" t="s">
        <v>433</v>
      </c>
      <c r="C645" s="481"/>
      <c r="D645" s="481"/>
      <c r="E645" s="481"/>
      <c r="F645" s="481"/>
      <c r="G645" s="1101">
        <v>0</v>
      </c>
      <c r="H645" s="1117">
        <v>0</v>
      </c>
      <c r="I645" s="1117">
        <v>0</v>
      </c>
      <c r="J645" s="1046">
        <f t="shared" si="16"/>
        <v>0</v>
      </c>
      <c r="K645" s="495"/>
      <c r="L645" s="443"/>
    </row>
    <row r="646" spans="1:247" s="1022" customFormat="1" ht="13.5" thickBot="1">
      <c r="A646" s="1023" t="s">
        <v>356</v>
      </c>
      <c r="B646" s="479" t="s">
        <v>793</v>
      </c>
      <c r="C646" s="882"/>
      <c r="D646" s="882"/>
      <c r="E646" s="882"/>
      <c r="F646" s="882"/>
      <c r="G646" s="973">
        <f>SUBTOTAL(9,G631:G645)</f>
        <v>0</v>
      </c>
      <c r="H646" s="973">
        <f>SUBTOTAL(9,H631:H645)</f>
        <v>0</v>
      </c>
      <c r="I646" s="973">
        <f>SUBTOTAL(9,I631:I645)</f>
        <v>0</v>
      </c>
      <c r="J646" s="973">
        <f>SUM(G646:I646)</f>
        <v>0</v>
      </c>
      <c r="K646" s="458"/>
      <c r="L646" s="443"/>
    </row>
    <row r="647" spans="1:247" s="1022" customFormat="1">
      <c r="A647" s="1023" t="s">
        <v>356</v>
      </c>
      <c r="B647" s="818" t="s">
        <v>1521</v>
      </c>
      <c r="C647" s="458"/>
      <c r="D647" s="458"/>
      <c r="E647" s="458"/>
      <c r="F647" s="458"/>
      <c r="G647" s="495"/>
      <c r="H647" s="495"/>
      <c r="I647" s="495"/>
      <c r="J647" s="458"/>
      <c r="K647" s="458"/>
      <c r="L647" s="443"/>
    </row>
    <row r="648" spans="1:247" s="1022" customFormat="1">
      <c r="A648" s="1023" t="s">
        <v>356</v>
      </c>
      <c r="B648" s="881" t="s">
        <v>726</v>
      </c>
      <c r="C648" s="495"/>
      <c r="D648" s="495"/>
      <c r="E648" s="495"/>
      <c r="F648" s="495"/>
      <c r="G648" s="495"/>
      <c r="H648" s="495"/>
      <c r="I648" s="443"/>
      <c r="J648" s="458"/>
      <c r="K648" s="458"/>
      <c r="L648" s="443"/>
    </row>
    <row r="649" spans="1:247" s="1022" customFormat="1">
      <c r="A649" s="1023" t="s">
        <v>356</v>
      </c>
      <c r="B649" s="881" t="s">
        <v>727</v>
      </c>
      <c r="C649" s="443"/>
      <c r="D649" s="443"/>
      <c r="E649" s="443"/>
      <c r="F649" s="443"/>
      <c r="G649" s="443"/>
      <c r="H649" s="443"/>
      <c r="I649" s="443"/>
      <c r="J649" s="458"/>
      <c r="K649" s="458"/>
      <c r="L649" s="443"/>
    </row>
    <row r="650" spans="1:247" s="1022" customFormat="1">
      <c r="A650" s="1023" t="s">
        <v>356</v>
      </c>
      <c r="B650" s="881" t="s">
        <v>434</v>
      </c>
      <c r="C650" s="443"/>
      <c r="D650" s="443"/>
      <c r="E650" s="443"/>
      <c r="F650" s="443"/>
      <c r="G650" s="443"/>
      <c r="H650" s="443"/>
      <c r="I650" s="443"/>
      <c r="J650" s="458"/>
      <c r="K650" s="458"/>
      <c r="L650" s="443"/>
    </row>
    <row r="651" spans="1:247" s="1022" customFormat="1" ht="13.5" thickBot="1">
      <c r="A651" s="1023" t="s">
        <v>356</v>
      </c>
      <c r="B651" s="443"/>
      <c r="C651" s="458"/>
      <c r="D651" s="458"/>
      <c r="E651" s="458"/>
      <c r="F651" s="458"/>
      <c r="G651" s="458"/>
      <c r="H651" s="458"/>
      <c r="I651" s="458"/>
      <c r="J651" s="443"/>
      <c r="K651" s="443"/>
      <c r="L651" s="443"/>
    </row>
    <row r="652" spans="1:247" s="1022" customFormat="1">
      <c r="A652" s="1023" t="s">
        <v>356</v>
      </c>
      <c r="B652" s="6" t="s">
        <v>1006</v>
      </c>
      <c r="C652" s="187"/>
      <c r="D652" s="187"/>
      <c r="E652" s="183"/>
      <c r="F652" s="279" t="s">
        <v>845</v>
      </c>
      <c r="G652" s="303" t="s">
        <v>257</v>
      </c>
      <c r="H652" s="304"/>
      <c r="I652" s="241"/>
      <c r="J652" s="277"/>
      <c r="K652" s="8"/>
      <c r="L652" s="443"/>
    </row>
    <row r="653" spans="1:247" s="1022" customFormat="1">
      <c r="A653" s="1023" t="s">
        <v>356</v>
      </c>
      <c r="B653" s="5" t="s">
        <v>847</v>
      </c>
      <c r="C653" s="61"/>
      <c r="D653" s="61"/>
      <c r="E653" s="184"/>
      <c r="F653" s="219">
        <v>1000</v>
      </c>
      <c r="G653" s="286" t="s">
        <v>258</v>
      </c>
      <c r="H653" s="277"/>
      <c r="I653" s="242"/>
      <c r="J653" s="277"/>
      <c r="K653" s="8"/>
      <c r="L653" s="443"/>
    </row>
    <row r="654" spans="1:247" s="1022" customFormat="1">
      <c r="A654" s="1023" t="s">
        <v>356</v>
      </c>
      <c r="B654" s="5" t="s">
        <v>464</v>
      </c>
      <c r="C654" s="61"/>
      <c r="D654" s="61"/>
      <c r="E654" s="184"/>
      <c r="F654" s="280" t="s">
        <v>846</v>
      </c>
      <c r="G654" s="264"/>
      <c r="H654" s="280" t="s">
        <v>259</v>
      </c>
      <c r="I654" s="255"/>
      <c r="J654" s="8"/>
      <c r="K654" s="8"/>
      <c r="L654" s="443"/>
    </row>
    <row r="655" spans="1:247" s="1022" customFormat="1" ht="13.5" thickBot="1">
      <c r="A655" s="1023" t="s">
        <v>356</v>
      </c>
      <c r="B655" s="173"/>
      <c r="C655" s="178"/>
      <c r="D655" s="178"/>
      <c r="E655" s="185"/>
      <c r="F655" s="178"/>
      <c r="G655" s="173"/>
      <c r="H655" s="178"/>
      <c r="I655" s="185"/>
      <c r="J655" s="8"/>
      <c r="K655" s="8"/>
      <c r="L655" s="443"/>
    </row>
    <row r="656" spans="1:247">
      <c r="A656" s="1023" t="s">
        <v>356</v>
      </c>
      <c r="B656" s="188" t="s">
        <v>348</v>
      </c>
      <c r="C656" s="61"/>
      <c r="D656" s="61"/>
      <c r="E656" s="184"/>
      <c r="F656" s="61">
        <v>0</v>
      </c>
      <c r="G656" s="188"/>
      <c r="H656" s="187"/>
      <c r="I656" s="183"/>
      <c r="J656" s="8"/>
      <c r="K656" s="8"/>
      <c r="M656" s="1022"/>
      <c r="N656" s="1022"/>
      <c r="O656" s="1022"/>
      <c r="P656" s="1022"/>
      <c r="Q656" s="1022"/>
      <c r="R656" s="1022"/>
      <c r="S656" s="1022"/>
      <c r="T656" s="1022"/>
      <c r="U656" s="1022"/>
      <c r="V656" s="1022"/>
      <c r="W656" s="1022"/>
      <c r="X656" s="1022"/>
      <c r="Y656" s="1022"/>
      <c r="Z656" s="1022"/>
      <c r="AA656" s="1022"/>
      <c r="AB656" s="1022"/>
      <c r="AC656" s="1022"/>
      <c r="AD656" s="1022"/>
      <c r="AE656" s="1022"/>
      <c r="AF656" s="1022"/>
      <c r="AG656" s="1022"/>
      <c r="AH656" s="1022"/>
      <c r="AI656" s="1022"/>
      <c r="AJ656" s="1022"/>
      <c r="AK656" s="1022"/>
      <c r="AL656" s="1022"/>
      <c r="AM656" s="1022"/>
      <c r="AN656" s="1022"/>
      <c r="AO656" s="1022"/>
      <c r="AP656" s="1022"/>
      <c r="AQ656" s="1022"/>
      <c r="AR656" s="1022"/>
      <c r="AS656" s="1022"/>
      <c r="AT656" s="1022"/>
      <c r="AU656" s="1022"/>
      <c r="AV656" s="1022"/>
      <c r="AW656" s="1022"/>
      <c r="AX656" s="1022"/>
      <c r="AY656" s="1022"/>
      <c r="AZ656" s="1022"/>
      <c r="BA656" s="1022"/>
      <c r="BB656" s="1022"/>
      <c r="BC656" s="1022"/>
      <c r="BD656" s="1022"/>
      <c r="BE656" s="1022"/>
      <c r="BF656" s="1022"/>
      <c r="BG656" s="1022"/>
      <c r="BH656" s="1022"/>
      <c r="BI656" s="1022"/>
      <c r="BJ656" s="1022"/>
      <c r="BK656" s="1022"/>
      <c r="BL656" s="1022"/>
      <c r="BM656" s="1022"/>
      <c r="BN656" s="1022"/>
      <c r="BO656" s="1022"/>
      <c r="BP656" s="1022"/>
      <c r="BQ656" s="1022"/>
      <c r="BR656" s="1022"/>
      <c r="BS656" s="1022"/>
      <c r="BT656" s="1022"/>
      <c r="BU656" s="1022"/>
      <c r="BV656" s="1022"/>
      <c r="BW656" s="1022"/>
      <c r="BX656" s="1022"/>
      <c r="BY656" s="1022"/>
      <c r="BZ656" s="1022"/>
      <c r="CA656" s="1022"/>
      <c r="CB656" s="1022"/>
      <c r="CC656" s="1022"/>
      <c r="CD656" s="1022"/>
      <c r="CE656" s="1022"/>
      <c r="CF656" s="1022"/>
      <c r="CG656" s="1022"/>
      <c r="CH656" s="1022"/>
      <c r="CI656" s="1022"/>
      <c r="CJ656" s="1022"/>
      <c r="CK656" s="1022"/>
      <c r="CL656" s="1022"/>
      <c r="CM656" s="1022"/>
      <c r="CN656" s="1022"/>
      <c r="CO656" s="1022"/>
      <c r="CP656" s="1022"/>
      <c r="CQ656" s="1022"/>
      <c r="CR656" s="1022"/>
      <c r="CS656" s="1022"/>
      <c r="CT656" s="1022"/>
      <c r="CU656" s="1022"/>
      <c r="CV656" s="1022"/>
      <c r="CW656" s="1022"/>
      <c r="CX656" s="1022"/>
      <c r="CY656" s="1022"/>
      <c r="CZ656" s="1022"/>
      <c r="DA656" s="1022"/>
      <c r="DB656" s="1022"/>
      <c r="DC656" s="1022"/>
      <c r="DD656" s="1022"/>
      <c r="DE656" s="1022"/>
      <c r="DF656" s="1022"/>
      <c r="DG656" s="1022"/>
      <c r="DH656" s="1022"/>
      <c r="DI656" s="1022"/>
      <c r="DJ656" s="1022"/>
      <c r="DK656" s="1022"/>
      <c r="DL656" s="1022"/>
      <c r="DM656" s="1022"/>
      <c r="DN656" s="1022"/>
      <c r="DO656" s="1022"/>
      <c r="DP656" s="1022"/>
      <c r="DQ656" s="1022"/>
      <c r="DR656" s="1022"/>
      <c r="DS656" s="1022"/>
      <c r="DT656" s="1022"/>
      <c r="DU656" s="1022"/>
      <c r="DV656" s="1022"/>
      <c r="DW656" s="1022"/>
      <c r="DX656" s="1022"/>
      <c r="DY656" s="1022"/>
      <c r="DZ656" s="1022"/>
      <c r="EA656" s="1022"/>
      <c r="EB656" s="1022"/>
      <c r="EC656" s="1022"/>
      <c r="ED656" s="1022"/>
      <c r="EE656" s="1022"/>
      <c r="EF656" s="1022"/>
      <c r="EG656" s="1022"/>
      <c r="EH656" s="1022"/>
      <c r="EI656" s="1022"/>
      <c r="EJ656" s="1022"/>
      <c r="EK656" s="1022"/>
      <c r="EL656" s="1022"/>
      <c r="EM656" s="1022"/>
      <c r="EN656" s="1022"/>
      <c r="EO656" s="1022"/>
      <c r="EP656" s="1022"/>
      <c r="EQ656" s="1022"/>
      <c r="ER656" s="1022"/>
      <c r="ES656" s="1022"/>
      <c r="ET656" s="1022"/>
      <c r="EU656" s="1022"/>
      <c r="EV656" s="1022"/>
      <c r="EW656" s="1022"/>
      <c r="EX656" s="1022"/>
      <c r="EY656" s="1022"/>
      <c r="EZ656" s="1022"/>
      <c r="FA656" s="1022"/>
      <c r="FB656" s="1022"/>
      <c r="FC656" s="1022"/>
      <c r="FD656" s="1022"/>
      <c r="FE656" s="1022"/>
      <c r="FF656" s="1022"/>
      <c r="FG656" s="1022"/>
      <c r="FH656" s="1022"/>
      <c r="FI656" s="1022"/>
      <c r="FJ656" s="1022"/>
      <c r="FK656" s="1022"/>
      <c r="FL656" s="1022"/>
      <c r="FM656" s="1022"/>
      <c r="FN656" s="1022"/>
      <c r="FO656" s="1022"/>
      <c r="FP656" s="1022"/>
      <c r="FQ656" s="1022"/>
      <c r="FR656" s="1022"/>
      <c r="FS656" s="1022"/>
      <c r="FT656" s="1022"/>
      <c r="FU656" s="1022"/>
      <c r="FV656" s="1022"/>
      <c r="FW656" s="1022"/>
      <c r="FX656" s="1022"/>
      <c r="FY656" s="1022"/>
      <c r="FZ656" s="1022"/>
      <c r="GA656" s="1022"/>
      <c r="GB656" s="1022"/>
      <c r="GC656" s="1022"/>
      <c r="GD656" s="1022"/>
      <c r="GE656" s="1022"/>
      <c r="GF656" s="1022"/>
      <c r="GG656" s="1022"/>
      <c r="GH656" s="1022"/>
      <c r="GI656" s="1022"/>
      <c r="GJ656" s="1022"/>
      <c r="GK656" s="1022"/>
      <c r="GL656" s="1022"/>
      <c r="GM656" s="1022"/>
      <c r="GN656" s="1022"/>
      <c r="GO656" s="1022"/>
      <c r="GP656" s="1022"/>
      <c r="GQ656" s="1022"/>
      <c r="GR656" s="1022"/>
      <c r="GS656" s="1022"/>
      <c r="GT656" s="1022"/>
      <c r="GU656" s="1022"/>
      <c r="GV656" s="1022"/>
      <c r="GW656" s="1022"/>
      <c r="GX656" s="1022"/>
      <c r="GY656" s="1022"/>
      <c r="GZ656" s="1022"/>
      <c r="HA656" s="1022"/>
      <c r="HB656" s="1022"/>
      <c r="HC656" s="1022"/>
      <c r="HD656" s="1022"/>
      <c r="HE656" s="1022"/>
      <c r="HF656" s="1022"/>
      <c r="HG656" s="1022"/>
      <c r="HH656" s="1022"/>
      <c r="HI656" s="1022"/>
      <c r="HJ656" s="1022"/>
      <c r="HK656" s="1022"/>
      <c r="HL656" s="1022"/>
      <c r="HM656" s="1022"/>
      <c r="HN656" s="1022"/>
      <c r="HO656" s="1022"/>
      <c r="HP656" s="1022"/>
      <c r="HQ656" s="1022"/>
      <c r="HR656" s="1022"/>
      <c r="HS656" s="1022"/>
      <c r="HT656" s="1022"/>
      <c r="HU656" s="1022"/>
      <c r="HV656" s="1022"/>
      <c r="HW656" s="1022"/>
      <c r="HX656" s="1022"/>
      <c r="HY656" s="1022"/>
      <c r="HZ656" s="1022"/>
      <c r="IA656" s="1022"/>
      <c r="IB656" s="1022"/>
      <c r="IC656" s="1022"/>
      <c r="ID656" s="1022"/>
      <c r="IE656" s="1022"/>
      <c r="IF656" s="1022"/>
      <c r="IG656" s="1022"/>
      <c r="IH656" s="1022"/>
      <c r="II656" s="1022"/>
      <c r="IJ656" s="1022"/>
      <c r="IK656" s="1022"/>
      <c r="IL656" s="1022"/>
      <c r="IM656" s="1022"/>
    </row>
    <row r="657" spans="1:12" s="1022" customFormat="1" ht="13.5" thickBot="1">
      <c r="A657" s="1023" t="s">
        <v>356</v>
      </c>
      <c r="B657" s="173" t="s">
        <v>349</v>
      </c>
      <c r="C657" s="178"/>
      <c r="D657" s="178"/>
      <c r="E657" s="185"/>
      <c r="F657" s="178">
        <v>0</v>
      </c>
      <c r="G657" s="173"/>
      <c r="H657" s="178"/>
      <c r="I657" s="185"/>
      <c r="J657" s="8"/>
      <c r="K657" s="8"/>
      <c r="L657" s="443"/>
    </row>
    <row r="658" spans="1:12" s="1022" customFormat="1" ht="13.5" thickBot="1">
      <c r="A658" s="1023" t="s">
        <v>356</v>
      </c>
      <c r="B658" s="176" t="s">
        <v>37</v>
      </c>
      <c r="C658" s="203"/>
      <c r="D658" s="203"/>
      <c r="E658" s="182"/>
      <c r="F658" s="205">
        <v>0</v>
      </c>
      <c r="G658" s="8"/>
      <c r="H658" s="8"/>
      <c r="I658" s="8"/>
      <c r="J658" s="8"/>
      <c r="K658" s="8"/>
      <c r="L658" s="443"/>
    </row>
    <row r="659" spans="1:12" s="1022" customFormat="1">
      <c r="A659" s="1023" t="s">
        <v>356</v>
      </c>
      <c r="B659" s="28" t="s">
        <v>135</v>
      </c>
      <c r="C659" s="61"/>
      <c r="D659" s="61"/>
      <c r="E659" s="61"/>
      <c r="F659" s="8"/>
      <c r="G659" s="8"/>
      <c r="H659" s="8"/>
      <c r="I659" s="8"/>
      <c r="J659" s="8"/>
      <c r="K659" s="8"/>
      <c r="L659" s="443"/>
    </row>
    <row r="660" spans="1:12" s="1022" customFormat="1">
      <c r="A660" s="1023" t="s">
        <v>356</v>
      </c>
      <c r="B660" s="28" t="s">
        <v>140</v>
      </c>
      <c r="C660" s="61"/>
      <c r="D660" s="61"/>
      <c r="E660" s="61"/>
      <c r="F660" s="8"/>
      <c r="G660" s="8"/>
      <c r="H660" s="8"/>
      <c r="I660" s="8"/>
      <c r="J660" s="8"/>
      <c r="K660" s="8"/>
      <c r="L660" s="8"/>
    </row>
    <row r="661" spans="1:12" s="1022" customFormat="1">
      <c r="A661" s="1023" t="s">
        <v>356</v>
      </c>
      <c r="B661" s="28" t="s">
        <v>141</v>
      </c>
      <c r="C661" s="61"/>
      <c r="D661" s="61"/>
      <c r="E661" s="61"/>
      <c r="F661" s="8"/>
      <c r="G661" s="8"/>
      <c r="H661" s="8"/>
      <c r="I661" s="8"/>
      <c r="J661" s="8"/>
      <c r="K661" s="8"/>
      <c r="L661" s="8"/>
    </row>
    <row r="662" spans="1:12" s="1022" customFormat="1">
      <c r="A662" s="1023" t="s">
        <v>356</v>
      </c>
      <c r="B662" s="19" t="s">
        <v>1525</v>
      </c>
      <c r="C662" s="61"/>
      <c r="D662" s="61"/>
      <c r="E662" s="61"/>
      <c r="F662" s="8"/>
      <c r="G662" s="8"/>
      <c r="H662" s="8"/>
      <c r="I662" s="8"/>
      <c r="J662" s="8"/>
      <c r="K662" s="8"/>
      <c r="L662" s="8"/>
    </row>
    <row r="663" spans="1:12" s="1022" customFormat="1">
      <c r="A663" s="1023" t="s">
        <v>356</v>
      </c>
      <c r="B663" s="443"/>
      <c r="C663" s="443"/>
      <c r="D663" s="443"/>
      <c r="E663" s="443"/>
      <c r="F663" s="443"/>
      <c r="G663" s="443"/>
      <c r="H663" s="458"/>
      <c r="I663" s="443"/>
      <c r="J663" s="663"/>
      <c r="K663" s="443"/>
      <c r="L663" s="8"/>
    </row>
    <row r="664" spans="1:12" s="1022" customFormat="1">
      <c r="A664" s="1023" t="s">
        <v>356</v>
      </c>
      <c r="B664" s="493" t="s">
        <v>387</v>
      </c>
      <c r="C664" s="443"/>
      <c r="D664" s="443"/>
      <c r="E664" s="443"/>
      <c r="F664" s="443"/>
      <c r="G664" s="443"/>
      <c r="H664" s="458"/>
      <c r="I664" s="443"/>
      <c r="J664" s="663"/>
      <c r="K664" s="443"/>
      <c r="L664" s="8"/>
    </row>
    <row r="665" spans="1:12">
      <c r="A665" s="1023" t="s">
        <v>356</v>
      </c>
      <c r="B665" s="443" t="s">
        <v>903</v>
      </c>
      <c r="H665" s="458"/>
      <c r="J665" s="663"/>
      <c r="L665" s="8"/>
    </row>
    <row r="666" spans="1:12">
      <c r="A666" s="1023" t="s">
        <v>356</v>
      </c>
      <c r="B666" s="443" t="s">
        <v>695</v>
      </c>
      <c r="H666" s="458"/>
      <c r="J666" s="663"/>
      <c r="L666" s="8"/>
    </row>
    <row r="667" spans="1:12">
      <c r="A667" s="1023" t="s">
        <v>356</v>
      </c>
      <c r="H667" s="458"/>
      <c r="J667" s="663"/>
      <c r="L667" s="8"/>
    </row>
    <row r="668" spans="1:12" ht="13.5" thickBot="1">
      <c r="A668" s="1023" t="s">
        <v>356</v>
      </c>
      <c r="B668" s="559" t="s">
        <v>696</v>
      </c>
      <c r="H668" s="458"/>
      <c r="J668" s="663"/>
      <c r="L668" s="8"/>
    </row>
    <row r="669" spans="1:12" ht="13.5" thickBot="1">
      <c r="A669" s="1023" t="s">
        <v>356</v>
      </c>
      <c r="B669" s="559" t="s">
        <v>697</v>
      </c>
      <c r="H669" s="458"/>
      <c r="J669" s="663" t="s">
        <v>555</v>
      </c>
      <c r="K669" s="883"/>
      <c r="L669" s="8"/>
    </row>
    <row r="670" spans="1:12" ht="13.5" thickBot="1">
      <c r="A670" s="1023" t="s">
        <v>356</v>
      </c>
      <c r="B670" s="559"/>
      <c r="H670" s="458"/>
      <c r="J670" s="663"/>
      <c r="K670" s="663"/>
      <c r="L670" s="8"/>
    </row>
    <row r="671" spans="1:12" ht="13.5" thickBot="1">
      <c r="A671" s="1023" t="s">
        <v>356</v>
      </c>
      <c r="B671" s="559" t="s">
        <v>1524</v>
      </c>
      <c r="H671" s="458"/>
      <c r="J671" s="663" t="s">
        <v>895</v>
      </c>
      <c r="K671" s="884" t="s">
        <v>1059</v>
      </c>
    </row>
    <row r="672" spans="1:12">
      <c r="A672" s="1023" t="s">
        <v>356</v>
      </c>
      <c r="B672" s="559" t="s">
        <v>435</v>
      </c>
      <c r="C672" s="559"/>
      <c r="D672" s="559"/>
      <c r="E672" s="559"/>
      <c r="H672" s="458"/>
      <c r="J672" s="663"/>
      <c r="K672" s="885"/>
    </row>
    <row r="673" spans="1:12">
      <c r="A673" s="1023" t="s">
        <v>356</v>
      </c>
      <c r="B673" s="1118"/>
      <c r="C673" s="1096"/>
      <c r="D673" s="497"/>
      <c r="E673" s="497"/>
      <c r="H673" s="458"/>
      <c r="J673" s="663"/>
      <c r="K673" s="885"/>
    </row>
    <row r="674" spans="1:12">
      <c r="A674" s="1023" t="s">
        <v>356</v>
      </c>
      <c r="B674" s="20" t="s">
        <v>610</v>
      </c>
      <c r="C674" s="3"/>
      <c r="D674" s="3"/>
      <c r="E674" s="3"/>
      <c r="F674" s="8"/>
      <c r="G674" s="8"/>
      <c r="H674" s="8"/>
      <c r="I674" s="8"/>
      <c r="J674" s="8"/>
      <c r="K674" s="8"/>
    </row>
    <row r="675" spans="1:12">
      <c r="A675" s="1023" t="s">
        <v>356</v>
      </c>
      <c r="B675" s="3" t="s">
        <v>904</v>
      </c>
      <c r="C675" s="3"/>
      <c r="D675" s="3"/>
      <c r="E675" s="3"/>
      <c r="F675" s="8"/>
      <c r="G675" s="8"/>
      <c r="H675" s="8"/>
      <c r="I675" s="8"/>
      <c r="J675" s="8"/>
      <c r="K675" s="8"/>
    </row>
    <row r="676" spans="1:12" ht="13.5" thickBot="1">
      <c r="A676" s="1023" t="s">
        <v>356</v>
      </c>
      <c r="B676" s="3" t="s">
        <v>312</v>
      </c>
      <c r="C676" s="3"/>
      <c r="D676" s="3"/>
      <c r="E676" s="3"/>
      <c r="F676" s="8"/>
      <c r="G676" s="8"/>
      <c r="H676" s="8"/>
      <c r="I676" s="21"/>
      <c r="J676" s="8"/>
      <c r="K676" s="8"/>
    </row>
    <row r="677" spans="1:12" ht="13.5" thickBot="1">
      <c r="A677" s="1023" t="s">
        <v>356</v>
      </c>
      <c r="B677" s="3" t="s">
        <v>1211</v>
      </c>
      <c r="C677" s="3"/>
      <c r="D677" s="3"/>
      <c r="E677" s="3"/>
      <c r="F677" s="8"/>
      <c r="G677" s="8"/>
      <c r="H677" s="8"/>
      <c r="I677" s="8"/>
      <c r="J677" s="215" t="s">
        <v>895</v>
      </c>
      <c r="K677" s="288" t="s">
        <v>1059</v>
      </c>
    </row>
    <row r="678" spans="1:12">
      <c r="A678" s="1023" t="s">
        <v>356</v>
      </c>
      <c r="B678" s="19" t="s">
        <v>313</v>
      </c>
      <c r="C678" s="3"/>
      <c r="D678" s="3"/>
      <c r="E678" s="3"/>
      <c r="F678" s="8"/>
      <c r="G678" s="8"/>
      <c r="H678" s="8"/>
      <c r="I678" s="8"/>
      <c r="J678" s="215"/>
      <c r="K678" s="8"/>
    </row>
    <row r="679" spans="1:12" ht="13.5" thickBot="1">
      <c r="A679" s="177" t="s">
        <v>356</v>
      </c>
      <c r="B679" s="19" t="s">
        <v>314</v>
      </c>
      <c r="C679" s="3"/>
      <c r="D679" s="3"/>
      <c r="E679" s="3"/>
      <c r="F679" s="8"/>
      <c r="G679" s="8"/>
      <c r="H679" s="8"/>
      <c r="I679" s="8"/>
      <c r="J679" s="215"/>
      <c r="K679" s="8"/>
    </row>
    <row r="680" spans="1:12" ht="13.5" thickBot="1">
      <c r="A680" s="177" t="s">
        <v>356</v>
      </c>
      <c r="B680" s="3" t="s">
        <v>554</v>
      </c>
      <c r="C680" s="3"/>
      <c r="D680" s="3"/>
      <c r="E680" s="3"/>
      <c r="F680" s="8"/>
      <c r="G680" s="8"/>
      <c r="H680" s="8"/>
      <c r="I680" s="8"/>
      <c r="J680" s="215" t="s">
        <v>555</v>
      </c>
      <c r="K680" s="287"/>
    </row>
    <row r="681" spans="1:12">
      <c r="A681" s="177" t="s">
        <v>356</v>
      </c>
      <c r="B681" s="1174"/>
      <c r="C681" s="1174"/>
      <c r="D681" s="1174"/>
      <c r="E681" s="1174"/>
      <c r="F681" s="1169"/>
      <c r="G681" s="1169"/>
      <c r="H681" s="1169"/>
      <c r="I681" s="1169"/>
      <c r="J681" s="215"/>
      <c r="K681" s="281"/>
    </row>
    <row r="682" spans="1:12" ht="13.5" thickBot="1">
      <c r="A682" s="177" t="s">
        <v>356</v>
      </c>
      <c r="B682" s="20" t="s">
        <v>1377</v>
      </c>
      <c r="C682" s="1174"/>
      <c r="D682" s="1174"/>
      <c r="E682" s="1174"/>
      <c r="F682" s="1169"/>
      <c r="G682" s="1169"/>
      <c r="H682" s="1169"/>
      <c r="I682" s="1169"/>
      <c r="J682" s="215"/>
      <c r="K682" s="281"/>
      <c r="L682" s="8"/>
    </row>
    <row r="683" spans="1:12" ht="13.5" thickBot="1">
      <c r="A683" s="177" t="s">
        <v>356</v>
      </c>
      <c r="B683" s="1174" t="s">
        <v>1378</v>
      </c>
      <c r="C683" s="1174"/>
      <c r="D683" s="1174"/>
      <c r="E683" s="1174"/>
      <c r="F683" s="1169"/>
      <c r="G683" s="1169"/>
      <c r="H683" s="1169"/>
      <c r="I683" s="1169"/>
      <c r="J683" s="215" t="s">
        <v>555</v>
      </c>
      <c r="K683" s="287"/>
      <c r="L683" s="8"/>
    </row>
    <row r="684" spans="1:12" ht="13.5" thickBot="1">
      <c r="A684" s="177" t="s">
        <v>356</v>
      </c>
      <c r="B684" s="1174" t="s">
        <v>1523</v>
      </c>
      <c r="C684" s="1174"/>
      <c r="D684" s="1174"/>
      <c r="E684" s="1174"/>
      <c r="F684" s="1169"/>
      <c r="G684" s="1169"/>
      <c r="H684" s="1169"/>
      <c r="I684" s="1169"/>
      <c r="J684" s="215" t="s">
        <v>895</v>
      </c>
      <c r="K684" s="288" t="s">
        <v>1059</v>
      </c>
      <c r="L684" s="8"/>
    </row>
    <row r="685" spans="1:12">
      <c r="A685" s="177" t="s">
        <v>356</v>
      </c>
      <c r="B685" s="493"/>
      <c r="C685" s="559"/>
      <c r="D685" s="559"/>
      <c r="H685" s="458"/>
      <c r="L685" s="8"/>
    </row>
    <row r="686" spans="1:12" ht="18.75">
      <c r="A686" s="1023" t="s">
        <v>356</v>
      </c>
      <c r="B686" s="667" t="s">
        <v>248</v>
      </c>
      <c r="C686" s="559"/>
      <c r="D686" s="559"/>
      <c r="L686" s="8"/>
    </row>
    <row r="687" spans="1:12" ht="13.5" thickBot="1">
      <c r="A687" s="1023" t="s">
        <v>356</v>
      </c>
      <c r="B687" s="559"/>
      <c r="C687" s="559"/>
      <c r="D687" s="559"/>
      <c r="E687" s="559"/>
      <c r="L687" s="8"/>
    </row>
    <row r="688" spans="1:12" ht="102.75" thickBot="1">
      <c r="A688" s="1023" t="s">
        <v>1299</v>
      </c>
      <c r="B688" s="1503" t="str">
        <f>"  Tabell 3 - 5A -1  Antall personer som mottar hjemmetjenester pr 31.12.    1)"</f>
        <v xml:space="preserve">  Tabell 3 - 5A -1  Antall personer som mottar hjemmetjenester pr 31.12.    1)</v>
      </c>
      <c r="C688" s="1504"/>
      <c r="D688" s="1504"/>
      <c r="E688" s="1504"/>
      <c r="F688" s="1041" t="s">
        <v>1180</v>
      </c>
      <c r="G688" s="1041" t="s">
        <v>850</v>
      </c>
      <c r="H688" s="1041" t="s">
        <v>851</v>
      </c>
      <c r="I688" s="1041" t="s">
        <v>852</v>
      </c>
      <c r="J688" s="1041" t="s">
        <v>1012</v>
      </c>
      <c r="K688" s="471"/>
      <c r="L688" s="8"/>
    </row>
    <row r="689" spans="1:12">
      <c r="A689" s="1023" t="s">
        <v>1299</v>
      </c>
      <c r="B689" s="886" t="s">
        <v>536</v>
      </c>
      <c r="C689" s="506"/>
      <c r="D689" s="506"/>
      <c r="E689" s="506"/>
      <c r="F689" s="1119">
        <v>0</v>
      </c>
      <c r="G689" s="1120">
        <v>0</v>
      </c>
      <c r="H689" s="1121">
        <v>0</v>
      </c>
      <c r="I689" s="1043">
        <f t="shared" ref="I689:I695" si="17">SUM(F689:H689)</f>
        <v>0</v>
      </c>
      <c r="J689" s="1122">
        <v>0</v>
      </c>
      <c r="L689" s="1169"/>
    </row>
    <row r="690" spans="1:12">
      <c r="A690" s="1023" t="s">
        <v>1299</v>
      </c>
      <c r="B690" s="886" t="s">
        <v>59</v>
      </c>
      <c r="C690" s="506"/>
      <c r="D690" s="506"/>
      <c r="E690" s="506"/>
      <c r="F690" s="1119">
        <v>0</v>
      </c>
      <c r="G690" s="1120">
        <v>0</v>
      </c>
      <c r="H690" s="1121">
        <v>0</v>
      </c>
      <c r="I690" s="1043">
        <f t="shared" si="17"/>
        <v>0</v>
      </c>
      <c r="J690" s="1122">
        <v>0</v>
      </c>
      <c r="L690" s="1169"/>
    </row>
    <row r="691" spans="1:12">
      <c r="A691" s="1023" t="s">
        <v>1299</v>
      </c>
      <c r="B691" s="886" t="s">
        <v>220</v>
      </c>
      <c r="C691" s="888"/>
      <c r="D691" s="888"/>
      <c r="E691" s="888"/>
      <c r="F691" s="1119">
        <v>0</v>
      </c>
      <c r="G691" s="1120">
        <v>0</v>
      </c>
      <c r="H691" s="1121">
        <v>0</v>
      </c>
      <c r="I691" s="1043">
        <f t="shared" si="17"/>
        <v>0</v>
      </c>
      <c r="J691" s="1122">
        <v>0</v>
      </c>
      <c r="L691" s="1169"/>
    </row>
    <row r="692" spans="1:12">
      <c r="A692" s="1023" t="s">
        <v>1299</v>
      </c>
      <c r="B692" s="886" t="s">
        <v>60</v>
      </c>
      <c r="C692" s="888"/>
      <c r="D692" s="888"/>
      <c r="E692" s="888"/>
      <c r="F692" s="1119">
        <v>0</v>
      </c>
      <c r="G692" s="1120">
        <v>0</v>
      </c>
      <c r="H692" s="1121">
        <v>0</v>
      </c>
      <c r="I692" s="1043">
        <f t="shared" si="17"/>
        <v>0</v>
      </c>
      <c r="J692" s="1122">
        <v>0</v>
      </c>
      <c r="L692" s="1169"/>
    </row>
    <row r="693" spans="1:12">
      <c r="A693" s="1023" t="s">
        <v>1299</v>
      </c>
      <c r="B693" s="886" t="s">
        <v>61</v>
      </c>
      <c r="C693" s="888"/>
      <c r="D693" s="888"/>
      <c r="E693" s="888"/>
      <c r="F693" s="1119">
        <v>0</v>
      </c>
      <c r="G693" s="1120">
        <v>0</v>
      </c>
      <c r="H693" s="1121">
        <v>0</v>
      </c>
      <c r="I693" s="1043">
        <f t="shared" si="17"/>
        <v>0</v>
      </c>
      <c r="J693" s="1122">
        <v>0</v>
      </c>
    </row>
    <row r="694" spans="1:12">
      <c r="A694" s="1023" t="s">
        <v>1299</v>
      </c>
      <c r="B694" s="886" t="s">
        <v>1284</v>
      </c>
      <c r="C694" s="888"/>
      <c r="D694" s="888"/>
      <c r="E694" s="888"/>
      <c r="F694" s="1119">
        <v>0</v>
      </c>
      <c r="G694" s="1120">
        <v>0</v>
      </c>
      <c r="H694" s="1121">
        <v>0</v>
      </c>
      <c r="I694" s="1043">
        <f t="shared" ref="I694" si="18">SUM(F694:H694)</f>
        <v>0</v>
      </c>
      <c r="J694" s="1122">
        <v>0</v>
      </c>
      <c r="K694" s="1277"/>
    </row>
    <row r="695" spans="1:12" ht="13.5" thickBot="1">
      <c r="A695" s="1023" t="s">
        <v>1299</v>
      </c>
      <c r="B695" s="1283" t="s">
        <v>1285</v>
      </c>
      <c r="C695" s="888"/>
      <c r="D695" s="888"/>
      <c r="E695" s="888"/>
      <c r="F695" s="1284">
        <v>0</v>
      </c>
      <c r="G695" s="1285">
        <v>0</v>
      </c>
      <c r="H695" s="1286">
        <v>0</v>
      </c>
      <c r="I695" s="1287">
        <f t="shared" si="17"/>
        <v>0</v>
      </c>
      <c r="J695" s="1122">
        <v>0</v>
      </c>
    </row>
    <row r="696" spans="1:12" ht="13.5" thickBot="1">
      <c r="A696" s="1023" t="s">
        <v>1299</v>
      </c>
      <c r="B696" s="661" t="s">
        <v>221</v>
      </c>
      <c r="C696" s="480"/>
      <c r="D696" s="480"/>
      <c r="E696" s="480"/>
      <c r="F696" s="970">
        <f>SUM(F689:F695)</f>
        <v>0</v>
      </c>
      <c r="G696" s="970">
        <f>SUM(G689:G695)</f>
        <v>0</v>
      </c>
      <c r="H696" s="970">
        <f>SUM(H689:H695)</f>
        <v>0</v>
      </c>
      <c r="I696" s="970">
        <f>SUM(I689:I695)</f>
        <v>0</v>
      </c>
      <c r="J696" s="1102">
        <f>SUBTOTAL(9,J689:J695)</f>
        <v>0</v>
      </c>
      <c r="L696" s="471"/>
    </row>
    <row r="697" spans="1:12" ht="13.5" thickBot="1">
      <c r="A697" s="1023" t="s">
        <v>1299</v>
      </c>
      <c r="B697" s="661" t="s">
        <v>222</v>
      </c>
      <c r="C697" s="480"/>
      <c r="D697" s="480"/>
      <c r="E697" s="480"/>
      <c r="F697" s="970">
        <f>SUM(F692:F695)</f>
        <v>0</v>
      </c>
      <c r="G697" s="970">
        <f>SUM(G692:G695)</f>
        <v>0</v>
      </c>
      <c r="H697" s="970">
        <f>SUM(H692:H695)</f>
        <v>0</v>
      </c>
      <c r="I697" s="970">
        <f>SUM(I692:I695)</f>
        <v>0</v>
      </c>
      <c r="J697" s="973">
        <f>SUM(J692:J695)</f>
        <v>0</v>
      </c>
    </row>
    <row r="698" spans="1:12">
      <c r="A698" s="1023" t="s">
        <v>1299</v>
      </c>
      <c r="B698" s="1226" t="s">
        <v>1521</v>
      </c>
      <c r="C698" s="497"/>
      <c r="D698" s="497"/>
      <c r="E698" s="497"/>
      <c r="F698" s="475"/>
      <c r="G698" s="475"/>
      <c r="H698" s="475"/>
      <c r="I698" s="475"/>
      <c r="J698" s="475"/>
      <c r="K698" s="475"/>
    </row>
    <row r="699" spans="1:12">
      <c r="A699" s="1023" t="s">
        <v>1299</v>
      </c>
      <c r="B699" s="494" t="s">
        <v>778</v>
      </c>
      <c r="C699" s="458"/>
      <c r="D699" s="458"/>
      <c r="E699" s="458"/>
      <c r="F699" s="458"/>
      <c r="G699" s="458"/>
      <c r="H699" s="458"/>
    </row>
    <row r="700" spans="1:12">
      <c r="A700" s="1023" t="s">
        <v>1299</v>
      </c>
      <c r="B700" s="494" t="s">
        <v>342</v>
      </c>
      <c r="C700" s="458"/>
      <c r="D700" s="458"/>
      <c r="E700" s="458"/>
      <c r="F700" s="458"/>
      <c r="G700" s="458"/>
      <c r="H700" s="458"/>
    </row>
    <row r="701" spans="1:12">
      <c r="A701" s="1023" t="s">
        <v>1299</v>
      </c>
      <c r="B701" s="494" t="s">
        <v>1048</v>
      </c>
      <c r="C701" s="1093"/>
      <c r="D701" s="1093"/>
      <c r="E701" s="1093"/>
      <c r="F701" s="1093"/>
      <c r="G701" s="1093"/>
      <c r="H701" s="1093"/>
      <c r="I701" s="1091"/>
      <c r="J701" s="1091"/>
    </row>
    <row r="702" spans="1:12" ht="13.5" thickBot="1">
      <c r="A702" s="1023" t="s">
        <v>1299</v>
      </c>
      <c r="B702" s="458"/>
      <c r="C702" s="458"/>
      <c r="D702" s="458"/>
      <c r="E702" s="458"/>
      <c r="F702" s="458"/>
      <c r="G702" s="458"/>
      <c r="I702" s="458"/>
      <c r="L702" s="1091"/>
    </row>
    <row r="703" spans="1:12" ht="141" thickBot="1">
      <c r="A703" s="1023" t="s">
        <v>1299</v>
      </c>
      <c r="B703" s="1503" t="s">
        <v>1470</v>
      </c>
      <c r="C703" s="1504"/>
      <c r="D703" s="1504"/>
      <c r="E703" s="1504"/>
      <c r="F703" s="1041" t="s">
        <v>1316</v>
      </c>
      <c r="G703" s="1041" t="s">
        <v>1411</v>
      </c>
      <c r="H703" s="1041" t="s">
        <v>851</v>
      </c>
      <c r="I703" s="1041" t="s">
        <v>852</v>
      </c>
      <c r="J703" s="1041" t="s">
        <v>1412</v>
      </c>
      <c r="K703" s="1091"/>
    </row>
    <row r="704" spans="1:12">
      <c r="A704" s="1023" t="s">
        <v>1299</v>
      </c>
      <c r="B704" s="886" t="s">
        <v>536</v>
      </c>
      <c r="C704" s="506"/>
      <c r="D704" s="506"/>
      <c r="E704" s="506"/>
      <c r="F704" s="1119">
        <v>0</v>
      </c>
      <c r="G704" s="1120">
        <v>0</v>
      </c>
      <c r="H704" s="1121">
        <v>0</v>
      </c>
      <c r="I704" s="1043">
        <f t="shared" ref="I704:I708" si="19">SUM(F704:H704)</f>
        <v>0</v>
      </c>
      <c r="J704" s="1122">
        <v>0</v>
      </c>
      <c r="K704" s="1091"/>
    </row>
    <row r="705" spans="1:12">
      <c r="A705" s="1023" t="s">
        <v>1299</v>
      </c>
      <c r="B705" s="886" t="s">
        <v>59</v>
      </c>
      <c r="C705" s="506"/>
      <c r="D705" s="506"/>
      <c r="E705" s="506"/>
      <c r="F705" s="1119">
        <v>0</v>
      </c>
      <c r="G705" s="1120">
        <v>0</v>
      </c>
      <c r="H705" s="1121">
        <v>0</v>
      </c>
      <c r="I705" s="1043">
        <f t="shared" si="19"/>
        <v>0</v>
      </c>
      <c r="J705" s="1122">
        <v>0</v>
      </c>
      <c r="K705" s="1091"/>
    </row>
    <row r="706" spans="1:12">
      <c r="A706" s="1023" t="s">
        <v>1299</v>
      </c>
      <c r="B706" s="886" t="s">
        <v>220</v>
      </c>
      <c r="C706" s="888"/>
      <c r="D706" s="888"/>
      <c r="E706" s="888"/>
      <c r="F706" s="1119">
        <v>0</v>
      </c>
      <c r="G706" s="1120">
        <v>0</v>
      </c>
      <c r="H706" s="1121">
        <v>0</v>
      </c>
      <c r="I706" s="1043">
        <f t="shared" si="19"/>
        <v>0</v>
      </c>
      <c r="J706" s="1122">
        <v>0</v>
      </c>
      <c r="K706" s="1091"/>
      <c r="L706" s="475"/>
    </row>
    <row r="707" spans="1:12">
      <c r="A707" s="1023" t="s">
        <v>1299</v>
      </c>
      <c r="B707" s="886" t="s">
        <v>60</v>
      </c>
      <c r="C707" s="888"/>
      <c r="D707" s="888"/>
      <c r="E707" s="888"/>
      <c r="F707" s="1119">
        <v>0</v>
      </c>
      <c r="G707" s="1120">
        <v>0</v>
      </c>
      <c r="H707" s="1121">
        <v>0</v>
      </c>
      <c r="I707" s="1043">
        <f t="shared" si="19"/>
        <v>0</v>
      </c>
      <c r="J707" s="1122">
        <v>0</v>
      </c>
      <c r="K707" s="1091"/>
    </row>
    <row r="708" spans="1:12">
      <c r="A708" s="1023" t="s">
        <v>1299</v>
      </c>
      <c r="B708" s="886" t="s">
        <v>61</v>
      </c>
      <c r="C708" s="888"/>
      <c r="D708" s="888"/>
      <c r="E708" s="888"/>
      <c r="F708" s="1119">
        <v>0</v>
      </c>
      <c r="G708" s="1120">
        <v>0</v>
      </c>
      <c r="H708" s="1121">
        <v>0</v>
      </c>
      <c r="I708" s="1043">
        <f t="shared" si="19"/>
        <v>0</v>
      </c>
      <c r="J708" s="1122">
        <v>0</v>
      </c>
      <c r="K708" s="1091"/>
    </row>
    <row r="709" spans="1:12">
      <c r="A709" s="1023" t="s">
        <v>1299</v>
      </c>
      <c r="B709" s="886" t="s">
        <v>1284</v>
      </c>
      <c r="C709" s="888"/>
      <c r="D709" s="888"/>
      <c r="E709" s="888"/>
      <c r="F709" s="1119">
        <v>0</v>
      </c>
      <c r="G709" s="1120">
        <v>0</v>
      </c>
      <c r="H709" s="1121">
        <v>0</v>
      </c>
      <c r="I709" s="1043">
        <f t="shared" ref="I709" si="20">SUM(F709:H709)</f>
        <v>0</v>
      </c>
      <c r="J709" s="1122">
        <v>0</v>
      </c>
      <c r="K709" s="1091"/>
    </row>
    <row r="710" spans="1:12" ht="13.5" thickBot="1">
      <c r="A710" s="1023" t="s">
        <v>1299</v>
      </c>
      <c r="B710" s="1283" t="s">
        <v>1285</v>
      </c>
      <c r="C710" s="888"/>
      <c r="D710" s="888"/>
      <c r="E710" s="888"/>
      <c r="F710" s="1284">
        <v>0</v>
      </c>
      <c r="G710" s="1285">
        <v>0</v>
      </c>
      <c r="H710" s="1286">
        <v>0</v>
      </c>
      <c r="I710" s="1287">
        <f t="shared" ref="I710" si="21">SUM(F710:H710)</f>
        <v>0</v>
      </c>
      <c r="J710" s="1122">
        <v>0</v>
      </c>
      <c r="K710" s="1091"/>
    </row>
    <row r="711" spans="1:12" ht="13.5" thickBot="1">
      <c r="A711" s="204" t="s">
        <v>1299</v>
      </c>
      <c r="B711" s="661" t="s">
        <v>221</v>
      </c>
      <c r="C711" s="480"/>
      <c r="D711" s="480"/>
      <c r="E711" s="480"/>
      <c r="F711" s="970">
        <f>SUM(F704:F710)</f>
        <v>0</v>
      </c>
      <c r="G711" s="970">
        <f>SUM(G704:G710)</f>
        <v>0</v>
      </c>
      <c r="H711" s="970">
        <f>SUM(H704:H710)</f>
        <v>0</v>
      </c>
      <c r="I711" s="970">
        <f>SUM(I704:I710)</f>
        <v>0</v>
      </c>
      <c r="J711" s="1102">
        <f>SUBTOTAL(9,J704:J710)</f>
        <v>0</v>
      </c>
      <c r="K711" s="1091"/>
      <c r="L711" s="1298"/>
    </row>
    <row r="712" spans="1:12" ht="13.5" thickBot="1">
      <c r="A712" s="204" t="s">
        <v>1299</v>
      </c>
      <c r="B712" s="661" t="s">
        <v>222</v>
      </c>
      <c r="C712" s="480"/>
      <c r="D712" s="480"/>
      <c r="E712" s="480"/>
      <c r="F712" s="970">
        <f>SUM(F707:F710)</f>
        <v>0</v>
      </c>
      <c r="G712" s="970">
        <f>SUM(G707:G710)</f>
        <v>0</v>
      </c>
      <c r="H712" s="970">
        <f>SUM(H707:H710)</f>
        <v>0</v>
      </c>
      <c r="I712" s="970">
        <f>SUM(I707:I710)</f>
        <v>0</v>
      </c>
      <c r="J712" s="1102">
        <f>SUM(J707:J710)</f>
        <v>0</v>
      </c>
      <c r="K712" s="1091"/>
      <c r="L712" s="1298"/>
    </row>
    <row r="713" spans="1:12" ht="13.5" thickBot="1">
      <c r="A713" s="204" t="s">
        <v>1299</v>
      </c>
      <c r="B713" s="1093"/>
      <c r="C713" s="1093"/>
      <c r="D713" s="1093"/>
      <c r="E713" s="1093"/>
      <c r="F713" s="1093"/>
      <c r="G713" s="1093"/>
      <c r="H713" s="1091"/>
      <c r="I713" s="1093"/>
      <c r="J713" s="1091"/>
      <c r="K713" s="1091"/>
      <c r="L713" s="1091"/>
    </row>
    <row r="714" spans="1:12" ht="77.25" thickBot="1">
      <c r="A714" s="204" t="s">
        <v>1299</v>
      </c>
      <c r="B714" s="1503" t="s">
        <v>0</v>
      </c>
      <c r="C714" s="1504"/>
      <c r="D714" s="1504"/>
      <c r="E714" s="1504"/>
      <c r="F714" s="1504"/>
      <c r="G714" s="1507"/>
      <c r="H714" s="1041" t="str">
        <f>"Antall vedtakstimer hittil i år"</f>
        <v>Antall vedtakstimer hittil i år</v>
      </c>
      <c r="I714" s="1041" t="str">
        <f>"Antall utførte  vedtaks-timer hittil i år"</f>
        <v>Antall utførte  vedtaks-timer hittil i år</v>
      </c>
      <c r="J714" s="1041" t="s">
        <v>436</v>
      </c>
      <c r="K714" s="472"/>
      <c r="L714" s="1091"/>
    </row>
    <row r="715" spans="1:12">
      <c r="A715" s="204" t="s">
        <v>1299</v>
      </c>
      <c r="B715" s="505" t="s">
        <v>896</v>
      </c>
      <c r="C715" s="506"/>
      <c r="D715" s="506"/>
      <c r="E715" s="506"/>
      <c r="F715" s="506"/>
      <c r="G715" s="506"/>
      <c r="H715" s="887">
        <v>0</v>
      </c>
      <c r="I715" s="891">
        <v>0</v>
      </c>
      <c r="J715" s="891">
        <v>0</v>
      </c>
      <c r="K715" s="1277"/>
      <c r="L715" s="1091"/>
    </row>
    <row r="716" spans="1:12">
      <c r="A716" s="204" t="s">
        <v>1299</v>
      </c>
      <c r="B716" s="892" t="s">
        <v>779</v>
      </c>
      <c r="C716" s="506"/>
      <c r="D716" s="506"/>
      <c r="E716" s="506"/>
      <c r="F716" s="506"/>
      <c r="G716" s="506"/>
      <c r="H716" s="887">
        <v>0</v>
      </c>
      <c r="I716" s="891">
        <v>0</v>
      </c>
      <c r="J716" s="891">
        <v>0</v>
      </c>
      <c r="K716" s="475"/>
      <c r="L716" s="1091"/>
    </row>
    <row r="717" spans="1:12">
      <c r="A717" s="204" t="s">
        <v>1299</v>
      </c>
      <c r="B717" s="892" t="s">
        <v>780</v>
      </c>
      <c r="C717" s="506"/>
      <c r="D717" s="506"/>
      <c r="E717" s="506"/>
      <c r="F717" s="506"/>
      <c r="G717" s="506"/>
      <c r="H717" s="887">
        <v>0</v>
      </c>
      <c r="I717" s="891">
        <v>0</v>
      </c>
      <c r="J717" s="891">
        <v>0</v>
      </c>
      <c r="K717" s="475"/>
      <c r="L717" s="1091"/>
    </row>
    <row r="718" spans="1:12">
      <c r="A718" s="204" t="s">
        <v>1299</v>
      </c>
      <c r="B718" s="892" t="s">
        <v>781</v>
      </c>
      <c r="C718" s="506"/>
      <c r="D718" s="506"/>
      <c r="E718" s="506"/>
      <c r="F718" s="506"/>
      <c r="G718" s="506"/>
      <c r="H718" s="887">
        <v>0</v>
      </c>
      <c r="I718" s="891">
        <v>0</v>
      </c>
      <c r="J718" s="891">
        <v>0</v>
      </c>
      <c r="K718" s="475"/>
      <c r="L718" s="1091"/>
    </row>
    <row r="719" spans="1:12">
      <c r="A719" s="204" t="s">
        <v>1299</v>
      </c>
      <c r="B719" s="505" t="s">
        <v>782</v>
      </c>
      <c r="C719" s="506"/>
      <c r="D719" s="506"/>
      <c r="E719" s="506"/>
      <c r="F719" s="506"/>
      <c r="G719" s="506"/>
      <c r="H719" s="887">
        <v>0</v>
      </c>
      <c r="I719" s="891">
        <v>0</v>
      </c>
      <c r="J719" s="891">
        <v>0</v>
      </c>
      <c r="K719" s="475"/>
      <c r="L719" s="1091"/>
    </row>
    <row r="720" spans="1:12" ht="25.5" customHeight="1" thickBot="1">
      <c r="A720" s="204" t="s">
        <v>1299</v>
      </c>
      <c r="B720" s="1550" t="s">
        <v>866</v>
      </c>
      <c r="C720" s="1551"/>
      <c r="D720" s="1551"/>
      <c r="E720" s="1551"/>
      <c r="F720" s="1551"/>
      <c r="G720" s="1552"/>
      <c r="H720" s="531">
        <v>0</v>
      </c>
      <c r="I720" s="894">
        <v>0</v>
      </c>
      <c r="J720" s="894">
        <v>0</v>
      </c>
      <c r="K720" s="475"/>
      <c r="L720" s="1091"/>
    </row>
    <row r="721" spans="1:12" ht="13.5" thickBot="1">
      <c r="A721" s="204" t="s">
        <v>1299</v>
      </c>
      <c r="B721" s="661" t="s">
        <v>1179</v>
      </c>
      <c r="C721" s="480"/>
      <c r="D721" s="480"/>
      <c r="E721" s="480"/>
      <c r="F721" s="480"/>
      <c r="G721" s="480"/>
      <c r="H721" s="973">
        <f>H715+H719</f>
        <v>0</v>
      </c>
      <c r="I721" s="973">
        <f>I715+I719</f>
        <v>0</v>
      </c>
      <c r="J721" s="973">
        <f>J715+J719</f>
        <v>0</v>
      </c>
      <c r="L721" s="1091"/>
    </row>
    <row r="722" spans="1:12" ht="13.5" thickBot="1">
      <c r="A722" s="204" t="s">
        <v>1299</v>
      </c>
      <c r="B722" s="1226" t="s">
        <v>1521</v>
      </c>
      <c r="C722" s="495"/>
      <c r="D722" s="495"/>
      <c r="E722" s="495"/>
      <c r="F722" s="495"/>
      <c r="G722" s="495"/>
      <c r="H722" s="475"/>
      <c r="I722" s="495"/>
      <c r="J722" s="475"/>
      <c r="K722" s="475"/>
      <c r="L722" s="471"/>
    </row>
    <row r="723" spans="1:12" ht="15" thickBot="1">
      <c r="A723" s="204" t="s">
        <v>1299</v>
      </c>
      <c r="B723" s="818"/>
      <c r="C723" s="495"/>
      <c r="D723" s="495"/>
      <c r="E723" s="495"/>
      <c r="F723" s="495"/>
      <c r="G723" s="1205"/>
      <c r="H723" s="495"/>
      <c r="I723" s="832" t="s">
        <v>116</v>
      </c>
      <c r="J723" s="991" t="str">
        <f>IF(I716+I717+I718=I715,"","Feil i kontrollsum, kontroller tallene for praktisk bistand, er BPA utfylt?")</f>
        <v/>
      </c>
      <c r="K723" s="475"/>
    </row>
    <row r="724" spans="1:12" ht="15" thickBot="1">
      <c r="A724" s="204" t="s">
        <v>1299</v>
      </c>
      <c r="B724" s="818"/>
      <c r="C724" s="495"/>
      <c r="D724" s="495"/>
      <c r="E724" s="495"/>
      <c r="F724" s="495"/>
      <c r="G724" s="495"/>
      <c r="H724" s="495"/>
      <c r="I724" s="832" t="s">
        <v>116</v>
      </c>
      <c r="J724" s="991" t="str">
        <f>IF(J716+J717+J718=J715,"","Feil i kontrollsum, kontroller tallene for praktisk bistand, er BPA utfylt?")</f>
        <v/>
      </c>
      <c r="K724" s="475"/>
    </row>
    <row r="725" spans="1:12">
      <c r="A725" s="204" t="s">
        <v>1299</v>
      </c>
      <c r="B725" s="494" t="s">
        <v>718</v>
      </c>
      <c r="C725" s="458"/>
      <c r="D725" s="458"/>
      <c r="E725" s="458"/>
      <c r="F725" s="458"/>
      <c r="G725" s="458"/>
      <c r="I725" s="458"/>
      <c r="K725" s="8"/>
      <c r="L725" s="1042"/>
    </row>
    <row r="726" spans="1:12">
      <c r="A726" s="204" t="s">
        <v>1299</v>
      </c>
      <c r="B726" s="494" t="s">
        <v>719</v>
      </c>
      <c r="C726" s="458"/>
      <c r="D726" s="458"/>
      <c r="E726" s="458"/>
      <c r="F726" s="458"/>
      <c r="G726" s="458"/>
      <c r="I726" s="458"/>
      <c r="K726" s="8"/>
    </row>
    <row r="727" spans="1:12">
      <c r="A727" s="204" t="s">
        <v>1299</v>
      </c>
      <c r="B727" s="494" t="s">
        <v>898</v>
      </c>
      <c r="C727" s="458"/>
      <c r="D727" s="458"/>
      <c r="E727" s="458"/>
      <c r="F727" s="458"/>
      <c r="G727" s="458"/>
      <c r="I727" s="458"/>
    </row>
    <row r="728" spans="1:12">
      <c r="A728" s="204" t="s">
        <v>1299</v>
      </c>
      <c r="B728" s="494" t="s">
        <v>862</v>
      </c>
      <c r="C728" s="458"/>
      <c r="D728" s="458"/>
      <c r="E728" s="458"/>
      <c r="F728" s="458"/>
      <c r="G728" s="458"/>
      <c r="I728" s="458"/>
    </row>
    <row r="729" spans="1:12">
      <c r="A729" s="204" t="s">
        <v>1299</v>
      </c>
      <c r="B729" s="494" t="s">
        <v>720</v>
      </c>
      <c r="C729" s="458"/>
      <c r="D729" s="458"/>
      <c r="E729" s="458"/>
      <c r="F729" s="458"/>
      <c r="G729" s="458"/>
      <c r="I729" s="458"/>
    </row>
    <row r="730" spans="1:12">
      <c r="A730" s="204" t="s">
        <v>1299</v>
      </c>
      <c r="B730" s="494" t="s">
        <v>871</v>
      </c>
      <c r="C730" s="458"/>
      <c r="D730" s="458"/>
      <c r="E730" s="458"/>
      <c r="F730" s="458"/>
      <c r="G730" s="458"/>
      <c r="I730" s="458"/>
      <c r="L730" s="475"/>
    </row>
    <row r="731" spans="1:12">
      <c r="A731" s="204" t="s">
        <v>1299</v>
      </c>
      <c r="B731" s="494" t="s">
        <v>1315</v>
      </c>
      <c r="C731" s="458"/>
      <c r="D731" s="458"/>
      <c r="E731" s="458"/>
      <c r="F731" s="458"/>
      <c r="G731" s="458"/>
      <c r="I731" s="458"/>
      <c r="L731" s="475"/>
    </row>
    <row r="732" spans="1:12">
      <c r="A732" s="204" t="s">
        <v>1299</v>
      </c>
      <c r="B732" s="494" t="s">
        <v>728</v>
      </c>
      <c r="C732" s="458"/>
      <c r="D732" s="458"/>
      <c r="E732" s="458"/>
      <c r="F732" s="458"/>
      <c r="G732" s="458"/>
      <c r="I732" s="458"/>
      <c r="L732" s="475"/>
    </row>
    <row r="733" spans="1:12">
      <c r="A733" s="204" t="s">
        <v>1299</v>
      </c>
      <c r="B733" s="494" t="s">
        <v>783</v>
      </c>
      <c r="C733" s="458"/>
      <c r="D733" s="458"/>
      <c r="E733" s="458"/>
      <c r="F733" s="458"/>
      <c r="G733" s="458"/>
      <c r="I733" s="458"/>
    </row>
    <row r="734" spans="1:12">
      <c r="A734" s="204" t="s">
        <v>1299</v>
      </c>
      <c r="B734" s="494" t="s">
        <v>1178</v>
      </c>
      <c r="C734" s="458"/>
      <c r="D734" s="458"/>
      <c r="E734" s="458"/>
      <c r="F734" s="458"/>
      <c r="G734" s="458"/>
      <c r="I734" s="458"/>
      <c r="L734" s="8"/>
    </row>
    <row r="735" spans="1:12" ht="13.5" thickBot="1">
      <c r="A735" s="204" t="s">
        <v>1299</v>
      </c>
      <c r="B735" s="494"/>
      <c r="C735" s="1093"/>
      <c r="D735" s="1093"/>
      <c r="E735" s="1093"/>
      <c r="F735" s="1093"/>
      <c r="G735" s="1093"/>
      <c r="H735" s="1091"/>
      <c r="I735" s="1093"/>
      <c r="J735" s="1091"/>
      <c r="K735" s="1091"/>
      <c r="L735" s="8" t="s">
        <v>152</v>
      </c>
    </row>
    <row r="736" spans="1:12" s="27" customFormat="1" ht="26.25" thickBot="1">
      <c r="A736" s="204" t="s">
        <v>1361</v>
      </c>
      <c r="B736" s="1503" t="s">
        <v>1298</v>
      </c>
      <c r="C736" s="1504"/>
      <c r="D736" s="1504"/>
      <c r="E736" s="1504"/>
      <c r="F736" s="1504"/>
      <c r="G736" s="1507"/>
      <c r="H736" s="1041" t="str">
        <f>"Antall hittil i år"</f>
        <v>Antall hittil i år</v>
      </c>
      <c r="I736" s="1091"/>
      <c r="J736" s="1169"/>
      <c r="K736" s="1091"/>
      <c r="L736" s="1299"/>
    </row>
    <row r="737" spans="1:17">
      <c r="A737" s="204" t="s">
        <v>1361</v>
      </c>
      <c r="B737" s="892" t="str">
        <f>"Antall mottagere av hverdagsrehabilitering hittil i år"</f>
        <v>Antall mottagere av hverdagsrehabilitering hittil i år</v>
      </c>
      <c r="C737" s="506"/>
      <c r="D737" s="506"/>
      <c r="E737" s="506"/>
      <c r="F737" s="506"/>
      <c r="G737" s="506"/>
      <c r="H737" s="1296">
        <v>0</v>
      </c>
      <c r="I737" s="1091"/>
      <c r="J737" s="1169"/>
      <c r="K737" s="475"/>
    </row>
    <row r="738" spans="1:17">
      <c r="A738" s="204" t="s">
        <v>1361</v>
      </c>
      <c r="B738" s="892" t="str">
        <f>"Antall vedtakstimer hittil i år"</f>
        <v>Antall vedtakstimer hittil i år</v>
      </c>
      <c r="C738" s="506"/>
      <c r="D738" s="506"/>
      <c r="E738" s="506"/>
      <c r="F738" s="506"/>
      <c r="G738" s="506"/>
      <c r="H738" s="1296">
        <v>0</v>
      </c>
      <c r="I738" s="1091"/>
      <c r="J738" s="1169"/>
      <c r="K738" s="475"/>
    </row>
    <row r="739" spans="1:17" ht="13.5" thickBot="1">
      <c r="A739" s="204" t="s">
        <v>1361</v>
      </c>
      <c r="B739" s="893" t="str">
        <f>"Antall utførte  vedtakstimer hittil i år"</f>
        <v>Antall utførte  vedtakstimer hittil i år</v>
      </c>
      <c r="C739" s="1093"/>
      <c r="D739" s="1093"/>
      <c r="E739" s="1093"/>
      <c r="F739" s="1093"/>
      <c r="G739" s="1093"/>
      <c r="H739" s="1081">
        <v>0</v>
      </c>
      <c r="I739" s="1091"/>
      <c r="J739" s="1169"/>
      <c r="K739" s="475"/>
    </row>
    <row r="740" spans="1:17" ht="13.5" thickBot="1">
      <c r="A740" s="204" t="s">
        <v>1361</v>
      </c>
      <c r="B740" s="1297" t="s">
        <v>1297</v>
      </c>
      <c r="C740" s="480"/>
      <c r="D740" s="480"/>
      <c r="E740" s="480"/>
      <c r="F740" s="480"/>
      <c r="G740" s="480"/>
      <c r="H740" s="1038" t="e">
        <f>H739/H738</f>
        <v>#DIV/0!</v>
      </c>
      <c r="I740" s="1091"/>
      <c r="J740" s="1169"/>
      <c r="K740" s="475"/>
    </row>
    <row r="741" spans="1:17" ht="13.5" thickBot="1">
      <c r="A741" s="204" t="s">
        <v>1361</v>
      </c>
      <c r="B741" s="661" t="s">
        <v>1296</v>
      </c>
      <c r="C741" s="480"/>
      <c r="D741" s="480"/>
      <c r="E741" s="480"/>
      <c r="F741" s="480"/>
      <c r="G741" s="480"/>
      <c r="H741" s="997" t="e">
        <f>H739/H737</f>
        <v>#DIV/0!</v>
      </c>
      <c r="I741" s="1091"/>
      <c r="J741" s="1169"/>
      <c r="K741" s="1091"/>
    </row>
    <row r="742" spans="1:17">
      <c r="A742" s="204" t="s">
        <v>1361</v>
      </c>
      <c r="B742" s="1226" t="s">
        <v>1521</v>
      </c>
      <c r="C742" s="1093"/>
      <c r="D742" s="1093"/>
      <c r="E742" s="1093"/>
      <c r="F742" s="1093"/>
      <c r="G742" s="1093"/>
      <c r="H742" s="1091"/>
      <c r="I742" s="1093"/>
      <c r="J742" s="1091"/>
      <c r="K742" s="1091"/>
      <c r="Q742" s="8" t="s">
        <v>152</v>
      </c>
    </row>
    <row r="743" spans="1:17">
      <c r="A743" s="204" t="s">
        <v>1361</v>
      </c>
      <c r="B743" s="1091" t="s">
        <v>1300</v>
      </c>
      <c r="C743" s="1093"/>
      <c r="D743" s="1093"/>
      <c r="E743" s="1093"/>
      <c r="F743" s="1093"/>
      <c r="G743" s="1093"/>
      <c r="H743" s="1091"/>
      <c r="I743" s="1093"/>
      <c r="J743" s="1091"/>
      <c r="K743" s="1091"/>
      <c r="L743" s="1091"/>
    </row>
    <row r="744" spans="1:17">
      <c r="A744" s="204" t="s">
        <v>1361</v>
      </c>
      <c r="B744" s="494"/>
      <c r="C744" s="1093"/>
      <c r="D744" s="1093"/>
      <c r="E744" s="1093"/>
      <c r="F744" s="1093"/>
      <c r="G744" s="1093"/>
      <c r="H744" s="1091" t="s">
        <v>152</v>
      </c>
      <c r="I744" s="1093"/>
      <c r="J744" s="1091"/>
      <c r="K744" s="1091"/>
      <c r="L744" s="1091"/>
    </row>
    <row r="745" spans="1:17">
      <c r="A745" s="204" t="s">
        <v>1361</v>
      </c>
      <c r="B745" s="494"/>
      <c r="C745" s="1093"/>
      <c r="D745" s="1093"/>
      <c r="E745" s="1093"/>
      <c r="F745" s="1093"/>
      <c r="G745" s="1093"/>
      <c r="H745" s="1091"/>
      <c r="I745" s="1093"/>
      <c r="J745" s="1091"/>
      <c r="K745" s="1091"/>
      <c r="L745" s="1091"/>
    </row>
    <row r="746" spans="1:17">
      <c r="A746" s="204" t="s">
        <v>1361</v>
      </c>
      <c r="B746" s="494"/>
      <c r="C746" s="1093"/>
      <c r="D746" s="1093"/>
      <c r="E746" s="1093"/>
      <c r="F746" s="1093"/>
      <c r="G746" s="1093"/>
      <c r="H746" s="1091"/>
      <c r="I746" s="1093"/>
      <c r="J746" s="1091"/>
      <c r="K746" s="1091"/>
      <c r="L746" s="1091"/>
    </row>
    <row r="747" spans="1:17" ht="13.5" thickBot="1">
      <c r="A747" s="204" t="s">
        <v>1299</v>
      </c>
      <c r="B747" s="494"/>
      <c r="C747" s="458"/>
      <c r="D747" s="458"/>
      <c r="E747" s="458"/>
      <c r="F747" s="458"/>
      <c r="G747" s="458"/>
      <c r="I747" s="458"/>
      <c r="J747" s="1277"/>
      <c r="L747" s="1091"/>
    </row>
    <row r="748" spans="1:17">
      <c r="A748" s="204" t="s">
        <v>1299</v>
      </c>
      <c r="B748" s="569"/>
      <c r="C748" s="570"/>
      <c r="D748" s="570"/>
      <c r="E748" s="570"/>
      <c r="F748" s="570"/>
      <c r="G748" s="895"/>
      <c r="H748" s="895"/>
      <c r="I748" s="895"/>
      <c r="J748" s="1280"/>
      <c r="K748" s="821"/>
      <c r="L748" s="1091"/>
    </row>
    <row r="749" spans="1:17">
      <c r="A749" s="204" t="s">
        <v>1299</v>
      </c>
      <c r="B749" s="573" t="s">
        <v>1007</v>
      </c>
      <c r="C749" s="574"/>
      <c r="D749" s="574"/>
      <c r="E749" s="574"/>
      <c r="F749" s="574"/>
      <c r="G749" s="896"/>
      <c r="H749" s="896"/>
      <c r="I749" s="896"/>
      <c r="J749" s="1281"/>
      <c r="K749" s="547" t="s">
        <v>545</v>
      </c>
      <c r="L749" s="1091"/>
    </row>
    <row r="750" spans="1:17">
      <c r="A750" s="204" t="s">
        <v>1299</v>
      </c>
      <c r="B750" s="573" t="s">
        <v>101</v>
      </c>
      <c r="C750" s="574"/>
      <c r="D750" s="574"/>
      <c r="E750" s="574"/>
      <c r="F750" s="574"/>
      <c r="G750" s="545" t="s">
        <v>102</v>
      </c>
      <c r="H750" s="545" t="s">
        <v>103</v>
      </c>
      <c r="I750" s="575" t="s">
        <v>226</v>
      </c>
      <c r="J750" s="896" t="s">
        <v>225</v>
      </c>
      <c r="K750" s="547" t="s">
        <v>882</v>
      </c>
      <c r="L750" s="1091"/>
    </row>
    <row r="751" spans="1:17" ht="13.5" thickBot="1">
      <c r="A751" s="204" t="s">
        <v>1299</v>
      </c>
      <c r="B751" s="573" t="str">
        <f>"  &lt; 67 år, 67-79 år, 80-89 år, ≥ 90 år , pr 31.12."</f>
        <v xml:space="preserve">  &lt; 67 år, 67-79 år, 80-89 år, ≥ 90 år , pr 31.12.</v>
      </c>
      <c r="C751" s="574"/>
      <c r="D751" s="574"/>
      <c r="E751" s="574"/>
      <c r="F751" s="574"/>
      <c r="G751" s="896"/>
      <c r="H751" s="896"/>
      <c r="I751" s="896"/>
      <c r="J751" s="1282"/>
      <c r="K751" s="898"/>
      <c r="L751" s="1091"/>
    </row>
    <row r="752" spans="1:17" ht="13.5" thickBot="1">
      <c r="A752" s="204" t="s">
        <v>1299</v>
      </c>
      <c r="B752" s="661" t="s">
        <v>883</v>
      </c>
      <c r="C752" s="480"/>
      <c r="D752" s="480"/>
      <c r="E752" s="480"/>
      <c r="F752" s="480"/>
      <c r="G752" s="558">
        <v>0</v>
      </c>
      <c r="H752" s="558">
        <v>0</v>
      </c>
      <c r="I752" s="558">
        <v>0</v>
      </c>
      <c r="J752" s="558">
        <v>0</v>
      </c>
      <c r="K752" s="973">
        <f>I752+J752</f>
        <v>0</v>
      </c>
      <c r="L752" s="1091"/>
      <c r="N752" s="8" t="s">
        <v>152</v>
      </c>
      <c r="P752" s="8" t="s">
        <v>152</v>
      </c>
    </row>
    <row r="753" spans="1:12" ht="13.5" thickBot="1">
      <c r="A753" s="204" t="s">
        <v>1299</v>
      </c>
      <c r="B753" s="661" t="s">
        <v>884</v>
      </c>
      <c r="C753" s="480"/>
      <c r="D753" s="480"/>
      <c r="E753" s="480"/>
      <c r="F753" s="480"/>
      <c r="G753" s="1038" t="e">
        <f>(I689+I690)/G752</f>
        <v>#DIV/0!</v>
      </c>
      <c r="H753" s="1039" t="e">
        <f>I691/H752</f>
        <v>#DIV/0!</v>
      </c>
      <c r="I753" s="1039" t="e">
        <f>(I692+I693)/I752</f>
        <v>#DIV/0!</v>
      </c>
      <c r="J753" s="1040" t="e">
        <f>(I694+I695)/J752</f>
        <v>#DIV/0!</v>
      </c>
      <c r="K753" s="1040" t="e">
        <f>I697/K752</f>
        <v>#DIV/0!</v>
      </c>
      <c r="L753" s="1091" t="s">
        <v>152</v>
      </c>
    </row>
    <row r="754" spans="1:12">
      <c r="A754" s="204" t="s">
        <v>1299</v>
      </c>
      <c r="B754" s="494" t="s">
        <v>1396</v>
      </c>
      <c r="H754" s="458"/>
      <c r="L754" s="1091"/>
    </row>
    <row r="755" spans="1:12">
      <c r="A755" s="204" t="s">
        <v>1299</v>
      </c>
      <c r="B755" s="494" t="s">
        <v>353</v>
      </c>
      <c r="H755" s="458"/>
    </row>
    <row r="756" spans="1:12">
      <c r="A756" s="204" t="s">
        <v>1299</v>
      </c>
      <c r="B756" s="494" t="s">
        <v>932</v>
      </c>
      <c r="H756" s="458"/>
      <c r="K756" s="8"/>
      <c r="L756" s="8"/>
    </row>
    <row r="757" spans="1:12">
      <c r="A757" s="204" t="s">
        <v>1299</v>
      </c>
      <c r="B757" s="1226" t="s">
        <v>1395</v>
      </c>
      <c r="H757" s="458"/>
      <c r="K757" s="8"/>
      <c r="L757" s="8"/>
    </row>
    <row r="758" spans="1:12">
      <c r="A758" s="204" t="s">
        <v>1299</v>
      </c>
      <c r="B758" s="494" t="s">
        <v>859</v>
      </c>
      <c r="H758" s="458"/>
      <c r="K758" s="8"/>
      <c r="L758" s="8"/>
    </row>
    <row r="759" spans="1:12">
      <c r="A759" s="204" t="s">
        <v>1299</v>
      </c>
      <c r="B759" s="494" t="s">
        <v>729</v>
      </c>
      <c r="H759" s="458"/>
      <c r="K759" s="8"/>
      <c r="L759" s="8"/>
    </row>
    <row r="760" spans="1:12" ht="13.5" thickBot="1">
      <c r="A760" s="204" t="s">
        <v>1299</v>
      </c>
      <c r="K760" s="8"/>
      <c r="L760" s="8"/>
    </row>
    <row r="761" spans="1:12" ht="26.25" thickBot="1">
      <c r="A761" s="204" t="s">
        <v>1299</v>
      </c>
      <c r="B761" s="1505" t="s">
        <v>784</v>
      </c>
      <c r="C761" s="1506"/>
      <c r="D761" s="1506"/>
      <c r="E761" s="899"/>
      <c r="F761" s="899"/>
      <c r="G761" s="899"/>
      <c r="H761" s="899"/>
      <c r="I761" s="899"/>
      <c r="J761" s="585" t="s">
        <v>986</v>
      </c>
      <c r="K761" s="8"/>
      <c r="L761" s="8"/>
    </row>
    <row r="762" spans="1:12">
      <c r="A762" s="204" t="s">
        <v>1299</v>
      </c>
      <c r="B762" s="560" t="s">
        <v>989</v>
      </c>
      <c r="C762" s="503"/>
      <c r="D762" s="503"/>
      <c r="E762" s="503"/>
      <c r="F762" s="503"/>
      <c r="G762" s="503"/>
      <c r="H762" s="503"/>
      <c r="I762" s="503"/>
      <c r="J762" s="855">
        <v>0</v>
      </c>
      <c r="K762" s="8"/>
      <c r="L762" s="8"/>
    </row>
    <row r="763" spans="1:12">
      <c r="A763" s="204" t="s">
        <v>1299</v>
      </c>
      <c r="B763" s="477" t="s">
        <v>990</v>
      </c>
      <c r="C763" s="458"/>
      <c r="D763" s="458"/>
      <c r="E763" s="458"/>
      <c r="F763" s="458"/>
      <c r="G763" s="458"/>
      <c r="H763" s="458"/>
      <c r="I763" s="458"/>
      <c r="J763" s="857">
        <v>0</v>
      </c>
      <c r="K763" s="8"/>
      <c r="L763" s="8"/>
    </row>
    <row r="764" spans="1:12">
      <c r="A764" s="204" t="s">
        <v>1299</v>
      </c>
      <c r="B764" s="477" t="s">
        <v>991</v>
      </c>
      <c r="C764" s="458"/>
      <c r="D764" s="458"/>
      <c r="E764" s="458"/>
      <c r="F764" s="458"/>
      <c r="G764" s="458"/>
      <c r="H764" s="458"/>
      <c r="I764" s="458"/>
      <c r="J764" s="857">
        <v>0</v>
      </c>
      <c r="K764" s="8"/>
      <c r="L764" s="8"/>
    </row>
    <row r="765" spans="1:12" ht="13.5" thickBot="1">
      <c r="A765" s="204" t="s">
        <v>1299</v>
      </c>
      <c r="B765" s="586" t="s">
        <v>992</v>
      </c>
      <c r="C765" s="481"/>
      <c r="D765" s="481"/>
      <c r="E765" s="481"/>
      <c r="F765" s="481"/>
      <c r="G765" s="481"/>
      <c r="H765" s="481"/>
      <c r="I765" s="481"/>
      <c r="J765" s="859">
        <v>0</v>
      </c>
      <c r="K765" s="8"/>
      <c r="L765" s="8"/>
    </row>
    <row r="766" spans="1:12">
      <c r="A766" s="204" t="s">
        <v>1299</v>
      </c>
      <c r="B766" s="818" t="s">
        <v>1521</v>
      </c>
      <c r="C766" s="458"/>
      <c r="D766" s="458"/>
      <c r="E766" s="458"/>
      <c r="F766" s="458"/>
      <c r="G766" s="458"/>
      <c r="H766" s="458"/>
      <c r="I766" s="458"/>
      <c r="J766" s="860"/>
      <c r="K766" s="8"/>
      <c r="L766" s="8"/>
    </row>
    <row r="767" spans="1:12">
      <c r="A767" s="204" t="s">
        <v>1299</v>
      </c>
      <c r="B767" s="818" t="s">
        <v>785</v>
      </c>
      <c r="C767" s="458"/>
      <c r="D767" s="458"/>
      <c r="E767" s="458"/>
      <c r="F767" s="458"/>
      <c r="G767" s="458"/>
      <c r="H767" s="458"/>
      <c r="I767" s="458"/>
      <c r="J767" s="860"/>
      <c r="K767" s="8"/>
      <c r="L767" s="8"/>
    </row>
    <row r="768" spans="1:12">
      <c r="A768" s="204" t="s">
        <v>1299</v>
      </c>
      <c r="B768" s="494" t="s">
        <v>993</v>
      </c>
      <c r="H768" s="458"/>
      <c r="K768" s="8"/>
      <c r="L768" s="8"/>
    </row>
    <row r="769" spans="1:12">
      <c r="A769" s="204" t="s">
        <v>1299</v>
      </c>
      <c r="B769" s="494" t="s">
        <v>994</v>
      </c>
      <c r="H769" s="458"/>
      <c r="K769" s="8"/>
      <c r="L769" s="8"/>
    </row>
    <row r="770" spans="1:12">
      <c r="B770" s="494" t="s">
        <v>995</v>
      </c>
      <c r="H770" s="458"/>
      <c r="K770" s="8"/>
      <c r="L770" s="8"/>
    </row>
    <row r="771" spans="1:12">
      <c r="A771" s="177" t="s">
        <v>1299</v>
      </c>
      <c r="H771" s="458"/>
      <c r="K771" s="8"/>
      <c r="L771" s="8"/>
    </row>
    <row r="772" spans="1:12">
      <c r="A772" s="1023" t="s">
        <v>1299</v>
      </c>
      <c r="H772" s="458"/>
    </row>
    <row r="773" spans="1:12">
      <c r="A773" s="1023" t="s">
        <v>1299</v>
      </c>
      <c r="B773" s="494"/>
      <c r="H773" s="443" t="s">
        <v>152</v>
      </c>
    </row>
    <row r="774" spans="1:12" ht="13.5" thickBot="1">
      <c r="A774" s="1023" t="s">
        <v>356</v>
      </c>
      <c r="B774" s="493" t="s">
        <v>1004</v>
      </c>
      <c r="H774" s="458"/>
    </row>
    <row r="775" spans="1:12" ht="13.5" thickBot="1">
      <c r="A775" s="1023" t="s">
        <v>356</v>
      </c>
      <c r="B775" s="559" t="s">
        <v>1379</v>
      </c>
      <c r="C775" s="559"/>
      <c r="D775" s="559"/>
      <c r="E775" s="559"/>
      <c r="I775" s="1091" t="s">
        <v>555</v>
      </c>
      <c r="J775" s="900"/>
    </row>
    <row r="776" spans="1:12" ht="13.5" thickBot="1">
      <c r="A776" s="1023" t="s">
        <v>356</v>
      </c>
      <c r="B776" s="559" t="s">
        <v>1526</v>
      </c>
      <c r="C776" s="559"/>
      <c r="D776" s="559"/>
      <c r="E776" s="559"/>
      <c r="I776" s="663" t="s">
        <v>895</v>
      </c>
      <c r="J776" s="884" t="s">
        <v>1059</v>
      </c>
    </row>
    <row r="777" spans="1:12" ht="13.5" thickBot="1">
      <c r="A777" s="1023" t="s">
        <v>356</v>
      </c>
      <c r="B777" s="493" t="s">
        <v>1380</v>
      </c>
      <c r="C777" s="559"/>
      <c r="D777" s="559"/>
      <c r="E777" s="559"/>
      <c r="F777" s="1091"/>
      <c r="G777" s="1091"/>
      <c r="H777" s="1091"/>
      <c r="I777" s="663"/>
      <c r="J777" s="1091"/>
      <c r="K777" s="1091"/>
    </row>
    <row r="778" spans="1:12" ht="13.5" thickBot="1">
      <c r="A778" s="1023" t="s">
        <v>356</v>
      </c>
      <c r="B778" s="559" t="s">
        <v>1381</v>
      </c>
      <c r="C778" s="559"/>
      <c r="D778" s="559"/>
      <c r="E778" s="559"/>
      <c r="I778" s="1091" t="s">
        <v>555</v>
      </c>
      <c r="J778" s="900"/>
    </row>
    <row r="779" spans="1:12" ht="13.5" thickBot="1">
      <c r="A779" s="1023" t="s">
        <v>356</v>
      </c>
      <c r="B779" s="559" t="s">
        <v>1526</v>
      </c>
      <c r="C779" s="559"/>
      <c r="D779" s="559"/>
      <c r="E779" s="559"/>
      <c r="I779" s="663" t="s">
        <v>895</v>
      </c>
      <c r="J779" s="884" t="s">
        <v>1059</v>
      </c>
    </row>
    <row r="780" spans="1:12">
      <c r="A780" s="1023" t="s">
        <v>356</v>
      </c>
      <c r="B780" s="559"/>
      <c r="C780" s="559"/>
      <c r="D780" s="559"/>
      <c r="E780" s="559"/>
      <c r="F780" s="1091"/>
      <c r="G780" s="1091"/>
      <c r="H780" s="1091"/>
      <c r="I780" s="663"/>
      <c r="J780" s="885"/>
      <c r="K780" s="1091"/>
    </row>
    <row r="781" spans="1:12">
      <c r="A781" s="1023" t="s">
        <v>356</v>
      </c>
      <c r="B781" s="559" t="s">
        <v>1382</v>
      </c>
      <c r="H781" s="458"/>
      <c r="J781" s="559"/>
      <c r="K781" s="458"/>
    </row>
    <row r="782" spans="1:12">
      <c r="A782" s="1023" t="s">
        <v>356</v>
      </c>
      <c r="B782" s="475"/>
      <c r="C782" s="475"/>
      <c r="D782" s="475"/>
      <c r="E782" s="475"/>
      <c r="F782" s="475"/>
      <c r="G782" s="475"/>
      <c r="H782" s="495"/>
      <c r="I782" s="475"/>
      <c r="J782" s="497"/>
      <c r="K782" s="495"/>
    </row>
    <row r="783" spans="1:12">
      <c r="A783" s="1023" t="s">
        <v>356</v>
      </c>
      <c r="B783" s="475"/>
      <c r="C783" s="475"/>
      <c r="D783" s="475"/>
      <c r="E783" s="475"/>
      <c r="F783" s="475"/>
      <c r="G783" s="475"/>
      <c r="H783" s="495"/>
      <c r="I783" s="475"/>
      <c r="J783" s="497"/>
      <c r="K783" s="495"/>
    </row>
    <row r="784" spans="1:12">
      <c r="A784" s="1023" t="s">
        <v>356</v>
      </c>
      <c r="H784" s="458"/>
      <c r="J784" s="559"/>
      <c r="K784" s="458"/>
    </row>
    <row r="785" spans="1:12" ht="13.5" thickBot="1">
      <c r="A785" s="1023" t="s">
        <v>356</v>
      </c>
      <c r="B785" s="493" t="s">
        <v>280</v>
      </c>
      <c r="H785" s="458"/>
      <c r="J785" s="559"/>
      <c r="K785" s="458"/>
      <c r="L785" s="1091"/>
    </row>
    <row r="786" spans="1:12" ht="13.5" thickBot="1">
      <c r="A786" s="1023" t="s">
        <v>356</v>
      </c>
      <c r="B786" s="559" t="s">
        <v>281</v>
      </c>
      <c r="H786" s="458"/>
      <c r="I786" s="443" t="s">
        <v>555</v>
      </c>
      <c r="J786" s="900"/>
      <c r="K786" s="458"/>
    </row>
    <row r="787" spans="1:12" ht="13.5" thickBot="1">
      <c r="A787" s="1023" t="s">
        <v>356</v>
      </c>
      <c r="B787" s="559" t="s">
        <v>388</v>
      </c>
      <c r="H787" s="458"/>
      <c r="I787" s="443" t="s">
        <v>555</v>
      </c>
      <c r="J787" s="900"/>
      <c r="K787" s="458"/>
    </row>
    <row r="788" spans="1:12">
      <c r="A788" s="1023" t="s">
        <v>356</v>
      </c>
      <c r="B788" s="559" t="s">
        <v>1383</v>
      </c>
      <c r="H788" s="458"/>
      <c r="J788" s="559"/>
      <c r="K788" s="458"/>
      <c r="L788" s="1091"/>
    </row>
    <row r="789" spans="1:12">
      <c r="A789" s="1023" t="s">
        <v>356</v>
      </c>
      <c r="C789" s="475"/>
      <c r="D789" s="475"/>
      <c r="E789" s="475"/>
      <c r="F789" s="475"/>
      <c r="G789" s="475"/>
      <c r="H789" s="458"/>
      <c r="J789" s="559"/>
      <c r="K789" s="458"/>
    </row>
    <row r="790" spans="1:12">
      <c r="A790" s="1023" t="s">
        <v>356</v>
      </c>
      <c r="B790" s="559"/>
      <c r="D790" s="443" t="s">
        <v>152</v>
      </c>
      <c r="H790" s="458"/>
      <c r="J790" s="559"/>
      <c r="K790" s="458"/>
      <c r="L790" s="475"/>
    </row>
    <row r="791" spans="1:12" ht="13.5" thickBot="1">
      <c r="A791" s="1023" t="s">
        <v>1299</v>
      </c>
      <c r="B791" s="559"/>
      <c r="H791" s="458"/>
      <c r="J791" s="559"/>
      <c r="K791" s="458"/>
      <c r="L791" s="475"/>
    </row>
    <row r="792" spans="1:12">
      <c r="A792" s="1023" t="s">
        <v>1299</v>
      </c>
      <c r="B792" s="589" t="s">
        <v>1324</v>
      </c>
      <c r="C792" s="590"/>
      <c r="D792" s="590"/>
      <c r="E792" s="590"/>
      <c r="F792" s="590"/>
      <c r="G792" s="1397" t="s">
        <v>351</v>
      </c>
      <c r="H792" s="1397" t="s">
        <v>351</v>
      </c>
      <c r="I792" s="1398" t="s">
        <v>351</v>
      </c>
      <c r="J792" s="559"/>
      <c r="K792" s="458"/>
    </row>
    <row r="793" spans="1:12">
      <c r="A793" s="1023" t="s">
        <v>1299</v>
      </c>
      <c r="B793" s="1432" t="s">
        <v>822</v>
      </c>
      <c r="C793" s="1433"/>
      <c r="D793" s="1433"/>
      <c r="E793" s="1433"/>
      <c r="F793" s="1433"/>
      <c r="G793" s="835" t="s">
        <v>803</v>
      </c>
      <c r="H793" s="835" t="s">
        <v>437</v>
      </c>
      <c r="I793" s="657" t="s">
        <v>437</v>
      </c>
      <c r="J793" s="559"/>
      <c r="K793" s="458"/>
    </row>
    <row r="794" spans="1:12">
      <c r="A794" s="1023" t="s">
        <v>1299</v>
      </c>
      <c r="B794" s="1432"/>
      <c r="C794" s="1433"/>
      <c r="D794" s="1433"/>
      <c r="E794" s="1433"/>
      <c r="F794" s="1433"/>
      <c r="G794" s="835"/>
      <c r="H794" s="835" t="s">
        <v>438</v>
      </c>
      <c r="I794" s="657" t="s">
        <v>438</v>
      </c>
      <c r="J794" s="559"/>
      <c r="K794" s="458"/>
    </row>
    <row r="795" spans="1:12" s="1169" customFormat="1" ht="13.5" thickBot="1">
      <c r="A795" s="1023"/>
      <c r="B795" s="1393"/>
      <c r="C795" s="1394"/>
      <c r="D795" s="1394"/>
      <c r="E795" s="1394"/>
      <c r="F795" s="1394"/>
      <c r="G795" s="1395"/>
      <c r="H795" s="1395"/>
      <c r="I795" s="1396" t="s">
        <v>1467</v>
      </c>
      <c r="J795" s="559"/>
      <c r="K795" s="1093"/>
      <c r="L795" s="1091"/>
    </row>
    <row r="796" spans="1:12" ht="13.5" thickBot="1">
      <c r="A796" s="1023" t="s">
        <v>1299</v>
      </c>
      <c r="B796" s="1097" t="s">
        <v>1463</v>
      </c>
      <c r="C796" s="1095"/>
      <c r="D796" s="1095"/>
      <c r="E796" s="1095"/>
      <c r="F796" s="597"/>
      <c r="G796" s="1046">
        <f>SUM(G797:G800)</f>
        <v>0</v>
      </c>
      <c r="H796" s="1046">
        <f>SUM(H797:H800)</f>
        <v>0</v>
      </c>
      <c r="I796" s="1045" t="e">
        <f>H796/G796</f>
        <v>#DIV/0!</v>
      </c>
      <c r="J796" s="559" t="s">
        <v>152</v>
      </c>
      <c r="K796" s="458"/>
    </row>
    <row r="797" spans="1:12" s="1169" customFormat="1">
      <c r="A797" s="1023"/>
      <c r="B797" s="1094" t="s">
        <v>1407</v>
      </c>
      <c r="C797" s="1093"/>
      <c r="D797" s="1093"/>
      <c r="E797" s="1093"/>
      <c r="F797" s="1093"/>
      <c r="G797" s="1357">
        <v>0</v>
      </c>
      <c r="H797" s="1399">
        <v>0</v>
      </c>
      <c r="I797" s="1401">
        <f>IFERROR(H797/G797,0)</f>
        <v>0</v>
      </c>
      <c r="J797" s="559" t="s">
        <v>152</v>
      </c>
      <c r="K797" s="1093"/>
      <c r="L797" s="1091"/>
    </row>
    <row r="798" spans="1:12">
      <c r="A798" s="1023" t="s">
        <v>1299</v>
      </c>
      <c r="B798" s="1094" t="s">
        <v>1464</v>
      </c>
      <c r="D798" s="458"/>
      <c r="E798" s="458"/>
      <c r="F798" s="458"/>
      <c r="G798" s="646">
        <v>0</v>
      </c>
      <c r="H798" s="535">
        <v>0</v>
      </c>
      <c r="I798" s="1045" t="e">
        <f>H798/G798</f>
        <v>#DIV/0!</v>
      </c>
      <c r="J798" s="559"/>
      <c r="K798" s="458"/>
    </row>
    <row r="799" spans="1:12">
      <c r="A799" s="1023" t="s">
        <v>1299</v>
      </c>
      <c r="B799" s="477" t="s">
        <v>1465</v>
      </c>
      <c r="D799" s="458"/>
      <c r="E799" s="458"/>
      <c r="F799" s="458"/>
      <c r="G799" s="646">
        <v>0</v>
      </c>
      <c r="H799" s="535">
        <v>0</v>
      </c>
      <c r="I799" s="1045" t="e">
        <f>H799/G799</f>
        <v>#DIV/0!</v>
      </c>
      <c r="J799" s="559"/>
      <c r="K799" s="458"/>
    </row>
    <row r="800" spans="1:12" ht="13.5" thickBot="1">
      <c r="A800" s="1023" t="s">
        <v>1299</v>
      </c>
      <c r="B800" s="586" t="s">
        <v>1466</v>
      </c>
      <c r="C800" s="481"/>
      <c r="D800" s="481"/>
      <c r="E800" s="481"/>
      <c r="F800" s="481"/>
      <c r="G800" s="1101">
        <v>0</v>
      </c>
      <c r="H800" s="1400">
        <v>0</v>
      </c>
      <c r="I800" s="1046" t="e">
        <f>H800/G800</f>
        <v>#DIV/0!</v>
      </c>
      <c r="J800" s="559"/>
      <c r="K800" s="458"/>
    </row>
    <row r="801" spans="1:16">
      <c r="A801" s="1023" t="s">
        <v>1299</v>
      </c>
      <c r="B801" s="1226" t="s">
        <v>1521</v>
      </c>
      <c r="C801" s="495"/>
      <c r="D801" s="495"/>
      <c r="E801" s="495"/>
      <c r="F801" s="495"/>
      <c r="G801" s="495"/>
      <c r="H801" s="495"/>
      <c r="J801" s="559"/>
      <c r="K801" s="458" t="s">
        <v>152</v>
      </c>
    </row>
    <row r="802" spans="1:16">
      <c r="A802" s="1023" t="s">
        <v>1299</v>
      </c>
      <c r="B802" s="494" t="s">
        <v>721</v>
      </c>
      <c r="J802" s="559"/>
      <c r="K802" s="458"/>
    </row>
    <row r="803" spans="1:16">
      <c r="A803" s="1023" t="s">
        <v>1299</v>
      </c>
      <c r="B803" s="494" t="s">
        <v>722</v>
      </c>
      <c r="J803" s="559"/>
      <c r="K803" s="458"/>
    </row>
    <row r="804" spans="1:16">
      <c r="A804" s="1023" t="s">
        <v>1299</v>
      </c>
      <c r="B804" s="494" t="s">
        <v>1328</v>
      </c>
      <c r="J804" s="559"/>
      <c r="K804" s="458"/>
    </row>
    <row r="805" spans="1:16" ht="13.5" thickBot="1">
      <c r="A805" s="1023" t="s">
        <v>1299</v>
      </c>
      <c r="B805" s="1169"/>
      <c r="C805" s="1091"/>
      <c r="D805" s="1091"/>
      <c r="E805" s="1091"/>
      <c r="F805" s="1091"/>
      <c r="G805" s="1091"/>
      <c r="H805" s="1091"/>
      <c r="I805" s="1091"/>
      <c r="J805" s="559"/>
      <c r="K805" s="1093"/>
    </row>
    <row r="806" spans="1:16">
      <c r="A806" s="1023" t="s">
        <v>1299</v>
      </c>
      <c r="B806" s="589" t="s">
        <v>1325</v>
      </c>
      <c r="C806" s="590"/>
      <c r="D806" s="590"/>
      <c r="E806" s="590"/>
      <c r="F806" s="590"/>
      <c r="G806" s="542" t="s">
        <v>351</v>
      </c>
      <c r="H806" s="542" t="s">
        <v>351</v>
      </c>
      <c r="I806" s="1091"/>
      <c r="J806" s="559"/>
      <c r="K806" s="1093"/>
    </row>
    <row r="807" spans="1:16">
      <c r="A807" s="1023" t="s">
        <v>1299</v>
      </c>
      <c r="B807" s="1432" t="s">
        <v>1468</v>
      </c>
      <c r="C807" s="1433"/>
      <c r="D807" s="1433"/>
      <c r="E807" s="1433"/>
      <c r="F807" s="1434"/>
      <c r="G807" s="544" t="s">
        <v>803</v>
      </c>
      <c r="H807" s="544" t="s">
        <v>437</v>
      </c>
      <c r="I807" s="1091"/>
      <c r="J807" s="559"/>
      <c r="K807" s="1093"/>
      <c r="M807" s="163"/>
      <c r="N807" s="163"/>
      <c r="O807" s="163"/>
      <c r="P807" s="163"/>
    </row>
    <row r="808" spans="1:16" ht="13.5" thickBot="1">
      <c r="A808" s="1023" t="s">
        <v>1299</v>
      </c>
      <c r="B808" s="1435"/>
      <c r="C808" s="1436"/>
      <c r="D808" s="1436"/>
      <c r="E808" s="1436"/>
      <c r="F808" s="1437"/>
      <c r="G808" s="549"/>
      <c r="H808" s="549" t="s">
        <v>438</v>
      </c>
      <c r="I808" s="1091"/>
      <c r="J808" s="559"/>
      <c r="K808" s="1093"/>
    </row>
    <row r="809" spans="1:16" ht="13.5" thickBot="1">
      <c r="A809" s="1023" t="s">
        <v>1299</v>
      </c>
      <c r="B809" s="661" t="s">
        <v>1329</v>
      </c>
      <c r="C809" s="1316"/>
      <c r="D809" s="1316"/>
      <c r="E809" s="1316"/>
      <c r="F809" s="1317"/>
      <c r="G809" s="878">
        <v>0</v>
      </c>
      <c r="H809" s="878">
        <v>0</v>
      </c>
      <c r="I809" s="1091"/>
      <c r="J809" s="559"/>
      <c r="K809" s="1093"/>
    </row>
    <row r="810" spans="1:16" ht="13.5" thickBot="1">
      <c r="A810" s="1023" t="s">
        <v>1299</v>
      </c>
      <c r="B810" s="661" t="s">
        <v>1469</v>
      </c>
      <c r="C810" s="480"/>
      <c r="D810" s="480"/>
      <c r="E810" s="480"/>
      <c r="F810" s="587"/>
      <c r="G810" s="617">
        <v>0</v>
      </c>
      <c r="H810" s="617">
        <v>0</v>
      </c>
      <c r="I810" s="1091"/>
      <c r="J810" s="559"/>
      <c r="K810" s="1093"/>
    </row>
    <row r="811" spans="1:16">
      <c r="A811" s="1023" t="s">
        <v>1299</v>
      </c>
      <c r="B811" s="1226" t="s">
        <v>1330</v>
      </c>
      <c r="C811" s="1091"/>
      <c r="D811" s="1091"/>
      <c r="E811" s="1091"/>
      <c r="F811" s="1091"/>
      <c r="G811" s="1091"/>
      <c r="H811" s="1091"/>
      <c r="I811" s="1091"/>
      <c r="J811" s="559"/>
      <c r="K811" s="1093"/>
    </row>
    <row r="812" spans="1:16">
      <c r="A812" s="1023" t="s">
        <v>1299</v>
      </c>
      <c r="B812" s="1226" t="s">
        <v>1327</v>
      </c>
      <c r="C812" s="1091"/>
      <c r="D812" s="1091"/>
      <c r="E812" s="1091"/>
      <c r="F812" s="1091"/>
      <c r="G812" s="1091"/>
      <c r="H812" s="1091"/>
      <c r="I812" s="1091"/>
      <c r="J812" s="559"/>
      <c r="K812" s="1093"/>
    </row>
    <row r="813" spans="1:16">
      <c r="A813" s="1023" t="s">
        <v>1299</v>
      </c>
      <c r="B813" s="1226" t="s">
        <v>1326</v>
      </c>
      <c r="C813" s="1091"/>
      <c r="D813" s="1091"/>
      <c r="E813" s="1091"/>
      <c r="F813" s="1091"/>
      <c r="G813" s="1091"/>
      <c r="H813" s="1091"/>
      <c r="I813" s="1091"/>
      <c r="J813" s="559"/>
      <c r="K813" s="1093"/>
      <c r="L813" s="1091"/>
    </row>
    <row r="814" spans="1:16">
      <c r="A814" s="1023" t="s">
        <v>1299</v>
      </c>
      <c r="B814" s="1226" t="s">
        <v>1360</v>
      </c>
      <c r="C814" s="1091"/>
      <c r="D814" s="1091"/>
      <c r="E814" s="1091"/>
      <c r="F814" s="1091"/>
      <c r="G814" s="1091"/>
      <c r="H814" s="1091"/>
      <c r="I814" s="1091"/>
      <c r="J814" s="559"/>
      <c r="K814" s="1093"/>
      <c r="L814" s="1091"/>
    </row>
    <row r="815" spans="1:16">
      <c r="A815" s="1023" t="s">
        <v>1299</v>
      </c>
      <c r="B815" s="559" t="s">
        <v>282</v>
      </c>
      <c r="J815" s="559"/>
      <c r="K815" s="458"/>
      <c r="L815" s="1091"/>
    </row>
    <row r="816" spans="1:16">
      <c r="A816" s="8" t="s">
        <v>1299</v>
      </c>
      <c r="B816" s="475"/>
      <c r="C816" s="475"/>
      <c r="D816" s="475"/>
      <c r="E816" s="475"/>
      <c r="F816" s="475"/>
      <c r="G816" s="475"/>
      <c r="H816" s="475"/>
      <c r="I816" s="475"/>
      <c r="J816" s="443" t="s">
        <v>152</v>
      </c>
      <c r="L816" s="1091"/>
    </row>
    <row r="817" spans="1:12">
      <c r="A817" s="1169" t="s">
        <v>1299</v>
      </c>
      <c r="B817" s="475"/>
      <c r="C817" s="475"/>
      <c r="D817" s="475"/>
      <c r="E817" s="475"/>
      <c r="F817" s="475"/>
      <c r="G817" s="475" t="s">
        <v>152</v>
      </c>
      <c r="H817" s="475"/>
      <c r="I817" s="475"/>
      <c r="L817" s="1091"/>
    </row>
    <row r="818" spans="1:12" ht="13.5" thickBot="1">
      <c r="A818" s="1169" t="s">
        <v>1299</v>
      </c>
      <c r="B818" s="458"/>
      <c r="C818" s="458"/>
      <c r="D818" s="458"/>
      <c r="E818" s="458"/>
      <c r="L818" s="1091"/>
    </row>
    <row r="819" spans="1:12">
      <c r="A819" s="1169" t="s">
        <v>1299</v>
      </c>
      <c r="B819" s="6" t="s">
        <v>441</v>
      </c>
      <c r="C819" s="240"/>
      <c r="D819" s="240"/>
      <c r="E819" s="240"/>
      <c r="F819" s="240"/>
      <c r="G819" s="240"/>
      <c r="H819" s="246"/>
      <c r="I819" s="8"/>
      <c r="J819" s="8"/>
      <c r="K819" s="8"/>
      <c r="L819" s="1091"/>
    </row>
    <row r="820" spans="1:12" ht="26.25" thickBot="1">
      <c r="A820" s="1169" t="s">
        <v>1361</v>
      </c>
      <c r="B820" s="10" t="s">
        <v>1362</v>
      </c>
      <c r="C820" s="12"/>
      <c r="D820" s="12"/>
      <c r="E820" s="12"/>
      <c r="F820" s="12"/>
      <c r="G820" s="12"/>
      <c r="H820" s="1158" t="s">
        <v>1471</v>
      </c>
      <c r="I820" s="8"/>
      <c r="J820" s="8"/>
      <c r="K820" s="8"/>
      <c r="L820" s="1091"/>
    </row>
    <row r="821" spans="1:12" ht="13.5" thickBot="1">
      <c r="A821" s="1169" t="s">
        <v>1361</v>
      </c>
      <c r="B821" s="176" t="s">
        <v>1367</v>
      </c>
      <c r="C821" s="203"/>
      <c r="D821" s="203"/>
      <c r="E821" s="203"/>
      <c r="F821" s="203"/>
      <c r="G821" s="203"/>
      <c r="H821" s="205">
        <v>0</v>
      </c>
      <c r="I821" s="1022"/>
      <c r="J821" s="1022" t="s">
        <v>152</v>
      </c>
      <c r="K821" s="1022"/>
      <c r="L821" s="1091"/>
    </row>
    <row r="822" spans="1:12" ht="13.5" thickBot="1">
      <c r="A822" s="1169" t="s">
        <v>1361</v>
      </c>
      <c r="B822" s="176" t="s">
        <v>1368</v>
      </c>
      <c r="C822" s="203"/>
      <c r="D822" s="203"/>
      <c r="E822" s="203"/>
      <c r="F822" s="203"/>
      <c r="G822" s="203"/>
      <c r="H822" s="205">
        <v>0</v>
      </c>
      <c r="I822" s="8" t="s">
        <v>152</v>
      </c>
      <c r="J822" s="8"/>
      <c r="K822" s="8"/>
      <c r="L822" s="1091"/>
    </row>
    <row r="823" spans="1:12" ht="13.5" thickBot="1">
      <c r="A823" s="1169" t="s">
        <v>1361</v>
      </c>
      <c r="B823" s="176" t="s">
        <v>1369</v>
      </c>
      <c r="C823" s="1170"/>
      <c r="D823" s="1170"/>
      <c r="E823" s="1170"/>
      <c r="F823" s="1170"/>
      <c r="G823" s="1170"/>
      <c r="H823" s="1204">
        <v>0</v>
      </c>
      <c r="I823" s="1169"/>
      <c r="J823" s="1169"/>
      <c r="K823" s="1169"/>
    </row>
    <row r="824" spans="1:12" ht="13.5" thickBot="1">
      <c r="A824" s="1169" t="s">
        <v>1361</v>
      </c>
      <c r="B824" s="176" t="s">
        <v>1363</v>
      </c>
      <c r="C824" s="1170"/>
      <c r="D824" s="1170"/>
      <c r="E824" s="1170"/>
      <c r="F824" s="1170"/>
      <c r="G824" s="1170"/>
      <c r="H824" s="1204">
        <v>0</v>
      </c>
      <c r="I824" s="1169"/>
      <c r="J824" s="1169"/>
      <c r="K824" s="1169"/>
    </row>
    <row r="825" spans="1:12" ht="13.5" thickBot="1">
      <c r="A825" s="1169" t="s">
        <v>1361</v>
      </c>
      <c r="B825" s="176" t="s">
        <v>1364</v>
      </c>
      <c r="C825" s="1170"/>
      <c r="D825" s="1170"/>
      <c r="E825" s="1170"/>
      <c r="F825" s="1170"/>
      <c r="G825" s="1170"/>
      <c r="H825" s="1204">
        <v>0</v>
      </c>
      <c r="I825" s="1169"/>
      <c r="J825" s="1169"/>
      <c r="K825" s="1169"/>
    </row>
    <row r="826" spans="1:12" ht="13.5" thickBot="1">
      <c r="A826" s="1169" t="s">
        <v>1361</v>
      </c>
      <c r="B826" s="176" t="s">
        <v>1370</v>
      </c>
      <c r="C826" s="1170"/>
      <c r="D826" s="1170"/>
      <c r="E826" s="1170"/>
      <c r="F826" s="1170"/>
      <c r="G826" s="1170"/>
      <c r="H826" s="1204">
        <v>0</v>
      </c>
      <c r="I826" s="1169"/>
      <c r="J826" s="1169"/>
      <c r="K826" s="1169"/>
    </row>
    <row r="827" spans="1:12">
      <c r="A827" s="1169" t="s">
        <v>1361</v>
      </c>
      <c r="B827" s="1226" t="s">
        <v>1521</v>
      </c>
      <c r="C827" s="35"/>
      <c r="D827" s="35"/>
      <c r="E827" s="35"/>
      <c r="F827" s="35"/>
      <c r="G827" s="35"/>
      <c r="H827" s="35"/>
      <c r="I827" s="163"/>
      <c r="J827" s="163"/>
      <c r="K827" s="163"/>
      <c r="L827" s="8"/>
    </row>
    <row r="828" spans="1:12">
      <c r="A828" s="1169" t="s">
        <v>1361</v>
      </c>
      <c r="B828" s="8"/>
      <c r="C828" s="530"/>
      <c r="D828" s="530"/>
      <c r="E828" s="530"/>
      <c r="F828" s="530"/>
      <c r="G828" s="530"/>
      <c r="H828" s="496"/>
      <c r="J828" s="443" t="s">
        <v>152</v>
      </c>
      <c r="L828" s="8"/>
    </row>
    <row r="829" spans="1:12">
      <c r="A829" s="1169" t="s">
        <v>1361</v>
      </c>
      <c r="B829" s="8"/>
      <c r="C829" s="530"/>
      <c r="D829" s="530"/>
      <c r="E829" s="530"/>
      <c r="F829" s="530"/>
      <c r="G829" s="530"/>
      <c r="H829" s="496"/>
      <c r="L829" s="1022"/>
    </row>
    <row r="830" spans="1:12" ht="18.75">
      <c r="A830" s="1169" t="s">
        <v>1361</v>
      </c>
      <c r="B830" s="901" t="s">
        <v>321</v>
      </c>
      <c r="C830" s="458"/>
      <c r="D830" s="458"/>
      <c r="E830" s="458"/>
      <c r="L830" s="8"/>
    </row>
    <row r="831" spans="1:12" ht="13.5" thickBot="1">
      <c r="A831" s="1169" t="s">
        <v>1299</v>
      </c>
      <c r="C831" s="559"/>
      <c r="D831" s="559"/>
      <c r="E831" s="559"/>
      <c r="F831" s="559"/>
      <c r="G831" s="559"/>
      <c r="H831" s="559"/>
      <c r="L831" s="1169"/>
    </row>
    <row r="832" spans="1:12" ht="51.75" thickBot="1">
      <c r="A832" s="1169" t="s">
        <v>1299</v>
      </c>
      <c r="B832" s="902" t="str">
        <f>"  Tabell 3 - 9 - Beboere med vedtak om bolig til pleie- og omsorgsformål - etter kjønn og alder, pr 31.12.    1)"</f>
        <v xml:space="preserve">  Tabell 3 - 9 - Beboere med vedtak om bolig til pleie- og omsorgsformål - etter kjønn og alder, pr 31.12.    1)</v>
      </c>
      <c r="C832" s="903" t="s">
        <v>934</v>
      </c>
      <c r="D832" s="904" t="s">
        <v>935</v>
      </c>
      <c r="E832" s="904" t="s">
        <v>936</v>
      </c>
      <c r="F832" s="904" t="s">
        <v>937</v>
      </c>
      <c r="G832" s="904" t="s">
        <v>938</v>
      </c>
      <c r="H832" s="904" t="s">
        <v>939</v>
      </c>
      <c r="I832" s="905" t="s">
        <v>794</v>
      </c>
      <c r="J832" s="1300" t="s">
        <v>1305</v>
      </c>
      <c r="K832" s="903" t="s">
        <v>1306</v>
      </c>
      <c r="L832" s="903" t="s">
        <v>1013</v>
      </c>
    </row>
    <row r="833" spans="1:12" s="163" customFormat="1">
      <c r="A833" s="1169" t="s">
        <v>1299</v>
      </c>
      <c r="B833" s="906" t="s">
        <v>557</v>
      </c>
      <c r="C833" s="907" t="s">
        <v>612</v>
      </c>
      <c r="D833" s="907" t="s">
        <v>612</v>
      </c>
      <c r="E833" s="907" t="s">
        <v>612</v>
      </c>
      <c r="F833" s="907" t="s">
        <v>612</v>
      </c>
      <c r="G833" s="907" t="s">
        <v>612</v>
      </c>
      <c r="H833" s="907" t="s">
        <v>612</v>
      </c>
      <c r="I833" s="907" t="s">
        <v>612</v>
      </c>
      <c r="J833" s="907" t="s">
        <v>612</v>
      </c>
      <c r="K833" s="907" t="s">
        <v>612</v>
      </c>
      <c r="L833" s="908" t="s">
        <v>612</v>
      </c>
    </row>
    <row r="834" spans="1:12">
      <c r="A834" s="1169" t="s">
        <v>1299</v>
      </c>
      <c r="B834" s="889" t="s">
        <v>630</v>
      </c>
      <c r="C834" s="890">
        <v>0</v>
      </c>
      <c r="D834" s="890">
        <v>0</v>
      </c>
      <c r="E834" s="890">
        <v>0</v>
      </c>
      <c r="F834" s="890">
        <v>0</v>
      </c>
      <c r="G834" s="890">
        <v>0</v>
      </c>
      <c r="H834" s="890">
        <v>0</v>
      </c>
      <c r="I834" s="890">
        <v>0</v>
      </c>
      <c r="J834" s="890">
        <v>0</v>
      </c>
      <c r="K834" s="890">
        <v>0</v>
      </c>
      <c r="L834" s="1035">
        <f>SUM(C834:K834)</f>
        <v>0</v>
      </c>
    </row>
    <row r="835" spans="1:12">
      <c r="A835" s="1169" t="s">
        <v>1299</v>
      </c>
      <c r="B835" s="889" t="s">
        <v>611</v>
      </c>
      <c r="C835" s="890">
        <v>0</v>
      </c>
      <c r="D835" s="890">
        <v>0</v>
      </c>
      <c r="E835" s="890">
        <v>0</v>
      </c>
      <c r="F835" s="890">
        <v>0</v>
      </c>
      <c r="G835" s="890">
        <v>0</v>
      </c>
      <c r="H835" s="890">
        <v>0</v>
      </c>
      <c r="I835" s="890">
        <v>0</v>
      </c>
      <c r="J835" s="890">
        <v>0</v>
      </c>
      <c r="K835" s="890">
        <v>0</v>
      </c>
      <c r="L835" s="1035">
        <f>SUM(C835:K835)</f>
        <v>0</v>
      </c>
    </row>
    <row r="836" spans="1:12">
      <c r="A836" s="1169" t="s">
        <v>1299</v>
      </c>
      <c r="B836" s="889" t="s">
        <v>249</v>
      </c>
      <c r="C836" s="890">
        <v>0</v>
      </c>
      <c r="D836" s="890">
        <v>0</v>
      </c>
      <c r="E836" s="890">
        <v>0</v>
      </c>
      <c r="F836" s="890">
        <v>0</v>
      </c>
      <c r="G836" s="890">
        <v>0</v>
      </c>
      <c r="H836" s="890">
        <v>0</v>
      </c>
      <c r="I836" s="890">
        <v>0</v>
      </c>
      <c r="J836" s="890">
        <v>0</v>
      </c>
      <c r="K836" s="890">
        <v>0</v>
      </c>
      <c r="L836" s="1035">
        <f>SUM(C836:K836)</f>
        <v>0</v>
      </c>
    </row>
    <row r="837" spans="1:12" ht="13.5" thickBot="1">
      <c r="A837" s="1169" t="s">
        <v>1299</v>
      </c>
      <c r="B837" s="909" t="s">
        <v>631</v>
      </c>
      <c r="C837" s="910">
        <v>0</v>
      </c>
      <c r="D837" s="910">
        <v>0</v>
      </c>
      <c r="E837" s="910">
        <v>0</v>
      </c>
      <c r="F837" s="910">
        <v>0</v>
      </c>
      <c r="G837" s="910">
        <v>0</v>
      </c>
      <c r="H837" s="910">
        <v>0</v>
      </c>
      <c r="I837" s="910">
        <v>0</v>
      </c>
      <c r="J837" s="910">
        <v>0</v>
      </c>
      <c r="K837" s="910">
        <v>0</v>
      </c>
      <c r="L837" s="1036">
        <f>SUM(C837:K837)</f>
        <v>0</v>
      </c>
    </row>
    <row r="838" spans="1:12" ht="13.5" thickBot="1">
      <c r="A838" s="1169" t="s">
        <v>1299</v>
      </c>
      <c r="B838" s="473" t="s">
        <v>1015</v>
      </c>
      <c r="C838" s="974">
        <f t="shared" ref="C838:I838" si="22">SUM(C834:C837)</f>
        <v>0</v>
      </c>
      <c r="D838" s="976">
        <f t="shared" si="22"/>
        <v>0</v>
      </c>
      <c r="E838" s="976">
        <f t="shared" si="22"/>
        <v>0</v>
      </c>
      <c r="F838" s="976">
        <f t="shared" si="22"/>
        <v>0</v>
      </c>
      <c r="G838" s="976">
        <f t="shared" si="22"/>
        <v>0</v>
      </c>
      <c r="H838" s="976">
        <f t="shared" si="22"/>
        <v>0</v>
      </c>
      <c r="I838" s="976">
        <f t="shared" si="22"/>
        <v>0</v>
      </c>
      <c r="J838" s="976">
        <f>SUM(J834:J837)</f>
        <v>0</v>
      </c>
      <c r="K838" s="976">
        <f>SUM(K834:K837)</f>
        <v>0</v>
      </c>
      <c r="L838" s="976">
        <f>SUM(L834:L837)</f>
        <v>0</v>
      </c>
    </row>
    <row r="839" spans="1:12">
      <c r="A839" s="1169" t="s">
        <v>1299</v>
      </c>
      <c r="B839" s="906" t="s">
        <v>765</v>
      </c>
      <c r="C839" s="907" t="s">
        <v>612</v>
      </c>
      <c r="D839" s="907" t="s">
        <v>612</v>
      </c>
      <c r="E839" s="907" t="s">
        <v>612</v>
      </c>
      <c r="F839" s="907" t="s">
        <v>612</v>
      </c>
      <c r="G839" s="907" t="s">
        <v>612</v>
      </c>
      <c r="H839" s="907" t="s">
        <v>612</v>
      </c>
      <c r="I839" s="907" t="s">
        <v>612</v>
      </c>
      <c r="J839" s="907" t="s">
        <v>612</v>
      </c>
      <c r="K839" s="907" t="s">
        <v>612</v>
      </c>
      <c r="L839" s="908" t="s">
        <v>612</v>
      </c>
    </row>
    <row r="840" spans="1:12">
      <c r="A840" s="1169" t="s">
        <v>1299</v>
      </c>
      <c r="B840" s="889" t="s">
        <v>630</v>
      </c>
      <c r="C840" s="890">
        <v>0</v>
      </c>
      <c r="D840" s="890">
        <v>0</v>
      </c>
      <c r="E840" s="890">
        <v>0</v>
      </c>
      <c r="F840" s="890">
        <v>0</v>
      </c>
      <c r="G840" s="890">
        <v>0</v>
      </c>
      <c r="H840" s="890">
        <v>0</v>
      </c>
      <c r="I840" s="890">
        <v>0</v>
      </c>
      <c r="J840" s="890">
        <v>0</v>
      </c>
      <c r="K840" s="890">
        <v>0</v>
      </c>
      <c r="L840" s="1035">
        <f>SUM(C840:K840)</f>
        <v>0</v>
      </c>
    </row>
    <row r="841" spans="1:12">
      <c r="A841" s="1169" t="s">
        <v>1299</v>
      </c>
      <c r="B841" s="889" t="s">
        <v>611</v>
      </c>
      <c r="C841" s="890">
        <v>0</v>
      </c>
      <c r="D841" s="890">
        <v>0</v>
      </c>
      <c r="E841" s="890">
        <v>0</v>
      </c>
      <c r="F841" s="890">
        <v>0</v>
      </c>
      <c r="G841" s="890">
        <v>0</v>
      </c>
      <c r="H841" s="890">
        <v>0</v>
      </c>
      <c r="I841" s="890">
        <v>0</v>
      </c>
      <c r="J841" s="890">
        <v>0</v>
      </c>
      <c r="K841" s="890">
        <v>0</v>
      </c>
      <c r="L841" s="1035">
        <f>SUM(C841:K841)</f>
        <v>0</v>
      </c>
    </row>
    <row r="842" spans="1:12">
      <c r="A842" s="1169" t="s">
        <v>1299</v>
      </c>
      <c r="B842" s="889" t="s">
        <v>249</v>
      </c>
      <c r="C842" s="890">
        <v>0</v>
      </c>
      <c r="D842" s="890">
        <v>0</v>
      </c>
      <c r="E842" s="890">
        <v>0</v>
      </c>
      <c r="F842" s="890">
        <v>0</v>
      </c>
      <c r="G842" s="890">
        <v>0</v>
      </c>
      <c r="H842" s="890">
        <v>0</v>
      </c>
      <c r="I842" s="890">
        <v>0</v>
      </c>
      <c r="J842" s="890">
        <v>0</v>
      </c>
      <c r="K842" s="890">
        <v>0</v>
      </c>
      <c r="L842" s="1035">
        <f>SUM(C842:K842)</f>
        <v>0</v>
      </c>
    </row>
    <row r="843" spans="1:12" ht="13.5" thickBot="1">
      <c r="A843" s="1169" t="s">
        <v>1299</v>
      </c>
      <c r="B843" s="909" t="s">
        <v>631</v>
      </c>
      <c r="C843" s="910">
        <v>0</v>
      </c>
      <c r="D843" s="910">
        <v>0</v>
      </c>
      <c r="E843" s="910">
        <v>0</v>
      </c>
      <c r="F843" s="910">
        <v>0</v>
      </c>
      <c r="G843" s="910">
        <v>0</v>
      </c>
      <c r="H843" s="910">
        <v>0</v>
      </c>
      <c r="I843" s="910">
        <v>0</v>
      </c>
      <c r="J843" s="910">
        <v>0</v>
      </c>
      <c r="K843" s="910">
        <v>0</v>
      </c>
      <c r="L843" s="1036">
        <f>SUM(C843:K843)</f>
        <v>0</v>
      </c>
    </row>
    <row r="844" spans="1:12" ht="13.5" thickBot="1">
      <c r="A844" s="1169" t="s">
        <v>1299</v>
      </c>
      <c r="B844" s="565" t="s">
        <v>1014</v>
      </c>
      <c r="C844" s="979">
        <f t="shared" ref="C844:I844" si="23">SUM(C840:C843)</f>
        <v>0</v>
      </c>
      <c r="D844" s="1037">
        <f t="shared" si="23"/>
        <v>0</v>
      </c>
      <c r="E844" s="1037">
        <f t="shared" si="23"/>
        <v>0</v>
      </c>
      <c r="F844" s="1037">
        <f t="shared" si="23"/>
        <v>0</v>
      </c>
      <c r="G844" s="1037">
        <f t="shared" si="23"/>
        <v>0</v>
      </c>
      <c r="H844" s="1037">
        <f t="shared" si="23"/>
        <v>0</v>
      </c>
      <c r="I844" s="1037">
        <f t="shared" si="23"/>
        <v>0</v>
      </c>
      <c r="J844" s="1037">
        <f>SUM(J840:J843)</f>
        <v>0</v>
      </c>
      <c r="K844" s="1037">
        <f>SUM(K840:K843)</f>
        <v>0</v>
      </c>
      <c r="L844" s="1037">
        <f>SUM(L840:L843)</f>
        <v>0</v>
      </c>
    </row>
    <row r="845" spans="1:12" ht="13.5" thickBot="1">
      <c r="A845" s="1169" t="s">
        <v>1299</v>
      </c>
      <c r="B845" s="479" t="s">
        <v>933</v>
      </c>
      <c r="C845" s="973">
        <f>C838+C844</f>
        <v>0</v>
      </c>
      <c r="D845" s="973">
        <f t="shared" ref="D845:I845" si="24">D838+D844</f>
        <v>0</v>
      </c>
      <c r="E845" s="973">
        <f t="shared" si="24"/>
        <v>0</v>
      </c>
      <c r="F845" s="973">
        <f t="shared" si="24"/>
        <v>0</v>
      </c>
      <c r="G845" s="973">
        <f t="shared" si="24"/>
        <v>0</v>
      </c>
      <c r="H845" s="973">
        <f t="shared" si="24"/>
        <v>0</v>
      </c>
      <c r="I845" s="973">
        <f t="shared" si="24"/>
        <v>0</v>
      </c>
      <c r="J845" s="1102">
        <f>J838+J844</f>
        <v>0</v>
      </c>
      <c r="K845" s="973">
        <f>K838+K844</f>
        <v>0</v>
      </c>
      <c r="L845" s="973">
        <f>L838+L844</f>
        <v>0</v>
      </c>
    </row>
    <row r="846" spans="1:12" ht="26.25" thickBot="1">
      <c r="A846" s="1169" t="s">
        <v>1299</v>
      </c>
      <c r="B846" s="911" t="s">
        <v>403</v>
      </c>
      <c r="C846" s="617" t="s">
        <v>612</v>
      </c>
      <c r="D846" s="617">
        <v>0</v>
      </c>
      <c r="E846" s="617">
        <v>0</v>
      </c>
      <c r="F846" s="617">
        <v>0</v>
      </c>
      <c r="G846" s="617">
        <v>0</v>
      </c>
      <c r="H846" s="617">
        <v>0</v>
      </c>
      <c r="I846" s="617">
        <v>0</v>
      </c>
      <c r="J846" s="617">
        <v>0</v>
      </c>
      <c r="K846" s="617">
        <v>0</v>
      </c>
      <c r="L846" s="973">
        <f>SUBTOTAL(9,C846:K846)</f>
        <v>0</v>
      </c>
    </row>
    <row r="847" spans="1:12">
      <c r="A847" s="1169" t="s">
        <v>1299</v>
      </c>
      <c r="B847" s="1226" t="s">
        <v>1521</v>
      </c>
      <c r="C847" s="495"/>
      <c r="D847" s="495"/>
      <c r="E847" s="495"/>
      <c r="F847" s="495"/>
      <c r="G847" s="495"/>
      <c r="H847" s="495"/>
      <c r="I847" s="495"/>
      <c r="J847" s="495"/>
      <c r="K847" s="496"/>
    </row>
    <row r="848" spans="1:12">
      <c r="A848" s="1169" t="s">
        <v>1299</v>
      </c>
      <c r="B848" s="494" t="s">
        <v>302</v>
      </c>
      <c r="C848" s="453"/>
      <c r="D848" s="453"/>
      <c r="E848" s="453"/>
      <c r="F848" s="453"/>
      <c r="G848" s="453"/>
      <c r="H848" s="453"/>
      <c r="I848" s="453"/>
      <c r="J848" s="453"/>
      <c r="K848" s="861"/>
    </row>
    <row r="849" spans="1:12">
      <c r="A849" s="1169" t="s">
        <v>1299</v>
      </c>
      <c r="B849" s="494" t="s">
        <v>1023</v>
      </c>
      <c r="C849" s="453"/>
      <c r="D849" s="453"/>
      <c r="E849" s="453"/>
      <c r="F849" s="453"/>
      <c r="G849" s="453"/>
      <c r="H849" s="453"/>
      <c r="I849" s="453"/>
      <c r="J849" s="453"/>
      <c r="K849" s="861"/>
    </row>
    <row r="850" spans="1:12" ht="51.75" customHeight="1">
      <c r="A850" s="1169" t="s">
        <v>1299</v>
      </c>
      <c r="B850" s="1438" t="s">
        <v>1281</v>
      </c>
      <c r="C850" s="1438"/>
      <c r="D850" s="1438"/>
      <c r="E850" s="1438"/>
      <c r="F850" s="1438"/>
      <c r="G850" s="1438"/>
      <c r="H850" s="1438"/>
      <c r="I850" s="1438"/>
      <c r="J850" s="1438"/>
      <c r="K850" s="1438"/>
    </row>
    <row r="851" spans="1:12">
      <c r="A851" s="1169" t="s">
        <v>1299</v>
      </c>
      <c r="B851" s="1433" t="s">
        <v>724</v>
      </c>
      <c r="C851" s="1433"/>
      <c r="D851" s="1433"/>
      <c r="E851" s="1433"/>
      <c r="F851" s="1433"/>
      <c r="G851" s="1433"/>
      <c r="H851" s="1433"/>
      <c r="I851" s="1433"/>
      <c r="J851" s="1433"/>
      <c r="K851" s="1433"/>
    </row>
    <row r="852" spans="1:12">
      <c r="A852" s="1169" t="s">
        <v>1299</v>
      </c>
      <c r="B852" s="530" t="s">
        <v>924</v>
      </c>
      <c r="C852" s="458"/>
      <c r="D852" s="458"/>
      <c r="E852" s="458"/>
    </row>
    <row r="853" spans="1:12" ht="13.5" thickBot="1">
      <c r="A853" s="1169" t="s">
        <v>356</v>
      </c>
      <c r="B853" s="8"/>
      <c r="C853" s="61"/>
      <c r="D853" s="61"/>
      <c r="E853" s="61"/>
      <c r="F853" s="8"/>
      <c r="G853" s="8"/>
      <c r="H853" s="8"/>
      <c r="I853" s="8"/>
      <c r="J853" s="8"/>
      <c r="K853" s="8"/>
    </row>
    <row r="854" spans="1:12">
      <c r="A854" s="1169" t="s">
        <v>356</v>
      </c>
      <c r="B854" s="369" t="s">
        <v>25</v>
      </c>
      <c r="C854" s="370"/>
      <c r="D854" s="371"/>
      <c r="E854" s="371"/>
      <c r="F854" s="373"/>
      <c r="G854" s="8"/>
      <c r="H854" s="8"/>
      <c r="I854" s="8"/>
      <c r="J854" s="61"/>
      <c r="K854" s="8"/>
    </row>
    <row r="855" spans="1:12" ht="13.5" customHeight="1" thickBot="1">
      <c r="A855" s="1023" t="s">
        <v>356</v>
      </c>
      <c r="B855" s="1402" t="s">
        <v>928</v>
      </c>
      <c r="C855" s="1349"/>
      <c r="D855" s="1350"/>
      <c r="E855" s="1350"/>
      <c r="F855" s="363" t="s">
        <v>351</v>
      </c>
      <c r="G855" s="8"/>
      <c r="H855" s="8"/>
      <c r="I855" s="8"/>
      <c r="J855" s="61"/>
      <c r="K855" s="8"/>
      <c r="L855" s="559"/>
    </row>
    <row r="856" spans="1:12">
      <c r="A856" s="1023" t="s">
        <v>356</v>
      </c>
      <c r="B856" s="174" t="s">
        <v>32</v>
      </c>
      <c r="C856" s="1351"/>
      <c r="D856" s="1351"/>
      <c r="E856" s="1351"/>
      <c r="F856" s="375">
        <v>0</v>
      </c>
      <c r="G856" s="8"/>
      <c r="H856" s="8"/>
      <c r="I856" s="8"/>
      <c r="J856" s="61"/>
      <c r="K856" s="8"/>
      <c r="L856" s="861"/>
    </row>
    <row r="857" spans="1:12">
      <c r="A857" s="1023" t="s">
        <v>356</v>
      </c>
      <c r="B857" s="1201" t="s">
        <v>33</v>
      </c>
      <c r="C857" s="1351"/>
      <c r="D857" s="1351"/>
      <c r="E857" s="1351"/>
      <c r="F857" s="375">
        <v>0</v>
      </c>
      <c r="G857" s="8"/>
      <c r="H857" s="8"/>
      <c r="I857" s="8"/>
      <c r="J857" s="61"/>
      <c r="K857" s="8"/>
      <c r="L857" s="861"/>
    </row>
    <row r="858" spans="1:12">
      <c r="A858" s="1023" t="s">
        <v>356</v>
      </c>
      <c r="B858" s="174" t="s">
        <v>34</v>
      </c>
      <c r="C858" s="1351"/>
      <c r="D858" s="1351"/>
      <c r="E858" s="1351"/>
      <c r="F858" s="375">
        <v>0</v>
      </c>
      <c r="G858" s="8"/>
      <c r="H858" s="8"/>
      <c r="I858" s="8"/>
      <c r="J858" s="61"/>
      <c r="K858" s="8"/>
      <c r="L858" s="861"/>
    </row>
    <row r="859" spans="1:12">
      <c r="A859" s="1023" t="s">
        <v>356</v>
      </c>
      <c r="B859" s="174" t="s">
        <v>926</v>
      </c>
      <c r="C859" s="1351"/>
      <c r="D859" s="1351"/>
      <c r="E859" s="1351"/>
      <c r="F859" s="375">
        <v>0</v>
      </c>
      <c r="G859" s="8"/>
      <c r="H859" s="8"/>
      <c r="I859" s="8"/>
      <c r="J859" s="61"/>
      <c r="K859" s="8"/>
    </row>
    <row r="860" spans="1:12">
      <c r="A860" s="1023" t="s">
        <v>356</v>
      </c>
      <c r="B860" s="174" t="s">
        <v>1208</v>
      </c>
      <c r="C860" s="1351"/>
      <c r="D860" s="1351"/>
      <c r="E860" s="1351"/>
      <c r="F860" s="375">
        <v>0</v>
      </c>
      <c r="G860" s="1022"/>
      <c r="H860" s="1022"/>
      <c r="I860" s="1022"/>
      <c r="J860" s="61"/>
      <c r="K860" s="1022"/>
    </row>
    <row r="861" spans="1:12">
      <c r="A861" s="1023" t="s">
        <v>356</v>
      </c>
      <c r="B861" s="174" t="s">
        <v>36</v>
      </c>
      <c r="C861" s="1351"/>
      <c r="D861" s="1351"/>
      <c r="E861" s="1351"/>
      <c r="F861" s="375">
        <v>0</v>
      </c>
      <c r="G861" s="8"/>
      <c r="H861" s="8"/>
      <c r="I861" s="8"/>
      <c r="J861" s="61"/>
      <c r="K861" s="8"/>
      <c r="L861" s="8"/>
    </row>
    <row r="862" spans="1:12">
      <c r="A862" s="1023" t="s">
        <v>356</v>
      </c>
      <c r="B862" s="358" t="s">
        <v>30</v>
      </c>
      <c r="C862" s="119"/>
      <c r="D862" s="119"/>
      <c r="E862" s="119"/>
      <c r="F862" s="400">
        <f>F856+F857-F858-F859-F860-F861</f>
        <v>0</v>
      </c>
      <c r="G862" s="8"/>
      <c r="H862" s="8"/>
      <c r="I862" s="8"/>
      <c r="J862" s="61"/>
      <c r="K862" s="8"/>
      <c r="L862" s="163"/>
    </row>
    <row r="863" spans="1:12" ht="13.5" thickBot="1">
      <c r="A863" s="1023" t="s">
        <v>356</v>
      </c>
      <c r="B863" s="377" t="s">
        <v>943</v>
      </c>
      <c r="C863" s="378"/>
      <c r="D863" s="378"/>
      <c r="E863" s="378"/>
      <c r="F863" s="381" t="e">
        <f>F858/(F858+F861)</f>
        <v>#DIV/0!</v>
      </c>
      <c r="G863" s="8"/>
      <c r="H863" s="8"/>
      <c r="I863" s="8"/>
      <c r="J863" s="61"/>
      <c r="K863" s="8"/>
      <c r="L863" s="163"/>
    </row>
    <row r="864" spans="1:12">
      <c r="A864" s="1023" t="s">
        <v>356</v>
      </c>
      <c r="B864" s="19" t="s">
        <v>1521</v>
      </c>
      <c r="C864" s="27"/>
      <c r="D864" s="27"/>
      <c r="E864" s="8"/>
      <c r="F864" s="8"/>
      <c r="G864" s="8"/>
      <c r="H864" s="61"/>
      <c r="I864" s="8"/>
      <c r="J864" s="8"/>
      <c r="K864" s="8"/>
      <c r="L864" s="163"/>
    </row>
    <row r="865" spans="1:23" ht="13.5" thickBot="1">
      <c r="A865" s="1023" t="s">
        <v>356</v>
      </c>
      <c r="B865" s="8"/>
      <c r="C865" s="8"/>
      <c r="D865" s="8"/>
      <c r="E865" s="8"/>
      <c r="F865" s="8"/>
      <c r="G865" s="8"/>
      <c r="H865" s="61"/>
      <c r="I865" s="8"/>
      <c r="J865" s="8"/>
      <c r="K865" s="8"/>
      <c r="L865" s="163"/>
    </row>
    <row r="866" spans="1:23">
      <c r="A866" s="1023" t="s">
        <v>356</v>
      </c>
      <c r="B866" s="369" t="s">
        <v>26</v>
      </c>
      <c r="C866" s="370"/>
      <c r="D866" s="370"/>
      <c r="E866" s="370"/>
      <c r="F866" s="370"/>
      <c r="G866" s="370"/>
      <c r="H866" s="370"/>
      <c r="I866" s="371"/>
      <c r="J866" s="373"/>
      <c r="K866" s="8"/>
      <c r="L866" s="163"/>
    </row>
    <row r="867" spans="1:23" ht="13.5" thickBot="1">
      <c r="A867" s="1023" t="s">
        <v>356</v>
      </c>
      <c r="B867" s="392" t="s">
        <v>929</v>
      </c>
      <c r="C867" s="362"/>
      <c r="D867" s="362"/>
      <c r="E867" s="362"/>
      <c r="F867" s="362"/>
      <c r="G867" s="362"/>
      <c r="H867" s="362"/>
      <c r="I867" s="393"/>
      <c r="J867" s="363" t="s">
        <v>351</v>
      </c>
      <c r="K867" s="8"/>
      <c r="L867" s="163"/>
    </row>
    <row r="868" spans="1:23">
      <c r="A868" s="1023" t="s">
        <v>356</v>
      </c>
      <c r="B868" s="383" t="s">
        <v>930</v>
      </c>
      <c r="C868" s="365"/>
      <c r="D868" s="366"/>
      <c r="E868" s="366"/>
      <c r="F868" s="366"/>
      <c r="G868" s="366"/>
      <c r="H868" s="366"/>
      <c r="I868" s="367"/>
      <c r="J868" s="184">
        <v>0</v>
      </c>
      <c r="K868" s="8"/>
      <c r="L868" s="163"/>
    </row>
    <row r="869" spans="1:23">
      <c r="A869" s="1023" t="s">
        <v>356</v>
      </c>
      <c r="B869" s="383" t="s">
        <v>24</v>
      </c>
      <c r="C869" s="365"/>
      <c r="D869" s="366"/>
      <c r="E869" s="366"/>
      <c r="F869" s="366"/>
      <c r="G869" s="366"/>
      <c r="H869" s="366"/>
      <c r="I869" s="367"/>
      <c r="J869" s="184">
        <v>0</v>
      </c>
      <c r="K869" s="8"/>
      <c r="L869" s="163"/>
    </row>
    <row r="870" spans="1:23">
      <c r="A870" s="1023" t="s">
        <v>356</v>
      </c>
      <c r="B870" s="383" t="s">
        <v>22</v>
      </c>
      <c r="C870" s="365"/>
      <c r="D870" s="366"/>
      <c r="E870" s="366"/>
      <c r="F870" s="366"/>
      <c r="G870" s="366"/>
      <c r="H870" s="366"/>
      <c r="I870" s="367"/>
      <c r="J870" s="184">
        <v>0</v>
      </c>
      <c r="K870" s="8"/>
      <c r="L870" s="163"/>
      <c r="N870" s="1169"/>
      <c r="O870" s="1260"/>
      <c r="P870" s="1163"/>
      <c r="Q870" s="1163"/>
      <c r="R870" s="1163"/>
      <c r="S870" s="1163"/>
      <c r="T870" s="1169"/>
      <c r="U870" s="1169"/>
      <c r="V870" s="1169"/>
      <c r="W870" s="1169"/>
    </row>
    <row r="871" spans="1:23">
      <c r="A871" s="1023" t="s">
        <v>356</v>
      </c>
      <c r="B871" s="384" t="s">
        <v>21</v>
      </c>
      <c r="C871" s="210"/>
      <c r="D871" s="210"/>
      <c r="E871" s="210"/>
      <c r="F871" s="210"/>
      <c r="G871" s="210"/>
      <c r="H871" s="210"/>
      <c r="I871" s="211"/>
      <c r="J871" s="184">
        <v>0</v>
      </c>
      <c r="K871" s="8"/>
      <c r="L871" s="163"/>
      <c r="N871" s="1169"/>
      <c r="O871" s="1260"/>
      <c r="P871" s="1163"/>
      <c r="Q871" s="1163"/>
      <c r="R871" s="1163"/>
      <c r="S871" s="1163"/>
      <c r="T871" s="1169"/>
      <c r="U871" s="1169"/>
      <c r="V871" s="1169"/>
      <c r="W871" s="1169"/>
    </row>
    <row r="872" spans="1:23">
      <c r="A872" s="1023" t="s">
        <v>356</v>
      </c>
      <c r="B872" s="386" t="s">
        <v>948</v>
      </c>
      <c r="C872" s="156"/>
      <c r="D872" s="161"/>
      <c r="E872" s="85"/>
      <c r="F872" s="85"/>
      <c r="G872" s="85"/>
      <c r="H872" s="85"/>
      <c r="I872" s="162"/>
      <c r="J872" s="387">
        <f>J869+J871</f>
        <v>0</v>
      </c>
      <c r="K872" s="8"/>
      <c r="L872" s="163"/>
      <c r="N872" s="1169"/>
      <c r="O872" s="1260"/>
      <c r="P872" s="1163"/>
      <c r="Q872" s="1163"/>
      <c r="R872" s="1163"/>
      <c r="S872" s="1163"/>
      <c r="T872" s="1169"/>
      <c r="U872" s="1169"/>
      <c r="V872" s="1169"/>
      <c r="W872" s="1169"/>
    </row>
    <row r="873" spans="1:23">
      <c r="A873" s="1023" t="s">
        <v>356</v>
      </c>
      <c r="B873" s="374" t="s">
        <v>931</v>
      </c>
      <c r="C873" s="207"/>
      <c r="D873" s="207"/>
      <c r="E873" s="207"/>
      <c r="F873" s="207"/>
      <c r="G873" s="207"/>
      <c r="H873" s="207"/>
      <c r="I873" s="208"/>
      <c r="J873" s="343">
        <v>0</v>
      </c>
      <c r="K873" s="8"/>
      <c r="L873" s="163"/>
      <c r="N873" s="1169"/>
      <c r="O873" s="1260"/>
      <c r="P873" s="1163"/>
      <c r="Q873" s="1163"/>
      <c r="R873" s="1163"/>
      <c r="S873" s="1163"/>
      <c r="T873" s="1169"/>
      <c r="U873" s="1169"/>
      <c r="V873" s="1169"/>
      <c r="W873" s="1169"/>
    </row>
    <row r="874" spans="1:23">
      <c r="A874" s="1023" t="s">
        <v>356</v>
      </c>
      <c r="B874" s="383" t="s">
        <v>1259</v>
      </c>
      <c r="C874" s="365"/>
      <c r="D874" s="1161"/>
      <c r="E874" s="1161"/>
      <c r="F874" s="1161"/>
      <c r="G874" s="1161"/>
      <c r="H874" s="1161"/>
      <c r="I874" s="1162"/>
      <c r="J874" s="184">
        <v>0</v>
      </c>
      <c r="K874" s="1169"/>
      <c r="L874" s="163"/>
      <c r="N874" s="1169"/>
      <c r="O874" s="1260"/>
      <c r="P874" s="1163"/>
      <c r="Q874" s="1163"/>
      <c r="R874" s="1163"/>
      <c r="S874" s="1163"/>
      <c r="T874" s="1169"/>
      <c r="U874" s="1169"/>
      <c r="V874" s="1169"/>
      <c r="W874" s="1169"/>
    </row>
    <row r="875" spans="1:23" ht="13.5" thickBot="1">
      <c r="A875" s="1023" t="s">
        <v>356</v>
      </c>
      <c r="B875" s="388" t="s">
        <v>23</v>
      </c>
      <c r="C875" s="389"/>
      <c r="D875" s="389"/>
      <c r="E875" s="389"/>
      <c r="F875" s="389"/>
      <c r="G875" s="389"/>
      <c r="H875" s="389"/>
      <c r="I875" s="390"/>
      <c r="J875" s="185">
        <v>0</v>
      </c>
      <c r="K875" s="8"/>
      <c r="L875" s="163"/>
      <c r="N875" s="1169"/>
      <c r="O875" s="1260"/>
      <c r="P875" s="1163"/>
      <c r="Q875" s="1163"/>
      <c r="R875" s="1163"/>
      <c r="S875" s="1163"/>
      <c r="T875" s="1169"/>
      <c r="U875" s="1169"/>
      <c r="V875" s="1169"/>
      <c r="W875" s="1169"/>
    </row>
    <row r="876" spans="1:23">
      <c r="A876" s="177" t="s">
        <v>356</v>
      </c>
      <c r="B876" s="19" t="s">
        <v>1521</v>
      </c>
      <c r="C876" s="87"/>
      <c r="D876" s="87"/>
      <c r="E876" s="87"/>
      <c r="F876" s="87"/>
      <c r="G876" s="87"/>
      <c r="H876" s="87"/>
      <c r="I876" s="87"/>
      <c r="J876" s="61"/>
      <c r="K876" s="8"/>
      <c r="L876" s="163"/>
      <c r="N876" s="1169"/>
      <c r="O876" s="1260"/>
      <c r="P876" s="1163"/>
      <c r="Q876" s="1163"/>
      <c r="R876" s="1163"/>
      <c r="S876" s="1163"/>
      <c r="T876" s="1169"/>
      <c r="U876" s="1169"/>
      <c r="V876" s="1169"/>
      <c r="W876" s="1169"/>
    </row>
    <row r="877" spans="1:23" s="1022" customFormat="1">
      <c r="A877" s="177" t="s">
        <v>356</v>
      </c>
      <c r="B877" s="26" t="s">
        <v>16</v>
      </c>
      <c r="C877" s="212"/>
      <c r="D877" s="212"/>
      <c r="E877" s="8"/>
      <c r="F877" s="8"/>
      <c r="G877" s="8"/>
      <c r="H877" s="61"/>
      <c r="I877" s="8"/>
      <c r="J877" s="8"/>
      <c r="K877" s="8"/>
      <c r="L877" s="163"/>
      <c r="N877" s="1169"/>
      <c r="O877" s="1260"/>
      <c r="P877" s="1163"/>
      <c r="Q877" s="1163"/>
      <c r="R877" s="1163"/>
      <c r="S877" s="1163"/>
      <c r="T877" s="1169"/>
      <c r="U877" s="1169"/>
      <c r="V877" s="1169"/>
      <c r="W877" s="1169"/>
    </row>
    <row r="878" spans="1:23">
      <c r="A878" s="177" t="s">
        <v>356</v>
      </c>
      <c r="B878" s="26" t="s">
        <v>17</v>
      </c>
      <c r="C878" s="212"/>
      <c r="D878" s="212"/>
      <c r="E878" s="8"/>
      <c r="F878" s="8"/>
      <c r="G878" s="8"/>
      <c r="H878" s="61"/>
      <c r="I878" s="8"/>
      <c r="J878" s="8"/>
      <c r="K878" s="8"/>
      <c r="L878" s="163"/>
      <c r="N878" s="1169"/>
      <c r="O878" s="1260"/>
      <c r="P878" s="1163"/>
      <c r="Q878" s="1163"/>
      <c r="R878" s="1163"/>
      <c r="S878" s="1163"/>
      <c r="T878" s="1169"/>
      <c r="U878" s="1169"/>
      <c r="V878" s="1169"/>
      <c r="W878" s="1169"/>
    </row>
    <row r="879" spans="1:23">
      <c r="A879" s="177" t="s">
        <v>356</v>
      </c>
      <c r="B879" s="26" t="s">
        <v>18</v>
      </c>
      <c r="C879" s="212"/>
      <c r="D879" s="212"/>
      <c r="E879" s="8"/>
      <c r="F879" s="8"/>
      <c r="G879" s="8"/>
      <c r="H879" s="61"/>
      <c r="I879" s="8"/>
      <c r="J879" s="8"/>
      <c r="K879" s="8"/>
      <c r="L879" s="163"/>
      <c r="N879" s="1169"/>
      <c r="O879" s="1169"/>
      <c r="P879" s="1169"/>
      <c r="Q879" s="1169"/>
      <c r="R879" s="1169"/>
      <c r="S879" s="1169"/>
      <c r="T879" s="1169"/>
      <c r="U879" s="1169"/>
      <c r="V879" s="1169"/>
      <c r="W879" s="1169"/>
    </row>
    <row r="880" spans="1:23">
      <c r="A880" s="177" t="s">
        <v>356</v>
      </c>
      <c r="B880" s="26" t="s">
        <v>19</v>
      </c>
      <c r="C880" s="212"/>
      <c r="D880" s="212"/>
      <c r="E880" s="8"/>
      <c r="F880" s="8"/>
      <c r="G880" s="8"/>
      <c r="H880" s="61"/>
      <c r="I880" s="8"/>
      <c r="J880" s="8"/>
      <c r="K880" s="8"/>
      <c r="L880" s="163"/>
      <c r="N880" s="1169"/>
      <c r="O880" s="1169"/>
      <c r="P880" s="1169"/>
      <c r="Q880" s="1169"/>
      <c r="R880" s="1169"/>
      <c r="S880" s="1169"/>
      <c r="T880" s="1169"/>
      <c r="U880" s="1169"/>
      <c r="V880" s="1169"/>
      <c r="W880" s="1169"/>
    </row>
    <row r="881" spans="1:23">
      <c r="A881" s="177" t="s">
        <v>356</v>
      </c>
      <c r="B881" s="26" t="s">
        <v>20</v>
      </c>
      <c r="C881" s="212"/>
      <c r="D881" s="212"/>
      <c r="E881" s="8"/>
      <c r="F881" s="8"/>
      <c r="G881" s="8"/>
      <c r="H881" s="61"/>
      <c r="I881" s="8"/>
      <c r="J881" s="8"/>
      <c r="K881" s="8"/>
      <c r="L881" s="163"/>
      <c r="N881" s="1169"/>
      <c r="O881" s="1169"/>
      <c r="P881" s="1169"/>
      <c r="Q881" s="1169"/>
      <c r="R881" s="1169"/>
      <c r="S881" s="1169"/>
      <c r="T881" s="1169"/>
      <c r="U881" s="1169"/>
      <c r="V881" s="1169"/>
      <c r="W881" s="1169"/>
    </row>
    <row r="882" spans="1:23" s="1169" customFormat="1">
      <c r="A882" s="177" t="s">
        <v>356</v>
      </c>
      <c r="B882" s="26"/>
      <c r="C882" s="212"/>
      <c r="D882" s="212"/>
      <c r="E882" s="8"/>
      <c r="F882" s="8"/>
      <c r="G882" s="8"/>
      <c r="H882" s="61"/>
      <c r="I882" s="8"/>
      <c r="J882" s="8"/>
      <c r="K882" s="8"/>
    </row>
    <row r="883" spans="1:23" s="1169" customFormat="1" ht="13.5" thickBot="1">
      <c r="A883" s="1023" t="s">
        <v>356</v>
      </c>
      <c r="B883" s="8"/>
      <c r="C883" s="8"/>
      <c r="D883" s="8"/>
      <c r="E883" s="8"/>
      <c r="F883" s="8"/>
      <c r="G883" s="8"/>
      <c r="H883" s="8"/>
      <c r="I883" s="8"/>
      <c r="J883" s="8"/>
      <c r="K883" s="8"/>
      <c r="L883" s="163"/>
    </row>
    <row r="884" spans="1:23" s="1169" customFormat="1">
      <c r="A884" s="177" t="s">
        <v>356</v>
      </c>
      <c r="B884" s="6" t="s">
        <v>1008</v>
      </c>
      <c r="C884" s="240"/>
      <c r="D884" s="240"/>
      <c r="E884" s="246"/>
      <c r="F884" s="306" t="s">
        <v>629</v>
      </c>
      <c r="G884" s="8"/>
      <c r="H884" s="8"/>
      <c r="I884" s="8"/>
      <c r="J884" s="8"/>
      <c r="K884" s="8"/>
      <c r="L884" s="163"/>
    </row>
    <row r="885" spans="1:23" s="1169" customFormat="1">
      <c r="A885" s="177" t="s">
        <v>356</v>
      </c>
      <c r="B885" s="5" t="s">
        <v>762</v>
      </c>
      <c r="C885" s="4"/>
      <c r="D885" s="4"/>
      <c r="E885" s="238" t="s">
        <v>351</v>
      </c>
      <c r="F885" s="244" t="s">
        <v>9</v>
      </c>
      <c r="G885" s="8"/>
      <c r="H885" s="8"/>
      <c r="I885" s="8"/>
      <c r="J885" s="8"/>
      <c r="K885" s="8"/>
      <c r="L885" s="163"/>
    </row>
    <row r="886" spans="1:23" s="1169" customFormat="1">
      <c r="A886" s="177" t="s">
        <v>356</v>
      </c>
      <c r="B886" s="5" t="s">
        <v>843</v>
      </c>
      <c r="C886" s="4"/>
      <c r="D886" s="4"/>
      <c r="E886" s="238" t="s">
        <v>89</v>
      </c>
      <c r="F886" s="244" t="s">
        <v>250</v>
      </c>
      <c r="G886" s="8"/>
      <c r="H886" s="8"/>
      <c r="I886" s="8"/>
      <c r="J886" s="8"/>
      <c r="K886" s="8"/>
      <c r="L886" s="8"/>
    </row>
    <row r="887" spans="1:23" s="1169" customFormat="1" ht="13.5" thickBot="1">
      <c r="A887" s="177" t="s">
        <v>356</v>
      </c>
      <c r="B887" s="10" t="s">
        <v>1212</v>
      </c>
      <c r="C887" s="12"/>
      <c r="D887" s="12"/>
      <c r="E887" s="17"/>
      <c r="F887" s="245" t="s">
        <v>1060</v>
      </c>
      <c r="G887" s="8"/>
      <c r="H887" s="8"/>
      <c r="I887" s="8"/>
      <c r="J887" s="8"/>
      <c r="K887" s="8"/>
      <c r="L887" s="8"/>
    </row>
    <row r="888" spans="1:23" s="1169" customFormat="1">
      <c r="A888" s="177" t="s">
        <v>356</v>
      </c>
      <c r="B888" s="175" t="s">
        <v>251</v>
      </c>
      <c r="C888" s="61"/>
      <c r="D888" s="8"/>
      <c r="E888" s="202">
        <v>0</v>
      </c>
      <c r="F888" s="184">
        <v>0</v>
      </c>
      <c r="G888" s="8"/>
      <c r="H888" s="8"/>
      <c r="I888" s="8"/>
      <c r="J888" s="8"/>
      <c r="K888" s="8"/>
      <c r="L888" s="8"/>
    </row>
    <row r="889" spans="1:23" s="1169" customFormat="1">
      <c r="A889" s="177" t="s">
        <v>356</v>
      </c>
      <c r="B889" s="175" t="s">
        <v>62</v>
      </c>
      <c r="C889" s="61"/>
      <c r="D889" s="8"/>
      <c r="E889" s="202">
        <v>0</v>
      </c>
      <c r="F889" s="184">
        <v>0</v>
      </c>
      <c r="G889" s="8"/>
      <c r="H889" s="8"/>
      <c r="I889" s="8"/>
      <c r="J889" s="8"/>
      <c r="K889" s="8"/>
      <c r="L889" s="8"/>
      <c r="N889" s="1169" t="s">
        <v>152</v>
      </c>
      <c r="O889" s="1260"/>
      <c r="P889" s="1163"/>
      <c r="Q889" s="1163"/>
      <c r="R889" s="1163"/>
      <c r="S889" s="1163"/>
    </row>
    <row r="890" spans="1:23" s="1169" customFormat="1" ht="13.5" thickBot="1">
      <c r="A890" s="177" t="s">
        <v>356</v>
      </c>
      <c r="B890" s="175" t="s">
        <v>110</v>
      </c>
      <c r="C890" s="61"/>
      <c r="D890" s="8"/>
      <c r="E890" s="202">
        <v>0</v>
      </c>
      <c r="F890" s="184">
        <v>0</v>
      </c>
      <c r="G890" s="8"/>
      <c r="H890" s="8"/>
      <c r="I890" s="8"/>
      <c r="J890" s="8"/>
      <c r="K890" s="8"/>
      <c r="L890" s="8"/>
      <c r="O890" s="1260"/>
      <c r="P890" s="1163"/>
      <c r="Q890" s="1163"/>
      <c r="R890" s="1163"/>
      <c r="S890" s="1163"/>
    </row>
    <row r="891" spans="1:23" s="1169" customFormat="1" ht="13.5" thickBot="1">
      <c r="A891" s="177" t="s">
        <v>356</v>
      </c>
      <c r="B891" s="176" t="s">
        <v>805</v>
      </c>
      <c r="C891" s="203"/>
      <c r="D891" s="203"/>
      <c r="E891" s="217">
        <f>SUM(E888:E890)</f>
        <v>0</v>
      </c>
      <c r="F891" s="266">
        <f>SUM(F888:F890)</f>
        <v>0</v>
      </c>
      <c r="G891" s="8"/>
      <c r="H891" s="8"/>
      <c r="I891" s="8"/>
      <c r="J891" s="8"/>
      <c r="K891" s="8"/>
      <c r="L891" s="8"/>
      <c r="O891" s="1260"/>
      <c r="P891" s="1163"/>
      <c r="Q891" s="1163"/>
      <c r="R891" s="1163"/>
      <c r="S891" s="1163"/>
    </row>
    <row r="892" spans="1:23" s="1169" customFormat="1">
      <c r="A892" s="177" t="s">
        <v>356</v>
      </c>
      <c r="B892" s="19" t="s">
        <v>1003</v>
      </c>
      <c r="C892" s="61"/>
      <c r="D892" s="61"/>
      <c r="E892" s="8"/>
      <c r="F892" s="8"/>
      <c r="G892" s="8"/>
      <c r="H892" s="8"/>
      <c r="I892" s="8"/>
      <c r="J892" s="8"/>
      <c r="K892" s="8"/>
      <c r="L892" s="8"/>
      <c r="O892" s="1260"/>
      <c r="P892" s="1163"/>
      <c r="Q892" s="1163"/>
      <c r="R892" s="1163"/>
      <c r="S892" s="1163"/>
    </row>
    <row r="893" spans="1:23" s="1169" customFormat="1">
      <c r="A893" s="177" t="s">
        <v>356</v>
      </c>
      <c r="B893" s="19" t="s">
        <v>1018</v>
      </c>
      <c r="C893" s="8"/>
      <c r="D893" s="8"/>
      <c r="E893" s="8"/>
      <c r="F893" s="8"/>
      <c r="G893" s="8"/>
      <c r="H893" s="8"/>
      <c r="I893" s="8"/>
      <c r="J893" s="8"/>
      <c r="K893" s="8"/>
      <c r="L893" s="8"/>
      <c r="O893" s="1260"/>
      <c r="P893" s="1163"/>
      <c r="Q893" s="1163"/>
      <c r="R893" s="1163"/>
      <c r="S893" s="1163"/>
    </row>
    <row r="894" spans="1:23" s="1169" customFormat="1">
      <c r="A894" s="177" t="s">
        <v>356</v>
      </c>
      <c r="B894" s="28" t="s">
        <v>538</v>
      </c>
      <c r="C894" s="8"/>
      <c r="D894" s="8"/>
      <c r="E894" s="8"/>
      <c r="F894" s="8"/>
      <c r="G894" s="8"/>
      <c r="H894" s="8"/>
      <c r="I894" s="8"/>
      <c r="J894" s="8"/>
      <c r="K894" s="8"/>
      <c r="L894" s="8"/>
      <c r="O894" s="1260"/>
      <c r="P894" s="1163"/>
      <c r="Q894" s="1163"/>
      <c r="R894" s="1163"/>
      <c r="S894" s="1163"/>
    </row>
    <row r="895" spans="1:23" ht="13.5" thickBot="1">
      <c r="A895" s="177" t="s">
        <v>356</v>
      </c>
      <c r="B895" s="19"/>
      <c r="C895" s="8"/>
      <c r="D895" s="8"/>
      <c r="E895" s="8"/>
      <c r="F895" s="8"/>
      <c r="G895" s="8"/>
      <c r="H895" s="8"/>
      <c r="I895" s="8"/>
      <c r="J895" s="8"/>
      <c r="K895" s="8"/>
      <c r="L895" s="8"/>
    </row>
    <row r="896" spans="1:23">
      <c r="A896" s="177" t="s">
        <v>356</v>
      </c>
      <c r="B896" s="6" t="s">
        <v>1009</v>
      </c>
      <c r="C896" s="240"/>
      <c r="D896" s="240"/>
      <c r="E896" s="240"/>
      <c r="F896" s="240"/>
      <c r="G896" s="246" t="s">
        <v>844</v>
      </c>
      <c r="H896" s="8"/>
      <c r="I896" s="8"/>
      <c r="J896" s="8"/>
      <c r="K896" s="8"/>
      <c r="L896" s="8"/>
    </row>
    <row r="897" spans="1:12" ht="13.5" thickBot="1">
      <c r="A897" s="1023" t="s">
        <v>356</v>
      </c>
      <c r="B897" s="10" t="s">
        <v>1213</v>
      </c>
      <c r="C897" s="12"/>
      <c r="D897" s="12"/>
      <c r="E897" s="12"/>
      <c r="F897" s="12"/>
      <c r="G897" s="247" t="s">
        <v>803</v>
      </c>
      <c r="H897" s="8"/>
      <c r="I897" s="8"/>
      <c r="J897" s="8"/>
      <c r="K897" s="8"/>
      <c r="L897" s="8"/>
    </row>
    <row r="898" spans="1:12">
      <c r="A898" s="177" t="s">
        <v>356</v>
      </c>
      <c r="B898" s="175" t="s">
        <v>900</v>
      </c>
      <c r="C898" s="8"/>
      <c r="D898" s="8"/>
      <c r="E898" s="8"/>
      <c r="F898" s="8"/>
      <c r="G898" s="202">
        <v>0</v>
      </c>
      <c r="H898" s="8"/>
      <c r="I898" s="8"/>
      <c r="J898" s="8"/>
      <c r="K898" s="8"/>
      <c r="L898" s="8"/>
    </row>
    <row r="899" spans="1:12">
      <c r="A899" s="177" t="s">
        <v>356</v>
      </c>
      <c r="B899" s="175" t="s">
        <v>901</v>
      </c>
      <c r="C899" s="8"/>
      <c r="D899" s="8"/>
      <c r="E899" s="8"/>
      <c r="F899" s="8"/>
      <c r="G899" s="202">
        <v>0</v>
      </c>
      <c r="H899" s="8"/>
      <c r="I899" s="8"/>
      <c r="J899" s="8"/>
      <c r="K899" s="8"/>
      <c r="L899" s="8"/>
    </row>
    <row r="900" spans="1:12">
      <c r="A900" s="177" t="s">
        <v>356</v>
      </c>
      <c r="B900" s="175" t="s">
        <v>283</v>
      </c>
      <c r="C900" s="8"/>
      <c r="D900" s="8"/>
      <c r="E900" s="8"/>
      <c r="F900" s="8"/>
      <c r="G900" s="202">
        <v>0</v>
      </c>
      <c r="H900" s="8"/>
      <c r="I900" s="8"/>
      <c r="J900" s="8"/>
      <c r="K900" s="8"/>
      <c r="L900" s="8"/>
    </row>
    <row r="901" spans="1:12">
      <c r="A901" s="177" t="s">
        <v>356</v>
      </c>
      <c r="B901" s="175" t="s">
        <v>284</v>
      </c>
      <c r="C901" s="8"/>
      <c r="D901" s="8"/>
      <c r="E901" s="8"/>
      <c r="F901" s="8"/>
      <c r="G901" s="202">
        <v>0</v>
      </c>
      <c r="H901" s="8"/>
      <c r="I901" s="8"/>
      <c r="J901" s="8"/>
      <c r="K901" s="8"/>
      <c r="L901" s="8"/>
    </row>
    <row r="902" spans="1:12" ht="13.5" thickBot="1">
      <c r="A902" s="177" t="s">
        <v>356</v>
      </c>
      <c r="B902" s="175" t="s">
        <v>848</v>
      </c>
      <c r="C902" s="8"/>
      <c r="D902" s="8"/>
      <c r="E902" s="8"/>
      <c r="F902" s="8"/>
      <c r="G902" s="202">
        <v>0</v>
      </c>
      <c r="H902" s="8"/>
      <c r="I902" s="8"/>
      <c r="J902" s="8"/>
      <c r="K902" s="8"/>
      <c r="L902" s="8"/>
    </row>
    <row r="903" spans="1:12" ht="13.5" thickBot="1">
      <c r="A903" s="177" t="s">
        <v>356</v>
      </c>
      <c r="B903" s="11" t="s">
        <v>849</v>
      </c>
      <c r="C903" s="203"/>
      <c r="D903" s="203"/>
      <c r="E903" s="203"/>
      <c r="F903" s="203"/>
      <c r="G903" s="217">
        <f>SUM(G898:G902)</f>
        <v>0</v>
      </c>
      <c r="H903" s="8"/>
      <c r="I903" s="8"/>
      <c r="J903" s="8"/>
      <c r="K903" s="8"/>
      <c r="L903" s="8"/>
    </row>
    <row r="904" spans="1:12" s="1169" customFormat="1">
      <c r="A904" s="177" t="s">
        <v>356</v>
      </c>
      <c r="B904" s="28" t="s">
        <v>217</v>
      </c>
      <c r="C904" s="8"/>
      <c r="D904" s="61"/>
      <c r="E904" s="8"/>
      <c r="F904" s="8"/>
      <c r="G904" s="215"/>
      <c r="H904" s="216" t="s">
        <v>165</v>
      </c>
      <c r="I904" s="289" t="str">
        <f>IF((E891-G903)=0,"","NB! avvik fra tabell 3-10")</f>
        <v/>
      </c>
      <c r="J904" s="8"/>
      <c r="K904" s="8"/>
      <c r="L904" s="8"/>
    </row>
    <row r="905" spans="1:12">
      <c r="A905" s="177" t="s">
        <v>356</v>
      </c>
      <c r="B905" s="28" t="s">
        <v>537</v>
      </c>
      <c r="C905" s="8"/>
      <c r="D905" s="8"/>
      <c r="E905" s="8"/>
      <c r="F905" s="8"/>
      <c r="G905" s="8"/>
      <c r="H905" s="8"/>
      <c r="I905" s="8"/>
      <c r="J905" s="8"/>
      <c r="K905" s="8"/>
      <c r="L905" s="8"/>
    </row>
    <row r="906" spans="1:12">
      <c r="A906" s="177" t="s">
        <v>356</v>
      </c>
      <c r="B906" s="20" t="s">
        <v>1011</v>
      </c>
      <c r="C906" s="8"/>
      <c r="D906" s="8"/>
      <c r="E906" s="8"/>
      <c r="F906" s="8"/>
      <c r="G906" s="8"/>
      <c r="H906" s="8"/>
      <c r="I906" s="8"/>
      <c r="J906" s="8"/>
      <c r="K906" s="8"/>
      <c r="L906" s="8"/>
    </row>
    <row r="907" spans="1:12" ht="13.5" thickBot="1">
      <c r="A907" s="177" t="s">
        <v>356</v>
      </c>
      <c r="B907" s="8"/>
      <c r="C907" s="8"/>
      <c r="D907" s="8"/>
      <c r="E907" s="8"/>
      <c r="F907" s="8"/>
      <c r="G907" s="8"/>
      <c r="H907" s="8"/>
      <c r="I907" s="8"/>
      <c r="J907" s="8"/>
      <c r="K907" s="8"/>
      <c r="L907" s="8"/>
    </row>
    <row r="908" spans="1:12" ht="26.25" thickBot="1">
      <c r="A908" s="177" t="s">
        <v>356</v>
      </c>
      <c r="B908" s="1451" t="s">
        <v>1214</v>
      </c>
      <c r="C908" s="1452"/>
      <c r="D908" s="1452"/>
      <c r="E908" s="1452"/>
      <c r="F908" s="1453"/>
      <c r="G908" s="220" t="s">
        <v>13</v>
      </c>
      <c r="H908" s="27"/>
      <c r="I908" s="27"/>
      <c r="J908" s="27"/>
      <c r="K908" s="27"/>
      <c r="L908" s="8"/>
    </row>
    <row r="909" spans="1:12">
      <c r="A909" s="177" t="s">
        <v>356</v>
      </c>
      <c r="B909" s="290" t="s">
        <v>285</v>
      </c>
      <c r="C909" s="8"/>
      <c r="D909" s="8"/>
      <c r="E909" s="8"/>
      <c r="F909" s="8"/>
      <c r="G909" s="251">
        <v>0</v>
      </c>
      <c r="H909" s="8"/>
      <c r="I909" s="8"/>
      <c r="J909" s="8"/>
      <c r="K909" s="8"/>
      <c r="L909" s="8"/>
    </row>
    <row r="910" spans="1:12">
      <c r="A910" s="177" t="s">
        <v>356</v>
      </c>
      <c r="B910" s="290" t="s">
        <v>286</v>
      </c>
      <c r="C910" s="8"/>
      <c r="D910" s="8"/>
      <c r="E910" s="8"/>
      <c r="F910" s="8"/>
      <c r="G910" s="251" t="s">
        <v>544</v>
      </c>
      <c r="H910" s="8"/>
      <c r="I910" s="8"/>
      <c r="J910" s="8"/>
      <c r="K910" s="8"/>
      <c r="L910" s="8"/>
    </row>
    <row r="911" spans="1:12">
      <c r="A911" s="177" t="s">
        <v>356</v>
      </c>
      <c r="B911" s="290" t="s">
        <v>290</v>
      </c>
      <c r="C911" s="8"/>
      <c r="D911" s="8"/>
      <c r="E911" s="8"/>
      <c r="F911" s="8"/>
      <c r="G911" s="251">
        <v>0</v>
      </c>
      <c r="H911" s="8"/>
      <c r="I911" s="8"/>
      <c r="J911" s="8"/>
      <c r="K911" s="8"/>
      <c r="L911" s="8"/>
    </row>
    <row r="912" spans="1:12">
      <c r="A912" s="177" t="s">
        <v>356</v>
      </c>
      <c r="B912" s="290" t="s">
        <v>287</v>
      </c>
      <c r="C912" s="8"/>
      <c r="D912" s="8"/>
      <c r="E912" s="8"/>
      <c r="F912" s="8"/>
      <c r="G912" s="251">
        <v>0</v>
      </c>
      <c r="H912" s="8"/>
      <c r="I912" s="8"/>
      <c r="J912" s="8"/>
      <c r="K912" s="8"/>
      <c r="L912" s="8"/>
    </row>
    <row r="913" spans="1:13">
      <c r="A913" s="177" t="s">
        <v>356</v>
      </c>
      <c r="B913" s="290" t="s">
        <v>288</v>
      </c>
      <c r="C913" s="8"/>
      <c r="D913" s="8"/>
      <c r="E913" s="8"/>
      <c r="F913" s="8"/>
      <c r="G913" s="251">
        <v>0</v>
      </c>
      <c r="H913" s="8"/>
      <c r="I913" s="8"/>
      <c r="J913" s="8"/>
      <c r="K913" s="8"/>
      <c r="L913" s="8"/>
    </row>
    <row r="914" spans="1:13" ht="13.5" thickBot="1">
      <c r="A914" s="177" t="s">
        <v>356</v>
      </c>
      <c r="B914" s="290" t="s">
        <v>289</v>
      </c>
      <c r="C914" s="8"/>
      <c r="D914" s="8"/>
      <c r="E914" s="8"/>
      <c r="F914" s="8"/>
      <c r="G914" s="251">
        <v>0</v>
      </c>
      <c r="H914" s="8"/>
      <c r="I914" s="8"/>
      <c r="J914" s="8"/>
      <c r="K914" s="8"/>
      <c r="L914" s="8"/>
    </row>
    <row r="915" spans="1:13" ht="13.5" thickBot="1">
      <c r="A915" s="177" t="s">
        <v>356</v>
      </c>
      <c r="B915" s="11" t="s">
        <v>795</v>
      </c>
      <c r="C915" s="203"/>
      <c r="D915" s="203"/>
      <c r="E915" s="203"/>
      <c r="F915" s="203"/>
      <c r="G915" s="217">
        <f>SUM(G911:G914)</f>
        <v>0</v>
      </c>
      <c r="H915" s="8"/>
      <c r="I915" s="8"/>
      <c r="J915" s="8"/>
      <c r="K915" s="8"/>
      <c r="L915" s="8"/>
    </row>
    <row r="916" spans="1:13">
      <c r="A916" s="177" t="s">
        <v>356</v>
      </c>
      <c r="B916" s="28" t="s">
        <v>291</v>
      </c>
      <c r="C916" s="8"/>
      <c r="D916" s="8"/>
      <c r="E916" s="8"/>
      <c r="F916" s="8"/>
      <c r="G916" s="8"/>
      <c r="H916" s="8"/>
      <c r="I916" s="8"/>
      <c r="J916" s="8"/>
      <c r="K916" s="8"/>
      <c r="L916" s="27"/>
    </row>
    <row r="917" spans="1:13">
      <c r="A917" s="177" t="s">
        <v>356</v>
      </c>
      <c r="B917" s="8"/>
      <c r="C917" s="8"/>
      <c r="D917" s="8"/>
      <c r="E917" s="8"/>
      <c r="F917" s="8"/>
      <c r="G917" s="8"/>
      <c r="H917" s="8"/>
      <c r="I917" s="8"/>
      <c r="J917" s="8"/>
      <c r="K917" s="8"/>
      <c r="L917" s="8"/>
    </row>
    <row r="918" spans="1:13" s="1169" customFormat="1">
      <c r="A918" s="177" t="s">
        <v>356</v>
      </c>
      <c r="B918" s="8"/>
      <c r="C918" s="8"/>
      <c r="D918" s="282" t="s">
        <v>379</v>
      </c>
      <c r="E918" s="239" t="str">
        <f>IF(G909=G915,"","Sum alle herav skal stemme med tallet i 1. rad")</f>
        <v/>
      </c>
      <c r="F918" s="8"/>
      <c r="G918" s="8"/>
      <c r="H918" s="8"/>
      <c r="I918" s="8"/>
      <c r="J918" s="8"/>
      <c r="K918" s="8"/>
      <c r="L918" s="8"/>
    </row>
    <row r="919" spans="1:13">
      <c r="A919" s="177" t="s">
        <v>356</v>
      </c>
      <c r="B919" s="8"/>
      <c r="C919" s="8"/>
      <c r="D919" s="282"/>
      <c r="E919" s="8"/>
      <c r="F919" s="8"/>
      <c r="G919" s="8"/>
      <c r="H919" s="8"/>
      <c r="I919" s="8"/>
      <c r="J919" s="8"/>
      <c r="K919" s="8"/>
      <c r="L919" s="8"/>
    </row>
    <row r="920" spans="1:13">
      <c r="A920" s="177" t="s">
        <v>356</v>
      </c>
      <c r="B920" s="3"/>
      <c r="C920" s="3"/>
      <c r="D920" s="3"/>
      <c r="E920" s="3"/>
      <c r="F920" s="3"/>
      <c r="G920" s="8"/>
      <c r="H920" s="8"/>
      <c r="I920" s="8"/>
      <c r="J920" s="61"/>
      <c r="K920" s="8"/>
      <c r="L920" s="8"/>
    </row>
    <row r="921" spans="1:13" ht="18.75">
      <c r="A921" s="177" t="s">
        <v>356</v>
      </c>
      <c r="B921" s="29" t="s">
        <v>292</v>
      </c>
      <c r="C921" s="3"/>
      <c r="D921" s="3"/>
      <c r="E921" s="3"/>
      <c r="F921" s="3"/>
      <c r="G921" s="8"/>
      <c r="H921" s="8"/>
      <c r="I921" s="8"/>
      <c r="J921" s="61"/>
      <c r="K921" s="8"/>
      <c r="L921" s="8"/>
    </row>
    <row r="922" spans="1:13">
      <c r="A922" s="177" t="s">
        <v>356</v>
      </c>
      <c r="B922" s="8"/>
      <c r="C922" s="8"/>
      <c r="D922" s="8"/>
      <c r="E922" s="8"/>
      <c r="F922" s="8"/>
      <c r="G922" s="8"/>
      <c r="H922" s="8"/>
      <c r="I922" s="8"/>
      <c r="J922" s="8"/>
      <c r="K922" s="8"/>
      <c r="L922" s="8"/>
    </row>
    <row r="923" spans="1:13">
      <c r="A923" s="177" t="s">
        <v>356</v>
      </c>
      <c r="B923" s="8"/>
      <c r="C923" s="8"/>
      <c r="D923" s="8"/>
      <c r="E923" s="8"/>
      <c r="F923" s="8"/>
      <c r="G923" s="8"/>
      <c r="H923" s="8"/>
      <c r="I923" s="8"/>
      <c r="J923" s="8"/>
      <c r="K923" s="8"/>
      <c r="L923" s="8"/>
    </row>
    <row r="924" spans="1:13">
      <c r="A924" s="177" t="s">
        <v>356</v>
      </c>
      <c r="B924" s="8"/>
      <c r="C924" s="8"/>
      <c r="D924" s="8"/>
      <c r="E924" s="8"/>
      <c r="F924" s="8"/>
      <c r="G924" s="8"/>
      <c r="H924" s="8"/>
      <c r="I924" s="8"/>
      <c r="J924" s="8"/>
      <c r="K924" s="8"/>
      <c r="L924" s="8"/>
    </row>
    <row r="925" spans="1:13">
      <c r="A925" s="177" t="s">
        <v>356</v>
      </c>
      <c r="B925" s="8"/>
      <c r="C925" s="8"/>
      <c r="D925" s="8"/>
      <c r="E925" s="8"/>
      <c r="F925" s="8"/>
      <c r="G925" s="8"/>
      <c r="H925" s="8"/>
      <c r="I925" s="8"/>
      <c r="J925" s="8"/>
      <c r="K925" s="8"/>
      <c r="L925" s="8"/>
    </row>
    <row r="926" spans="1:13" ht="13.5" thickBot="1">
      <c r="A926" s="177" t="s">
        <v>356</v>
      </c>
      <c r="B926" s="8"/>
      <c r="C926" s="8"/>
      <c r="D926" s="8"/>
      <c r="E926" s="8"/>
      <c r="F926" s="8"/>
      <c r="G926" s="8"/>
      <c r="H926" s="8"/>
      <c r="I926" s="8"/>
      <c r="J926" s="8"/>
      <c r="K926" s="8"/>
      <c r="L926" s="8"/>
    </row>
    <row r="927" spans="1:13">
      <c r="A927" s="177" t="s">
        <v>356</v>
      </c>
      <c r="B927" s="6" t="s">
        <v>770</v>
      </c>
      <c r="C927" s="240"/>
      <c r="D927" s="18" t="s">
        <v>351</v>
      </c>
      <c r="E927" s="254" t="s">
        <v>351</v>
      </c>
      <c r="F927" s="254" t="s">
        <v>553</v>
      </c>
      <c r="G927" s="8"/>
      <c r="H927" s="8"/>
      <c r="I927" s="8"/>
      <c r="J927" s="8"/>
      <c r="K927" s="8"/>
      <c r="L927" s="8"/>
    </row>
    <row r="928" spans="1:13">
      <c r="A928" s="177" t="s">
        <v>356</v>
      </c>
      <c r="B928" s="5" t="s">
        <v>837</v>
      </c>
      <c r="C928" s="4"/>
      <c r="D928" s="238" t="s">
        <v>803</v>
      </c>
      <c r="E928" s="255" t="s">
        <v>633</v>
      </c>
      <c r="F928" s="255" t="s">
        <v>838</v>
      </c>
      <c r="G928" s="8"/>
      <c r="H928" s="8"/>
      <c r="I928" s="8"/>
      <c r="J928" s="8"/>
      <c r="K928" s="8"/>
      <c r="L928" s="8"/>
      <c r="M928" s="8" t="s">
        <v>152</v>
      </c>
    </row>
    <row r="929" spans="1:12">
      <c r="A929" s="177" t="s">
        <v>356</v>
      </c>
      <c r="B929" s="5" t="s">
        <v>828</v>
      </c>
      <c r="C929" s="4"/>
      <c r="D929" s="238"/>
      <c r="E929" s="255" t="s">
        <v>3</v>
      </c>
      <c r="F929" s="255" t="s">
        <v>634</v>
      </c>
      <c r="G929" s="8"/>
      <c r="H929" s="8"/>
      <c r="I929" s="8"/>
      <c r="J929" s="8"/>
      <c r="K929" s="8"/>
      <c r="L929" s="8"/>
    </row>
    <row r="930" spans="1:12" ht="13.5" thickBot="1">
      <c r="A930" s="177" t="s">
        <v>356</v>
      </c>
      <c r="B930" s="10"/>
      <c r="C930" s="12"/>
      <c r="D930" s="17"/>
      <c r="E930" s="364" t="s">
        <v>1215</v>
      </c>
      <c r="F930" s="364" t="s">
        <v>1215</v>
      </c>
      <c r="G930" s="8"/>
      <c r="H930" s="8"/>
      <c r="I930" s="8"/>
      <c r="J930" s="8"/>
      <c r="K930" s="8"/>
      <c r="L930" s="8"/>
    </row>
    <row r="931" spans="1:12">
      <c r="A931" s="204" t="s">
        <v>356</v>
      </c>
      <c r="B931" s="175" t="s">
        <v>839</v>
      </c>
      <c r="C931" s="61"/>
      <c r="D931" s="202">
        <v>0</v>
      </c>
      <c r="E931" s="184">
        <v>0</v>
      </c>
      <c r="F931" s="184">
        <v>0</v>
      </c>
      <c r="G931" s="8"/>
      <c r="H931" s="8"/>
      <c r="I931" s="8"/>
      <c r="J931" s="8"/>
      <c r="K931" s="8"/>
      <c r="L931" s="8"/>
    </row>
    <row r="932" spans="1:12" ht="13.5" thickBot="1">
      <c r="A932" s="177" t="s">
        <v>356</v>
      </c>
      <c r="B932" s="173" t="s">
        <v>840</v>
      </c>
      <c r="C932" s="178"/>
      <c r="D932" s="181">
        <v>0</v>
      </c>
      <c r="E932" s="185">
        <v>0</v>
      </c>
      <c r="F932" s="245" t="s">
        <v>544</v>
      </c>
      <c r="G932" s="8"/>
      <c r="H932" s="8"/>
      <c r="I932" s="8"/>
      <c r="J932" s="8"/>
      <c r="K932" s="8"/>
      <c r="L932" s="8"/>
    </row>
    <row r="933" spans="1:12">
      <c r="A933" s="177" t="s">
        <v>356</v>
      </c>
      <c r="B933" s="28" t="s">
        <v>841</v>
      </c>
      <c r="C933" s="61"/>
      <c r="D933" s="61"/>
      <c r="E933" s="61"/>
      <c r="F933" s="8"/>
      <c r="G933" s="8"/>
      <c r="H933" s="8"/>
      <c r="I933" s="8"/>
      <c r="J933" s="8"/>
      <c r="K933" s="8"/>
      <c r="L933" s="8"/>
    </row>
    <row r="934" spans="1:12">
      <c r="A934" s="177" t="s">
        <v>356</v>
      </c>
      <c r="B934" s="28" t="s">
        <v>104</v>
      </c>
      <c r="C934" s="8"/>
      <c r="D934" s="8"/>
      <c r="E934" s="8"/>
      <c r="F934" s="8"/>
      <c r="G934" s="8"/>
      <c r="H934" s="8"/>
      <c r="I934" s="8"/>
      <c r="J934" s="8"/>
      <c r="K934" s="8"/>
      <c r="L934" s="8"/>
    </row>
    <row r="935" spans="1:12" ht="13.5" thickBot="1">
      <c r="A935" s="177" t="s">
        <v>356</v>
      </c>
      <c r="B935" s="8"/>
      <c r="C935" s="8"/>
      <c r="D935" s="8"/>
      <c r="E935" s="8"/>
      <c r="F935" s="8"/>
      <c r="G935" s="8"/>
      <c r="H935" s="8"/>
      <c r="I935" s="8"/>
      <c r="J935" s="8"/>
      <c r="K935" s="8"/>
      <c r="L935" s="8"/>
    </row>
    <row r="936" spans="1:12">
      <c r="A936" s="177" t="s">
        <v>356</v>
      </c>
      <c r="B936" s="6"/>
      <c r="C936" s="240"/>
      <c r="D936" s="240"/>
      <c r="E936" s="240"/>
      <c r="F936" s="240"/>
      <c r="G936" s="246"/>
      <c r="H936" s="246"/>
      <c r="I936" s="8"/>
      <c r="J936" s="8"/>
      <c r="K936" s="8"/>
      <c r="L936" s="8"/>
    </row>
    <row r="937" spans="1:12">
      <c r="A937" s="177" t="s">
        <v>356</v>
      </c>
      <c r="B937" s="5" t="s">
        <v>688</v>
      </c>
      <c r="C937" s="280"/>
      <c r="D937" s="280"/>
      <c r="E937" s="280"/>
      <c r="F937" s="280"/>
      <c r="G937" s="238" t="s">
        <v>351</v>
      </c>
      <c r="H937" s="238" t="s">
        <v>130</v>
      </c>
      <c r="I937" s="8"/>
      <c r="J937" s="8"/>
      <c r="K937" s="8"/>
      <c r="L937" s="8"/>
    </row>
    <row r="938" spans="1:12">
      <c r="A938" s="177" t="s">
        <v>356</v>
      </c>
      <c r="B938" s="5" t="s">
        <v>105</v>
      </c>
      <c r="C938" s="280"/>
      <c r="D938" s="280"/>
      <c r="E938" s="280"/>
      <c r="F938" s="280"/>
      <c r="G938" s="238" t="s">
        <v>106</v>
      </c>
      <c r="H938" s="238" t="s">
        <v>131</v>
      </c>
      <c r="I938" s="8"/>
      <c r="J938" s="8"/>
      <c r="K938" s="8"/>
      <c r="L938" s="8"/>
    </row>
    <row r="939" spans="1:12">
      <c r="A939" s="177" t="s">
        <v>356</v>
      </c>
      <c r="B939" s="5"/>
      <c r="C939" s="280"/>
      <c r="D939" s="280"/>
      <c r="E939" s="280"/>
      <c r="F939" s="280"/>
      <c r="G939" s="238" t="s">
        <v>82</v>
      </c>
      <c r="H939" s="238" t="s">
        <v>132</v>
      </c>
      <c r="I939" s="8"/>
      <c r="J939" s="8"/>
      <c r="K939" s="8"/>
      <c r="L939" s="8"/>
    </row>
    <row r="940" spans="1:12">
      <c r="A940" s="177" t="s">
        <v>356</v>
      </c>
      <c r="B940" s="5" t="s">
        <v>152</v>
      </c>
      <c r="C940" s="280"/>
      <c r="D940" s="280"/>
      <c r="E940" s="280"/>
      <c r="F940" s="280"/>
      <c r="G940" s="238" t="s">
        <v>632</v>
      </c>
      <c r="H940" s="238" t="s">
        <v>764</v>
      </c>
      <c r="I940" s="8"/>
      <c r="J940" s="8"/>
      <c r="K940" s="8"/>
      <c r="L940" s="8"/>
    </row>
    <row r="941" spans="1:12" ht="13.5" thickBot="1">
      <c r="A941" s="177" t="s">
        <v>356</v>
      </c>
      <c r="B941" s="10"/>
      <c r="C941" s="12"/>
      <c r="D941" s="12"/>
      <c r="E941" s="12"/>
      <c r="F941" s="12"/>
      <c r="G941" s="247"/>
      <c r="H941" s="247"/>
      <c r="I941" s="8"/>
      <c r="J941" s="8"/>
      <c r="K941" s="8"/>
      <c r="L941" s="8"/>
    </row>
    <row r="942" spans="1:12">
      <c r="A942" s="177" t="s">
        <v>356</v>
      </c>
      <c r="B942" s="291" t="s">
        <v>107</v>
      </c>
      <c r="C942" s="61"/>
      <c r="D942" s="61"/>
      <c r="E942" s="61"/>
      <c r="F942" s="61"/>
      <c r="G942" s="292" t="s">
        <v>10</v>
      </c>
      <c r="H942" s="293" t="s">
        <v>10</v>
      </c>
      <c r="I942" s="8"/>
      <c r="J942" s="8"/>
      <c r="K942" s="8"/>
      <c r="L942" s="8"/>
    </row>
    <row r="943" spans="1:12">
      <c r="A943" s="177" t="s">
        <v>356</v>
      </c>
      <c r="B943" s="294" t="s">
        <v>616</v>
      </c>
      <c r="C943" s="61"/>
      <c r="D943" s="61"/>
      <c r="E943" s="61"/>
      <c r="F943" s="61"/>
      <c r="G943" s="202">
        <v>0</v>
      </c>
      <c r="H943" s="295">
        <v>0</v>
      </c>
      <c r="I943" s="8"/>
      <c r="J943" s="8"/>
      <c r="K943" s="8"/>
      <c r="L943" s="8"/>
    </row>
    <row r="944" spans="1:12">
      <c r="A944" s="177" t="s">
        <v>356</v>
      </c>
      <c r="B944" s="175" t="s">
        <v>347</v>
      </c>
      <c r="C944" s="61"/>
      <c r="D944" s="61"/>
      <c r="E944" s="61"/>
      <c r="F944" s="61"/>
      <c r="G944" s="202">
        <v>0</v>
      </c>
      <c r="H944" s="295">
        <v>0</v>
      </c>
      <c r="I944" s="8"/>
      <c r="J944" s="8"/>
      <c r="K944" s="8" t="s">
        <v>1408</v>
      </c>
      <c r="L944" s="8"/>
    </row>
    <row r="945" spans="1:12">
      <c r="A945" s="177" t="s">
        <v>356</v>
      </c>
      <c r="B945" s="175" t="s">
        <v>252</v>
      </c>
      <c r="C945" s="61"/>
      <c r="D945" s="61"/>
      <c r="E945" s="61"/>
      <c r="F945" s="61"/>
      <c r="G945" s="202">
        <v>0</v>
      </c>
      <c r="H945" s="295">
        <v>0</v>
      </c>
      <c r="I945" s="8"/>
      <c r="J945" s="8"/>
      <c r="K945" s="8"/>
      <c r="L945" s="8"/>
    </row>
    <row r="946" spans="1:12">
      <c r="A946" s="177" t="s">
        <v>356</v>
      </c>
      <c r="B946" s="175" t="s">
        <v>331</v>
      </c>
      <c r="C946" s="61"/>
      <c r="D946" s="61"/>
      <c r="E946" s="61"/>
      <c r="F946" s="61"/>
      <c r="G946" s="202">
        <v>0</v>
      </c>
      <c r="H946" s="295">
        <v>0</v>
      </c>
      <c r="I946" s="8"/>
      <c r="J946" s="8"/>
      <c r="K946" s="8"/>
      <c r="L946" s="8"/>
    </row>
    <row r="947" spans="1:12">
      <c r="A947" s="177" t="s">
        <v>356</v>
      </c>
      <c r="B947" s="175" t="s">
        <v>332</v>
      </c>
      <c r="C947" s="61"/>
      <c r="D947" s="61"/>
      <c r="E947" s="61"/>
      <c r="F947" s="61"/>
      <c r="G947" s="202">
        <v>0</v>
      </c>
      <c r="H947" s="295">
        <v>0</v>
      </c>
      <c r="I947" s="8"/>
      <c r="J947" s="8"/>
      <c r="K947" s="8"/>
      <c r="L947" s="8"/>
    </row>
    <row r="948" spans="1:12" ht="13.5" thickBot="1">
      <c r="A948" s="177" t="s">
        <v>356</v>
      </c>
      <c r="B948" s="175" t="s">
        <v>333</v>
      </c>
      <c r="C948" s="61"/>
      <c r="D948" s="61"/>
      <c r="E948" s="61"/>
      <c r="F948" s="61"/>
      <c r="G948" s="202">
        <v>0</v>
      </c>
      <c r="H948" s="296">
        <v>0</v>
      </c>
      <c r="I948" s="8"/>
      <c r="J948" s="8"/>
      <c r="K948" s="8"/>
      <c r="L948" s="8"/>
    </row>
    <row r="949" spans="1:12" ht="13.5" thickBot="1">
      <c r="A949" s="177" t="s">
        <v>356</v>
      </c>
      <c r="B949" s="176" t="s">
        <v>108</v>
      </c>
      <c r="C949" s="203"/>
      <c r="D949" s="203"/>
      <c r="E949" s="203"/>
      <c r="F949" s="203"/>
      <c r="G949" s="217">
        <f>SUM(G943:G948)</f>
        <v>0</v>
      </c>
      <c r="H949" s="8"/>
      <c r="I949" s="8"/>
      <c r="J949" s="8"/>
      <c r="K949" s="8"/>
      <c r="L949" s="8"/>
    </row>
    <row r="950" spans="1:12">
      <c r="A950" s="177" t="s">
        <v>356</v>
      </c>
      <c r="B950" s="28" t="s">
        <v>109</v>
      </c>
      <c r="C950" s="8"/>
      <c r="D950" s="8"/>
      <c r="E950" s="8"/>
      <c r="F950" s="8"/>
      <c r="G950" s="8"/>
      <c r="H950" s="8"/>
      <c r="I950" s="8"/>
      <c r="J950" s="8"/>
      <c r="K950" s="8"/>
      <c r="L950" s="8"/>
    </row>
    <row r="951" spans="1:12">
      <c r="A951" s="177" t="s">
        <v>356</v>
      </c>
      <c r="B951" s="28" t="s">
        <v>763</v>
      </c>
      <c r="C951" s="8"/>
      <c r="D951" s="8"/>
      <c r="E951" s="8"/>
      <c r="F951" s="8"/>
      <c r="G951" s="8"/>
      <c r="H951" s="8"/>
      <c r="I951" s="8"/>
      <c r="J951" s="8"/>
      <c r="K951" s="8"/>
      <c r="L951" s="8"/>
    </row>
    <row r="952" spans="1:12" ht="13.5" thickBot="1">
      <c r="A952" s="177" t="s">
        <v>356</v>
      </c>
      <c r="B952" s="8"/>
      <c r="C952" s="8"/>
      <c r="D952" s="8"/>
      <c r="E952" s="8"/>
      <c r="F952" s="21"/>
      <c r="G952" s="3"/>
      <c r="H952" s="3"/>
      <c r="I952" s="3"/>
      <c r="J952" s="3"/>
      <c r="K952" s="8"/>
      <c r="L952" s="8"/>
    </row>
    <row r="953" spans="1:12" ht="51.75" thickBot="1">
      <c r="A953" s="177" t="s">
        <v>356</v>
      </c>
      <c r="B953" s="172" t="s">
        <v>396</v>
      </c>
      <c r="C953" s="33"/>
      <c r="D953" s="34"/>
      <c r="E953" s="297" t="s">
        <v>549</v>
      </c>
      <c r="F953" s="298" t="s">
        <v>550</v>
      </c>
      <c r="G953" s="39" t="s">
        <v>548</v>
      </c>
      <c r="H953" s="21"/>
      <c r="I953" s="38" t="s">
        <v>133</v>
      </c>
      <c r="J953" s="8"/>
      <c r="K953" s="281"/>
      <c r="L953" s="8"/>
    </row>
    <row r="954" spans="1:12" ht="13.5" thickBot="1">
      <c r="A954" s="177" t="s">
        <v>356</v>
      </c>
      <c r="B954" s="11" t="s">
        <v>796</v>
      </c>
      <c r="C954" s="32"/>
      <c r="D954" s="32"/>
      <c r="E954" s="299"/>
      <c r="F954" s="300"/>
      <c r="G954" s="40"/>
      <c r="H954" s="8"/>
      <c r="I954" s="218">
        <v>0</v>
      </c>
      <c r="J954" s="8"/>
      <c r="K954" s="8"/>
      <c r="L954" s="8"/>
    </row>
    <row r="955" spans="1:12">
      <c r="A955" s="177" t="s">
        <v>356</v>
      </c>
      <c r="B955" s="28" t="s">
        <v>498</v>
      </c>
      <c r="C955" s="8"/>
      <c r="D955" s="8"/>
      <c r="E955" s="8"/>
      <c r="F955" s="21"/>
      <c r="G955" s="3"/>
      <c r="H955" s="8"/>
      <c r="I955" s="281"/>
      <c r="J955" s="8"/>
      <c r="K955" s="8"/>
      <c r="L955" s="8"/>
    </row>
    <row r="956" spans="1:12">
      <c r="A956" s="177" t="s">
        <v>356</v>
      </c>
      <c r="B956" s="28"/>
      <c r="C956" s="8"/>
      <c r="D956" s="8"/>
      <c r="E956" s="8"/>
      <c r="F956" s="21"/>
      <c r="G956" s="3"/>
      <c r="H956" s="8"/>
      <c r="I956" s="281"/>
      <c r="J956" s="8"/>
      <c r="K956" s="8"/>
      <c r="L956" s="8"/>
    </row>
    <row r="957" spans="1:12">
      <c r="A957" s="177" t="s">
        <v>356</v>
      </c>
      <c r="B957" s="28" t="s">
        <v>996</v>
      </c>
      <c r="C957" s="8"/>
      <c r="D957" s="8"/>
      <c r="E957" s="8"/>
      <c r="F957" s="21"/>
      <c r="G957" s="3"/>
      <c r="H957" s="8"/>
      <c r="I957" s="281"/>
      <c r="J957" s="8"/>
      <c r="K957" s="8"/>
      <c r="L957" s="8"/>
    </row>
    <row r="958" spans="1:12">
      <c r="A958" s="177" t="s">
        <v>356</v>
      </c>
      <c r="B958" s="28" t="s">
        <v>134</v>
      </c>
      <c r="C958" s="8"/>
      <c r="D958" s="8"/>
      <c r="E958" s="8"/>
      <c r="F958" s="21"/>
      <c r="G958" s="3"/>
      <c r="H958" s="8"/>
      <c r="I958" s="281"/>
      <c r="J958" s="8"/>
      <c r="K958" s="8"/>
      <c r="L958" s="8"/>
    </row>
    <row r="959" spans="1:12">
      <c r="A959" s="177" t="s">
        <v>356</v>
      </c>
      <c r="F959" s="464"/>
      <c r="G959" s="559"/>
      <c r="I959" s="838"/>
      <c r="L959" s="8"/>
    </row>
    <row r="960" spans="1:12" ht="18.75">
      <c r="A960" s="177" t="s">
        <v>1361</v>
      </c>
      <c r="B960" s="465" t="s">
        <v>1391</v>
      </c>
      <c r="F960" s="464"/>
      <c r="G960" s="559"/>
      <c r="I960" s="838"/>
      <c r="L960" s="8"/>
    </row>
    <row r="961" spans="1:13" ht="19.5" thickBot="1">
      <c r="A961" s="177" t="s">
        <v>1361</v>
      </c>
      <c r="B961" s="465"/>
      <c r="F961" s="464"/>
      <c r="G961" s="559"/>
      <c r="I961" s="838"/>
      <c r="L961" s="8"/>
    </row>
    <row r="962" spans="1:13" ht="26.25" thickBot="1">
      <c r="A962" s="177" t="s">
        <v>1361</v>
      </c>
      <c r="B962" s="467" t="s">
        <v>1472</v>
      </c>
      <c r="C962" s="468"/>
      <c r="D962" s="468"/>
      <c r="E962" s="468"/>
      <c r="F962" s="468"/>
      <c r="G962" s="468"/>
      <c r="H962" s="469"/>
      <c r="I962" s="470" t="s">
        <v>352</v>
      </c>
      <c r="J962" s="471"/>
      <c r="K962" s="471"/>
      <c r="L962" s="8"/>
      <c r="M962" s="163"/>
    </row>
    <row r="963" spans="1:13">
      <c r="A963" s="1023" t="s">
        <v>1361</v>
      </c>
      <c r="B963" s="473" t="s">
        <v>680</v>
      </c>
      <c r="C963" s="458"/>
      <c r="D963" s="458"/>
      <c r="E963" s="458"/>
      <c r="F963" s="458"/>
      <c r="G963" s="458"/>
      <c r="H963" s="458"/>
      <c r="I963" s="474" t="s">
        <v>114</v>
      </c>
      <c r="L963" s="8"/>
    </row>
    <row r="964" spans="1:13">
      <c r="A964" s="1023" t="s">
        <v>1361</v>
      </c>
      <c r="B964" s="476" t="s">
        <v>681</v>
      </c>
      <c r="C964" s="458"/>
      <c r="D964" s="458"/>
      <c r="E964" s="458"/>
      <c r="F964" s="458"/>
      <c r="G964" s="458"/>
      <c r="H964" s="458"/>
      <c r="I964" s="440">
        <v>0</v>
      </c>
      <c r="L964" s="8"/>
    </row>
    <row r="965" spans="1:13">
      <c r="A965" s="1023" t="s">
        <v>1361</v>
      </c>
      <c r="B965" s="476" t="s">
        <v>698</v>
      </c>
      <c r="C965" s="458"/>
      <c r="D965" s="458"/>
      <c r="E965" s="458"/>
      <c r="F965" s="458"/>
      <c r="G965" s="458"/>
      <c r="H965" s="458"/>
      <c r="I965" s="440">
        <v>0</v>
      </c>
      <c r="L965" s="8"/>
    </row>
    <row r="966" spans="1:13">
      <c r="A966" s="1023" t="s">
        <v>1361</v>
      </c>
      <c r="B966" s="477" t="s">
        <v>699</v>
      </c>
      <c r="C966" s="458"/>
      <c r="D966" s="458"/>
      <c r="E966" s="458"/>
      <c r="F966" s="458"/>
      <c r="G966" s="458"/>
      <c r="H966" s="458"/>
      <c r="I966" s="441">
        <v>0</v>
      </c>
      <c r="L966" s="8"/>
    </row>
    <row r="967" spans="1:13">
      <c r="A967" s="1023" t="s">
        <v>1361</v>
      </c>
      <c r="B967" s="477" t="s">
        <v>649</v>
      </c>
      <c r="C967" s="458"/>
      <c r="D967" s="458"/>
      <c r="E967" s="458"/>
      <c r="F967" s="458"/>
      <c r="G967" s="458"/>
      <c r="H967" s="458"/>
      <c r="I967" s="441">
        <v>0</v>
      </c>
    </row>
    <row r="968" spans="1:13" ht="13.5" thickBot="1">
      <c r="A968" s="1023" t="s">
        <v>1361</v>
      </c>
      <c r="B968" s="477" t="s">
        <v>43</v>
      </c>
      <c r="C968" s="458"/>
      <c r="D968" s="458"/>
      <c r="E968" s="458"/>
      <c r="F968" s="458"/>
      <c r="G968" s="458"/>
      <c r="H968" s="458"/>
      <c r="I968" s="441">
        <v>0</v>
      </c>
    </row>
    <row r="969" spans="1:13" ht="13.5" thickBot="1">
      <c r="A969" s="1023" t="s">
        <v>1361</v>
      </c>
      <c r="B969" s="479" t="s">
        <v>700</v>
      </c>
      <c r="C969" s="480"/>
      <c r="D969" s="480"/>
      <c r="E969" s="480"/>
      <c r="F969" s="480"/>
      <c r="G969" s="480"/>
      <c r="H969" s="480"/>
      <c r="I969" s="968">
        <f>SUM(I964:I968)</f>
        <v>0</v>
      </c>
    </row>
    <row r="970" spans="1:13" ht="13.5" thickBot="1">
      <c r="A970" s="1023" t="s">
        <v>1361</v>
      </c>
      <c r="B970" s="477" t="s">
        <v>701</v>
      </c>
      <c r="C970" s="481"/>
      <c r="D970" s="481"/>
      <c r="E970" s="481"/>
      <c r="F970" s="481"/>
      <c r="G970" s="481"/>
      <c r="H970" s="481"/>
      <c r="I970" s="442">
        <v>0</v>
      </c>
      <c r="J970" s="482"/>
      <c r="L970" s="472"/>
    </row>
    <row r="971" spans="1:13" ht="13.5" thickBot="1">
      <c r="A971" s="1023" t="s">
        <v>1361</v>
      </c>
      <c r="B971" s="483" t="s">
        <v>605</v>
      </c>
      <c r="C971" s="484"/>
      <c r="D971" s="484"/>
      <c r="E971" s="484"/>
      <c r="F971" s="484"/>
      <c r="G971" s="484"/>
      <c r="H971" s="484"/>
      <c r="I971" s="969">
        <f>I969-I970</f>
        <v>0</v>
      </c>
      <c r="J971" s="482"/>
      <c r="L971" s="475"/>
    </row>
    <row r="972" spans="1:13">
      <c r="A972" s="1023" t="s">
        <v>1361</v>
      </c>
      <c r="C972" s="485"/>
      <c r="D972" s="485"/>
      <c r="E972" s="485"/>
      <c r="F972" s="486"/>
      <c r="G972" s="486"/>
      <c r="H972" s="486"/>
      <c r="I972" s="486"/>
      <c r="L972" s="475"/>
    </row>
    <row r="973" spans="1:13">
      <c r="A973" s="1023" t="s">
        <v>1361</v>
      </c>
      <c r="B973" s="486" t="s">
        <v>44</v>
      </c>
      <c r="C973" s="487"/>
      <c r="D973" s="487"/>
      <c r="E973" s="487"/>
      <c r="F973" s="488"/>
      <c r="G973" s="486"/>
      <c r="H973" s="486"/>
      <c r="I973" s="486"/>
      <c r="L973" s="475"/>
    </row>
    <row r="974" spans="1:13">
      <c r="A974" s="1023" t="s">
        <v>1361</v>
      </c>
      <c r="B974" s="486" t="s">
        <v>1393</v>
      </c>
      <c r="C974" s="485"/>
      <c r="D974" s="489"/>
      <c r="E974" s="489"/>
      <c r="F974" s="490"/>
      <c r="G974" s="490"/>
      <c r="H974" s="490"/>
      <c r="I974" s="490"/>
      <c r="J974" s="491"/>
      <c r="L974" s="475"/>
    </row>
    <row r="975" spans="1:13">
      <c r="A975" s="1023" t="s">
        <v>1361</v>
      </c>
      <c r="B975" s="486"/>
      <c r="C975" s="485"/>
      <c r="D975" s="489"/>
      <c r="E975" s="489"/>
      <c r="F975" s="490"/>
      <c r="G975" s="490"/>
      <c r="H975" s="490"/>
      <c r="I975" s="490"/>
      <c r="J975" s="491"/>
      <c r="K975" s="1091"/>
      <c r="L975" s="475"/>
    </row>
    <row r="976" spans="1:13">
      <c r="A976" s="1023" t="s">
        <v>1361</v>
      </c>
      <c r="B976" s="493" t="s">
        <v>475</v>
      </c>
      <c r="C976" s="458"/>
      <c r="D976" s="458"/>
      <c r="E976" s="458"/>
      <c r="L976" s="475"/>
    </row>
    <row r="977" spans="1:12">
      <c r="A977" s="1023" t="s">
        <v>1361</v>
      </c>
      <c r="B977" s="466" t="s">
        <v>879</v>
      </c>
      <c r="C977" s="492"/>
      <c r="D977" s="492"/>
      <c r="E977" s="492"/>
      <c r="F977" s="482"/>
      <c r="L977" s="478"/>
    </row>
    <row r="978" spans="1:12">
      <c r="A978" s="1023" t="s">
        <v>1361</v>
      </c>
      <c r="B978" s="494" t="s">
        <v>260</v>
      </c>
      <c r="C978" s="492"/>
      <c r="D978" s="492"/>
      <c r="E978" s="492"/>
      <c r="F978" s="482"/>
      <c r="L978" s="475"/>
    </row>
    <row r="979" spans="1:12">
      <c r="A979" s="1023" t="s">
        <v>1361</v>
      </c>
      <c r="B979" s="494" t="s">
        <v>261</v>
      </c>
      <c r="C979" s="458"/>
      <c r="D979" s="458"/>
      <c r="E979" s="458"/>
      <c r="L979" s="475"/>
    </row>
    <row r="980" spans="1:12">
      <c r="A980" s="1023" t="s">
        <v>1361</v>
      </c>
      <c r="B980" s="494" t="s">
        <v>1397</v>
      </c>
      <c r="C980" s="492"/>
      <c r="D980" s="492"/>
      <c r="E980" s="492"/>
      <c r="F980" s="482"/>
      <c r="L980" s="475"/>
    </row>
    <row r="981" spans="1:12">
      <c r="A981" s="1023" t="s">
        <v>1361</v>
      </c>
      <c r="B981" s="494" t="s">
        <v>1016</v>
      </c>
      <c r="C981" s="458"/>
      <c r="D981" s="458"/>
      <c r="E981" s="458"/>
      <c r="L981" s="475"/>
    </row>
    <row r="982" spans="1:12">
      <c r="A982" s="1023" t="s">
        <v>1361</v>
      </c>
      <c r="C982" s="458"/>
      <c r="D982" s="458"/>
      <c r="E982" s="458"/>
      <c r="L982" s="475"/>
    </row>
    <row r="983" spans="1:12">
      <c r="A983" s="1023" t="s">
        <v>1361</v>
      </c>
      <c r="B983" s="466" t="s">
        <v>1017</v>
      </c>
      <c r="C983" s="458"/>
      <c r="D983" s="458"/>
      <c r="E983" s="458"/>
      <c r="L983" s="475"/>
    </row>
    <row r="984" spans="1:12">
      <c r="A984" s="1023" t="s">
        <v>1361</v>
      </c>
      <c r="B984" s="466"/>
      <c r="C984" s="1093"/>
      <c r="D984" s="1093"/>
      <c r="E984" s="1093"/>
      <c r="F984" s="1091"/>
      <c r="G984" s="1091"/>
      <c r="H984" s="1091"/>
      <c r="I984" s="1091"/>
      <c r="J984" s="1091"/>
      <c r="K984" s="1091"/>
      <c r="L984" s="475"/>
    </row>
    <row r="985" spans="1:12">
      <c r="A985" s="1023" t="s">
        <v>1361</v>
      </c>
      <c r="B985" s="466"/>
      <c r="C985" s="1093"/>
      <c r="D985" s="1093"/>
      <c r="E985" s="1093"/>
      <c r="F985" s="1091"/>
      <c r="G985" s="1091"/>
      <c r="H985" s="1091"/>
      <c r="I985" s="1091"/>
      <c r="J985" s="1091"/>
      <c r="K985" s="1091"/>
      <c r="L985" s="475"/>
    </row>
    <row r="986" spans="1:12" ht="13.5" thickBot="1">
      <c r="A986" s="1023" t="s">
        <v>1361</v>
      </c>
      <c r="B986" s="466"/>
      <c r="C986" s="1093"/>
      <c r="D986" s="1093"/>
      <c r="E986" s="1093"/>
      <c r="F986" s="1091"/>
      <c r="G986" s="1091"/>
      <c r="H986" s="1091"/>
      <c r="I986" s="1091"/>
      <c r="J986" s="1091"/>
      <c r="K986" s="1091"/>
      <c r="L986" s="475"/>
    </row>
    <row r="987" spans="1:12" ht="26.25" thickBot="1">
      <c r="A987" s="1023" t="s">
        <v>1299</v>
      </c>
      <c r="B987" s="498" t="s">
        <v>775</v>
      </c>
      <c r="C987" s="499"/>
      <c r="D987" s="499"/>
      <c r="E987" s="499"/>
      <c r="F987" s="499"/>
      <c r="G987" s="499"/>
      <c r="H987" s="499"/>
      <c r="I987" s="500" t="s">
        <v>354</v>
      </c>
      <c r="J987" s="471"/>
      <c r="K987" s="471"/>
      <c r="L987" s="8"/>
    </row>
    <row r="988" spans="1:12">
      <c r="A988" s="1023" t="s">
        <v>1299</v>
      </c>
      <c r="B988" s="872" t="s">
        <v>93</v>
      </c>
      <c r="C988" s="1353"/>
      <c r="D988" s="1353"/>
      <c r="E988" s="1353"/>
      <c r="F988" s="1354"/>
      <c r="G988" s="1354"/>
      <c r="H988" s="1354"/>
      <c r="I988" s="441">
        <v>0</v>
      </c>
      <c r="L988" s="8"/>
    </row>
    <row r="989" spans="1:12" ht="13.5" thickBot="1">
      <c r="A989" s="177" t="s">
        <v>1299</v>
      </c>
      <c r="B989" s="876" t="s">
        <v>92</v>
      </c>
      <c r="C989" s="1352"/>
      <c r="D989" s="1352"/>
      <c r="E989" s="1352"/>
      <c r="F989" s="607"/>
      <c r="G989" s="607"/>
      <c r="H989" s="607"/>
      <c r="I989" s="442">
        <v>0</v>
      </c>
      <c r="L989" s="8"/>
    </row>
    <row r="990" spans="1:12">
      <c r="A990" s="1023" t="s">
        <v>1299</v>
      </c>
      <c r="B990" s="494" t="s">
        <v>94</v>
      </c>
      <c r="L990" s="3"/>
    </row>
    <row r="991" spans="1:12" ht="13.5" thickBot="1">
      <c r="A991" s="1023" t="s">
        <v>1299</v>
      </c>
      <c r="B991" s="458"/>
      <c r="L991" s="3"/>
    </row>
    <row r="992" spans="1:12" ht="26.25" thickBot="1">
      <c r="A992" s="1023" t="s">
        <v>1299</v>
      </c>
      <c r="B992" s="1548" t="s">
        <v>1332</v>
      </c>
      <c r="C992" s="1549"/>
      <c r="D992" s="1549"/>
      <c r="E992" s="501"/>
      <c r="F992" s="501"/>
      <c r="G992" s="501"/>
      <c r="H992" s="502" t="s">
        <v>1398</v>
      </c>
      <c r="I992" s="502" t="s">
        <v>354</v>
      </c>
      <c r="J992" s="1315"/>
      <c r="K992" s="471"/>
      <c r="L992" s="3"/>
    </row>
    <row r="993" spans="1:12" ht="25.5">
      <c r="A993" s="1023" t="s">
        <v>1299</v>
      </c>
      <c r="B993" s="1320" t="s">
        <v>1333</v>
      </c>
      <c r="C993" s="503"/>
      <c r="D993" s="503"/>
      <c r="E993" s="503"/>
      <c r="F993" s="503"/>
      <c r="G993" s="503"/>
      <c r="H993" s="1321" t="s">
        <v>544</v>
      </c>
      <c r="I993" s="1321" t="s">
        <v>544</v>
      </c>
      <c r="L993" s="497"/>
    </row>
    <row r="994" spans="1:12">
      <c r="A994" s="1023" t="s">
        <v>1299</v>
      </c>
      <c r="B994" s="1319" t="s">
        <v>368</v>
      </c>
      <c r="C994" s="1093"/>
      <c r="D994" s="1093"/>
      <c r="E994" s="1093"/>
      <c r="F994" s="1093"/>
      <c r="G994" s="1093"/>
      <c r="H994" s="441">
        <v>0</v>
      </c>
      <c r="I994" s="441">
        <v>0</v>
      </c>
      <c r="L994" s="497"/>
    </row>
    <row r="995" spans="1:12">
      <c r="A995" s="1023" t="s">
        <v>1299</v>
      </c>
      <c r="B995" s="1094" t="s">
        <v>45</v>
      </c>
      <c r="C995" s="1093"/>
      <c r="D995" s="1093"/>
      <c r="E995" s="1093"/>
      <c r="F995" s="1093"/>
      <c r="G995" s="1093"/>
      <c r="H995" s="441">
        <v>0</v>
      </c>
      <c r="I995" s="441">
        <v>0</v>
      </c>
      <c r="L995" s="471"/>
    </row>
    <row r="996" spans="1:12">
      <c r="A996" s="1023" t="s">
        <v>1299</v>
      </c>
      <c r="B996" s="1094" t="s">
        <v>1334</v>
      </c>
      <c r="C996" s="1093"/>
      <c r="D996" s="1093"/>
      <c r="E996" s="1093"/>
      <c r="F996" s="1093"/>
      <c r="G996" s="1093"/>
      <c r="H996" s="441">
        <v>0</v>
      </c>
      <c r="I996" s="441">
        <v>0</v>
      </c>
    </row>
    <row r="997" spans="1:12">
      <c r="A997" s="1023" t="s">
        <v>1299</v>
      </c>
      <c r="B997" s="504" t="s">
        <v>627</v>
      </c>
      <c r="C997" s="1093"/>
      <c r="D997" s="1093"/>
      <c r="E997" s="1093"/>
      <c r="F997" s="1093"/>
      <c r="G997" s="1093"/>
      <c r="H997" s="1322" t="e">
        <f>H996/H995</f>
        <v>#DIV/0!</v>
      </c>
      <c r="I997" s="1322" t="e">
        <f>I996/I995</f>
        <v>#DIV/0!</v>
      </c>
    </row>
    <row r="998" spans="1:12">
      <c r="A998" s="1023" t="s">
        <v>1299</v>
      </c>
      <c r="B998" s="1323" t="s">
        <v>95</v>
      </c>
      <c r="C998" s="1324"/>
      <c r="D998" s="1324"/>
      <c r="E998" s="1324"/>
      <c r="F998" s="1324"/>
      <c r="G998" s="1324"/>
      <c r="H998" s="1325">
        <v>0</v>
      </c>
      <c r="I998" s="1325">
        <v>0</v>
      </c>
    </row>
    <row r="999" spans="1:12">
      <c r="A999" s="1023" t="s">
        <v>1299</v>
      </c>
      <c r="B999" s="505" t="s">
        <v>373</v>
      </c>
      <c r="C999" s="506"/>
      <c r="D999" s="506"/>
      <c r="E999" s="506"/>
      <c r="F999" s="506"/>
      <c r="G999" s="506"/>
      <c r="H999" s="1326">
        <v>0</v>
      </c>
      <c r="I999" s="1326">
        <v>0</v>
      </c>
    </row>
    <row r="1000" spans="1:12">
      <c r="A1000" s="1023" t="s">
        <v>1299</v>
      </c>
      <c r="B1000" s="1327" t="s">
        <v>887</v>
      </c>
      <c r="C1000" s="1093"/>
      <c r="D1000" s="1093"/>
      <c r="E1000" s="1093"/>
      <c r="F1000" s="1093"/>
      <c r="G1000" s="1093"/>
      <c r="H1000" s="474" t="s">
        <v>544</v>
      </c>
      <c r="I1000" s="474" t="s">
        <v>544</v>
      </c>
      <c r="L1000" s="472"/>
    </row>
    <row r="1001" spans="1:12">
      <c r="A1001" s="1023" t="s">
        <v>1299</v>
      </c>
      <c r="B1001" s="1319" t="s">
        <v>262</v>
      </c>
      <c r="C1001" s="1093"/>
      <c r="D1001" s="1093"/>
      <c r="E1001" s="1093"/>
      <c r="F1001" s="1093"/>
      <c r="G1001" s="1093"/>
      <c r="H1001" s="441">
        <v>0</v>
      </c>
      <c r="I1001" s="441">
        <v>0</v>
      </c>
    </row>
    <row r="1002" spans="1:12">
      <c r="A1002" s="1023" t="s">
        <v>1299</v>
      </c>
      <c r="B1002" s="1094" t="s">
        <v>263</v>
      </c>
      <c r="C1002" s="1093"/>
      <c r="D1002" s="1093"/>
      <c r="E1002" s="1093"/>
      <c r="F1002" s="1093"/>
      <c r="G1002" s="1093"/>
      <c r="H1002" s="441">
        <v>0</v>
      </c>
      <c r="I1002" s="441">
        <v>0</v>
      </c>
    </row>
    <row r="1003" spans="1:12">
      <c r="A1003" s="1023" t="s">
        <v>1299</v>
      </c>
      <c r="B1003" s="1094" t="s">
        <v>1335</v>
      </c>
      <c r="C1003" s="1093"/>
      <c r="D1003" s="1093"/>
      <c r="E1003" s="1093"/>
      <c r="F1003" s="1093"/>
      <c r="G1003" s="1093"/>
      <c r="H1003" s="441">
        <v>0</v>
      </c>
      <c r="I1003" s="441">
        <v>0</v>
      </c>
      <c r="L1003" s="475"/>
    </row>
    <row r="1004" spans="1:12">
      <c r="A1004" s="1023" t="s">
        <v>1299</v>
      </c>
      <c r="B1004" s="504" t="s">
        <v>265</v>
      </c>
      <c r="C1004" s="1093"/>
      <c r="D1004" s="1093"/>
      <c r="E1004" s="1093"/>
      <c r="F1004" s="1093"/>
      <c r="G1004" s="1093"/>
      <c r="H1004" s="1322" t="e">
        <f>H1003/H1002</f>
        <v>#DIV/0!</v>
      </c>
      <c r="I1004" s="1322" t="e">
        <f>I1003/I1002</f>
        <v>#DIV/0!</v>
      </c>
      <c r="K1004" s="443" t="s">
        <v>152</v>
      </c>
      <c r="L1004" s="475"/>
    </row>
    <row r="1005" spans="1:12">
      <c r="A1005" s="1023" t="s">
        <v>1299</v>
      </c>
      <c r="B1005" s="1323" t="s">
        <v>1336</v>
      </c>
      <c r="C1005" s="1324"/>
      <c r="D1005" s="1324"/>
      <c r="E1005" s="1324"/>
      <c r="F1005" s="1324"/>
      <c r="G1005" s="1324"/>
      <c r="H1005" s="1325">
        <v>0</v>
      </c>
      <c r="I1005" s="1325">
        <v>0</v>
      </c>
      <c r="L1005" s="475"/>
    </row>
    <row r="1006" spans="1:12">
      <c r="A1006" s="1023" t="s">
        <v>1299</v>
      </c>
      <c r="B1006" s="1094" t="s">
        <v>1337</v>
      </c>
      <c r="C1006" s="1093"/>
      <c r="D1006" s="1093"/>
      <c r="E1006" s="1093"/>
      <c r="F1006" s="1093"/>
      <c r="G1006" s="1093"/>
      <c r="H1006" s="1325">
        <v>0</v>
      </c>
      <c r="I1006" s="1325">
        <v>0</v>
      </c>
      <c r="J1006" s="1091"/>
      <c r="K1006" s="1091"/>
      <c r="L1006" s="475"/>
    </row>
    <row r="1007" spans="1:12">
      <c r="A1007" s="1023" t="s">
        <v>1299</v>
      </c>
      <c r="B1007" s="1328" t="s">
        <v>1338</v>
      </c>
      <c r="C1007" s="1329"/>
      <c r="D1007" s="1329"/>
      <c r="E1007" s="1329"/>
      <c r="F1007" s="1329"/>
      <c r="G1007" s="1329"/>
      <c r="H1007" s="1330">
        <v>0</v>
      </c>
      <c r="I1007" s="1330">
        <v>0</v>
      </c>
      <c r="L1007" s="475"/>
    </row>
    <row r="1008" spans="1:12" s="1169" customFormat="1">
      <c r="A1008" s="1023" t="s">
        <v>1299</v>
      </c>
      <c r="B1008" s="1094" t="s">
        <v>1339</v>
      </c>
      <c r="C1008" s="1093"/>
      <c r="D1008" s="1093"/>
      <c r="E1008" s="1093"/>
      <c r="F1008" s="1093"/>
      <c r="G1008" s="1093"/>
      <c r="H1008" s="441">
        <v>0</v>
      </c>
      <c r="I1008" s="441">
        <v>0</v>
      </c>
      <c r="J1008" s="443"/>
      <c r="K1008" s="443"/>
      <c r="L1008" s="475"/>
    </row>
    <row r="1009" spans="1:17" s="1169" customFormat="1">
      <c r="A1009" s="1023" t="s">
        <v>1299</v>
      </c>
      <c r="B1009" s="1094" t="s">
        <v>269</v>
      </c>
      <c r="C1009" s="1093"/>
      <c r="D1009" s="1093"/>
      <c r="E1009" s="1093"/>
      <c r="F1009" s="1093"/>
      <c r="G1009" s="1093"/>
      <c r="H1009" s="441">
        <v>0</v>
      </c>
      <c r="I1009" s="441">
        <v>0</v>
      </c>
      <c r="J1009" s="443"/>
      <c r="K1009" s="443"/>
      <c r="L1009" s="475"/>
    </row>
    <row r="1010" spans="1:17" s="1169" customFormat="1" ht="13.5" thickBot="1">
      <c r="A1010" s="1023" t="s">
        <v>1299</v>
      </c>
      <c r="B1010" s="507" t="s">
        <v>270</v>
      </c>
      <c r="C1010" s="1095"/>
      <c r="D1010" s="1095"/>
      <c r="E1010" s="1095"/>
      <c r="F1010" s="1095"/>
      <c r="G1010" s="1095"/>
      <c r="H1010" s="1331" t="e">
        <f>H1009/H1008</f>
        <v>#DIV/0!</v>
      </c>
      <c r="I1010" s="1331" t="e">
        <f>I1009/I1008</f>
        <v>#DIV/0!</v>
      </c>
      <c r="J1010" s="443"/>
      <c r="K1010" s="443"/>
      <c r="L1010" s="475"/>
    </row>
    <row r="1011" spans="1:17" s="1169" customFormat="1">
      <c r="A1011" s="1023" t="s">
        <v>1299</v>
      </c>
      <c r="B1011" s="494" t="s">
        <v>200</v>
      </c>
      <c r="C1011" s="458"/>
      <c r="D1011" s="458"/>
      <c r="E1011" s="458"/>
      <c r="F1011" s="443"/>
      <c r="G1011" s="443"/>
      <c r="H1011" s="443"/>
      <c r="I1011" s="443"/>
      <c r="J1011" s="443"/>
      <c r="K1011" s="443"/>
      <c r="L1011" s="475"/>
    </row>
    <row r="1012" spans="1:17">
      <c r="A1012" s="1023" t="s">
        <v>1299</v>
      </c>
      <c r="B1012" s="494" t="s">
        <v>199</v>
      </c>
      <c r="C1012" s="458"/>
      <c r="D1012" s="458"/>
      <c r="E1012" s="458"/>
      <c r="F1012" s="458"/>
      <c r="L1012" s="475"/>
    </row>
    <row r="1013" spans="1:17">
      <c r="A1013" s="1023" t="s">
        <v>1299</v>
      </c>
      <c r="B1013" s="494" t="s">
        <v>198</v>
      </c>
      <c r="C1013" s="458"/>
      <c r="D1013" s="458"/>
      <c r="E1013" s="458"/>
      <c r="F1013" s="458"/>
      <c r="L1013" s="475"/>
    </row>
    <row r="1014" spans="1:17">
      <c r="A1014" s="1023" t="s">
        <v>1299</v>
      </c>
      <c r="B1014" s="494" t="s">
        <v>197</v>
      </c>
      <c r="C1014" s="458"/>
      <c r="D1014" s="458"/>
      <c r="E1014" s="458"/>
      <c r="F1014" s="458"/>
      <c r="L1014" s="475"/>
    </row>
    <row r="1015" spans="1:17" s="27" customFormat="1" ht="13.5" thickBot="1">
      <c r="A1015" s="1023" t="s">
        <v>1299</v>
      </c>
      <c r="B1015" s="494"/>
      <c r="C1015" s="1093"/>
      <c r="D1015" s="1093"/>
      <c r="E1015" s="1093"/>
      <c r="F1015" s="1093"/>
      <c r="G1015" s="1091"/>
      <c r="H1015" s="1091"/>
      <c r="I1015" s="1091"/>
      <c r="J1015" s="1091"/>
      <c r="K1015" s="1091"/>
      <c r="L1015" s="475"/>
    </row>
    <row r="1016" spans="1:17" ht="26.25" thickBot="1">
      <c r="A1016" s="1023" t="s">
        <v>356</v>
      </c>
      <c r="B1016" s="1488" t="s">
        <v>355</v>
      </c>
      <c r="C1016" s="1489"/>
      <c r="D1016" s="1489"/>
      <c r="E1016" s="226"/>
      <c r="F1016" s="226"/>
      <c r="G1016" s="226"/>
      <c r="H1016" s="227"/>
      <c r="I1016" s="228" t="s">
        <v>1473</v>
      </c>
      <c r="J1016" s="8"/>
      <c r="K1016" s="8"/>
      <c r="L1016" s="475"/>
    </row>
    <row r="1017" spans="1:17">
      <c r="A1017" s="1023" t="s">
        <v>356</v>
      </c>
      <c r="B1017" s="175" t="s">
        <v>156</v>
      </c>
      <c r="C1017" s="61"/>
      <c r="D1017" s="61"/>
      <c r="E1017" s="61"/>
      <c r="F1017" s="61"/>
      <c r="G1017" s="61"/>
      <c r="H1017" s="229"/>
      <c r="I1017" s="221">
        <v>0</v>
      </c>
      <c r="J1017" s="8"/>
      <c r="K1017" s="8"/>
      <c r="L1017" s="475"/>
    </row>
    <row r="1018" spans="1:17" ht="13.5" thickBot="1">
      <c r="A1018" s="1023" t="s">
        <v>356</v>
      </c>
      <c r="B1018" s="175" t="s">
        <v>316</v>
      </c>
      <c r="C1018" s="61"/>
      <c r="D1018" s="61"/>
      <c r="E1018" s="61"/>
      <c r="F1018" s="61"/>
      <c r="G1018" s="61"/>
      <c r="H1018" s="229"/>
      <c r="I1018" s="221">
        <v>0</v>
      </c>
      <c r="J1018" s="8"/>
      <c r="K1018" s="8"/>
      <c r="L1018" s="475"/>
    </row>
    <row r="1019" spans="1:17" ht="13.5" thickBot="1">
      <c r="A1019" s="1023" t="s">
        <v>356</v>
      </c>
      <c r="B1019" s="176" t="s">
        <v>888</v>
      </c>
      <c r="C1019" s="203"/>
      <c r="D1019" s="203"/>
      <c r="E1019" s="203"/>
      <c r="F1019" s="203"/>
      <c r="G1019" s="203"/>
      <c r="H1019" s="230"/>
      <c r="I1019" s="231">
        <f>SUM(I1017:I1018)</f>
        <v>0</v>
      </c>
      <c r="J1019" s="8"/>
      <c r="K1019" s="8"/>
      <c r="L1019" s="475"/>
    </row>
    <row r="1020" spans="1:17" ht="13.5" thickBot="1">
      <c r="A1020" s="1023" t="s">
        <v>356</v>
      </c>
      <c r="B1020" s="8"/>
      <c r="C1020" s="8"/>
      <c r="D1020" s="8"/>
      <c r="E1020" s="8"/>
      <c r="F1020" s="8"/>
      <c r="G1020" s="8"/>
      <c r="H1020" s="8"/>
      <c r="I1020" s="8"/>
      <c r="J1020" s="8"/>
      <c r="K1020" s="8"/>
      <c r="L1020" s="475"/>
      <c r="Q1020" s="8" t="s">
        <v>152</v>
      </c>
    </row>
    <row r="1021" spans="1:17" s="1169" customFormat="1" ht="26.25" thickBot="1">
      <c r="A1021" s="1023" t="s">
        <v>356</v>
      </c>
      <c r="B1021" s="1439" t="s">
        <v>1399</v>
      </c>
      <c r="C1021" s="1440"/>
      <c r="D1021" s="1440"/>
      <c r="E1021" s="36"/>
      <c r="F1021" s="232" t="s">
        <v>885</v>
      </c>
      <c r="G1021" s="233" t="s">
        <v>65</v>
      </c>
      <c r="H1021" s="225" t="s">
        <v>66</v>
      </c>
      <c r="I1021" s="225" t="s">
        <v>694</v>
      </c>
      <c r="J1021" s="232" t="s">
        <v>67</v>
      </c>
      <c r="K1021" s="225" t="s">
        <v>854</v>
      </c>
      <c r="L1021" s="475"/>
    </row>
    <row r="1022" spans="1:17" ht="13.5" thickBot="1">
      <c r="A1022" s="1023" t="s">
        <v>356</v>
      </c>
      <c r="B1022" s="173" t="s">
        <v>367</v>
      </c>
      <c r="C1022" s="178"/>
      <c r="D1022" s="178"/>
      <c r="E1022" s="178"/>
      <c r="F1022" s="205">
        <v>0</v>
      </c>
      <c r="G1022" s="205">
        <v>0</v>
      </c>
      <c r="H1022" s="203">
        <v>0</v>
      </c>
      <c r="I1022" s="205">
        <v>0</v>
      </c>
      <c r="J1022" s="203">
        <v>0</v>
      </c>
      <c r="K1022" s="24">
        <f>SUM(F1022:J1022)</f>
        <v>0</v>
      </c>
      <c r="L1022" s="475"/>
    </row>
    <row r="1023" spans="1:17">
      <c r="A1023" s="1023" t="s">
        <v>356</v>
      </c>
      <c r="B1023" s="28" t="s">
        <v>886</v>
      </c>
      <c r="C1023" s="8"/>
      <c r="D1023" s="8"/>
      <c r="E1023" s="8"/>
      <c r="F1023" s="8"/>
      <c r="G1023" s="8"/>
      <c r="H1023" s="8"/>
      <c r="I1023" s="8"/>
      <c r="J1023" s="8"/>
      <c r="K1023" s="8"/>
      <c r="L1023" s="475"/>
    </row>
    <row r="1024" spans="1:17">
      <c r="A1024" s="1023" t="s">
        <v>356</v>
      </c>
      <c r="B1024" s="41" t="s">
        <v>183</v>
      </c>
      <c r="C1024" s="8"/>
      <c r="D1024" s="8"/>
      <c r="E1024" s="8"/>
      <c r="F1024" s="8"/>
      <c r="G1024" s="8"/>
      <c r="H1024" s="8"/>
      <c r="I1024" s="8"/>
      <c r="J1024" s="8"/>
      <c r="K1024" s="8"/>
      <c r="L1024" s="8"/>
    </row>
    <row r="1025" spans="1:13" s="163" customFormat="1">
      <c r="A1025" s="1023" t="s">
        <v>356</v>
      </c>
      <c r="B1025" s="41" t="s">
        <v>880</v>
      </c>
      <c r="C1025" s="8"/>
      <c r="D1025" s="8"/>
      <c r="E1025" s="8"/>
      <c r="F1025" s="8"/>
      <c r="G1025" s="8"/>
      <c r="H1025" s="8"/>
      <c r="I1025" s="8"/>
      <c r="J1025" s="8"/>
      <c r="K1025" s="8"/>
      <c r="L1025" s="8"/>
    </row>
    <row r="1026" spans="1:13">
      <c r="A1026" s="1023" t="s">
        <v>356</v>
      </c>
      <c r="B1026" s="41" t="s">
        <v>881</v>
      </c>
      <c r="C1026" s="8"/>
      <c r="D1026" s="8"/>
      <c r="E1026" s="8"/>
      <c r="F1026" s="8"/>
      <c r="G1026" s="8"/>
      <c r="H1026" s="8"/>
      <c r="I1026" s="8"/>
      <c r="J1026" s="8"/>
      <c r="K1026" s="8"/>
      <c r="L1026" s="8"/>
      <c r="M1026" s="1298"/>
    </row>
    <row r="1027" spans="1:13">
      <c r="A1027" s="1023" t="s">
        <v>356</v>
      </c>
      <c r="B1027" s="35"/>
      <c r="C1027" s="8"/>
      <c r="D1027" s="8"/>
      <c r="E1027" s="8"/>
      <c r="F1027" s="21" t="s">
        <v>116</v>
      </c>
      <c r="G1027" s="179" t="str">
        <f>IF(I1008-K1022=0,"","Sjekk antall effektuerte tildelinger av kommunale boliger i tab. 1-3-B1-rad 13")</f>
        <v/>
      </c>
      <c r="H1027" s="8"/>
      <c r="I1027" s="8"/>
      <c r="J1027" s="8"/>
      <c r="K1027" s="8"/>
      <c r="L1027" s="8"/>
      <c r="M1027" s="1298"/>
    </row>
    <row r="1028" spans="1:13">
      <c r="A1028" s="1023" t="s">
        <v>356</v>
      </c>
      <c r="B1028" s="508"/>
      <c r="L1028" s="8"/>
      <c r="M1028" s="1299"/>
    </row>
    <row r="1029" spans="1:13" ht="13.5" thickBot="1">
      <c r="A1029" s="1023" t="s">
        <v>1299</v>
      </c>
      <c r="C1029" s="458"/>
      <c r="D1029" s="458"/>
      <c r="E1029" s="458"/>
      <c r="H1029" s="458"/>
      <c r="J1029" s="475"/>
      <c r="L1029" s="234"/>
    </row>
    <row r="1030" spans="1:13" s="1169" customFormat="1">
      <c r="A1030" s="1023" t="s">
        <v>1299</v>
      </c>
      <c r="B1030" s="509"/>
      <c r="C1030" s="510"/>
      <c r="D1030" s="510"/>
      <c r="E1030" s="1490" t="s">
        <v>704</v>
      </c>
      <c r="F1030" s="1491"/>
      <c r="G1030" s="1491"/>
      <c r="H1030" s="1491"/>
      <c r="I1030" s="1492"/>
      <c r="J1030" s="511"/>
      <c r="K1030" s="443"/>
      <c r="L1030" s="8"/>
    </row>
    <row r="1031" spans="1:13" s="1169" customFormat="1">
      <c r="A1031" s="1023" t="s">
        <v>1361</v>
      </c>
      <c r="B1031" s="513" t="s">
        <v>702</v>
      </c>
      <c r="C1031" s="495"/>
      <c r="D1031" s="495"/>
      <c r="E1031" s="514" t="s">
        <v>508</v>
      </c>
      <c r="F1031" s="515" t="s">
        <v>508</v>
      </c>
      <c r="G1031" s="516" t="s">
        <v>508</v>
      </c>
      <c r="H1031" s="517" t="s">
        <v>508</v>
      </c>
      <c r="I1031" s="518" t="s">
        <v>129</v>
      </c>
      <c r="J1031" s="511"/>
      <c r="K1031" s="443"/>
      <c r="L1031" s="8"/>
    </row>
    <row r="1032" spans="1:13" s="1169" customFormat="1">
      <c r="A1032" s="204" t="s">
        <v>1361</v>
      </c>
      <c r="B1032" s="520" t="s">
        <v>1474</v>
      </c>
      <c r="C1032" s="497"/>
      <c r="D1032" s="497"/>
      <c r="E1032" s="514" t="s">
        <v>509</v>
      </c>
      <c r="F1032" s="515" t="s">
        <v>510</v>
      </c>
      <c r="G1032" s="516" t="s">
        <v>510</v>
      </c>
      <c r="H1032" s="517" t="s">
        <v>510</v>
      </c>
      <c r="I1032" s="521"/>
      <c r="J1032" s="511"/>
      <c r="K1032" s="443"/>
      <c r="L1032" s="8"/>
    </row>
    <row r="1033" spans="1:13" s="1169" customFormat="1">
      <c r="A1033" s="204" t="s">
        <v>1361</v>
      </c>
      <c r="B1033" s="513" t="s">
        <v>158</v>
      </c>
      <c r="C1033" s="497"/>
      <c r="D1033" s="497"/>
      <c r="E1033" s="514" t="s">
        <v>500</v>
      </c>
      <c r="F1033" s="515" t="s">
        <v>501</v>
      </c>
      <c r="G1033" s="516" t="s">
        <v>502</v>
      </c>
      <c r="H1033" s="517" t="s">
        <v>503</v>
      </c>
      <c r="I1033" s="521"/>
      <c r="J1033" s="511"/>
      <c r="K1033" s="443"/>
      <c r="L1033" s="8"/>
    </row>
    <row r="1034" spans="1:13" s="1169" customFormat="1" ht="26.25" thickBot="1">
      <c r="A1034" s="204" t="s">
        <v>1361</v>
      </c>
      <c r="B1034" s="1424"/>
      <c r="C1034" s="1425"/>
      <c r="D1034" s="522"/>
      <c r="E1034" s="523" t="s">
        <v>504</v>
      </c>
      <c r="F1034" s="524" t="s">
        <v>505</v>
      </c>
      <c r="G1034" s="525" t="s">
        <v>506</v>
      </c>
      <c r="H1034" s="526" t="s">
        <v>507</v>
      </c>
      <c r="I1034" s="527"/>
      <c r="J1034" s="528"/>
      <c r="K1034" s="443"/>
      <c r="L1034" s="8"/>
    </row>
    <row r="1035" spans="1:13" s="1169" customFormat="1">
      <c r="A1035" s="204" t="s">
        <v>1361</v>
      </c>
      <c r="B1035" s="477" t="s">
        <v>245</v>
      </c>
      <c r="C1035" s="443"/>
      <c r="D1035" s="530"/>
      <c r="E1035" s="531">
        <v>0</v>
      </c>
      <c r="F1035" s="532">
        <v>0</v>
      </c>
      <c r="G1035" s="532">
        <v>0</v>
      </c>
      <c r="H1035" s="533">
        <v>0</v>
      </c>
      <c r="I1035" s="974">
        <f>SUM(E1035:H1035)</f>
        <v>0</v>
      </c>
      <c r="J1035" s="495"/>
      <c r="K1035" s="443"/>
      <c r="L1035" s="8"/>
    </row>
    <row r="1036" spans="1:13" s="1169" customFormat="1" ht="13.5" thickBot="1">
      <c r="A1036" s="204" t="s">
        <v>1361</v>
      </c>
      <c r="B1036" s="535" t="s">
        <v>246</v>
      </c>
      <c r="C1036" s="496"/>
      <c r="D1036" s="496"/>
      <c r="E1036" s="531">
        <v>0</v>
      </c>
      <c r="F1036" s="532">
        <v>0</v>
      </c>
      <c r="G1036" s="532">
        <v>0</v>
      </c>
      <c r="H1036" s="536">
        <v>0</v>
      </c>
      <c r="I1036" s="974">
        <f>SUM(E1036:H1036)</f>
        <v>0</v>
      </c>
      <c r="J1036" s="495"/>
      <c r="K1036" s="443"/>
      <c r="L1036" s="475"/>
    </row>
    <row r="1037" spans="1:13" s="1169" customFormat="1" ht="13.5" thickBot="1">
      <c r="A1037" s="204" t="s">
        <v>1361</v>
      </c>
      <c r="B1037" s="479" t="s">
        <v>159</v>
      </c>
      <c r="C1037" s="480"/>
      <c r="D1037" s="480"/>
      <c r="E1037" s="970">
        <f>SUM(E1035:E1036)</f>
        <v>0</v>
      </c>
      <c r="F1037" s="971">
        <f>SUM(F1035:F1036)</f>
        <v>0</v>
      </c>
      <c r="G1037" s="971">
        <f>SUM(G1035:G1036)</f>
        <v>0</v>
      </c>
      <c r="H1037" s="972">
        <f>SUM(H1035:H1036)</f>
        <v>0</v>
      </c>
      <c r="I1037" s="973">
        <f>SUM(I1035:I1036)</f>
        <v>0</v>
      </c>
      <c r="J1037" s="496"/>
      <c r="K1037" s="443"/>
      <c r="L1037" s="443"/>
    </row>
    <row r="1038" spans="1:13" s="1169" customFormat="1">
      <c r="A1038" s="204" t="s">
        <v>1361</v>
      </c>
      <c r="B1038" s="486" t="s">
        <v>520</v>
      </c>
      <c r="C1038" s="458"/>
      <c r="D1038" s="443"/>
      <c r="E1038" s="443"/>
      <c r="F1038" s="443"/>
      <c r="G1038" s="443"/>
      <c r="H1038" s="443"/>
      <c r="I1038" s="443"/>
      <c r="J1038" s="443"/>
      <c r="K1038" s="443"/>
      <c r="L1038" s="512"/>
    </row>
    <row r="1039" spans="1:13" s="1169" customFormat="1">
      <c r="A1039" s="204" t="s">
        <v>1361</v>
      </c>
      <c r="B1039" s="486" t="s">
        <v>1400</v>
      </c>
      <c r="C1039" s="458"/>
      <c r="D1039" s="443"/>
      <c r="E1039" s="443"/>
      <c r="F1039" s="443"/>
      <c r="G1039" s="443"/>
      <c r="H1039" s="458"/>
      <c r="I1039" s="443"/>
      <c r="J1039" s="443"/>
      <c r="K1039" s="443"/>
      <c r="L1039" s="519"/>
    </row>
    <row r="1040" spans="1:13" s="1169" customFormat="1">
      <c r="A1040" s="204" t="s">
        <v>1361</v>
      </c>
      <c r="B1040" s="486" t="s">
        <v>651</v>
      </c>
      <c r="C1040" s="458"/>
      <c r="D1040" s="443"/>
      <c r="E1040" s="443"/>
      <c r="F1040" s="443"/>
      <c r="G1040" s="443"/>
      <c r="H1040" s="458"/>
      <c r="I1040" s="443"/>
      <c r="J1040" s="443"/>
      <c r="K1040" s="443"/>
      <c r="L1040" s="519"/>
    </row>
    <row r="1041" spans="1:12" s="27" customFormat="1">
      <c r="A1041" s="204" t="s">
        <v>1361</v>
      </c>
      <c r="B1041" s="486" t="s">
        <v>652</v>
      </c>
      <c r="C1041" s="458"/>
      <c r="D1041" s="443"/>
      <c r="E1041" s="443"/>
      <c r="F1041" s="443"/>
      <c r="G1041" s="443"/>
      <c r="H1041" s="458"/>
      <c r="I1041" s="443"/>
      <c r="J1041" s="443"/>
      <c r="K1041" s="443"/>
      <c r="L1041" s="519"/>
    </row>
    <row r="1042" spans="1:12" ht="13.5" thickBot="1">
      <c r="A1042" s="204" t="s">
        <v>1361</v>
      </c>
      <c r="C1042" s="458"/>
      <c r="H1042" s="458"/>
      <c r="L1042" s="529"/>
    </row>
    <row r="1043" spans="1:12">
      <c r="A1043" s="204" t="s">
        <v>1361</v>
      </c>
      <c r="B1043" s="509" t="s">
        <v>703</v>
      </c>
      <c r="C1043" s="510"/>
      <c r="D1043" s="510"/>
      <c r="E1043" s="1495" t="s">
        <v>13</v>
      </c>
      <c r="F1043" s="511"/>
      <c r="G1043" s="511"/>
      <c r="H1043" s="511"/>
      <c r="I1043" s="511"/>
      <c r="L1043" s="534"/>
    </row>
    <row r="1044" spans="1:12">
      <c r="A1044" s="204" t="s">
        <v>1361</v>
      </c>
      <c r="B1044" s="537" t="s">
        <v>1474</v>
      </c>
      <c r="C1044" s="496"/>
      <c r="D1044" s="496"/>
      <c r="E1044" s="1496"/>
      <c r="F1044" s="511"/>
      <c r="G1044" s="511"/>
      <c r="H1044" s="511"/>
      <c r="I1044" s="511"/>
      <c r="L1044" s="534"/>
    </row>
    <row r="1045" spans="1:12">
      <c r="A1045" s="204" t="s">
        <v>1361</v>
      </c>
      <c r="B1045" s="1498" t="s">
        <v>653</v>
      </c>
      <c r="C1045" s="1499"/>
      <c r="D1045" s="1500"/>
      <c r="E1045" s="1496"/>
      <c r="F1045" s="511"/>
      <c r="G1045" s="511"/>
      <c r="H1045" s="511"/>
      <c r="I1045" s="511"/>
      <c r="L1045" s="534"/>
    </row>
    <row r="1046" spans="1:12" ht="13.5" thickBot="1">
      <c r="A1046" s="204" t="s">
        <v>1361</v>
      </c>
      <c r="B1046" s="1424" t="s">
        <v>654</v>
      </c>
      <c r="C1046" s="1493"/>
      <c r="D1046" s="1494"/>
      <c r="E1046" s="1497"/>
      <c r="F1046" s="538"/>
      <c r="G1046" s="539"/>
      <c r="H1046" s="539"/>
      <c r="I1046" s="528"/>
      <c r="L1046" s="475"/>
    </row>
    <row r="1047" spans="1:12">
      <c r="A1047" s="204" t="s">
        <v>1361</v>
      </c>
      <c r="B1047" s="477" t="s">
        <v>668</v>
      </c>
      <c r="C1047" s="458"/>
      <c r="D1047" s="530"/>
      <c r="E1047" s="540">
        <v>0</v>
      </c>
      <c r="F1047" s="495"/>
      <c r="G1047" s="495"/>
      <c r="H1047" s="495"/>
      <c r="I1047" s="496"/>
      <c r="L1047" s="475"/>
    </row>
    <row r="1048" spans="1:12" ht="13.5" thickBot="1">
      <c r="A1048" s="204" t="s">
        <v>1361</v>
      </c>
      <c r="B1048" s="535" t="s">
        <v>669</v>
      </c>
      <c r="C1048" s="496"/>
      <c r="D1048" s="496"/>
      <c r="E1048" s="540">
        <v>0</v>
      </c>
      <c r="F1048" s="495"/>
      <c r="G1048" s="495"/>
      <c r="H1048" s="495"/>
      <c r="I1048" s="496"/>
      <c r="L1048" s="475"/>
    </row>
    <row r="1049" spans="1:12" s="163" customFormat="1" ht="13.5" thickBot="1">
      <c r="A1049" s="204" t="s">
        <v>1361</v>
      </c>
      <c r="B1049" s="479" t="s">
        <v>159</v>
      </c>
      <c r="C1049" s="480"/>
      <c r="D1049" s="480"/>
      <c r="E1049" s="973">
        <f>SUM(E1047:E1048)</f>
        <v>0</v>
      </c>
      <c r="F1049" s="496"/>
      <c r="G1049" s="496"/>
      <c r="H1049" s="496"/>
      <c r="I1049" s="496"/>
      <c r="J1049" s="443"/>
      <c r="K1049" s="443"/>
      <c r="L1049" s="475"/>
    </row>
    <row r="1050" spans="1:12" s="1205" customFormat="1">
      <c r="A1050" s="204" t="s">
        <v>1361</v>
      </c>
      <c r="B1050" s="530"/>
      <c r="C1050" s="458"/>
      <c r="D1050" s="541" t="s">
        <v>165</v>
      </c>
      <c r="E1050" s="975" t="str">
        <f>IF(E1049=0,"","Husk å kommentere nedenfor")</f>
        <v/>
      </c>
      <c r="F1050" s="496"/>
      <c r="G1050" s="496"/>
      <c r="H1050" s="496"/>
      <c r="I1050" s="496"/>
      <c r="J1050" s="443"/>
      <c r="K1050" s="443"/>
      <c r="L1050" s="475"/>
    </row>
    <row r="1051" spans="1:12" s="1205" customFormat="1">
      <c r="A1051" s="204" t="s">
        <v>1361</v>
      </c>
      <c r="B1051" s="485"/>
      <c r="C1051" s="458"/>
      <c r="D1051" s="443"/>
      <c r="E1051" s="443"/>
      <c r="F1051" s="496"/>
      <c r="G1051" s="496"/>
      <c r="H1051" s="496"/>
      <c r="I1051" s="496"/>
      <c r="J1051" s="443"/>
      <c r="K1051" s="443"/>
      <c r="L1051" s="475"/>
    </row>
    <row r="1052" spans="1:12" ht="13.5" thickBot="1">
      <c r="A1052" s="204" t="s">
        <v>1361</v>
      </c>
      <c r="C1052" s="458"/>
      <c r="H1052" s="458"/>
      <c r="L1052" s="475"/>
    </row>
    <row r="1053" spans="1:12">
      <c r="A1053" s="204" t="s">
        <v>1361</v>
      </c>
      <c r="B1053" s="509" t="s">
        <v>228</v>
      </c>
      <c r="C1053" s="510"/>
      <c r="D1053" s="510"/>
      <c r="E1053" s="510"/>
      <c r="F1053" s="510"/>
      <c r="G1053" s="542" t="s">
        <v>160</v>
      </c>
      <c r="H1053" s="543" t="s">
        <v>160</v>
      </c>
      <c r="I1053" s="542" t="s">
        <v>351</v>
      </c>
      <c r="L1053" s="475"/>
    </row>
    <row r="1054" spans="1:12">
      <c r="A1054" s="204" t="s">
        <v>1361</v>
      </c>
      <c r="B1054" s="537" t="s">
        <v>1475</v>
      </c>
      <c r="C1054" s="496"/>
      <c r="D1054" s="496"/>
      <c r="E1054" s="496"/>
      <c r="F1054" s="497"/>
      <c r="G1054" s="544" t="s">
        <v>250</v>
      </c>
      <c r="H1054" s="545" t="s">
        <v>162</v>
      </c>
      <c r="I1054" s="544" t="s">
        <v>803</v>
      </c>
      <c r="L1054" s="475"/>
    </row>
    <row r="1055" spans="1:12">
      <c r="A1055" s="204" t="s">
        <v>1361</v>
      </c>
      <c r="B1055" s="513" t="s">
        <v>161</v>
      </c>
      <c r="C1055" s="496"/>
      <c r="D1055" s="496"/>
      <c r="E1055" s="496"/>
      <c r="F1055" s="497"/>
      <c r="G1055" s="546" t="s">
        <v>163</v>
      </c>
      <c r="H1055" s="547" t="s">
        <v>163</v>
      </c>
      <c r="I1055" s="544"/>
      <c r="L1055" s="475"/>
    </row>
    <row r="1056" spans="1:12" ht="13.5" thickBot="1">
      <c r="A1056" s="204" t="s">
        <v>1361</v>
      </c>
      <c r="B1056" s="548" t="s">
        <v>1476</v>
      </c>
      <c r="C1056" s="522"/>
      <c r="D1056" s="522"/>
      <c r="E1056" s="522"/>
      <c r="F1056" s="522"/>
      <c r="G1056" s="549" t="s">
        <v>164</v>
      </c>
      <c r="H1056" s="550" t="s">
        <v>164</v>
      </c>
      <c r="I1056" s="551"/>
      <c r="L1056" s="475"/>
    </row>
    <row r="1057" spans="1:16">
      <c r="A1057" s="204" t="s">
        <v>1361</v>
      </c>
      <c r="B1057" s="477" t="s">
        <v>245</v>
      </c>
      <c r="D1057" s="530"/>
      <c r="E1057" s="530"/>
      <c r="F1057" s="530"/>
      <c r="G1057" s="477">
        <v>0</v>
      </c>
      <c r="H1057" s="552">
        <v>0</v>
      </c>
      <c r="I1057" s="976">
        <f>SUM(G1057:H1057)</f>
        <v>0</v>
      </c>
      <c r="L1057" s="497"/>
    </row>
    <row r="1058" spans="1:16" ht="13.5" thickBot="1">
      <c r="A1058" s="204" t="s">
        <v>1361</v>
      </c>
      <c r="B1058" s="535" t="s">
        <v>246</v>
      </c>
      <c r="C1058" s="496"/>
      <c r="D1058" s="496"/>
      <c r="E1058" s="496"/>
      <c r="F1058" s="496"/>
      <c r="G1058" s="477">
        <v>0</v>
      </c>
      <c r="H1058" s="540">
        <v>0</v>
      </c>
      <c r="I1058" s="976">
        <f>SUM(G1058:H1058)</f>
        <v>0</v>
      </c>
      <c r="L1058" s="497"/>
    </row>
    <row r="1059" spans="1:16" ht="13.5" thickBot="1">
      <c r="A1059" s="204" t="s">
        <v>1361</v>
      </c>
      <c r="B1059" s="479" t="s">
        <v>159</v>
      </c>
      <c r="C1059" s="480"/>
      <c r="D1059" s="480"/>
      <c r="E1059" s="480"/>
      <c r="F1059" s="480"/>
      <c r="G1059" s="978">
        <f>SUM(G1057:G1058)</f>
        <v>0</v>
      </c>
      <c r="H1059" s="973">
        <f>SUM(H1057:H1058)</f>
        <v>0</v>
      </c>
      <c r="I1059" s="977">
        <f>SUM(I1057:I1058)</f>
        <v>0</v>
      </c>
      <c r="L1059" s="497"/>
    </row>
    <row r="1060" spans="1:16">
      <c r="A1060" s="204" t="s">
        <v>1361</v>
      </c>
      <c r="B1060" s="554"/>
      <c r="C1060" s="458"/>
      <c r="G1060" s="541" t="s">
        <v>165</v>
      </c>
      <c r="H1060" s="975" t="str">
        <f>IF(H1059=0,"","Husk å kommentere nedenfor")</f>
        <v/>
      </c>
      <c r="L1060" s="475"/>
    </row>
    <row r="1061" spans="1:16" s="1022" customFormat="1" ht="13.5" thickBot="1">
      <c r="A1061" s="204" t="s">
        <v>1361</v>
      </c>
      <c r="B1061" s="554"/>
      <c r="C1061" s="458"/>
      <c r="D1061" s="443"/>
      <c r="E1061" s="443"/>
      <c r="F1061" s="443"/>
      <c r="G1061" s="541"/>
      <c r="H1061" s="555"/>
      <c r="I1061" s="443"/>
      <c r="J1061" s="443"/>
      <c r="K1061" s="443"/>
      <c r="L1061" s="475"/>
      <c r="P1061" s="1022" t="s">
        <v>152</v>
      </c>
    </row>
    <row r="1062" spans="1:16" s="1169" customFormat="1" ht="13.5" thickBot="1">
      <c r="A1062" s="204" t="s">
        <v>1361</v>
      </c>
      <c r="B1062" s="556" t="s">
        <v>1477</v>
      </c>
      <c r="C1062" s="557"/>
      <c r="D1062" s="557"/>
      <c r="E1062" s="557"/>
      <c r="F1062" s="557"/>
      <c r="G1062" s="557"/>
      <c r="H1062" s="557"/>
      <c r="I1062" s="558">
        <v>0</v>
      </c>
      <c r="J1062" s="443"/>
      <c r="K1062" s="443"/>
      <c r="L1062" s="475"/>
    </row>
    <row r="1063" spans="1:16" s="1169" customFormat="1">
      <c r="A1063" s="204" t="s">
        <v>1361</v>
      </c>
      <c r="B1063" s="1124" t="s">
        <v>1194</v>
      </c>
      <c r="C1063" s="1123"/>
      <c r="D1063" s="1123"/>
      <c r="E1063" s="1123"/>
      <c r="F1063" s="1123"/>
      <c r="G1063" s="1123"/>
      <c r="H1063" s="1123"/>
      <c r="I1063" s="495"/>
      <c r="J1063" s="475"/>
      <c r="K1063" s="475"/>
      <c r="L1063" s="475"/>
    </row>
    <row r="1064" spans="1:16" s="1169" customFormat="1">
      <c r="A1064" s="204" t="s">
        <v>1361</v>
      </c>
      <c r="B1064" s="1131"/>
      <c r="C1064" s="495"/>
      <c r="D1064" s="495"/>
      <c r="E1064" s="495"/>
      <c r="F1064" s="495"/>
      <c r="G1064" s="495"/>
      <c r="H1064" s="1075"/>
      <c r="I1064" s="458"/>
      <c r="J1064" s="443"/>
      <c r="K1064" s="443"/>
      <c r="L1064" s="475"/>
    </row>
    <row r="1065" spans="1:16" s="1169" customFormat="1">
      <c r="A1065" s="204" t="s">
        <v>1361</v>
      </c>
      <c r="B1065" s="1131"/>
      <c r="C1065" s="482"/>
      <c r="D1065" s="482"/>
      <c r="E1065" s="482"/>
      <c r="F1065" s="482"/>
      <c r="G1065" s="443"/>
      <c r="H1065" s="458"/>
      <c r="I1065" s="443"/>
      <c r="J1065" s="443"/>
      <c r="K1065" s="443"/>
      <c r="L1065" s="475"/>
    </row>
    <row r="1066" spans="1:16" s="1169" customFormat="1">
      <c r="A1066" s="204" t="s">
        <v>1361</v>
      </c>
      <c r="B1066" s="1131"/>
      <c r="C1066" s="482"/>
      <c r="D1066" s="482"/>
      <c r="E1066" s="482"/>
      <c r="F1066" s="482"/>
      <c r="G1066" s="443"/>
      <c r="H1066" s="458"/>
      <c r="I1066" s="443"/>
      <c r="J1066" s="443"/>
      <c r="K1066" s="443"/>
      <c r="L1066" s="475"/>
    </row>
    <row r="1067" spans="1:16" s="1169" customFormat="1">
      <c r="A1067" s="204" t="s">
        <v>1361</v>
      </c>
      <c r="B1067" s="1131"/>
      <c r="C1067" s="443"/>
      <c r="D1067" s="443"/>
      <c r="E1067" s="443"/>
      <c r="F1067" s="443"/>
      <c r="G1067" s="443"/>
      <c r="H1067" s="458"/>
      <c r="I1067" s="443"/>
      <c r="J1067" s="443"/>
      <c r="K1067" s="443"/>
      <c r="L1067" s="475"/>
    </row>
    <row r="1068" spans="1:16" s="1169" customFormat="1" ht="13.5" thickBot="1">
      <c r="A1068" s="204" t="s">
        <v>1361</v>
      </c>
      <c r="B1068" s="443"/>
      <c r="C1068" s="443"/>
      <c r="D1068" s="443"/>
      <c r="E1068" s="443"/>
      <c r="F1068" s="443"/>
      <c r="G1068" s="443"/>
      <c r="H1068" s="443"/>
      <c r="I1068" s="443"/>
      <c r="J1068" s="443"/>
      <c r="K1068" s="443"/>
      <c r="L1068" s="475"/>
    </row>
    <row r="1069" spans="1:16" s="1169" customFormat="1">
      <c r="A1069" s="1023" t="s">
        <v>1361</v>
      </c>
      <c r="B1069" s="560"/>
      <c r="C1069" s="503"/>
      <c r="D1069" s="503"/>
      <c r="E1069" s="503"/>
      <c r="F1069" s="542" t="s">
        <v>351</v>
      </c>
      <c r="G1069" s="542" t="s">
        <v>351</v>
      </c>
      <c r="H1069" s="542" t="s">
        <v>166</v>
      </c>
      <c r="I1069" s="542" t="s">
        <v>166</v>
      </c>
      <c r="J1069" s="542" t="s">
        <v>351</v>
      </c>
      <c r="K1069" s="542" t="s">
        <v>351</v>
      </c>
      <c r="L1069" s="542" t="s">
        <v>351</v>
      </c>
    </row>
    <row r="1070" spans="1:16" s="1169" customFormat="1">
      <c r="A1070" s="1023" t="s">
        <v>1361</v>
      </c>
      <c r="B1070" s="473" t="s">
        <v>229</v>
      </c>
      <c r="C1070" s="458"/>
      <c r="D1070" s="458"/>
      <c r="E1070" s="458"/>
      <c r="F1070" s="544" t="s">
        <v>803</v>
      </c>
      <c r="G1070" s="544" t="s">
        <v>803</v>
      </c>
      <c r="H1070" s="544" t="s">
        <v>167</v>
      </c>
      <c r="I1070" s="544" t="s">
        <v>167</v>
      </c>
      <c r="J1070" s="544" t="s">
        <v>803</v>
      </c>
      <c r="K1070" s="544" t="s">
        <v>803</v>
      </c>
      <c r="L1070" s="544" t="s">
        <v>250</v>
      </c>
    </row>
    <row r="1071" spans="1:16" s="1169" customFormat="1">
      <c r="A1071" s="1023" t="s">
        <v>1361</v>
      </c>
      <c r="B1071" s="473" t="s">
        <v>168</v>
      </c>
      <c r="C1071" s="559"/>
      <c r="D1071" s="559"/>
      <c r="E1071" s="559"/>
      <c r="F1071" s="544" t="s">
        <v>169</v>
      </c>
      <c r="G1071" s="544" t="s">
        <v>169</v>
      </c>
      <c r="H1071" s="544" t="s">
        <v>169</v>
      </c>
      <c r="I1071" s="544" t="s">
        <v>169</v>
      </c>
      <c r="J1071" s="544" t="s">
        <v>172</v>
      </c>
      <c r="K1071" s="544" t="s">
        <v>466</v>
      </c>
      <c r="L1071" s="544" t="s">
        <v>173</v>
      </c>
    </row>
    <row r="1072" spans="1:16" s="1169" customFormat="1">
      <c r="A1072" s="1023" t="s">
        <v>1361</v>
      </c>
      <c r="B1072" s="473" t="s">
        <v>664</v>
      </c>
      <c r="C1072" s="559"/>
      <c r="D1072" s="559"/>
      <c r="E1072" s="559"/>
      <c r="F1072" s="544" t="s">
        <v>120</v>
      </c>
      <c r="G1072" s="544" t="s">
        <v>120</v>
      </c>
      <c r="H1072" s="544" t="s">
        <v>123</v>
      </c>
      <c r="I1072" s="544" t="s">
        <v>124</v>
      </c>
      <c r="J1072" s="544" t="s">
        <v>169</v>
      </c>
      <c r="K1072" s="544" t="s">
        <v>169</v>
      </c>
      <c r="L1072" s="544" t="s">
        <v>121</v>
      </c>
    </row>
    <row r="1073" spans="1:21" s="1169" customFormat="1">
      <c r="A1073" s="1023" t="s">
        <v>1361</v>
      </c>
      <c r="B1073" s="513" t="s">
        <v>1478</v>
      </c>
      <c r="C1073" s="497"/>
      <c r="D1073" s="497"/>
      <c r="E1073" s="559"/>
      <c r="F1073" s="544" t="s">
        <v>122</v>
      </c>
      <c r="G1073" s="544" t="s">
        <v>122</v>
      </c>
      <c r="H1073" s="561" t="s">
        <v>127</v>
      </c>
      <c r="I1073" s="562" t="s">
        <v>128</v>
      </c>
      <c r="J1073" s="544" t="s">
        <v>170</v>
      </c>
      <c r="K1073" s="544" t="s">
        <v>171</v>
      </c>
      <c r="L1073" s="544" t="s">
        <v>125</v>
      </c>
    </row>
    <row r="1074" spans="1:21">
      <c r="A1074" s="1023" t="s">
        <v>1361</v>
      </c>
      <c r="B1074" s="473"/>
      <c r="C1074" s="530"/>
      <c r="D1074" s="530"/>
      <c r="E1074" s="530"/>
      <c r="F1074" s="544" t="s">
        <v>126</v>
      </c>
      <c r="G1074" s="563" t="s">
        <v>126</v>
      </c>
      <c r="H1074" s="563" t="s">
        <v>170</v>
      </c>
      <c r="I1074" s="544" t="s">
        <v>171</v>
      </c>
      <c r="J1074" s="544"/>
      <c r="K1074" s="544"/>
      <c r="L1074" s="564" t="s">
        <v>347</v>
      </c>
    </row>
    <row r="1075" spans="1:21" ht="13.5" thickBot="1">
      <c r="A1075" s="1023" t="s">
        <v>1361</v>
      </c>
      <c r="B1075" s="565"/>
      <c r="C1075" s="484"/>
      <c r="D1075" s="484"/>
      <c r="E1075" s="484"/>
      <c r="F1075" s="566" t="s">
        <v>170</v>
      </c>
      <c r="G1075" s="567" t="s">
        <v>171</v>
      </c>
      <c r="H1075" s="567"/>
      <c r="I1075" s="549"/>
      <c r="J1075" s="549"/>
      <c r="K1075" s="549"/>
      <c r="L1075" s="549"/>
    </row>
    <row r="1076" spans="1:21">
      <c r="A1076" s="1023" t="s">
        <v>1361</v>
      </c>
      <c r="B1076" s="477" t="s">
        <v>245</v>
      </c>
      <c r="D1076" s="530"/>
      <c r="E1076" s="530"/>
      <c r="F1076" s="477">
        <v>0</v>
      </c>
      <c r="G1076" s="540">
        <v>0</v>
      </c>
      <c r="H1076" s="540">
        <v>0</v>
      </c>
      <c r="I1076" s="540">
        <v>0</v>
      </c>
      <c r="J1076" s="568">
        <v>0</v>
      </c>
      <c r="K1076" s="568">
        <v>0</v>
      </c>
      <c r="L1076" s="568">
        <v>0</v>
      </c>
    </row>
    <row r="1077" spans="1:21" ht="13.5" thickBot="1">
      <c r="A1077" s="1023" t="s">
        <v>1361</v>
      </c>
      <c r="B1077" s="535" t="s">
        <v>246</v>
      </c>
      <c r="C1077" s="496"/>
      <c r="D1077" s="496"/>
      <c r="E1077" s="496"/>
      <c r="F1077" s="477">
        <v>0</v>
      </c>
      <c r="G1077" s="540">
        <v>0</v>
      </c>
      <c r="H1077" s="540">
        <v>0</v>
      </c>
      <c r="I1077" s="540">
        <v>0</v>
      </c>
      <c r="J1077" s="568">
        <v>0</v>
      </c>
      <c r="K1077" s="568">
        <v>0</v>
      </c>
      <c r="L1077" s="568">
        <v>0</v>
      </c>
    </row>
    <row r="1078" spans="1:21" ht="13.5" thickBot="1">
      <c r="A1078" s="1023" t="s">
        <v>1361</v>
      </c>
      <c r="B1078" s="479" t="s">
        <v>129</v>
      </c>
      <c r="C1078" s="480"/>
      <c r="D1078" s="480"/>
      <c r="E1078" s="480"/>
      <c r="F1078" s="978">
        <f t="shared" ref="F1078:K1078" si="25">SUM(F1076:F1077)</f>
        <v>0</v>
      </c>
      <c r="G1078" s="973">
        <f t="shared" si="25"/>
        <v>0</v>
      </c>
      <c r="H1078" s="977">
        <f t="shared" si="25"/>
        <v>0</v>
      </c>
      <c r="I1078" s="977">
        <f t="shared" si="25"/>
        <v>0</v>
      </c>
      <c r="J1078" s="973">
        <f t="shared" si="25"/>
        <v>0</v>
      </c>
      <c r="K1078" s="973">
        <f t="shared" si="25"/>
        <v>0</v>
      </c>
      <c r="L1078" s="973">
        <f>SUM(L1076:L1077)</f>
        <v>0</v>
      </c>
    </row>
    <row r="1079" spans="1:21">
      <c r="A1079" s="1023" t="s">
        <v>1361</v>
      </c>
      <c r="B1079" s="494" t="s">
        <v>467</v>
      </c>
      <c r="C1079" s="458"/>
      <c r="D1079" s="458"/>
      <c r="E1079" s="458"/>
      <c r="F1079" s="496"/>
      <c r="G1079" s="496"/>
      <c r="H1079" s="496"/>
      <c r="I1079" s="496"/>
      <c r="J1079" s="496"/>
      <c r="K1079" s="496"/>
    </row>
    <row r="1080" spans="1:21">
      <c r="A1080" s="1023" t="s">
        <v>1361</v>
      </c>
      <c r="B1080" s="494" t="s">
        <v>474</v>
      </c>
    </row>
    <row r="1081" spans="1:21">
      <c r="A1081" s="1023" t="s">
        <v>1361</v>
      </c>
      <c r="B1081" s="494"/>
    </row>
    <row r="1082" spans="1:21">
      <c r="A1082" s="1023" t="s">
        <v>1361</v>
      </c>
      <c r="B1082" s="494"/>
    </row>
    <row r="1083" spans="1:21" ht="13.5" thickBot="1">
      <c r="A1083" s="1023" t="s">
        <v>1361</v>
      </c>
      <c r="B1083" s="494"/>
      <c r="U1083" s="8" t="s">
        <v>152</v>
      </c>
    </row>
    <row r="1084" spans="1:21">
      <c r="A1084" s="1023" t="s">
        <v>1361</v>
      </c>
      <c r="B1084" s="569" t="s">
        <v>230</v>
      </c>
      <c r="C1084" s="570"/>
      <c r="D1084" s="571"/>
      <c r="E1084" s="571"/>
      <c r="F1084" s="571"/>
      <c r="G1084" s="571"/>
      <c r="H1084" s="571"/>
      <c r="I1084" s="571"/>
      <c r="J1084" s="572"/>
      <c r="K1084" s="572"/>
    </row>
    <row r="1085" spans="1:21">
      <c r="A1085" s="1023" t="s">
        <v>1361</v>
      </c>
      <c r="B1085" s="573" t="s">
        <v>1479</v>
      </c>
      <c r="C1085" s="574"/>
      <c r="D1085" s="575"/>
      <c r="E1085" s="575"/>
      <c r="F1085" s="575"/>
      <c r="G1085" s="576"/>
      <c r="H1085" s="577"/>
      <c r="I1085" s="576"/>
      <c r="J1085" s="578"/>
      <c r="K1085" s="578"/>
    </row>
    <row r="1086" spans="1:21" ht="13.5" thickBot="1">
      <c r="A1086" s="1023" t="s">
        <v>1361</v>
      </c>
      <c r="B1086" s="507" t="s">
        <v>806</v>
      </c>
      <c r="C1086" s="579"/>
      <c r="D1086" s="580"/>
      <c r="E1086" s="580"/>
      <c r="F1086" s="580"/>
      <c r="G1086" s="577"/>
      <c r="H1086" s="577"/>
      <c r="I1086" s="579"/>
      <c r="J1086" s="547"/>
      <c r="K1086" s="547"/>
    </row>
    <row r="1087" spans="1:21" ht="26.25" thickBot="1">
      <c r="A1087" s="1023" t="s">
        <v>1361</v>
      </c>
      <c r="B1087" s="581"/>
      <c r="C1087" s="582"/>
      <c r="D1087" s="583" t="s">
        <v>807</v>
      </c>
      <c r="E1087" s="584" t="s">
        <v>64</v>
      </c>
      <c r="F1087" s="581" t="s">
        <v>65</v>
      </c>
      <c r="G1087" s="583" t="s">
        <v>66</v>
      </c>
      <c r="H1087" s="583" t="s">
        <v>694</v>
      </c>
      <c r="I1087" s="584" t="s">
        <v>67</v>
      </c>
      <c r="J1087" s="470" t="s">
        <v>854</v>
      </c>
      <c r="K1087" s="585" t="s">
        <v>855</v>
      </c>
      <c r="L1087" s="496"/>
    </row>
    <row r="1088" spans="1:21" ht="13.5" thickBot="1">
      <c r="A1088" s="1023" t="s">
        <v>1361</v>
      </c>
      <c r="B1088" s="586" t="s">
        <v>315</v>
      </c>
      <c r="C1088" s="587"/>
      <c r="D1088" s="588">
        <v>0</v>
      </c>
      <c r="E1088" s="481">
        <v>0</v>
      </c>
      <c r="F1088" s="588">
        <v>0</v>
      </c>
      <c r="G1088" s="558">
        <v>0</v>
      </c>
      <c r="H1088" s="558">
        <v>0</v>
      </c>
      <c r="I1088" s="558">
        <v>0</v>
      </c>
      <c r="J1088" s="979">
        <f>SUM(D1088:I1088)</f>
        <v>0</v>
      </c>
      <c r="K1088" s="980">
        <f>IF(D1088=0,0,D1088/J1088)</f>
        <v>0</v>
      </c>
    </row>
    <row r="1089" spans="1:12">
      <c r="A1089" s="1023" t="s">
        <v>1361</v>
      </c>
      <c r="B1089" s="486" t="s">
        <v>540</v>
      </c>
      <c r="H1089" s="458"/>
    </row>
    <row r="1090" spans="1:12" ht="13.5" thickBot="1">
      <c r="A1090" s="1023" t="s">
        <v>356</v>
      </c>
      <c r="B1090" s="1277" t="s">
        <v>1499</v>
      </c>
      <c r="H1090" s="458"/>
    </row>
    <row r="1091" spans="1:12">
      <c r="A1091" s="1023" t="s">
        <v>356</v>
      </c>
      <c r="B1091" s="589" t="s">
        <v>231</v>
      </c>
      <c r="C1091" s="590"/>
      <c r="D1091" s="503"/>
      <c r="E1091" s="503"/>
      <c r="F1091" s="503"/>
      <c r="G1091" s="503"/>
      <c r="H1091" s="503"/>
      <c r="I1091" s="591"/>
      <c r="J1091" s="592"/>
      <c r="K1091" s="593"/>
    </row>
    <row r="1092" spans="1:12">
      <c r="A1092" s="177" t="s">
        <v>356</v>
      </c>
      <c r="B1092" s="473" t="s">
        <v>1376</v>
      </c>
      <c r="C1092" s="530"/>
      <c r="D1092" s="530"/>
      <c r="E1092" s="530"/>
      <c r="F1092" s="530"/>
      <c r="G1092" s="458"/>
      <c r="H1092" s="458"/>
      <c r="I1092" s="594"/>
      <c r="J1092" s="595"/>
      <c r="K1092" s="596"/>
    </row>
    <row r="1093" spans="1:12" ht="13.5" thickBot="1">
      <c r="A1093" s="1023" t="s">
        <v>356</v>
      </c>
      <c r="B1093" s="565"/>
      <c r="C1093" s="484"/>
      <c r="D1093" s="484"/>
      <c r="E1093" s="484"/>
      <c r="F1093" s="484"/>
      <c r="G1093" s="481"/>
      <c r="H1093" s="481"/>
      <c r="I1093" s="597"/>
      <c r="J1093" s="598"/>
      <c r="K1093" s="546"/>
      <c r="L1093" s="475"/>
    </row>
    <row r="1094" spans="1:12" ht="26.25" thickBot="1">
      <c r="A1094" s="1023" t="s">
        <v>356</v>
      </c>
      <c r="B1094" s="565"/>
      <c r="C1094" s="599"/>
      <c r="D1094" s="600" t="s">
        <v>807</v>
      </c>
      <c r="E1094" s="601" t="s">
        <v>64</v>
      </c>
      <c r="F1094" s="602" t="s">
        <v>65</v>
      </c>
      <c r="G1094" s="600" t="s">
        <v>66</v>
      </c>
      <c r="H1094" s="600" t="s">
        <v>694</v>
      </c>
      <c r="I1094" s="601" t="s">
        <v>67</v>
      </c>
      <c r="J1094" s="470" t="s">
        <v>854</v>
      </c>
      <c r="K1094" s="470" t="s">
        <v>855</v>
      </c>
    </row>
    <row r="1095" spans="1:12" ht="13.5" thickBot="1">
      <c r="A1095" s="1023" t="s">
        <v>356</v>
      </c>
      <c r="B1095" s="586" t="s">
        <v>541</v>
      </c>
      <c r="C1095" s="597"/>
      <c r="D1095" s="588">
        <v>0</v>
      </c>
      <c r="E1095" s="481">
        <v>0</v>
      </c>
      <c r="F1095" s="588">
        <v>0</v>
      </c>
      <c r="G1095" s="481">
        <v>0</v>
      </c>
      <c r="H1095" s="558">
        <v>0</v>
      </c>
      <c r="I1095" s="481">
        <v>0</v>
      </c>
      <c r="J1095" s="979">
        <f>SUM(D1095:I1095)</f>
        <v>0</v>
      </c>
      <c r="K1095" s="980">
        <f>IF(D1095=0,0,D1095/J1095)</f>
        <v>0</v>
      </c>
      <c r="L1095" s="471"/>
    </row>
    <row r="1096" spans="1:12">
      <c r="A1096" s="1023" t="s">
        <v>356</v>
      </c>
      <c r="B1096" s="494" t="s">
        <v>542</v>
      </c>
      <c r="H1096" s="458"/>
    </row>
    <row r="1097" spans="1:12">
      <c r="A1097" s="1023" t="s">
        <v>356</v>
      </c>
      <c r="B1097" s="494" t="s">
        <v>543</v>
      </c>
      <c r="H1097" s="458"/>
    </row>
    <row r="1098" spans="1:12">
      <c r="A1098" s="1023" t="s">
        <v>356</v>
      </c>
      <c r="B1098" s="497" t="s">
        <v>1193</v>
      </c>
      <c r="H1098" s="458"/>
    </row>
    <row r="1099" spans="1:12">
      <c r="A1099" s="1023" t="s">
        <v>356</v>
      </c>
      <c r="B1099" s="475"/>
      <c r="H1099" s="458"/>
    </row>
    <row r="1100" spans="1:12" ht="13.5" thickBot="1">
      <c r="A1100" s="1023" t="s">
        <v>356</v>
      </c>
      <c r="H1100" s="458"/>
    </row>
    <row r="1101" spans="1:12" ht="26.25" thickBot="1">
      <c r="A1101" s="1023" t="s">
        <v>356</v>
      </c>
      <c r="B1101" s="581" t="str">
        <f>"Tabell 1 - 9  -  Tilgjengelighet ved sosialtjenesten pr 31.12."</f>
        <v>Tabell 1 - 9  -  Tilgjengelighet ved sosialtjenesten pr 31.12.</v>
      </c>
      <c r="C1101" s="584"/>
      <c r="D1101" s="582"/>
      <c r="E1101" s="603"/>
      <c r="F1101" s="471"/>
      <c r="G1101" s="471"/>
      <c r="H1101" s="471"/>
      <c r="I1101" s="471"/>
      <c r="J1101" s="471"/>
      <c r="K1101" s="471"/>
    </row>
    <row r="1102" spans="1:12">
      <c r="A1102" s="1023" t="s">
        <v>356</v>
      </c>
      <c r="B1102" s="477" t="s">
        <v>4</v>
      </c>
      <c r="C1102" s="458"/>
      <c r="D1102" s="594" t="s">
        <v>152</v>
      </c>
      <c r="E1102" s="604" t="s">
        <v>544</v>
      </c>
    </row>
    <row r="1103" spans="1:12">
      <c r="A1103" s="1023" t="s">
        <v>356</v>
      </c>
      <c r="B1103" s="477" t="s">
        <v>5</v>
      </c>
      <c r="C1103" s="458"/>
      <c r="D1103" s="604"/>
      <c r="E1103" s="605">
        <v>0</v>
      </c>
    </row>
    <row r="1104" spans="1:12" s="1169" customFormat="1">
      <c r="A1104" s="1023" t="s">
        <v>356</v>
      </c>
      <c r="B1104" s="477" t="s">
        <v>6</v>
      </c>
      <c r="C1104" s="458"/>
      <c r="D1104" s="604"/>
      <c r="E1104" s="605">
        <v>0</v>
      </c>
      <c r="F1104" s="443"/>
      <c r="G1104" s="443"/>
      <c r="H1104" s="443"/>
      <c r="I1104" s="443"/>
      <c r="J1104" s="443"/>
      <c r="K1104" s="443"/>
      <c r="L1104" s="443"/>
    </row>
    <row r="1105" spans="1:12" ht="13.5" thickBot="1">
      <c r="A1105" s="1023" t="s">
        <v>356</v>
      </c>
      <c r="B1105" s="586" t="s">
        <v>7</v>
      </c>
      <c r="C1105" s="481"/>
      <c r="D1105" s="606"/>
      <c r="E1105" s="607">
        <v>0</v>
      </c>
    </row>
    <row r="1106" spans="1:12">
      <c r="A1106" s="1023" t="s">
        <v>356</v>
      </c>
      <c r="B1106" s="494" t="s">
        <v>456</v>
      </c>
      <c r="H1106" s="458"/>
    </row>
    <row r="1107" spans="1:12" s="1169" customFormat="1">
      <c r="A1107" s="1023" t="s">
        <v>356</v>
      </c>
      <c r="B1107" s="494" t="s">
        <v>457</v>
      </c>
      <c r="C1107" s="443"/>
      <c r="D1107" s="443"/>
      <c r="E1107" s="443"/>
      <c r="F1107" s="443"/>
      <c r="G1107" s="443"/>
      <c r="H1107" s="458"/>
      <c r="I1107" s="443"/>
      <c r="J1107" s="443"/>
      <c r="K1107" s="443"/>
      <c r="L1107" s="443"/>
    </row>
    <row r="1108" spans="1:12">
      <c r="A1108" s="1023" t="s">
        <v>356</v>
      </c>
    </row>
    <row r="1109" spans="1:12">
      <c r="A1109" s="1023" t="s">
        <v>356</v>
      </c>
      <c r="B1109" s="608"/>
      <c r="C1109" s="496"/>
      <c r="L1109" s="471"/>
    </row>
    <row r="1110" spans="1:12" s="1169" customFormat="1" ht="13.5" thickBot="1">
      <c r="A1110" s="1023"/>
      <c r="B1110" s="608"/>
      <c r="C1110" s="496"/>
      <c r="D1110" s="1091"/>
      <c r="E1110" s="1091"/>
      <c r="F1110" s="1091"/>
      <c r="G1110" s="1091"/>
      <c r="H1110" s="1091"/>
      <c r="I1110" s="1091"/>
      <c r="J1110" s="1091"/>
      <c r="K1110" s="1091"/>
      <c r="L1110" s="471"/>
    </row>
    <row r="1111" spans="1:12" ht="13.5" thickBot="1">
      <c r="A1111" s="1023" t="s">
        <v>1361</v>
      </c>
      <c r="B1111" s="609" t="s">
        <v>1480</v>
      </c>
      <c r="C1111" s="610"/>
      <c r="D1111" s="610"/>
      <c r="E1111" s="611"/>
      <c r="F1111" s="558"/>
      <c r="G1111" s="558">
        <v>0</v>
      </c>
      <c r="K1111" s="475"/>
    </row>
    <row r="1112" spans="1:12">
      <c r="A1112" s="1023" t="s">
        <v>1361</v>
      </c>
      <c r="B1112" s="612" t="s">
        <v>201</v>
      </c>
      <c r="C1112" s="613"/>
      <c r="D1112" s="613"/>
      <c r="E1112" s="613"/>
      <c r="F1112" s="458"/>
      <c r="G1112" s="614"/>
      <c r="H1112" s="458"/>
      <c r="I1112" s="615"/>
      <c r="K1112" s="475"/>
    </row>
    <row r="1113" spans="1:12">
      <c r="A1113" s="1023" t="s">
        <v>1361</v>
      </c>
      <c r="B1113" s="508" t="s">
        <v>304</v>
      </c>
      <c r="C1113" s="613"/>
      <c r="D1113" s="613"/>
      <c r="E1113" s="613"/>
      <c r="F1113" s="458"/>
      <c r="G1113" s="614"/>
      <c r="H1113" s="458"/>
      <c r="I1113" s="615"/>
      <c r="K1113" s="475"/>
    </row>
    <row r="1114" spans="1:12">
      <c r="A1114" s="1023" t="s">
        <v>1361</v>
      </c>
      <c r="B1114" s="486" t="s">
        <v>305</v>
      </c>
      <c r="C1114" s="495"/>
      <c r="D1114" s="495"/>
      <c r="E1114" s="495"/>
      <c r="F1114" s="616"/>
      <c r="G1114" s="475"/>
      <c r="H1114" s="475"/>
      <c r="I1114" s="475"/>
      <c r="K1114" s="475"/>
    </row>
    <row r="1115" spans="1:12" ht="13.5" thickBot="1">
      <c r="A1115" s="1023" t="s">
        <v>1361</v>
      </c>
      <c r="C1115" s="495"/>
      <c r="D1115" s="495"/>
      <c r="E1115" s="495"/>
      <c r="F1115" s="616"/>
      <c r="G1115" s="475"/>
      <c r="H1115" s="475"/>
      <c r="I1115" s="475"/>
      <c r="K1115" s="475"/>
    </row>
    <row r="1116" spans="1:12" ht="13.5" thickBot="1">
      <c r="A1116" s="1023" t="s">
        <v>1361</v>
      </c>
      <c r="B1116" s="609" t="s">
        <v>1481</v>
      </c>
      <c r="C1116" s="610"/>
      <c r="D1116" s="610"/>
      <c r="E1116" s="611"/>
      <c r="F1116" s="558"/>
      <c r="G1116" s="558"/>
      <c r="H1116" s="617">
        <v>0</v>
      </c>
      <c r="I1116" s="475"/>
      <c r="K1116" s="475"/>
    </row>
    <row r="1117" spans="1:12" ht="13.5" thickBot="1">
      <c r="A1117" s="1023" t="s">
        <v>1361</v>
      </c>
      <c r="B1117" s="618"/>
      <c r="C1117" s="475"/>
      <c r="D1117" s="475"/>
      <c r="E1117" s="475"/>
      <c r="F1117" s="475"/>
      <c r="G1117" s="475"/>
      <c r="H1117" s="475"/>
      <c r="I1117" s="475"/>
      <c r="K1117" s="475"/>
    </row>
    <row r="1118" spans="1:12" ht="13.5" thickBot="1">
      <c r="A1118" s="1023" t="s">
        <v>1361</v>
      </c>
      <c r="B1118" s="619" t="s">
        <v>1482</v>
      </c>
      <c r="C1118" s="620"/>
      <c r="D1118" s="620"/>
      <c r="E1118" s="621"/>
      <c r="F1118" s="622">
        <v>0</v>
      </c>
      <c r="G1118" s="475"/>
      <c r="H1118" s="623"/>
      <c r="I1118" s="475"/>
      <c r="K1118" s="475"/>
      <c r="L1118" s="475"/>
    </row>
    <row r="1119" spans="1:12">
      <c r="A1119" s="1023" t="s">
        <v>1361</v>
      </c>
      <c r="B1119" s="624"/>
      <c r="C1119" s="613"/>
      <c r="D1119" s="613"/>
      <c r="E1119" s="613"/>
      <c r="F1119" s="495"/>
      <c r="H1119" s="475"/>
      <c r="I1119" s="475"/>
      <c r="K1119" s="475"/>
      <c r="L1119" s="475"/>
    </row>
    <row r="1120" spans="1:12">
      <c r="A1120" s="1023" t="s">
        <v>1361</v>
      </c>
      <c r="C1120" s="475"/>
      <c r="D1120" s="475"/>
      <c r="E1120" s="475"/>
      <c r="F1120" s="475"/>
      <c r="H1120" s="475"/>
      <c r="I1120" s="475"/>
      <c r="K1120" s="475"/>
      <c r="L1120" s="475"/>
    </row>
    <row r="1121" spans="1:12" ht="16.5" thickBot="1">
      <c r="A1121" s="1023" t="s">
        <v>1361</v>
      </c>
      <c r="B1121" s="625"/>
      <c r="C1121" s="475"/>
      <c r="D1121" s="475"/>
      <c r="E1121" s="475"/>
      <c r="F1121" s="475"/>
      <c r="G1121" s="475"/>
      <c r="H1121" s="475"/>
      <c r="I1121" s="475"/>
      <c r="L1121" s="475"/>
    </row>
    <row r="1122" spans="1:12" ht="51.75" thickBot="1">
      <c r="A1122" s="1023" t="s">
        <v>1361</v>
      </c>
      <c r="B1122" s="498" t="s">
        <v>1483</v>
      </c>
      <c r="C1122" s="626"/>
      <c r="D1122" s="470" t="s">
        <v>405</v>
      </c>
      <c r="E1122" s="627" t="s">
        <v>1108</v>
      </c>
      <c r="F1122" s="1430" t="s">
        <v>1109</v>
      </c>
      <c r="G1122" s="1431"/>
      <c r="K1122" s="475"/>
      <c r="L1122" s="475"/>
    </row>
    <row r="1123" spans="1:12">
      <c r="A1123" s="1023" t="s">
        <v>1361</v>
      </c>
      <c r="B1123" s="1426" t="s">
        <v>204</v>
      </c>
      <c r="C1123" s="1427"/>
      <c r="D1123" s="552">
        <v>0</v>
      </c>
      <c r="E1123" s="552">
        <v>0</v>
      </c>
      <c r="F1123" s="1428">
        <v>0</v>
      </c>
      <c r="G1123" s="1429"/>
      <c r="K1123" s="475"/>
      <c r="L1123" s="475"/>
    </row>
    <row r="1124" spans="1:12">
      <c r="A1124" s="1023" t="s">
        <v>1361</v>
      </c>
      <c r="B1124" s="1483" t="s">
        <v>637</v>
      </c>
      <c r="C1124" s="1484"/>
      <c r="D1124" s="540">
        <v>0</v>
      </c>
      <c r="E1124" s="540">
        <v>0</v>
      </c>
      <c r="F1124" s="1479">
        <v>0</v>
      </c>
      <c r="G1124" s="1480"/>
      <c r="H1124" s="458"/>
      <c r="K1124" s="475"/>
      <c r="L1124" s="475"/>
    </row>
    <row r="1125" spans="1:12" ht="13.5" thickBot="1">
      <c r="A1125" s="1023" t="s">
        <v>1361</v>
      </c>
      <c r="B1125" s="1483" t="s">
        <v>638</v>
      </c>
      <c r="C1125" s="1484"/>
      <c r="D1125" s="540">
        <v>0</v>
      </c>
      <c r="E1125" s="540">
        <v>0</v>
      </c>
      <c r="F1125" s="1479">
        <v>0</v>
      </c>
      <c r="G1125" s="1480"/>
      <c r="H1125" s="458"/>
      <c r="K1125" s="475"/>
      <c r="L1125" s="475"/>
    </row>
    <row r="1126" spans="1:12" ht="13.5" thickBot="1">
      <c r="A1126" s="1023" t="s">
        <v>1361</v>
      </c>
      <c r="B1126" s="553" t="s">
        <v>545</v>
      </c>
      <c r="C1126" s="628"/>
      <c r="D1126" s="973">
        <f>SUBTOTAL(9,D1123:D1125)</f>
        <v>0</v>
      </c>
      <c r="E1126" s="973">
        <f>SUBTOTAL(9,E1123:E1125)</f>
        <v>0</v>
      </c>
      <c r="F1126" s="1540">
        <f>SUBTOTAL(9,F1123:F1125)</f>
        <v>0</v>
      </c>
      <c r="G1126" s="1541"/>
      <c r="H1126" s="458"/>
      <c r="K1126" s="475"/>
      <c r="L1126" s="475"/>
    </row>
    <row r="1127" spans="1:12">
      <c r="A1127" s="1023" t="s">
        <v>1361</v>
      </c>
      <c r="B1127" s="1542" t="s">
        <v>205</v>
      </c>
      <c r="C1127" s="1542"/>
      <c r="D1127" s="1542"/>
      <c r="E1127" s="1542"/>
      <c r="F1127" s="1542"/>
      <c r="G1127" s="1542"/>
      <c r="H1127" s="1542"/>
      <c r="I1127" s="1542"/>
      <c r="J1127" s="1542"/>
      <c r="L1127" s="475"/>
    </row>
    <row r="1128" spans="1:12">
      <c r="A1128" s="1023" t="s">
        <v>1361</v>
      </c>
      <c r="B1128" s="629"/>
      <c r="C1128" s="629"/>
      <c r="D1128" s="629"/>
      <c r="E1128" s="629"/>
      <c r="F1128" s="629"/>
      <c r="G1128" s="629"/>
      <c r="H1128" s="629"/>
      <c r="I1128" s="629"/>
      <c r="J1128" s="629"/>
      <c r="L1128" s="475"/>
    </row>
    <row r="1129" spans="1:12" ht="15.75">
      <c r="A1129" s="1023" t="s">
        <v>1361</v>
      </c>
      <c r="B1129" s="630"/>
      <c r="C1129" s="629"/>
      <c r="D1129" s="629"/>
      <c r="E1129" s="629"/>
      <c r="F1129" s="629"/>
      <c r="G1129" s="629"/>
      <c r="H1129" s="629"/>
      <c r="I1129" s="629"/>
      <c r="J1129" s="629"/>
      <c r="L1129" s="475"/>
    </row>
    <row r="1130" spans="1:12" ht="15.75">
      <c r="A1130" s="1023" t="s">
        <v>1361</v>
      </c>
      <c r="B1130" s="625"/>
      <c r="C1130" s="629"/>
      <c r="D1130" s="629"/>
      <c r="E1130" s="629"/>
      <c r="F1130" s="629"/>
      <c r="G1130" s="629"/>
      <c r="H1130" s="629"/>
      <c r="I1130" s="629"/>
      <c r="J1130" s="629"/>
      <c r="L1130" s="475"/>
    </row>
    <row r="1131" spans="1:12" ht="13.5" thickBot="1">
      <c r="A1131" s="1023" t="s">
        <v>1361</v>
      </c>
      <c r="D1131" s="629"/>
      <c r="E1131" s="629"/>
      <c r="F1131" s="629"/>
      <c r="G1131" s="629"/>
      <c r="H1131" s="629"/>
      <c r="I1131" s="629"/>
      <c r="J1131" s="629"/>
      <c r="L1131" s="475"/>
    </row>
    <row r="1132" spans="1:12" s="1169" customFormat="1">
      <c r="A1132" s="1023" t="s">
        <v>1361</v>
      </c>
      <c r="B1132" s="1547" t="s">
        <v>788</v>
      </c>
      <c r="C1132" s="1535"/>
      <c r="D1132" s="1536"/>
      <c r="E1132" s="631"/>
      <c r="F1132" s="632"/>
      <c r="G1132" s="475"/>
      <c r="H1132" s="629"/>
      <c r="I1132" s="629"/>
      <c r="J1132" s="629"/>
      <c r="K1132" s="475"/>
      <c r="L1132" s="475"/>
    </row>
    <row r="1133" spans="1:12" s="1169" customFormat="1" ht="49.5" customHeight="1" thickBot="1">
      <c r="A1133" s="1023" t="s">
        <v>1361</v>
      </c>
      <c r="B1133" s="1537" t="s">
        <v>1484</v>
      </c>
      <c r="C1133" s="1538"/>
      <c r="D1133" s="1539"/>
      <c r="E1133" s="633" t="s">
        <v>351</v>
      </c>
      <c r="F1133" s="608"/>
      <c r="G1133" s="623"/>
      <c r="H1133" s="634"/>
      <c r="I1133" s="634"/>
      <c r="J1133" s="634"/>
      <c r="K1133" s="475"/>
      <c r="L1133" s="475"/>
    </row>
    <row r="1134" spans="1:12" s="1169" customFormat="1">
      <c r="A1134" s="1023" t="s">
        <v>1361</v>
      </c>
      <c r="B1134" s="1534" t="s">
        <v>705</v>
      </c>
      <c r="C1134" s="1535"/>
      <c r="D1134" s="1536"/>
      <c r="E1134" s="635">
        <v>0</v>
      </c>
      <c r="F1134" s="495"/>
      <c r="G1134" s="475"/>
      <c r="H1134" s="629"/>
      <c r="I1134" s="629"/>
      <c r="J1134" s="629"/>
      <c r="K1134" s="475"/>
      <c r="L1134" s="475"/>
    </row>
    <row r="1135" spans="1:12" s="1169" customFormat="1">
      <c r="A1135" s="1023" t="s">
        <v>1361</v>
      </c>
      <c r="B1135" s="1485" t="s">
        <v>641</v>
      </c>
      <c r="C1135" s="1486"/>
      <c r="D1135" s="1487"/>
      <c r="E1135" s="636">
        <v>0</v>
      </c>
      <c r="F1135" s="495"/>
      <c r="G1135" s="475"/>
      <c r="H1135" s="629"/>
      <c r="I1135" s="629"/>
      <c r="J1135" s="629"/>
      <c r="K1135" s="475"/>
      <c r="L1135" s="475"/>
    </row>
    <row r="1136" spans="1:12" s="1169" customFormat="1" ht="13.5" thickBot="1">
      <c r="A1136" s="1023" t="s">
        <v>1361</v>
      </c>
      <c r="B1136" s="1481" t="s">
        <v>647</v>
      </c>
      <c r="C1136" s="1425"/>
      <c r="D1136" s="1482"/>
      <c r="E1136" s="637">
        <v>0</v>
      </c>
      <c r="F1136" s="495"/>
      <c r="G1136" s="475"/>
      <c r="H1136" s="629"/>
      <c r="I1136" s="629"/>
      <c r="J1136" s="629"/>
      <c r="K1136" s="475"/>
      <c r="L1136" s="475"/>
    </row>
    <row r="1137" spans="1:14" s="1169" customFormat="1" ht="13.5" thickBot="1">
      <c r="A1137" s="1023" t="s">
        <v>1361</v>
      </c>
      <c r="B1137" s="1543" t="s">
        <v>793</v>
      </c>
      <c r="C1137" s="1544"/>
      <c r="D1137" s="1545"/>
      <c r="E1137" s="977">
        <f>SUM(E1134:E1136)</f>
        <v>0</v>
      </c>
      <c r="F1137" s="495"/>
      <c r="G1137" s="475"/>
      <c r="H1137" s="629"/>
      <c r="I1137" s="629"/>
      <c r="J1137" s="629"/>
      <c r="K1137" s="475"/>
      <c r="L1137" s="475"/>
    </row>
    <row r="1138" spans="1:14" s="1169" customFormat="1">
      <c r="A1138" s="1023" t="s">
        <v>1361</v>
      </c>
      <c r="B1138" s="1546" t="s">
        <v>673</v>
      </c>
      <c r="C1138" s="1546"/>
      <c r="D1138" s="1546"/>
      <c r="E1138" s="1546"/>
      <c r="F1138" s="1546"/>
      <c r="G1138" s="1546"/>
      <c r="H1138" s="1546"/>
      <c r="I1138" s="1546"/>
      <c r="J1138" s="1546"/>
      <c r="K1138" s="475"/>
      <c r="L1138" s="475"/>
    </row>
    <row r="1139" spans="1:14" s="1169" customFormat="1">
      <c r="A1139" s="1023" t="s">
        <v>1361</v>
      </c>
      <c r="B1139" s="638" t="s">
        <v>674</v>
      </c>
      <c r="C1139" s="497"/>
      <c r="D1139" s="475"/>
      <c r="E1139" s="475"/>
      <c r="F1139" s="475"/>
      <c r="G1139" s="475"/>
      <c r="H1139" s="629"/>
      <c r="I1139" s="629"/>
      <c r="J1139" s="629"/>
      <c r="K1139" s="475"/>
      <c r="L1139" s="475"/>
    </row>
    <row r="1140" spans="1:14" s="1169" customFormat="1">
      <c r="A1140" s="1023" t="s">
        <v>1361</v>
      </c>
      <c r="B1140" s="638" t="s">
        <v>675</v>
      </c>
      <c r="C1140" s="497"/>
      <c r="D1140" s="475"/>
      <c r="E1140" s="475"/>
      <c r="F1140" s="475"/>
      <c r="G1140" s="475"/>
      <c r="H1140" s="629"/>
      <c r="I1140" s="629"/>
      <c r="J1140" s="629"/>
      <c r="K1140" s="475"/>
      <c r="L1140" s="475"/>
    </row>
    <row r="1141" spans="1:14" s="1169" customFormat="1">
      <c r="A1141" s="1023" t="s">
        <v>1361</v>
      </c>
      <c r="B1141" s="486"/>
      <c r="C1141" s="559"/>
      <c r="D1141" s="443"/>
      <c r="E1141" s="443"/>
      <c r="F1141" s="443"/>
      <c r="G1141" s="443"/>
      <c r="H1141" s="629"/>
      <c r="I1141" s="629"/>
      <c r="J1141" s="629"/>
      <c r="K1141" s="475"/>
      <c r="L1141" s="475"/>
    </row>
    <row r="1142" spans="1:14">
      <c r="A1142" s="1023" t="s">
        <v>1361</v>
      </c>
      <c r="B1142" s="444"/>
      <c r="C1142" s="559"/>
      <c r="H1142" s="629"/>
      <c r="I1142" s="629"/>
      <c r="J1142" s="629"/>
      <c r="L1142" s="475"/>
      <c r="N1142" s="8" t="s">
        <v>152</v>
      </c>
    </row>
    <row r="1143" spans="1:14" ht="13.5" thickBot="1">
      <c r="A1143" s="1023" t="s">
        <v>1361</v>
      </c>
      <c r="B1143" s="639"/>
      <c r="C1143" s="640"/>
      <c r="D1143" s="640"/>
      <c r="E1143" s="495"/>
      <c r="F1143" s="495"/>
      <c r="G1143" s="495"/>
      <c r="L1143" s="475"/>
    </row>
    <row r="1144" spans="1:14">
      <c r="A1144" s="1023" t="s">
        <v>1361</v>
      </c>
      <c r="B1144" s="589" t="s">
        <v>295</v>
      </c>
      <c r="C1144" s="591"/>
      <c r="D1144" s="641"/>
      <c r="K1144" s="475"/>
      <c r="L1144" s="475"/>
    </row>
    <row r="1145" spans="1:14" ht="39" thickBot="1">
      <c r="A1145" s="1023" t="s">
        <v>1361</v>
      </c>
      <c r="B1145" s="642" t="s">
        <v>1485</v>
      </c>
      <c r="C1145" s="597"/>
      <c r="D1145" s="643" t="s">
        <v>351</v>
      </c>
      <c r="K1145" s="475"/>
      <c r="L1145" s="475"/>
    </row>
    <row r="1146" spans="1:14">
      <c r="A1146" s="1023" t="s">
        <v>1361</v>
      </c>
      <c r="B1146" s="644" t="s">
        <v>676</v>
      </c>
      <c r="C1146" s="594"/>
      <c r="D1146" s="645">
        <v>0</v>
      </c>
      <c r="E1146" s="475"/>
      <c r="F1146" s="475"/>
      <c r="G1146" s="475"/>
      <c r="H1146" s="475"/>
      <c r="K1146" s="475"/>
      <c r="L1146" s="475"/>
    </row>
    <row r="1147" spans="1:14">
      <c r="A1147" s="1023" t="s">
        <v>1361</v>
      </c>
      <c r="B1147" s="535" t="s">
        <v>786</v>
      </c>
      <c r="C1147" s="594"/>
      <c r="D1147" s="646">
        <v>0</v>
      </c>
      <c r="E1147" s="475"/>
      <c r="F1147" s="475"/>
      <c r="G1147" s="475"/>
      <c r="H1147" s="475"/>
      <c r="K1147" s="475"/>
      <c r="L1147" s="475"/>
    </row>
    <row r="1148" spans="1:14" s="1022" customFormat="1">
      <c r="A1148" s="1023" t="s">
        <v>1361</v>
      </c>
      <c r="B1148" s="535" t="s">
        <v>645</v>
      </c>
      <c r="C1148" s="594"/>
      <c r="D1148" s="646">
        <v>0</v>
      </c>
      <c r="E1148" s="475"/>
      <c r="F1148" s="475"/>
      <c r="G1148" s="475"/>
      <c r="H1148" s="475"/>
      <c r="I1148" s="443"/>
      <c r="J1148" s="443"/>
      <c r="K1148" s="475"/>
      <c r="L1148" s="475"/>
      <c r="M1148" s="1022" t="s">
        <v>152</v>
      </c>
    </row>
    <row r="1149" spans="1:14">
      <c r="A1149" s="1023" t="s">
        <v>1361</v>
      </c>
      <c r="B1149" s="535" t="s">
        <v>706</v>
      </c>
      <c r="C1149" s="594"/>
      <c r="D1149" s="646">
        <v>0</v>
      </c>
      <c r="E1149" s="475"/>
      <c r="F1149" s="475"/>
      <c r="H1149" s="475"/>
      <c r="K1149" s="475"/>
      <c r="L1149" s="475"/>
    </row>
    <row r="1150" spans="1:14" s="1169" customFormat="1">
      <c r="A1150" s="1023" t="s">
        <v>1361</v>
      </c>
      <c r="B1150" s="535" t="s">
        <v>707</v>
      </c>
      <c r="C1150" s="594"/>
      <c r="D1150" s="646">
        <v>0</v>
      </c>
      <c r="E1150" s="475"/>
      <c r="F1150" s="475"/>
      <c r="G1150" s="475"/>
      <c r="H1150" s="475"/>
      <c r="I1150" s="443"/>
      <c r="J1150" s="443"/>
      <c r="K1150" s="475"/>
      <c r="L1150" s="475"/>
    </row>
    <row r="1151" spans="1:14" s="1169" customFormat="1">
      <c r="A1151" s="1023" t="s">
        <v>1361</v>
      </c>
      <c r="B1151" s="535" t="s">
        <v>787</v>
      </c>
      <c r="C1151" s="594"/>
      <c r="D1151" s="646">
        <v>0</v>
      </c>
      <c r="E1151" s="475"/>
      <c r="F1151" s="475"/>
      <c r="G1151" s="475"/>
      <c r="H1151" s="475"/>
      <c r="I1151" s="443"/>
      <c r="J1151" s="443"/>
      <c r="K1151" s="475"/>
      <c r="L1151" s="475"/>
    </row>
    <row r="1152" spans="1:14" s="1169" customFormat="1">
      <c r="A1152" s="1023" t="s">
        <v>1361</v>
      </c>
      <c r="B1152" s="535" t="s">
        <v>642</v>
      </c>
      <c r="C1152" s="594"/>
      <c r="D1152" s="646">
        <v>0</v>
      </c>
      <c r="E1152" s="475"/>
      <c r="F1152" s="475"/>
      <c r="G1152" s="475"/>
      <c r="H1152" s="475"/>
      <c r="I1152" s="443"/>
      <c r="J1152" s="443"/>
      <c r="K1152" s="475"/>
      <c r="L1152" s="475"/>
    </row>
    <row r="1153" spans="1:15" s="1169" customFormat="1" ht="13.5" thickBot="1">
      <c r="A1153" s="1023" t="s">
        <v>1361</v>
      </c>
      <c r="B1153" s="535" t="s">
        <v>646</v>
      </c>
      <c r="C1153" s="594"/>
      <c r="D1153" s="646">
        <v>0</v>
      </c>
      <c r="E1153" s="475" t="s">
        <v>1186</v>
      </c>
      <c r="F1153" s="475"/>
      <c r="G1153" s="475"/>
      <c r="H1153" s="475"/>
      <c r="I1153" s="443"/>
      <c r="J1153" s="443"/>
      <c r="K1153" s="475"/>
      <c r="L1153" s="475"/>
    </row>
    <row r="1154" spans="1:15" ht="13.5" thickBot="1">
      <c r="A1154" s="1023" t="s">
        <v>1361</v>
      </c>
      <c r="B1154" s="647" t="s">
        <v>793</v>
      </c>
      <c r="C1154" s="628"/>
      <c r="D1154" s="973">
        <f>SUBTOTAL(9,D1146:D1153)</f>
        <v>0</v>
      </c>
      <c r="E1154" s="475"/>
      <c r="F1154" s="475"/>
      <c r="G1154" s="475"/>
      <c r="H1154" s="475"/>
      <c r="K1154" s="475"/>
      <c r="L1154" s="475"/>
    </row>
    <row r="1155" spans="1:15">
      <c r="A1155" s="1023" t="s">
        <v>1361</v>
      </c>
      <c r="B1155" s="648" t="s">
        <v>643</v>
      </c>
      <c r="C1155" s="649"/>
      <c r="D1155" s="650">
        <v>0</v>
      </c>
      <c r="E1155" s="475"/>
      <c r="F1155" s="475"/>
      <c r="G1155" s="475"/>
      <c r="H1155" s="475"/>
      <c r="K1155" s="475"/>
      <c r="L1155" s="475"/>
    </row>
    <row r="1156" spans="1:15" ht="13.5" thickBot="1">
      <c r="A1156" s="1023" t="s">
        <v>1361</v>
      </c>
      <c r="B1156" s="535" t="s">
        <v>644</v>
      </c>
      <c r="C1156" s="594"/>
      <c r="D1156" s="646">
        <v>0</v>
      </c>
      <c r="E1156" s="475"/>
      <c r="F1156" s="475"/>
      <c r="G1156" s="475"/>
      <c r="H1156" s="475"/>
      <c r="K1156" s="475"/>
      <c r="L1156" s="475"/>
    </row>
    <row r="1157" spans="1:15" ht="13.5" thickBot="1">
      <c r="A1157" s="1023" t="s">
        <v>1361</v>
      </c>
      <c r="B1157" s="647" t="s">
        <v>793</v>
      </c>
      <c r="C1157" s="628"/>
      <c r="D1157" s="973">
        <f>SUBTOTAL(9,D1155:D1156)</f>
        <v>0</v>
      </c>
      <c r="E1157" s="475"/>
      <c r="F1157" s="475"/>
      <c r="G1157" s="475"/>
      <c r="H1157" s="475"/>
      <c r="K1157" s="475"/>
      <c r="L1157" s="475"/>
    </row>
    <row r="1158" spans="1:15">
      <c r="A1158" s="1023" t="s">
        <v>1361</v>
      </c>
      <c r="B1158" s="651" t="s">
        <v>670</v>
      </c>
      <c r="C1158" s="652"/>
      <c r="D1158" s="652"/>
      <c r="E1158" s="652"/>
      <c r="F1158" s="652"/>
      <c r="G1158" s="652"/>
      <c r="H1158" s="652"/>
      <c r="I1158" s="652"/>
      <c r="J1158" s="652"/>
      <c r="K1158" s="475"/>
      <c r="L1158" s="475"/>
    </row>
    <row r="1159" spans="1:15">
      <c r="A1159" s="1023" t="s">
        <v>1361</v>
      </c>
      <c r="B1159" s="486" t="s">
        <v>671</v>
      </c>
      <c r="C1159" s="475"/>
      <c r="D1159" s="475"/>
      <c r="E1159" s="475"/>
      <c r="F1159" s="475"/>
      <c r="G1159" s="475"/>
      <c r="H1159" s="475"/>
      <c r="K1159" s="475"/>
      <c r="L1159" s="475"/>
      <c r="O1159" s="8" t="s">
        <v>152</v>
      </c>
    </row>
    <row r="1160" spans="1:15">
      <c r="A1160" s="1023" t="s">
        <v>1361</v>
      </c>
      <c r="B1160" s="653" t="s">
        <v>672</v>
      </c>
      <c r="C1160" s="475"/>
      <c r="D1160" s="475"/>
      <c r="E1160" s="475"/>
      <c r="F1160" s="475"/>
      <c r="G1160" s="475"/>
      <c r="H1160" s="475"/>
      <c r="K1160" s="475"/>
      <c r="L1160" s="475"/>
    </row>
    <row r="1161" spans="1:15" ht="13.5" thickBot="1">
      <c r="A1161" s="1023" t="s">
        <v>1361</v>
      </c>
      <c r="B1161" s="653"/>
      <c r="C1161" s="475"/>
      <c r="D1161" s="475"/>
      <c r="E1161" s="475"/>
      <c r="F1161" s="475"/>
      <c r="G1161" s="475"/>
      <c r="H1161" s="475"/>
      <c r="K1161" s="475"/>
      <c r="L1161" s="475"/>
    </row>
    <row r="1162" spans="1:15">
      <c r="A1162" s="1023" t="s">
        <v>1361</v>
      </c>
      <c r="B1162" s="589" t="s">
        <v>710</v>
      </c>
      <c r="C1162" s="591"/>
      <c r="D1162" s="641"/>
      <c r="E1162" s="475"/>
      <c r="F1162" s="475"/>
      <c r="G1162" s="475"/>
      <c r="H1162" s="475"/>
      <c r="K1162" s="475"/>
      <c r="L1162" s="475"/>
    </row>
    <row r="1163" spans="1:15" ht="39" thickBot="1">
      <c r="A1163" s="1023" t="s">
        <v>1361</v>
      </c>
      <c r="B1163" s="654" t="s">
        <v>1486</v>
      </c>
      <c r="C1163" s="597"/>
      <c r="D1163" s="643" t="s">
        <v>351</v>
      </c>
      <c r="E1163" s="475"/>
      <c r="F1163" s="475"/>
      <c r="G1163" s="475"/>
      <c r="H1163" s="475"/>
      <c r="K1163" s="475"/>
      <c r="L1163" s="475"/>
    </row>
    <row r="1164" spans="1:15">
      <c r="A1164" s="1023" t="s">
        <v>1361</v>
      </c>
      <c r="B1164" s="644" t="s">
        <v>676</v>
      </c>
      <c r="C1164" s="594"/>
      <c r="D1164" s="645">
        <v>0</v>
      </c>
      <c r="E1164" s="475"/>
      <c r="F1164" s="475"/>
      <c r="G1164" s="475"/>
      <c r="H1164" s="475"/>
      <c r="K1164" s="475"/>
      <c r="L1164" s="475"/>
    </row>
    <row r="1165" spans="1:15" s="3" customFormat="1">
      <c r="A1165" s="1023" t="s">
        <v>1361</v>
      </c>
      <c r="B1165" s="535" t="s">
        <v>786</v>
      </c>
      <c r="C1165" s="594"/>
      <c r="D1165" s="646">
        <v>0</v>
      </c>
      <c r="E1165" s="475"/>
      <c r="F1165" s="475"/>
      <c r="G1165" s="475"/>
      <c r="H1165" s="475"/>
      <c r="I1165" s="443"/>
      <c r="J1165" s="443"/>
      <c r="K1165" s="475"/>
      <c r="L1165" s="475"/>
    </row>
    <row r="1166" spans="1:15">
      <c r="A1166" s="1023" t="s">
        <v>1361</v>
      </c>
      <c r="B1166" s="535" t="s">
        <v>645</v>
      </c>
      <c r="C1166" s="594"/>
      <c r="D1166" s="646">
        <v>0</v>
      </c>
      <c r="E1166" s="475"/>
      <c r="F1166" s="475"/>
      <c r="G1166" s="475"/>
      <c r="H1166" s="475"/>
      <c r="K1166" s="475"/>
      <c r="L1166" s="475"/>
    </row>
    <row r="1167" spans="1:15">
      <c r="A1167" s="1023" t="s">
        <v>1361</v>
      </c>
      <c r="B1167" s="535" t="s">
        <v>706</v>
      </c>
      <c r="C1167" s="594"/>
      <c r="D1167" s="646">
        <v>0</v>
      </c>
      <c r="E1167" s="475"/>
      <c r="F1167" s="475"/>
      <c r="G1167" s="475"/>
      <c r="H1167" s="475"/>
      <c r="K1167" s="475"/>
      <c r="L1167" s="475"/>
    </row>
    <row r="1168" spans="1:15">
      <c r="A1168" s="1023" t="s">
        <v>1361</v>
      </c>
      <c r="B1168" s="535" t="s">
        <v>707</v>
      </c>
      <c r="C1168" s="594"/>
      <c r="D1168" s="646">
        <v>0</v>
      </c>
      <c r="E1168" s="475"/>
      <c r="F1168" s="475"/>
      <c r="G1168" s="475"/>
      <c r="H1168" s="475"/>
      <c r="K1168" s="475"/>
      <c r="L1168" s="475"/>
    </row>
    <row r="1169" spans="1:16">
      <c r="A1169" s="1023" t="s">
        <v>1361</v>
      </c>
      <c r="B1169" s="535" t="s">
        <v>787</v>
      </c>
      <c r="C1169" s="594"/>
      <c r="D1169" s="646">
        <v>0</v>
      </c>
      <c r="E1169" s="475"/>
      <c r="F1169" s="475"/>
      <c r="G1169" s="475"/>
      <c r="H1169" s="475"/>
      <c r="K1169" s="475"/>
      <c r="L1169" s="475"/>
    </row>
    <row r="1170" spans="1:16">
      <c r="A1170" s="1023" t="s">
        <v>1361</v>
      </c>
      <c r="B1170" s="535" t="s">
        <v>642</v>
      </c>
      <c r="C1170" s="594"/>
      <c r="D1170" s="646">
        <v>0</v>
      </c>
      <c r="E1170" s="475"/>
      <c r="F1170" s="475"/>
      <c r="G1170" s="475"/>
      <c r="H1170" s="475"/>
      <c r="K1170" s="475"/>
      <c r="L1170" s="475"/>
    </row>
    <row r="1171" spans="1:16" s="3" customFormat="1" ht="13.5" thickBot="1">
      <c r="A1171" s="1023" t="s">
        <v>1361</v>
      </c>
      <c r="B1171" s="535" t="s">
        <v>646</v>
      </c>
      <c r="C1171" s="594"/>
      <c r="D1171" s="646">
        <v>0</v>
      </c>
      <c r="E1171" s="475"/>
      <c r="F1171" s="475"/>
      <c r="G1171" s="475"/>
      <c r="H1171" s="475"/>
      <c r="I1171" s="443"/>
      <c r="J1171" s="443"/>
      <c r="K1171" s="475"/>
      <c r="L1171" s="475"/>
    </row>
    <row r="1172" spans="1:16" s="3" customFormat="1" ht="13.5" thickBot="1">
      <c r="A1172" s="1023" t="s">
        <v>1361</v>
      </c>
      <c r="B1172" s="647" t="s">
        <v>793</v>
      </c>
      <c r="C1172" s="628"/>
      <c r="D1172" s="973">
        <f>SUBTOTAL(9,D1164:D1171)</f>
        <v>0</v>
      </c>
      <c r="E1172" s="475"/>
      <c r="F1172" s="475"/>
      <c r="G1172" s="475"/>
      <c r="H1172" s="475"/>
      <c r="I1172" s="443"/>
      <c r="J1172" s="443"/>
      <c r="K1172" s="475"/>
      <c r="L1172" s="475"/>
    </row>
    <row r="1173" spans="1:16" s="3" customFormat="1">
      <c r="A1173" s="1023" t="s">
        <v>1361</v>
      </c>
      <c r="B1173" s="648" t="s">
        <v>643</v>
      </c>
      <c r="C1173" s="649"/>
      <c r="D1173" s="650">
        <v>0</v>
      </c>
      <c r="E1173" s="475"/>
      <c r="F1173" s="475"/>
      <c r="G1173" s="475"/>
      <c r="H1173" s="475"/>
      <c r="I1173" s="443"/>
      <c r="J1173" s="443"/>
      <c r="K1173" s="475"/>
      <c r="L1173" s="475"/>
    </row>
    <row r="1174" spans="1:16" s="3" customFormat="1" ht="13.5" thickBot="1">
      <c r="A1174" s="1023" t="s">
        <v>1361</v>
      </c>
      <c r="B1174" s="535" t="s">
        <v>644</v>
      </c>
      <c r="C1174" s="594"/>
      <c r="D1174" s="646">
        <v>0</v>
      </c>
      <c r="E1174" s="475"/>
      <c r="F1174" s="475"/>
      <c r="G1174" s="475"/>
      <c r="H1174" s="475"/>
      <c r="I1174" s="443"/>
      <c r="J1174" s="443"/>
      <c r="K1174" s="475"/>
      <c r="L1174" s="475"/>
    </row>
    <row r="1175" spans="1:16" s="212" customFormat="1" ht="13.5" thickBot="1">
      <c r="A1175" s="1023" t="s">
        <v>1361</v>
      </c>
      <c r="B1175" s="647" t="s">
        <v>793</v>
      </c>
      <c r="C1175" s="628"/>
      <c r="D1175" s="973">
        <f>SUBTOTAL(9,D1173:D1174)</f>
        <v>0</v>
      </c>
      <c r="E1175" s="475"/>
      <c r="F1175" s="475"/>
      <c r="G1175" s="475"/>
      <c r="H1175" s="475"/>
      <c r="I1175" s="443"/>
      <c r="J1175" s="443"/>
      <c r="K1175" s="475"/>
      <c r="L1175" s="475"/>
    </row>
    <row r="1176" spans="1:16" s="212" customFormat="1">
      <c r="A1176" s="1023" t="s">
        <v>1361</v>
      </c>
      <c r="B1176" s="651" t="s">
        <v>670</v>
      </c>
      <c r="C1176" s="495"/>
      <c r="D1176" s="496"/>
      <c r="E1176" s="475"/>
      <c r="F1176" s="475"/>
      <c r="G1176" s="475"/>
      <c r="H1176" s="475"/>
      <c r="I1176" s="443"/>
      <c r="J1176" s="443"/>
      <c r="K1176" s="475"/>
      <c r="L1176" s="475"/>
      <c r="O1176" s="1251"/>
    </row>
    <row r="1177" spans="1:16" s="212" customFormat="1">
      <c r="A1177" s="1023" t="s">
        <v>1361</v>
      </c>
      <c r="B1177" s="486" t="s">
        <v>671</v>
      </c>
      <c r="C1177" s="496"/>
      <c r="D1177" s="475"/>
      <c r="E1177" s="475"/>
      <c r="F1177" s="475"/>
      <c r="G1177" s="475"/>
      <c r="H1177" s="475"/>
      <c r="I1177" s="443"/>
      <c r="J1177" s="443"/>
      <c r="K1177" s="475"/>
      <c r="L1177" s="475"/>
    </row>
    <row r="1178" spans="1:16">
      <c r="A1178" s="1023" t="s">
        <v>1361</v>
      </c>
      <c r="B1178" s="653" t="s">
        <v>672</v>
      </c>
      <c r="C1178" s="475"/>
      <c r="D1178" s="475"/>
      <c r="E1178" s="475"/>
      <c r="F1178" s="475"/>
      <c r="G1178" s="475"/>
      <c r="H1178" s="475"/>
      <c r="K1178" s="475"/>
      <c r="L1178" s="475"/>
    </row>
    <row r="1179" spans="1:16" ht="13.5" thickBot="1">
      <c r="A1179" s="1023" t="s">
        <v>1361</v>
      </c>
      <c r="B1179" s="653"/>
      <c r="C1179" s="475"/>
      <c r="D1179" s="475"/>
      <c r="E1179" s="475"/>
      <c r="F1179" s="475"/>
      <c r="G1179" s="475"/>
      <c r="H1179" s="475"/>
      <c r="K1179" s="475"/>
      <c r="L1179" s="475"/>
    </row>
    <row r="1180" spans="1:16">
      <c r="A1180" s="1023" t="s">
        <v>1361</v>
      </c>
      <c r="B1180" s="589" t="s">
        <v>709</v>
      </c>
      <c r="C1180" s="591"/>
      <c r="D1180" s="641"/>
      <c r="E1180" s="475"/>
      <c r="F1180" s="475"/>
      <c r="G1180" s="475"/>
      <c r="H1180" s="475"/>
      <c r="K1180" s="475"/>
      <c r="L1180" s="475"/>
    </row>
    <row r="1181" spans="1:16" ht="51.75" customHeight="1" thickBot="1">
      <c r="A1181" s="1023" t="s">
        <v>1361</v>
      </c>
      <c r="B1181" s="1532" t="s">
        <v>1487</v>
      </c>
      <c r="C1181" s="1533"/>
      <c r="D1181" s="643" t="s">
        <v>351</v>
      </c>
      <c r="E1181" s="475"/>
      <c r="F1181" s="475"/>
      <c r="G1181" s="475"/>
      <c r="H1181" s="475"/>
      <c r="I1181" s="443" t="s">
        <v>152</v>
      </c>
      <c r="K1181" s="475"/>
      <c r="L1181" s="475"/>
    </row>
    <row r="1182" spans="1:16">
      <c r="A1182" s="1023" t="s">
        <v>1361</v>
      </c>
      <c r="B1182" s="644" t="s">
        <v>676</v>
      </c>
      <c r="C1182" s="594"/>
      <c r="D1182" s="645">
        <v>0</v>
      </c>
      <c r="E1182" s="475"/>
      <c r="F1182" s="475"/>
      <c r="G1182" s="475"/>
      <c r="H1182" s="475"/>
      <c r="K1182" s="475"/>
      <c r="L1182" s="475"/>
    </row>
    <row r="1183" spans="1:16">
      <c r="A1183" s="1023" t="s">
        <v>1361</v>
      </c>
      <c r="B1183" s="535" t="s">
        <v>786</v>
      </c>
      <c r="C1183" s="594"/>
      <c r="D1183" s="646">
        <v>0</v>
      </c>
      <c r="E1183" s="475"/>
      <c r="F1183" s="475"/>
      <c r="G1183" s="475"/>
      <c r="H1183" s="475"/>
      <c r="K1183" s="475"/>
      <c r="L1183" s="475"/>
    </row>
    <row r="1184" spans="1:16">
      <c r="A1184" s="1023" t="s">
        <v>1361</v>
      </c>
      <c r="B1184" s="535" t="s">
        <v>645</v>
      </c>
      <c r="C1184" s="594"/>
      <c r="D1184" s="646">
        <v>0</v>
      </c>
      <c r="E1184" s="475"/>
      <c r="F1184" s="475"/>
      <c r="G1184" s="475"/>
      <c r="H1184" s="475"/>
      <c r="K1184" s="475"/>
      <c r="L1184" s="475"/>
      <c r="P1184" s="8" t="s">
        <v>152</v>
      </c>
    </row>
    <row r="1185" spans="1:12">
      <c r="A1185" s="1023" t="s">
        <v>1361</v>
      </c>
      <c r="B1185" s="535" t="s">
        <v>706</v>
      </c>
      <c r="C1185" s="594"/>
      <c r="D1185" s="646">
        <v>0</v>
      </c>
      <c r="E1185" s="475"/>
      <c r="F1185" s="475"/>
      <c r="G1185" s="475"/>
      <c r="H1185" s="475"/>
      <c r="K1185" s="475"/>
      <c r="L1185" s="475"/>
    </row>
    <row r="1186" spans="1:12">
      <c r="A1186" s="1023" t="s">
        <v>1361</v>
      </c>
      <c r="B1186" s="535" t="s">
        <v>707</v>
      </c>
      <c r="C1186" s="594"/>
      <c r="D1186" s="646">
        <v>0</v>
      </c>
      <c r="E1186" s="475"/>
      <c r="F1186" s="475"/>
      <c r="G1186" s="475"/>
      <c r="H1186" s="475"/>
      <c r="K1186" s="475"/>
      <c r="L1186" s="475"/>
    </row>
    <row r="1187" spans="1:12" s="1022" customFormat="1">
      <c r="A1187" s="1023" t="s">
        <v>1361</v>
      </c>
      <c r="B1187" s="535" t="s">
        <v>787</v>
      </c>
      <c r="C1187" s="594"/>
      <c r="D1187" s="646">
        <v>0</v>
      </c>
      <c r="E1187" s="475"/>
      <c r="F1187" s="475"/>
      <c r="G1187" s="475"/>
      <c r="H1187" s="475"/>
      <c r="I1187" s="443"/>
      <c r="J1187" s="443"/>
      <c r="K1187" s="475"/>
      <c r="L1187" s="475"/>
    </row>
    <row r="1188" spans="1:12">
      <c r="A1188" s="1023" t="s">
        <v>1361</v>
      </c>
      <c r="B1188" s="535" t="s">
        <v>642</v>
      </c>
      <c r="C1188" s="594"/>
      <c r="D1188" s="646">
        <v>0</v>
      </c>
      <c r="E1188" s="475"/>
      <c r="F1188" s="475"/>
      <c r="G1188" s="475"/>
      <c r="H1188" s="475"/>
      <c r="K1188" s="475"/>
      <c r="L1188" s="475"/>
    </row>
    <row r="1189" spans="1:12" ht="13.5" thickBot="1">
      <c r="A1189" s="1023" t="s">
        <v>1361</v>
      </c>
      <c r="B1189" s="535" t="s">
        <v>646</v>
      </c>
      <c r="C1189" s="594"/>
      <c r="D1189" s="646">
        <v>0</v>
      </c>
      <c r="E1189" s="475"/>
      <c r="F1189" s="475"/>
      <c r="G1189" s="475"/>
      <c r="H1189" s="475"/>
      <c r="K1189" s="475"/>
      <c r="L1189" s="475"/>
    </row>
    <row r="1190" spans="1:12" ht="13.5" thickBot="1">
      <c r="A1190" s="1023" t="s">
        <v>1361</v>
      </c>
      <c r="B1190" s="647" t="s">
        <v>375</v>
      </c>
      <c r="C1190" s="628"/>
      <c r="D1190" s="973">
        <f>SUBTOTAL(9,D1182:D1189)</f>
        <v>0</v>
      </c>
      <c r="E1190" s="475"/>
      <c r="F1190" s="475"/>
      <c r="G1190" s="475"/>
      <c r="H1190" s="475"/>
      <c r="K1190" s="475"/>
      <c r="L1190" s="475"/>
    </row>
    <row r="1191" spans="1:12">
      <c r="A1191" s="1023" t="s">
        <v>1361</v>
      </c>
      <c r="B1191" s="648" t="s">
        <v>643</v>
      </c>
      <c r="C1191" s="649"/>
      <c r="D1191" s="650">
        <v>0</v>
      </c>
      <c r="E1191" s="475"/>
      <c r="F1191" s="475"/>
      <c r="G1191" s="475"/>
      <c r="H1191" s="475"/>
      <c r="K1191" s="475"/>
      <c r="L1191" s="475"/>
    </row>
    <row r="1192" spans="1:12" ht="13.5" thickBot="1">
      <c r="A1192" s="1023" t="s">
        <v>1361</v>
      </c>
      <c r="B1192" s="535" t="s">
        <v>644</v>
      </c>
      <c r="C1192" s="594"/>
      <c r="D1192" s="646">
        <v>0</v>
      </c>
      <c r="E1192" s="475"/>
      <c r="F1192" s="475"/>
      <c r="G1192" s="475"/>
      <c r="H1192" s="475"/>
      <c r="K1192" s="475"/>
      <c r="L1192" s="475"/>
    </row>
    <row r="1193" spans="1:12" ht="13.5" thickBot="1">
      <c r="A1193" s="1023" t="s">
        <v>1361</v>
      </c>
      <c r="B1193" s="647" t="s">
        <v>375</v>
      </c>
      <c r="C1193" s="628"/>
      <c r="D1193" s="973">
        <f>SUBTOTAL(9,D1191:D1192)</f>
        <v>0</v>
      </c>
      <c r="K1193" s="475"/>
      <c r="L1193" s="475"/>
    </row>
    <row r="1194" spans="1:12">
      <c r="A1194" s="1023" t="s">
        <v>1361</v>
      </c>
      <c r="B1194" s="651" t="s">
        <v>670</v>
      </c>
      <c r="C1194" s="495"/>
      <c r="D1194" s="496"/>
      <c r="K1194" s="475"/>
      <c r="L1194" s="475"/>
    </row>
    <row r="1195" spans="1:12">
      <c r="A1195" s="1023" t="s">
        <v>1361</v>
      </c>
      <c r="B1195" s="486" t="s">
        <v>671</v>
      </c>
      <c r="K1195" s="475"/>
      <c r="L1195" s="475"/>
    </row>
    <row r="1196" spans="1:12">
      <c r="A1196" s="1023" t="s">
        <v>1361</v>
      </c>
      <c r="B1196" s="653" t="s">
        <v>672</v>
      </c>
      <c r="K1196" s="475"/>
      <c r="L1196" s="475"/>
    </row>
    <row r="1197" spans="1:12" ht="13.5" thickBot="1">
      <c r="A1197" s="1023" t="s">
        <v>1299</v>
      </c>
      <c r="L1197" s="475"/>
    </row>
    <row r="1198" spans="1:12">
      <c r="A1198" s="1023" t="s">
        <v>1299</v>
      </c>
      <c r="B1198" s="589" t="s">
        <v>346</v>
      </c>
      <c r="C1198" s="590"/>
      <c r="D1198" s="590"/>
      <c r="E1198" s="590"/>
      <c r="F1198" s="590"/>
      <c r="G1198" s="655"/>
      <c r="H1198" s="656"/>
      <c r="K1198" s="542"/>
      <c r="L1198" s="475"/>
    </row>
    <row r="1199" spans="1:12">
      <c r="A1199" s="1023" t="s">
        <v>1299</v>
      </c>
      <c r="B1199" s="473" t="s">
        <v>708</v>
      </c>
      <c r="C1199" s="530"/>
      <c r="D1199" s="530"/>
      <c r="E1199" s="530"/>
      <c r="F1199" s="530"/>
      <c r="G1199" s="598"/>
      <c r="H1199" s="657"/>
      <c r="K1199" s="544" t="s">
        <v>351</v>
      </c>
      <c r="L1199" s="475"/>
    </row>
    <row r="1200" spans="1:12">
      <c r="A1200" s="177" t="s">
        <v>1299</v>
      </c>
      <c r="B1200" s="473" t="s">
        <v>219</v>
      </c>
      <c r="C1200" s="530"/>
      <c r="D1200" s="530"/>
      <c r="E1200" s="530"/>
      <c r="F1200" s="530"/>
      <c r="G1200" s="598"/>
      <c r="H1200" s="657" t="s">
        <v>351</v>
      </c>
      <c r="K1200" s="544" t="s">
        <v>804</v>
      </c>
      <c r="L1200" s="475"/>
    </row>
    <row r="1201" spans="1:12" s="1169" customFormat="1">
      <c r="A1201" s="1023" t="s">
        <v>1299</v>
      </c>
      <c r="B1201" s="473" t="s">
        <v>1401</v>
      </c>
      <c r="C1201" s="530"/>
      <c r="D1201" s="530"/>
      <c r="E1201" s="530"/>
      <c r="F1201" s="530"/>
      <c r="G1201" s="657"/>
      <c r="H1201" s="657" t="s">
        <v>358</v>
      </c>
      <c r="I1201" s="443"/>
      <c r="J1201" s="443"/>
      <c r="K1201" s="658" t="s">
        <v>1488</v>
      </c>
      <c r="L1201" s="475"/>
    </row>
    <row r="1202" spans="1:12" ht="13.5" thickBot="1">
      <c r="A1202" s="1023" t="s">
        <v>1299</v>
      </c>
      <c r="B1202" s="565" t="s">
        <v>346</v>
      </c>
      <c r="C1202" s="484"/>
      <c r="D1202" s="484"/>
      <c r="E1202" s="484"/>
      <c r="F1202" s="484"/>
      <c r="G1202" s="599"/>
      <c r="H1202" s="659" t="s">
        <v>359</v>
      </c>
      <c r="K1202" s="660" t="s">
        <v>347</v>
      </c>
      <c r="L1202" s="475"/>
    </row>
    <row r="1203" spans="1:12">
      <c r="A1203" s="1023" t="s">
        <v>1299</v>
      </c>
      <c r="B1203" s="477" t="s">
        <v>524</v>
      </c>
      <c r="C1203" s="458"/>
      <c r="D1203" s="458"/>
      <c r="E1203" s="458"/>
      <c r="F1203" s="458"/>
      <c r="G1203" s="458"/>
      <c r="H1203" s="552">
        <v>0</v>
      </c>
      <c r="J1203" s="984" t="str">
        <f>IF(K1203&lt;=H1203,"","Antall pr 31.12 kan ikke være høyere enn antall hittil i år")</f>
        <v/>
      </c>
      <c r="K1203" s="540">
        <v>0</v>
      </c>
      <c r="L1203" s="475"/>
    </row>
    <row r="1204" spans="1:12" ht="13.5" thickBot="1">
      <c r="A1204" s="1023" t="s">
        <v>1299</v>
      </c>
      <c r="B1204" s="477" t="s">
        <v>600</v>
      </c>
      <c r="C1204" s="458"/>
      <c r="D1204" s="458"/>
      <c r="E1204" s="458"/>
      <c r="F1204" s="458"/>
      <c r="G1204" s="458"/>
      <c r="H1204" s="540">
        <v>0</v>
      </c>
      <c r="J1204" s="984" t="str">
        <f>IF(K1204&lt;=H1204,"","Antall pr 31.12 kan ikke være høyere enn antall hittil i år")</f>
        <v/>
      </c>
      <c r="K1204" s="540">
        <v>0</v>
      </c>
      <c r="L1204" s="475"/>
    </row>
    <row r="1205" spans="1:12" ht="13.5" thickBot="1">
      <c r="A1205" s="1023" t="s">
        <v>1299</v>
      </c>
      <c r="B1205" s="661" t="s">
        <v>525</v>
      </c>
      <c r="C1205" s="480"/>
      <c r="D1205" s="480"/>
      <c r="E1205" s="480"/>
      <c r="F1205" s="480"/>
      <c r="G1205" s="480"/>
      <c r="H1205" s="617">
        <v>0</v>
      </c>
      <c r="J1205" s="662" t="s">
        <v>375</v>
      </c>
      <c r="K1205" s="973">
        <f>SUM(K1203:K1204)</f>
        <v>0</v>
      </c>
      <c r="L1205" s="475"/>
    </row>
    <row r="1206" spans="1:12" ht="13.5" thickBot="1">
      <c r="A1206" s="1023" t="s">
        <v>1299</v>
      </c>
      <c r="E1206" s="458"/>
      <c r="F1206" s="464" t="s">
        <v>116</v>
      </c>
      <c r="G1206" s="981">
        <f>MAX(H1203:H1204)</f>
        <v>0</v>
      </c>
      <c r="H1206" s="982" t="str">
        <f>IF(H1205&lt;G1206,"Antall personer med ett eller flere tilbud må minst være lik antallet i den største kategorien"," ")</f>
        <v xml:space="preserve"> </v>
      </c>
      <c r="L1206" s="8"/>
    </row>
    <row r="1207" spans="1:12" ht="13.5" thickBot="1">
      <c r="A1207" s="1023" t="s">
        <v>1299</v>
      </c>
      <c r="C1207" s="458"/>
      <c r="D1207" s="458"/>
      <c r="E1207" s="458"/>
      <c r="F1207" s="495"/>
      <c r="G1207" s="983" t="s">
        <v>116</v>
      </c>
      <c r="H1207" s="982" t="str">
        <f>IF(H1205&gt;SUM(H1203:H1204),"Antall personer med ett eller flere tilbud skal være lik eller lavere enn summen av de to kategoriene foran","")</f>
        <v/>
      </c>
      <c r="L1207" s="8"/>
    </row>
    <row r="1208" spans="1:12">
      <c r="A1208" s="1023" t="s">
        <v>1299</v>
      </c>
      <c r="B1208" s="494" t="s">
        <v>458</v>
      </c>
      <c r="C1208" s="458"/>
      <c r="D1208" s="458"/>
      <c r="E1208" s="458"/>
      <c r="F1208" s="495"/>
      <c r="G1208" s="495"/>
      <c r="H1208" s="458"/>
      <c r="L1208" s="8"/>
    </row>
    <row r="1209" spans="1:12">
      <c r="A1209" s="1023" t="s">
        <v>1299</v>
      </c>
      <c r="B1209" s="494" t="s">
        <v>1402</v>
      </c>
      <c r="C1209" s="458"/>
      <c r="D1209" s="458"/>
      <c r="E1209" s="458"/>
      <c r="F1209" s="495"/>
      <c r="G1209" s="495"/>
      <c r="H1209" s="458"/>
      <c r="L1209" s="8"/>
    </row>
    <row r="1210" spans="1:12">
      <c r="A1210" s="1023" t="s">
        <v>1299</v>
      </c>
      <c r="B1210" s="494" t="s">
        <v>589</v>
      </c>
      <c r="C1210" s="458"/>
      <c r="D1210" s="458"/>
      <c r="E1210" s="458"/>
      <c r="F1210" s="495"/>
      <c r="G1210" s="495"/>
      <c r="H1210" s="458"/>
      <c r="L1210" s="8"/>
    </row>
    <row r="1211" spans="1:12">
      <c r="A1211" s="1023" t="s">
        <v>1299</v>
      </c>
      <c r="B1211" s="494" t="s">
        <v>218</v>
      </c>
      <c r="C1211" s="458"/>
      <c r="D1211" s="458"/>
      <c r="E1211" s="458"/>
      <c r="F1211" s="495"/>
      <c r="G1211" s="495"/>
      <c r="H1211" s="458"/>
      <c r="L1211" s="8"/>
    </row>
    <row r="1212" spans="1:12">
      <c r="A1212" s="1023" t="s">
        <v>1299</v>
      </c>
      <c r="B1212" s="494" t="str">
        <f>"2)  Antall personer som har et tilbud den 31.12. En person kan bare ha ett tilbud på en gitt dato. Tallet må være likt eller lavere "</f>
        <v xml:space="preserve">2)  Antall personer som har et tilbud den 31.12. En person kan bare ha ett tilbud på en gitt dato. Tallet må være likt eller lavere </v>
      </c>
      <c r="C1212" s="458"/>
      <c r="D1212" s="458"/>
      <c r="E1212" s="458"/>
      <c r="F1212" s="663"/>
      <c r="G1212" s="663"/>
      <c r="H1212" s="458"/>
      <c r="L1212" s="8"/>
    </row>
    <row r="1213" spans="1:12">
      <c r="A1213" s="1023" t="s">
        <v>1299</v>
      </c>
      <c r="B1213" s="494" t="s">
        <v>334</v>
      </c>
      <c r="C1213" s="458"/>
      <c r="D1213" s="458"/>
      <c r="E1213" s="458"/>
      <c r="F1213" s="663"/>
      <c r="G1213" s="663"/>
      <c r="H1213" s="458"/>
      <c r="L1213" s="8"/>
    </row>
    <row r="1214" spans="1:12">
      <c r="A1214" s="1023" t="s">
        <v>1299</v>
      </c>
      <c r="B1214" s="638" t="s">
        <v>712</v>
      </c>
      <c r="C1214" s="495"/>
      <c r="D1214" s="495"/>
      <c r="E1214" s="495"/>
      <c r="F1214" s="664"/>
      <c r="G1214" s="664"/>
      <c r="H1214" s="495"/>
      <c r="I1214" s="475"/>
      <c r="J1214" s="475"/>
      <c r="K1214" s="475"/>
      <c r="L1214" s="8"/>
    </row>
    <row r="1215" spans="1:12">
      <c r="A1215" s="1023" t="s">
        <v>1299</v>
      </c>
      <c r="B1215" s="494" t="s">
        <v>459</v>
      </c>
      <c r="H1215" s="458"/>
      <c r="L1215" s="8"/>
    </row>
    <row r="1216" spans="1:12">
      <c r="A1216" s="1023" t="s">
        <v>1299</v>
      </c>
      <c r="B1216" s="494" t="s">
        <v>853</v>
      </c>
      <c r="H1216" s="458"/>
      <c r="L1216" s="8"/>
    </row>
    <row r="1217" spans="1:12" ht="13.5" thickBot="1">
      <c r="A1217" s="1023" t="s">
        <v>1299</v>
      </c>
      <c r="L1217" s="8"/>
    </row>
    <row r="1218" spans="1:12">
      <c r="A1218" s="1023" t="s">
        <v>356</v>
      </c>
      <c r="B1218" s="188"/>
      <c r="C1218" s="187"/>
      <c r="D1218" s="187"/>
      <c r="E1218" s="183"/>
      <c r="F1218" s="183"/>
      <c r="G1218" s="8"/>
      <c r="H1218" s="8"/>
      <c r="I1218" s="8"/>
      <c r="J1218" s="8"/>
      <c r="K1218" s="8"/>
      <c r="L1218" s="8"/>
    </row>
    <row r="1219" spans="1:12">
      <c r="A1219" s="1023" t="s">
        <v>356</v>
      </c>
      <c r="B1219" s="5" t="s">
        <v>598</v>
      </c>
      <c r="C1219" s="4"/>
      <c r="D1219" s="4"/>
      <c r="E1219" s="13"/>
      <c r="F1219" s="255" t="s">
        <v>351</v>
      </c>
      <c r="G1219" s="8"/>
      <c r="H1219" s="8"/>
      <c r="I1219" s="8"/>
      <c r="J1219" s="8"/>
      <c r="K1219" s="8"/>
      <c r="L1219" s="8"/>
    </row>
    <row r="1220" spans="1:12">
      <c r="A1220" s="1023" t="s">
        <v>356</v>
      </c>
      <c r="B1220" s="5" t="s">
        <v>317</v>
      </c>
      <c r="C1220" s="4"/>
      <c r="D1220" s="4"/>
      <c r="E1220" s="13"/>
      <c r="F1220" s="255" t="s">
        <v>318</v>
      </c>
      <c r="G1220" s="8"/>
      <c r="H1220" s="8"/>
      <c r="I1220" s="8"/>
      <c r="J1220" s="8"/>
      <c r="K1220" s="8"/>
      <c r="L1220" s="8"/>
    </row>
    <row r="1221" spans="1:12" ht="13.5" thickBot="1">
      <c r="A1221" s="1023" t="s">
        <v>356</v>
      </c>
      <c r="B1221" s="427" t="s">
        <v>1112</v>
      </c>
      <c r="C1221" s="178"/>
      <c r="D1221" s="178"/>
      <c r="E1221" s="185"/>
      <c r="F1221" s="256" t="s">
        <v>359</v>
      </c>
      <c r="G1221" s="8"/>
      <c r="H1221" s="8"/>
      <c r="I1221" s="8"/>
      <c r="J1221" s="8"/>
      <c r="K1221" s="8"/>
      <c r="L1221" s="8"/>
    </row>
    <row r="1222" spans="1:12">
      <c r="A1222" s="1023" t="s">
        <v>356</v>
      </c>
      <c r="B1222" s="175" t="s">
        <v>340</v>
      </c>
      <c r="C1222" s="61"/>
      <c r="D1222" s="61"/>
      <c r="E1222" s="184"/>
      <c r="F1222" s="184">
        <v>0</v>
      </c>
      <c r="G1222" s="8"/>
      <c r="H1222" s="8"/>
      <c r="I1222" s="8"/>
      <c r="J1222" s="8"/>
      <c r="K1222" s="8"/>
      <c r="L1222" s="475"/>
    </row>
    <row r="1223" spans="1:12">
      <c r="A1223" s="1023" t="s">
        <v>356</v>
      </c>
      <c r="B1223" s="175" t="s">
        <v>341</v>
      </c>
      <c r="C1223" s="61"/>
      <c r="D1223" s="61"/>
      <c r="E1223" s="184"/>
      <c r="F1223" s="184">
        <v>0</v>
      </c>
      <c r="G1223" s="8"/>
      <c r="H1223" s="8"/>
      <c r="I1223" s="8"/>
      <c r="J1223" s="8"/>
      <c r="K1223" s="8"/>
    </row>
    <row r="1224" spans="1:12">
      <c r="A1224" s="1023" t="s">
        <v>356</v>
      </c>
      <c r="B1224" s="175" t="s">
        <v>319</v>
      </c>
      <c r="C1224" s="61"/>
      <c r="D1224" s="61"/>
      <c r="E1224" s="184"/>
      <c r="F1224" s="184">
        <v>0</v>
      </c>
      <c r="G1224" s="8"/>
      <c r="H1224" s="8"/>
      <c r="I1224" s="8"/>
      <c r="J1224" s="8"/>
      <c r="K1224" s="8"/>
    </row>
    <row r="1225" spans="1:12">
      <c r="A1225" s="1023" t="s">
        <v>356</v>
      </c>
      <c r="B1225" s="175" t="s">
        <v>766</v>
      </c>
      <c r="C1225" s="61"/>
      <c r="D1225" s="61"/>
      <c r="E1225" s="184"/>
      <c r="F1225" s="184">
        <v>0</v>
      </c>
      <c r="G1225" s="8"/>
      <c r="H1225" s="8"/>
      <c r="I1225" s="8"/>
      <c r="J1225" s="8"/>
      <c r="K1225" s="8"/>
    </row>
    <row r="1226" spans="1:12">
      <c r="A1226" s="1023" t="s">
        <v>356</v>
      </c>
      <c r="B1226" s="175" t="s">
        <v>767</v>
      </c>
      <c r="C1226" s="61"/>
      <c r="D1226" s="61"/>
      <c r="E1226" s="184"/>
      <c r="F1226" s="184">
        <v>0</v>
      </c>
      <c r="G1226" s="8"/>
      <c r="H1226" s="8"/>
      <c r="I1226" s="8"/>
      <c r="J1226" s="8"/>
      <c r="K1226" s="8"/>
      <c r="L1226" s="8"/>
    </row>
    <row r="1227" spans="1:12" ht="13.5" thickBot="1">
      <c r="A1227" s="1023" t="s">
        <v>356</v>
      </c>
      <c r="B1227" s="173" t="s">
        <v>768</v>
      </c>
      <c r="C1227" s="178"/>
      <c r="D1227" s="178"/>
      <c r="E1227" s="185"/>
      <c r="F1227" s="185">
        <v>0</v>
      </c>
      <c r="G1227" s="8"/>
      <c r="H1227" s="8"/>
      <c r="I1227" s="8"/>
      <c r="J1227" s="8"/>
      <c r="K1227" s="8"/>
      <c r="L1227" s="8"/>
    </row>
    <row r="1228" spans="1:12">
      <c r="A1228" s="1023" t="s">
        <v>356</v>
      </c>
      <c r="B1228" s="19" t="s">
        <v>527</v>
      </c>
      <c r="C1228" s="61"/>
      <c r="D1228" s="61"/>
      <c r="E1228" s="61"/>
      <c r="F1228" s="61"/>
      <c r="G1228" s="8"/>
      <c r="H1228" s="8"/>
      <c r="I1228" s="8"/>
      <c r="J1228" s="8"/>
      <c r="K1228" s="8"/>
      <c r="L1228" s="8"/>
    </row>
    <row r="1229" spans="1:12">
      <c r="A1229" s="1023" t="s">
        <v>356</v>
      </c>
      <c r="B1229" s="19" t="s">
        <v>551</v>
      </c>
      <c r="C1229" s="61"/>
      <c r="D1229" s="61"/>
      <c r="E1229" s="61"/>
      <c r="F1229" s="61"/>
      <c r="G1229" s="8"/>
      <c r="H1229" s="8"/>
      <c r="I1229" s="8"/>
      <c r="J1229" s="8"/>
      <c r="K1229" s="8"/>
      <c r="L1229" s="8"/>
    </row>
    <row r="1230" spans="1:12">
      <c r="A1230" s="1023" t="s">
        <v>356</v>
      </c>
      <c r="B1230" s="305" t="s">
        <v>769</v>
      </c>
      <c r="C1230" s="61"/>
      <c r="D1230" s="61"/>
      <c r="E1230" s="61"/>
      <c r="F1230" s="61"/>
      <c r="G1230" s="8"/>
      <c r="H1230" s="8"/>
      <c r="I1230" s="8"/>
      <c r="J1230" s="8"/>
      <c r="K1230" s="8"/>
      <c r="L1230" s="8"/>
    </row>
    <row r="1231" spans="1:12" ht="13.5" thickBot="1">
      <c r="A1231" s="1023" t="s">
        <v>356</v>
      </c>
      <c r="B1231" s="8"/>
      <c r="C1231" s="61"/>
      <c r="D1231" s="61"/>
      <c r="E1231" s="61"/>
      <c r="F1231" s="61"/>
      <c r="G1231" s="8"/>
      <c r="H1231" s="8"/>
      <c r="I1231" s="8"/>
      <c r="J1231" s="8"/>
      <c r="K1231" s="8"/>
      <c r="L1231" s="8"/>
    </row>
    <row r="1232" spans="1:12">
      <c r="A1232" s="1023" t="s">
        <v>356</v>
      </c>
      <c r="B1232" s="235"/>
      <c r="C1232" s="236"/>
      <c r="D1232" s="236"/>
      <c r="E1232" s="248"/>
      <c r="F1232" s="248"/>
      <c r="G1232" s="8"/>
      <c r="H1232" s="8"/>
      <c r="I1232" s="8"/>
      <c r="J1232" s="8"/>
      <c r="K1232" s="8"/>
      <c r="L1232" s="8"/>
    </row>
    <row r="1233" spans="1:12">
      <c r="A1233" s="1023" t="s">
        <v>356</v>
      </c>
      <c r="B1233" s="426" t="s">
        <v>1111</v>
      </c>
      <c r="C1233" s="35"/>
      <c r="D1233" s="35"/>
      <c r="E1233" s="252"/>
      <c r="F1233" s="422" t="s">
        <v>351</v>
      </c>
      <c r="G1233" s="8"/>
      <c r="H1233" s="8"/>
      <c r="I1233" s="8"/>
      <c r="J1233" s="8"/>
      <c r="K1233" s="8"/>
      <c r="L1233" s="8"/>
    </row>
    <row r="1234" spans="1:12">
      <c r="A1234" s="1023" t="s">
        <v>356</v>
      </c>
      <c r="B1234" s="426" t="s">
        <v>317</v>
      </c>
      <c r="C1234" s="35"/>
      <c r="D1234" s="35"/>
      <c r="E1234" s="252"/>
      <c r="F1234" s="422" t="s">
        <v>318</v>
      </c>
      <c r="G1234" s="8"/>
      <c r="H1234" s="8"/>
      <c r="I1234" s="8"/>
      <c r="J1234" s="8"/>
      <c r="K1234" s="8"/>
      <c r="L1234" s="8"/>
    </row>
    <row r="1235" spans="1:12" s="27" customFormat="1" ht="13.5" thickBot="1">
      <c r="A1235" s="1023" t="s">
        <v>356</v>
      </c>
      <c r="B1235" s="427" t="s">
        <v>1110</v>
      </c>
      <c r="C1235" s="423"/>
      <c r="D1235" s="423"/>
      <c r="E1235" s="250"/>
      <c r="F1235" s="424" t="s">
        <v>359</v>
      </c>
      <c r="G1235" s="8"/>
      <c r="H1235" s="8"/>
      <c r="I1235" s="8"/>
      <c r="J1235" s="8"/>
      <c r="K1235" s="8"/>
      <c r="L1235" s="8"/>
    </row>
    <row r="1236" spans="1:12">
      <c r="A1236" s="1023" t="s">
        <v>356</v>
      </c>
      <c r="B1236" s="180" t="s">
        <v>340</v>
      </c>
      <c r="C1236" s="199"/>
      <c r="D1236" s="199"/>
      <c r="E1236" s="249"/>
      <c r="F1236" s="249">
        <v>0</v>
      </c>
      <c r="G1236" s="8"/>
      <c r="H1236" s="8"/>
      <c r="I1236" s="8"/>
      <c r="J1236" s="8"/>
      <c r="K1236" s="8"/>
      <c r="L1236" s="8"/>
    </row>
    <row r="1237" spans="1:12">
      <c r="A1237" s="1023" t="s">
        <v>356</v>
      </c>
      <c r="B1237" s="180" t="s">
        <v>341</v>
      </c>
      <c r="C1237" s="199"/>
      <c r="D1237" s="199"/>
      <c r="E1237" s="249"/>
      <c r="F1237" s="249">
        <v>0</v>
      </c>
      <c r="G1237" s="8"/>
      <c r="H1237" s="8"/>
      <c r="I1237" s="8"/>
      <c r="J1237" s="8"/>
      <c r="K1237" s="8"/>
      <c r="L1237" s="8"/>
    </row>
    <row r="1238" spans="1:12">
      <c r="A1238" s="1023" t="s">
        <v>356</v>
      </c>
      <c r="B1238" s="180" t="s">
        <v>319</v>
      </c>
      <c r="C1238" s="199"/>
      <c r="D1238" s="199"/>
      <c r="E1238" s="249"/>
      <c r="F1238" s="249">
        <v>0</v>
      </c>
      <c r="G1238" s="8"/>
      <c r="H1238" s="8"/>
      <c r="I1238" s="8"/>
      <c r="J1238" s="8"/>
      <c r="K1238" s="8"/>
      <c r="L1238" s="8"/>
    </row>
    <row r="1239" spans="1:12">
      <c r="A1239" s="1023" t="s">
        <v>356</v>
      </c>
      <c r="B1239" s="180" t="s">
        <v>766</v>
      </c>
      <c r="C1239" s="199"/>
      <c r="D1239" s="199"/>
      <c r="E1239" s="249"/>
      <c r="F1239" s="249">
        <v>0</v>
      </c>
      <c r="G1239" s="8"/>
      <c r="H1239" s="8"/>
      <c r="I1239" s="8"/>
      <c r="J1239" s="8"/>
      <c r="K1239" s="8"/>
      <c r="L1239" s="8"/>
    </row>
    <row r="1240" spans="1:12">
      <c r="A1240" s="1023" t="s">
        <v>356</v>
      </c>
      <c r="B1240" s="180" t="s">
        <v>767</v>
      </c>
      <c r="C1240" s="199"/>
      <c r="D1240" s="199"/>
      <c r="E1240" s="249"/>
      <c r="F1240" s="249">
        <v>0</v>
      </c>
      <c r="G1240" s="8"/>
      <c r="H1240" s="8"/>
      <c r="I1240" s="8"/>
      <c r="J1240" s="8"/>
      <c r="K1240" s="8"/>
      <c r="L1240" s="8"/>
    </row>
    <row r="1241" spans="1:12" ht="13.5" thickBot="1">
      <c r="A1241" s="1023" t="s">
        <v>356</v>
      </c>
      <c r="B1241" s="425" t="s">
        <v>768</v>
      </c>
      <c r="C1241" s="423"/>
      <c r="D1241" s="423"/>
      <c r="E1241" s="250"/>
      <c r="F1241" s="250">
        <v>0</v>
      </c>
      <c r="G1241" s="8"/>
      <c r="H1241" s="8"/>
      <c r="I1241" s="8"/>
      <c r="J1241" s="8"/>
      <c r="K1241" s="8"/>
      <c r="L1241" s="8"/>
    </row>
    <row r="1242" spans="1:12">
      <c r="A1242" s="1023" t="s">
        <v>356</v>
      </c>
      <c r="B1242" s="41" t="s">
        <v>527</v>
      </c>
      <c r="C1242" s="199"/>
      <c r="D1242" s="199"/>
      <c r="E1242" s="199"/>
      <c r="F1242" s="199"/>
      <c r="G1242" s="8"/>
      <c r="H1242" s="8"/>
      <c r="I1242" s="8"/>
      <c r="J1242" s="8"/>
      <c r="K1242" s="8"/>
      <c r="L1242" s="8"/>
    </row>
    <row r="1243" spans="1:12">
      <c r="A1243" s="1023" t="s">
        <v>356</v>
      </c>
      <c r="B1243" s="41" t="s">
        <v>551</v>
      </c>
      <c r="C1243" s="199"/>
      <c r="D1243" s="199"/>
      <c r="E1243" s="199"/>
      <c r="F1243" s="199"/>
      <c r="G1243" s="8"/>
      <c r="H1243" s="8"/>
      <c r="I1243" s="8"/>
      <c r="J1243" s="8"/>
      <c r="K1243" s="8"/>
      <c r="L1243" s="8"/>
    </row>
    <row r="1244" spans="1:12" ht="13.5" thickBot="1">
      <c r="A1244" s="1023" t="s">
        <v>356</v>
      </c>
      <c r="B1244" s="158"/>
      <c r="C1244" s="61"/>
      <c r="D1244" s="61"/>
      <c r="E1244" s="61"/>
      <c r="F1244" s="61"/>
      <c r="G1244" s="8"/>
      <c r="H1244" s="8"/>
      <c r="I1244" s="8"/>
      <c r="J1244" s="8"/>
      <c r="K1244" s="8"/>
      <c r="L1244" s="8"/>
    </row>
    <row r="1245" spans="1:12">
      <c r="A1245" s="1023" t="s">
        <v>356</v>
      </c>
      <c r="B1245" s="9" t="s">
        <v>599</v>
      </c>
      <c r="C1245" s="187"/>
      <c r="D1245" s="187"/>
      <c r="E1245" s="187"/>
      <c r="F1245" s="187"/>
      <c r="G1245" s="187"/>
      <c r="H1245" s="187"/>
      <c r="I1245" s="18" t="s">
        <v>351</v>
      </c>
      <c r="J1245" s="8"/>
      <c r="K1245" s="8"/>
      <c r="L1245" s="8"/>
    </row>
    <row r="1246" spans="1:12" ht="13.5" thickBot="1">
      <c r="A1246" s="177" t="s">
        <v>356</v>
      </c>
      <c r="B1246" s="10" t="s">
        <v>360</v>
      </c>
      <c r="C1246" s="12"/>
      <c r="D1246" s="12"/>
      <c r="E1246" s="12"/>
      <c r="F1246" s="178"/>
      <c r="G1246" s="178"/>
      <c r="H1246" s="178"/>
      <c r="I1246" s="17" t="s">
        <v>635</v>
      </c>
      <c r="J1246" s="8"/>
      <c r="K1246" s="8"/>
      <c r="L1246" s="8"/>
    </row>
    <row r="1247" spans="1:12" ht="13.5" thickBot="1">
      <c r="A1247" s="177" t="s">
        <v>356</v>
      </c>
      <c r="B1247" s="173" t="s">
        <v>636</v>
      </c>
      <c r="C1247" s="178"/>
      <c r="D1247" s="178"/>
      <c r="E1247" s="178"/>
      <c r="F1247" s="178"/>
      <c r="G1247" s="178"/>
      <c r="H1247" s="178"/>
      <c r="I1247" s="257">
        <v>0</v>
      </c>
      <c r="J1247" s="8"/>
      <c r="K1247" s="8"/>
      <c r="L1247" s="8"/>
    </row>
    <row r="1248" spans="1:12" ht="13.5" thickBot="1">
      <c r="A1248" s="177" t="s">
        <v>356</v>
      </c>
      <c r="B1248" s="61"/>
      <c r="C1248" s="61"/>
      <c r="D1248" s="61"/>
      <c r="E1248" s="61"/>
      <c r="F1248" s="61"/>
      <c r="G1248" s="8"/>
      <c r="H1248" s="8"/>
      <c r="I1248" s="8"/>
      <c r="J1248" s="8"/>
      <c r="K1248" s="8"/>
      <c r="L1248" s="8"/>
    </row>
    <row r="1249" spans="1:12">
      <c r="A1249" s="177" t="s">
        <v>356</v>
      </c>
      <c r="B1249" s="188"/>
      <c r="C1249" s="187"/>
      <c r="D1249" s="187"/>
      <c r="E1249" s="187"/>
      <c r="F1249" s="187"/>
      <c r="G1249" s="187"/>
      <c r="H1249" s="187"/>
      <c r="I1249" s="183"/>
      <c r="J1249" s="183"/>
      <c r="K1249" s="8"/>
      <c r="L1249" s="8"/>
    </row>
    <row r="1250" spans="1:12">
      <c r="A1250" s="177" t="s">
        <v>356</v>
      </c>
      <c r="B1250" s="5" t="s">
        <v>999</v>
      </c>
      <c r="C1250" s="4"/>
      <c r="D1250" s="4"/>
      <c r="E1250" s="4"/>
      <c r="F1250" s="4"/>
      <c r="G1250" s="4"/>
      <c r="H1250" s="4"/>
      <c r="I1250" s="13"/>
      <c r="J1250" s="13" t="s">
        <v>157</v>
      </c>
      <c r="K1250" s="8"/>
      <c r="L1250" s="8"/>
    </row>
    <row r="1251" spans="1:12" ht="13.5" thickBot="1">
      <c r="A1251" s="177" t="s">
        <v>356</v>
      </c>
      <c r="B1251" s="5" t="s">
        <v>416</v>
      </c>
      <c r="C1251" s="4"/>
      <c r="D1251" s="4"/>
      <c r="E1251" s="4"/>
      <c r="F1251" s="4"/>
      <c r="G1251" s="4"/>
      <c r="H1251" s="4"/>
      <c r="I1251" s="13"/>
      <c r="J1251" s="247"/>
      <c r="K1251" s="8"/>
      <c r="L1251" s="8"/>
    </row>
    <row r="1252" spans="1:12">
      <c r="A1252" s="177" t="s">
        <v>356</v>
      </c>
      <c r="B1252" s="188" t="s">
        <v>361</v>
      </c>
      <c r="C1252" s="187"/>
      <c r="D1252" s="187"/>
      <c r="E1252" s="187"/>
      <c r="F1252" s="187"/>
      <c r="G1252" s="187"/>
      <c r="H1252" s="187"/>
      <c r="I1252" s="183"/>
      <c r="J1252" s="184">
        <v>0</v>
      </c>
      <c r="K1252" s="8"/>
      <c r="L1252" s="8"/>
    </row>
    <row r="1253" spans="1:12">
      <c r="A1253" s="177" t="s">
        <v>356</v>
      </c>
      <c r="B1253" s="175" t="s">
        <v>111</v>
      </c>
      <c r="C1253" s="61"/>
      <c r="D1253" s="61"/>
      <c r="E1253" s="61"/>
      <c r="F1253" s="61"/>
      <c r="G1253" s="61"/>
      <c r="H1253" s="61"/>
      <c r="I1253" s="184"/>
      <c r="J1253" s="184">
        <v>0</v>
      </c>
      <c r="K1253" s="8"/>
      <c r="L1253" s="8"/>
    </row>
    <row r="1254" spans="1:12">
      <c r="A1254" s="177" t="s">
        <v>356</v>
      </c>
      <c r="B1254" s="175" t="s">
        <v>362</v>
      </c>
      <c r="C1254" s="61"/>
      <c r="D1254" s="61"/>
      <c r="E1254" s="61"/>
      <c r="F1254" s="61"/>
      <c r="G1254" s="61"/>
      <c r="H1254" s="61"/>
      <c r="I1254" s="184"/>
      <c r="J1254" s="184">
        <v>0</v>
      </c>
      <c r="K1254" s="8"/>
      <c r="L1254" s="8"/>
    </row>
    <row r="1255" spans="1:12">
      <c r="A1255" s="177" t="s">
        <v>356</v>
      </c>
      <c r="B1255" s="175" t="s">
        <v>363</v>
      </c>
      <c r="C1255" s="61"/>
      <c r="D1255" s="61"/>
      <c r="E1255" s="61"/>
      <c r="F1255" s="61"/>
      <c r="G1255" s="61"/>
      <c r="H1255" s="61"/>
      <c r="I1255" s="184"/>
      <c r="J1255" s="244" t="s">
        <v>612</v>
      </c>
      <c r="K1255" s="8"/>
      <c r="L1255" s="8"/>
    </row>
    <row r="1256" spans="1:12">
      <c r="A1256" s="177" t="s">
        <v>356</v>
      </c>
      <c r="B1256" s="180" t="s">
        <v>417</v>
      </c>
      <c r="C1256" s="199"/>
      <c r="D1256" s="199"/>
      <c r="E1256" s="199"/>
      <c r="F1256" s="199"/>
      <c r="G1256" s="199"/>
      <c r="H1256" s="61"/>
      <c r="I1256" s="184"/>
      <c r="J1256" s="184">
        <v>0</v>
      </c>
      <c r="K1256" s="8"/>
      <c r="L1256" s="8"/>
    </row>
    <row r="1257" spans="1:12">
      <c r="A1257" s="177" t="s">
        <v>356</v>
      </c>
      <c r="B1257" s="180" t="s">
        <v>418</v>
      </c>
      <c r="C1257" s="199"/>
      <c r="D1257" s="199"/>
      <c r="E1257" s="199"/>
      <c r="F1257" s="199"/>
      <c r="G1257" s="199"/>
      <c r="H1257" s="61"/>
      <c r="I1257" s="184"/>
      <c r="J1257" s="184">
        <v>0</v>
      </c>
      <c r="K1257" s="8"/>
      <c r="L1257" s="8"/>
    </row>
    <row r="1258" spans="1:12">
      <c r="A1258" s="177" t="s">
        <v>356</v>
      </c>
      <c r="B1258" s="180" t="s">
        <v>419</v>
      </c>
      <c r="C1258" s="199"/>
      <c r="D1258" s="199"/>
      <c r="E1258" s="199"/>
      <c r="F1258" s="199"/>
      <c r="G1258" s="199"/>
      <c r="H1258" s="61"/>
      <c r="I1258" s="184"/>
      <c r="J1258" s="184">
        <v>0</v>
      </c>
      <c r="K1258" s="8"/>
      <c r="L1258" s="8"/>
    </row>
    <row r="1259" spans="1:12">
      <c r="A1259" s="177" t="s">
        <v>356</v>
      </c>
      <c r="B1259" s="180" t="s">
        <v>420</v>
      </c>
      <c r="C1259" s="199"/>
      <c r="D1259" s="199"/>
      <c r="E1259" s="199"/>
      <c r="F1259" s="199"/>
      <c r="G1259" s="199"/>
      <c r="H1259" s="61"/>
      <c r="I1259" s="184"/>
      <c r="J1259" s="184">
        <v>0</v>
      </c>
      <c r="K1259" s="8"/>
      <c r="L1259" s="8"/>
    </row>
    <row r="1260" spans="1:12">
      <c r="A1260" s="177" t="s">
        <v>356</v>
      </c>
      <c r="B1260" s="175" t="s">
        <v>112</v>
      </c>
      <c r="C1260" s="61"/>
      <c r="D1260" s="61"/>
      <c r="E1260" s="61"/>
      <c r="F1260" s="61"/>
      <c r="G1260" s="61"/>
      <c r="H1260" s="61"/>
      <c r="I1260" s="184"/>
      <c r="J1260" s="184">
        <v>0</v>
      </c>
      <c r="K1260" s="8"/>
      <c r="L1260" s="8"/>
    </row>
    <row r="1261" spans="1:12" ht="13.5" thickBot="1">
      <c r="A1261" s="177" t="s">
        <v>356</v>
      </c>
      <c r="B1261" s="173" t="s">
        <v>364</v>
      </c>
      <c r="C1261" s="178"/>
      <c r="D1261" s="178"/>
      <c r="E1261" s="178"/>
      <c r="F1261" s="178"/>
      <c r="G1261" s="178"/>
      <c r="H1261" s="178"/>
      <c r="I1261" s="185"/>
      <c r="J1261" s="181">
        <v>0</v>
      </c>
      <c r="K1261" s="8"/>
      <c r="L1261" s="8"/>
    </row>
    <row r="1262" spans="1:12">
      <c r="A1262" s="177" t="s">
        <v>356</v>
      </c>
      <c r="B1262" s="305" t="s">
        <v>769</v>
      </c>
      <c r="C1262" s="61"/>
      <c r="D1262" s="61"/>
      <c r="E1262" s="61"/>
      <c r="F1262" s="61"/>
      <c r="G1262" s="8"/>
      <c r="H1262" s="8"/>
      <c r="I1262" s="8"/>
      <c r="J1262" s="8"/>
      <c r="K1262" s="8"/>
      <c r="L1262" s="8"/>
    </row>
    <row r="1263" spans="1:12">
      <c r="A1263" s="177" t="s">
        <v>356</v>
      </c>
      <c r="B1263" s="8"/>
      <c r="C1263" s="61"/>
      <c r="D1263" s="61"/>
      <c r="E1263" s="61"/>
      <c r="F1263" s="61"/>
      <c r="G1263" s="8"/>
      <c r="H1263" s="8"/>
      <c r="I1263" s="8"/>
      <c r="J1263" s="8"/>
      <c r="K1263" s="8"/>
      <c r="L1263" s="8"/>
    </row>
    <row r="1264" spans="1:12">
      <c r="A1264" s="177" t="s">
        <v>356</v>
      </c>
      <c r="B1264" s="665"/>
      <c r="C1264" s="458"/>
      <c r="D1264" s="458"/>
      <c r="E1264" s="458"/>
      <c r="F1264" s="458"/>
      <c r="L1264" s="8"/>
    </row>
    <row r="1265" spans="1:12">
      <c r="A1265" s="177" t="s">
        <v>356</v>
      </c>
      <c r="B1265" s="157" t="s">
        <v>973</v>
      </c>
      <c r="C1265" s="159"/>
      <c r="D1265" s="159"/>
      <c r="E1265" s="159"/>
      <c r="F1265" s="159"/>
      <c r="G1265" s="159"/>
      <c r="H1265" s="159"/>
      <c r="I1265" s="165"/>
      <c r="J1265" s="61"/>
      <c r="K1265" s="61"/>
      <c r="L1265" s="8"/>
    </row>
    <row r="1266" spans="1:12">
      <c r="A1266" s="177" t="s">
        <v>356</v>
      </c>
      <c r="B1266" s="355" t="s">
        <v>421</v>
      </c>
      <c r="C1266" s="160"/>
      <c r="D1266" s="160"/>
      <c r="E1266" s="160"/>
      <c r="F1266" s="160"/>
      <c r="G1266" s="160"/>
      <c r="H1266" s="160"/>
      <c r="I1266" s="164" t="s">
        <v>351</v>
      </c>
      <c r="J1266" s="61"/>
      <c r="K1266" s="61"/>
      <c r="L1266" s="8"/>
    </row>
    <row r="1267" spans="1:12">
      <c r="A1267" s="177" t="s">
        <v>356</v>
      </c>
      <c r="B1267" s="189" t="s">
        <v>175</v>
      </c>
      <c r="C1267" s="190"/>
      <c r="D1267" s="190"/>
      <c r="E1267" s="190"/>
      <c r="F1267" s="190"/>
      <c r="G1267" s="190"/>
      <c r="H1267" s="191"/>
      <c r="I1267" s="354">
        <f>SUM(I1268:I1271)</f>
        <v>0</v>
      </c>
      <c r="J1267" s="61"/>
      <c r="K1267" s="61"/>
      <c r="L1267" s="8"/>
    </row>
    <row r="1268" spans="1:12">
      <c r="A1268" s="177" t="s">
        <v>356</v>
      </c>
      <c r="B1268" s="192" t="s">
        <v>411</v>
      </c>
      <c r="C1268" s="193"/>
      <c r="D1268" s="193"/>
      <c r="E1268" s="193"/>
      <c r="F1268" s="193"/>
      <c r="G1268" s="193"/>
      <c r="H1268" s="191"/>
      <c r="I1268" s="194">
        <v>0</v>
      </c>
      <c r="J1268" s="61"/>
      <c r="K1268" s="61"/>
      <c r="L1268" s="8"/>
    </row>
    <row r="1269" spans="1:12">
      <c r="A1269" s="177" t="s">
        <v>356</v>
      </c>
      <c r="B1269" s="192" t="s">
        <v>975</v>
      </c>
      <c r="C1269" s="193"/>
      <c r="D1269" s="193"/>
      <c r="E1269" s="193"/>
      <c r="F1269" s="193"/>
      <c r="G1269" s="193"/>
      <c r="H1269" s="191"/>
      <c r="I1269" s="194">
        <v>0</v>
      </c>
      <c r="J1269" s="61"/>
      <c r="K1269" s="61"/>
      <c r="L1269" s="8"/>
    </row>
    <row r="1270" spans="1:12">
      <c r="A1270" s="177" t="s">
        <v>356</v>
      </c>
      <c r="B1270" s="192" t="s">
        <v>976</v>
      </c>
      <c r="C1270" s="193"/>
      <c r="D1270" s="193"/>
      <c r="E1270" s="193"/>
      <c r="F1270" s="193"/>
      <c r="G1270" s="193"/>
      <c r="H1270" s="191"/>
      <c r="I1270" s="194">
        <v>0</v>
      </c>
      <c r="J1270" s="61"/>
      <c r="K1270" s="61"/>
      <c r="L1270" s="8"/>
    </row>
    <row r="1271" spans="1:12">
      <c r="A1271" s="177" t="s">
        <v>356</v>
      </c>
      <c r="B1271" s="192" t="s">
        <v>977</v>
      </c>
      <c r="C1271" s="193"/>
      <c r="D1271" s="193"/>
      <c r="E1271" s="193"/>
      <c r="F1271" s="193"/>
      <c r="G1271" s="193"/>
      <c r="H1271" s="191"/>
      <c r="I1271" s="194">
        <v>0</v>
      </c>
      <c r="J1271" s="61"/>
      <c r="K1271" s="61"/>
      <c r="L1271" s="8"/>
    </row>
    <row r="1272" spans="1:12">
      <c r="A1272" s="177" t="s">
        <v>356</v>
      </c>
      <c r="B1272" s="195" t="s">
        <v>179</v>
      </c>
      <c r="C1272" s="196"/>
      <c r="D1272" s="196"/>
      <c r="E1272" s="196"/>
      <c r="F1272" s="196"/>
      <c r="G1272" s="196"/>
      <c r="H1272" s="197"/>
      <c r="I1272" s="198">
        <v>0</v>
      </c>
      <c r="J1272" s="61"/>
      <c r="K1272" s="61"/>
    </row>
    <row r="1273" spans="1:12">
      <c r="A1273" s="177" t="s">
        <v>356</v>
      </c>
      <c r="B1273" s="195" t="s">
        <v>176</v>
      </c>
      <c r="C1273" s="196"/>
      <c r="D1273" s="196"/>
      <c r="E1273" s="196"/>
      <c r="F1273" s="196"/>
      <c r="G1273" s="196"/>
      <c r="H1273" s="197"/>
      <c r="I1273" s="198">
        <v>0</v>
      </c>
      <c r="J1273" s="61"/>
      <c r="K1273" s="61"/>
      <c r="L1273" s="61"/>
    </row>
    <row r="1274" spans="1:12">
      <c r="A1274" s="177" t="s">
        <v>356</v>
      </c>
      <c r="B1274" s="195" t="s">
        <v>177</v>
      </c>
      <c r="C1274" s="196"/>
      <c r="D1274" s="196"/>
      <c r="E1274" s="196"/>
      <c r="F1274" s="196"/>
      <c r="G1274" s="196"/>
      <c r="H1274" s="197"/>
      <c r="I1274" s="198">
        <v>0</v>
      </c>
      <c r="J1274" s="61"/>
      <c r="K1274" s="61"/>
      <c r="L1274" s="61"/>
    </row>
    <row r="1275" spans="1:12">
      <c r="A1275" s="177" t="s">
        <v>356</v>
      </c>
      <c r="B1275" s="195" t="s">
        <v>178</v>
      </c>
      <c r="C1275" s="196"/>
      <c r="D1275" s="196"/>
      <c r="E1275" s="196"/>
      <c r="F1275" s="196"/>
      <c r="G1275" s="196"/>
      <c r="H1275" s="197"/>
      <c r="I1275" s="198">
        <v>0</v>
      </c>
      <c r="J1275" s="61"/>
      <c r="K1275" s="61"/>
      <c r="L1275" s="61"/>
    </row>
    <row r="1276" spans="1:12" ht="13.5" thickBot="1">
      <c r="A1276" s="177" t="s">
        <v>356</v>
      </c>
      <c r="C1276" s="495"/>
      <c r="D1276" s="495"/>
      <c r="E1276" s="495"/>
      <c r="F1276" s="495"/>
      <c r="G1276" s="475"/>
      <c r="L1276" s="61"/>
    </row>
    <row r="1277" spans="1:12" ht="39" thickBot="1">
      <c r="A1277" s="177" t="s">
        <v>356</v>
      </c>
      <c r="B1277" s="1501" t="s">
        <v>1375</v>
      </c>
      <c r="C1277" s="1502"/>
      <c r="D1277" s="1502"/>
      <c r="E1277" s="1502"/>
      <c r="F1277" s="590"/>
      <c r="G1277" s="590"/>
      <c r="H1277" s="590"/>
      <c r="I1277" s="590"/>
      <c r="J1277" s="655"/>
      <c r="K1277" s="666" t="str">
        <f>"Antall klienter pr 31.12."</f>
        <v>Antall klienter pr 31.12.</v>
      </c>
      <c r="L1277" s="61"/>
    </row>
    <row r="1278" spans="1:12">
      <c r="A1278" s="177" t="s">
        <v>356</v>
      </c>
      <c r="B1278" s="560" t="s">
        <v>174</v>
      </c>
      <c r="C1278" s="503"/>
      <c r="D1278" s="503"/>
      <c r="E1278" s="503"/>
      <c r="F1278" s="503"/>
      <c r="G1278" s="503"/>
      <c r="H1278" s="503"/>
      <c r="I1278" s="503"/>
      <c r="J1278" s="503"/>
      <c r="K1278" s="985">
        <f>SUM(K1279:K1280)</f>
        <v>0</v>
      </c>
      <c r="L1278" s="61"/>
    </row>
    <row r="1279" spans="1:12">
      <c r="A1279" s="177" t="s">
        <v>356</v>
      </c>
      <c r="B1279" s="477" t="s">
        <v>232</v>
      </c>
      <c r="C1279" s="458"/>
      <c r="D1279" s="458"/>
      <c r="E1279" s="458"/>
      <c r="F1279" s="458"/>
      <c r="G1279" s="458"/>
      <c r="H1279" s="458"/>
      <c r="I1279" s="458"/>
      <c r="J1279" s="458"/>
      <c r="K1279" s="646">
        <v>0</v>
      </c>
      <c r="L1279" s="61"/>
    </row>
    <row r="1280" spans="1:12">
      <c r="A1280" s="177" t="s">
        <v>356</v>
      </c>
      <c r="B1280" s="477" t="s">
        <v>233</v>
      </c>
      <c r="C1280" s="458"/>
      <c r="D1280" s="458"/>
      <c r="E1280" s="458"/>
      <c r="F1280" s="458"/>
      <c r="G1280" s="458"/>
      <c r="H1280" s="458"/>
      <c r="I1280" s="458"/>
      <c r="J1280" s="458"/>
      <c r="K1280" s="986">
        <f>SUM(K1281:K1285)</f>
        <v>0</v>
      </c>
      <c r="L1280" s="61"/>
    </row>
    <row r="1281" spans="1:12" s="1169" customFormat="1">
      <c r="A1281" s="177" t="s">
        <v>356</v>
      </c>
      <c r="B1281" s="477" t="s">
        <v>234</v>
      </c>
      <c r="C1281" s="458"/>
      <c r="D1281" s="458"/>
      <c r="E1281" s="458"/>
      <c r="F1281" s="458"/>
      <c r="G1281" s="458"/>
      <c r="H1281" s="458"/>
      <c r="I1281" s="458"/>
      <c r="J1281" s="458"/>
      <c r="K1281" s="540">
        <v>0</v>
      </c>
      <c r="L1281" s="61"/>
    </row>
    <row r="1282" spans="1:12">
      <c r="A1282" s="177" t="s">
        <v>356</v>
      </c>
      <c r="B1282" s="477" t="s">
        <v>377</v>
      </c>
      <c r="C1282" s="458"/>
      <c r="D1282" s="458"/>
      <c r="E1282" s="458"/>
      <c r="F1282" s="458"/>
      <c r="G1282" s="458"/>
      <c r="H1282" s="458"/>
      <c r="I1282" s="458"/>
      <c r="J1282" s="458"/>
      <c r="K1282" s="540">
        <v>0</v>
      </c>
      <c r="L1282" s="61"/>
    </row>
    <row r="1283" spans="1:12">
      <c r="A1283" s="177" t="s">
        <v>356</v>
      </c>
      <c r="B1283" s="477" t="s">
        <v>378</v>
      </c>
      <c r="C1283" s="458"/>
      <c r="D1283" s="458"/>
      <c r="E1283" s="458"/>
      <c r="F1283" s="458"/>
      <c r="G1283" s="458"/>
      <c r="H1283" s="458"/>
      <c r="I1283" s="458"/>
      <c r="J1283" s="458"/>
      <c r="K1283" s="540">
        <v>0</v>
      </c>
      <c r="L1283" s="61"/>
    </row>
    <row r="1284" spans="1:12">
      <c r="A1284" s="177" t="s">
        <v>356</v>
      </c>
      <c r="B1284" s="477" t="s">
        <v>592</v>
      </c>
      <c r="C1284" s="458"/>
      <c r="D1284" s="458"/>
      <c r="E1284" s="458"/>
      <c r="F1284" s="458"/>
      <c r="G1284" s="458"/>
      <c r="H1284" s="458"/>
      <c r="I1284" s="458"/>
      <c r="J1284" s="458"/>
      <c r="K1284" s="540">
        <v>0</v>
      </c>
    </row>
    <row r="1285" spans="1:12" ht="13.5" thickBot="1">
      <c r="A1285" s="177" t="s">
        <v>356</v>
      </c>
      <c r="B1285" s="477" t="s">
        <v>593</v>
      </c>
      <c r="C1285" s="458"/>
      <c r="D1285" s="458"/>
      <c r="E1285" s="458"/>
      <c r="F1285" s="458"/>
      <c r="G1285" s="458"/>
      <c r="H1285" s="458"/>
      <c r="I1285" s="458"/>
      <c r="J1285" s="458"/>
      <c r="K1285" s="588">
        <v>0</v>
      </c>
      <c r="L1285" s="475"/>
    </row>
    <row r="1286" spans="1:12">
      <c r="A1286" s="177" t="s">
        <v>356</v>
      </c>
      <c r="B1286" s="644" t="s">
        <v>335</v>
      </c>
      <c r="C1286" s="503"/>
      <c r="D1286" s="503"/>
      <c r="E1286" s="503"/>
      <c r="F1286" s="503"/>
      <c r="G1286" s="503"/>
      <c r="H1286" s="503"/>
      <c r="I1286" s="503"/>
      <c r="J1286" s="503"/>
      <c r="K1286" s="645">
        <v>0</v>
      </c>
      <c r="L1286" s="495"/>
    </row>
    <row r="1287" spans="1:12" ht="13.5" thickBot="1">
      <c r="A1287" s="1023" t="s">
        <v>356</v>
      </c>
      <c r="B1287" s="477" t="s">
        <v>306</v>
      </c>
      <c r="C1287" s="458"/>
      <c r="D1287" s="458"/>
      <c r="E1287" s="458"/>
      <c r="F1287" s="458"/>
      <c r="G1287" s="458"/>
      <c r="H1287" s="458"/>
      <c r="I1287" s="458"/>
      <c r="J1287" s="458"/>
      <c r="K1287" s="540">
        <v>0</v>
      </c>
      <c r="L1287" s="495"/>
    </row>
    <row r="1288" spans="1:12">
      <c r="A1288" s="177" t="s">
        <v>356</v>
      </c>
      <c r="B1288" s="560" t="s">
        <v>307</v>
      </c>
      <c r="C1288" s="503"/>
      <c r="D1288" s="503"/>
      <c r="E1288" s="503"/>
      <c r="F1288" s="503"/>
      <c r="G1288" s="503"/>
      <c r="H1288" s="503"/>
      <c r="I1288" s="503"/>
      <c r="J1288" s="591"/>
      <c r="K1288" s="591">
        <v>0</v>
      </c>
      <c r="L1288" s="495"/>
    </row>
    <row r="1289" spans="1:12">
      <c r="A1289" s="177" t="s">
        <v>356</v>
      </c>
      <c r="B1289" s="477" t="s">
        <v>1187</v>
      </c>
      <c r="C1289" s="458"/>
      <c r="D1289" s="458"/>
      <c r="E1289" s="458"/>
      <c r="F1289" s="458"/>
      <c r="G1289" s="458"/>
      <c r="H1289" s="458"/>
      <c r="I1289" s="458"/>
      <c r="J1289" s="594"/>
      <c r="K1289" s="594">
        <v>0</v>
      </c>
      <c r="L1289" s="495"/>
    </row>
    <row r="1290" spans="1:12" s="1169" customFormat="1" ht="13.5" thickBot="1">
      <c r="A1290" s="177" t="s">
        <v>356</v>
      </c>
      <c r="B1290" s="586" t="s">
        <v>309</v>
      </c>
      <c r="C1290" s="481"/>
      <c r="D1290" s="481"/>
      <c r="E1290" s="481"/>
      <c r="F1290" s="481"/>
      <c r="G1290" s="481"/>
      <c r="H1290" s="481"/>
      <c r="I1290" s="481"/>
      <c r="J1290" s="597"/>
      <c r="K1290" s="597">
        <v>0</v>
      </c>
      <c r="L1290" s="495"/>
    </row>
    <row r="1291" spans="1:12" s="1169" customFormat="1" ht="45" customHeight="1">
      <c r="A1291" s="177" t="s">
        <v>356</v>
      </c>
      <c r="B1291" s="1529" t="s">
        <v>310</v>
      </c>
      <c r="C1291" s="1529"/>
      <c r="D1291" s="1529"/>
      <c r="E1291" s="1529"/>
      <c r="F1291" s="1529"/>
      <c r="G1291" s="1529"/>
      <c r="H1291" s="1529"/>
      <c r="I1291" s="1529"/>
      <c r="J1291" s="1529"/>
      <c r="K1291" s="1529"/>
      <c r="L1291" s="495"/>
    </row>
    <row r="1292" spans="1:12" s="1169" customFormat="1">
      <c r="A1292" s="177" t="s">
        <v>356</v>
      </c>
      <c r="B1292" s="559" t="s">
        <v>711</v>
      </c>
      <c r="C1292" s="443"/>
      <c r="D1292" s="443"/>
      <c r="E1292" s="443"/>
      <c r="F1292" s="443"/>
      <c r="G1292" s="443"/>
      <c r="H1292" s="458"/>
      <c r="I1292" s="443"/>
      <c r="J1292" s="458"/>
      <c r="K1292" s="443"/>
      <c r="L1292" s="495"/>
    </row>
    <row r="1293" spans="1:12" ht="13.5" thickBot="1">
      <c r="A1293" s="177" t="s">
        <v>356</v>
      </c>
      <c r="C1293" s="458"/>
      <c r="H1293" s="475"/>
    </row>
    <row r="1294" spans="1:12">
      <c r="A1294" s="177" t="s">
        <v>1361</v>
      </c>
      <c r="B1294" s="912"/>
      <c r="C1294" s="913"/>
      <c r="D1294" s="913"/>
      <c r="E1294" s="913"/>
      <c r="F1294" s="914"/>
      <c r="G1294" s="543" t="s">
        <v>344</v>
      </c>
      <c r="H1294" s="895" t="s">
        <v>344</v>
      </c>
      <c r="I1294" s="543" t="s">
        <v>640</v>
      </c>
      <c r="K1294" s="475"/>
    </row>
    <row r="1295" spans="1:12">
      <c r="B1295" s="504"/>
      <c r="C1295" s="1301"/>
      <c r="D1295" s="1301"/>
      <c r="E1295" s="1301"/>
      <c r="F1295" s="915"/>
      <c r="G1295" s="545" t="s">
        <v>9</v>
      </c>
      <c r="H1295" s="896" t="s">
        <v>9</v>
      </c>
      <c r="I1295" s="545" t="s">
        <v>9</v>
      </c>
      <c r="K1295" s="475"/>
    </row>
    <row r="1296" spans="1:12">
      <c r="A1296" s="177" t="s">
        <v>1361</v>
      </c>
      <c r="B1296" s="1302" t="s">
        <v>660</v>
      </c>
      <c r="C1296" s="1301"/>
      <c r="D1296" s="1301"/>
      <c r="E1296" s="1301"/>
      <c r="F1296" s="915"/>
      <c r="G1296" s="545" t="s">
        <v>658</v>
      </c>
      <c r="H1296" s="896" t="s">
        <v>658</v>
      </c>
      <c r="I1296" s="545" t="s">
        <v>655</v>
      </c>
      <c r="K1296" s="475"/>
    </row>
    <row r="1297" spans="1:11">
      <c r="A1297" s="1023" t="s">
        <v>1361</v>
      </c>
      <c r="B1297" s="573" t="s">
        <v>662</v>
      </c>
      <c r="C1297" s="1301"/>
      <c r="D1297" s="1301"/>
      <c r="E1297" s="1301"/>
      <c r="F1297" s="915"/>
      <c r="G1297" s="545" t="s">
        <v>656</v>
      </c>
      <c r="H1297" s="896" t="s">
        <v>656</v>
      </c>
      <c r="I1297" s="545" t="s">
        <v>658</v>
      </c>
      <c r="K1297" s="475"/>
    </row>
    <row r="1298" spans="1:11">
      <c r="A1298" s="1023" t="s">
        <v>1361</v>
      </c>
      <c r="B1298" s="1303"/>
      <c r="C1298" s="1301"/>
      <c r="D1298" s="1301"/>
      <c r="E1298" s="1301"/>
      <c r="F1298" s="915"/>
      <c r="G1298" s="545" t="s">
        <v>1533</v>
      </c>
      <c r="H1298" s="896" t="s">
        <v>357</v>
      </c>
      <c r="I1298" s="545" t="s">
        <v>357</v>
      </c>
      <c r="K1298" s="475"/>
    </row>
    <row r="1299" spans="1:11" ht="13.5" thickBot="1">
      <c r="A1299" s="1023" t="s">
        <v>1361</v>
      </c>
      <c r="B1299" s="1304"/>
      <c r="C1299" s="917"/>
      <c r="D1299" s="917"/>
      <c r="E1299" s="917"/>
      <c r="F1299" s="918"/>
      <c r="G1299" s="919" t="s">
        <v>347</v>
      </c>
      <c r="H1299" s="920" t="s">
        <v>252</v>
      </c>
      <c r="I1299" s="919" t="s">
        <v>331</v>
      </c>
      <c r="K1299" s="475"/>
    </row>
    <row r="1300" spans="1:11">
      <c r="A1300" s="1023" t="s">
        <v>1361</v>
      </c>
      <c r="B1300" s="477" t="s">
        <v>657</v>
      </c>
      <c r="G1300" s="1081">
        <v>0</v>
      </c>
      <c r="H1300" s="1094">
        <v>0</v>
      </c>
      <c r="I1300" s="921">
        <v>0</v>
      </c>
      <c r="K1300" s="475"/>
    </row>
    <row r="1301" spans="1:11">
      <c r="A1301" s="1023" t="s">
        <v>1361</v>
      </c>
      <c r="B1301" s="477" t="s">
        <v>613</v>
      </c>
      <c r="G1301" s="922" t="s">
        <v>10</v>
      </c>
      <c r="H1301" s="923" t="s">
        <v>10</v>
      </c>
      <c r="I1301" s="924" t="s">
        <v>10</v>
      </c>
      <c r="K1301" s="475" t="s">
        <v>152</v>
      </c>
    </row>
    <row r="1302" spans="1:11">
      <c r="A1302" s="1023" t="s">
        <v>1361</v>
      </c>
      <c r="B1302" s="477" t="s">
        <v>115</v>
      </c>
      <c r="G1302" s="1081">
        <v>0</v>
      </c>
      <c r="H1302" s="1081">
        <v>0</v>
      </c>
      <c r="I1302" s="1081">
        <v>0</v>
      </c>
      <c r="K1302" s="475"/>
    </row>
    <row r="1303" spans="1:11">
      <c r="A1303" s="1023" t="s">
        <v>1361</v>
      </c>
      <c r="B1303" s="477" t="s">
        <v>982</v>
      </c>
      <c r="G1303" s="1081">
        <v>0</v>
      </c>
      <c r="H1303" s="1081">
        <v>0</v>
      </c>
      <c r="I1303" s="1081">
        <v>0</v>
      </c>
      <c r="K1303" s="475"/>
    </row>
    <row r="1304" spans="1:11">
      <c r="A1304" s="1023" t="s">
        <v>1361</v>
      </c>
      <c r="B1304" s="477" t="s">
        <v>614</v>
      </c>
      <c r="G1304" s="1081">
        <v>0</v>
      </c>
      <c r="H1304" s="1081">
        <v>0</v>
      </c>
      <c r="I1304" s="1081">
        <v>0</v>
      </c>
      <c r="K1304" s="475"/>
    </row>
    <row r="1305" spans="1:11" ht="13.5" thickBot="1">
      <c r="A1305" s="1023" t="s">
        <v>1361</v>
      </c>
      <c r="B1305" s="477" t="s">
        <v>983</v>
      </c>
      <c r="G1305" s="1081">
        <v>0</v>
      </c>
      <c r="H1305" s="1081">
        <v>0</v>
      </c>
      <c r="I1305" s="1081">
        <v>0</v>
      </c>
      <c r="K1305" s="475"/>
    </row>
    <row r="1306" spans="1:11" ht="13.5" thickBot="1">
      <c r="A1306" s="1023" t="s">
        <v>1361</v>
      </c>
      <c r="B1306" s="661" t="s">
        <v>615</v>
      </c>
      <c r="C1306" s="480"/>
      <c r="D1306" s="480"/>
      <c r="E1306" s="480"/>
      <c r="F1306" s="480"/>
      <c r="G1306" s="1032">
        <f>SUM(G1302:G1305)</f>
        <v>0</v>
      </c>
      <c r="H1306" s="1033">
        <f>SUM(H1302:H1305)</f>
        <v>0</v>
      </c>
      <c r="I1306" s="1034">
        <f>SUM(I1302:I1305)</f>
        <v>0</v>
      </c>
      <c r="K1306" s="475"/>
    </row>
    <row r="1307" spans="1:11">
      <c r="A1307" s="1023" t="s">
        <v>1361</v>
      </c>
      <c r="E1307" s="458"/>
      <c r="F1307" s="464" t="s">
        <v>165</v>
      </c>
      <c r="G1307" s="925" t="str">
        <f>IF((G1300-G1306)=0,"","NB! Kontroller tallene. Kontrollsum skal stemme med tallet i første rad")</f>
        <v/>
      </c>
      <c r="H1307" s="925" t="str">
        <f>IF((H1300-H1306)=0,"","NB! Kontroller tallene. Kontrollsum skal stemme med tallet i første rad")</f>
        <v/>
      </c>
      <c r="I1307" s="925" t="str">
        <f>IF((I1300-I1306)=0,"","NB! Kontroller tallene. Kontrollsum skal stemme med tallet i første rad")</f>
        <v/>
      </c>
    </row>
    <row r="1308" spans="1:11">
      <c r="A1308" s="1023" t="s">
        <v>1361</v>
      </c>
      <c r="B1308" s="818" t="s">
        <v>1366</v>
      </c>
      <c r="C1308" s="458"/>
      <c r="D1308" s="458"/>
      <c r="E1308" s="458"/>
      <c r="F1308" s="458"/>
      <c r="G1308" s="495"/>
      <c r="H1308" s="495"/>
    </row>
    <row r="1309" spans="1:11">
      <c r="A1309" s="1023" t="s">
        <v>1361</v>
      </c>
      <c r="B1309" s="494" t="s">
        <v>1308</v>
      </c>
      <c r="C1309" s="494"/>
    </row>
    <row r="1310" spans="1:11">
      <c r="A1310" s="1023" t="s">
        <v>1361</v>
      </c>
      <c r="B1310" s="494" t="s">
        <v>1534</v>
      </c>
    </row>
    <row r="1311" spans="1:11">
      <c r="A1311" s="1023" t="s">
        <v>1361</v>
      </c>
      <c r="B1311" s="494" t="s">
        <v>659</v>
      </c>
    </row>
    <row r="1312" spans="1:11" ht="13.5" thickBot="1">
      <c r="A1312" s="1023" t="s">
        <v>1361</v>
      </c>
    </row>
    <row r="1313" spans="1:12" ht="64.5" thickBot="1">
      <c r="A1313" s="1023" t="s">
        <v>1361</v>
      </c>
      <c r="B1313" s="1472" t="s">
        <v>663</v>
      </c>
      <c r="C1313" s="1473"/>
      <c r="D1313" s="1474"/>
      <c r="E1313" s="1475"/>
      <c r="F1313" s="1476"/>
      <c r="G1313" s="500" t="s">
        <v>1535</v>
      </c>
      <c r="H1313" s="500" t="s">
        <v>661</v>
      </c>
      <c r="K1313" s="475"/>
      <c r="L1313" s="475"/>
    </row>
    <row r="1314" spans="1:12" ht="13.5" thickBot="1">
      <c r="A1314" s="1023" t="s">
        <v>1361</v>
      </c>
      <c r="B1314" s="661" t="s">
        <v>777</v>
      </c>
      <c r="C1314" s="480"/>
      <c r="D1314" s="480"/>
      <c r="E1314" s="480"/>
      <c r="F1314" s="480"/>
      <c r="G1314" s="926">
        <v>0</v>
      </c>
      <c r="H1314" s="926">
        <v>0</v>
      </c>
      <c r="K1314" s="475"/>
    </row>
    <row r="1315" spans="1:12">
      <c r="A1315" s="1023" t="s">
        <v>1361</v>
      </c>
      <c r="B1315" s="486" t="s">
        <v>1404</v>
      </c>
      <c r="K1315" s="475"/>
    </row>
    <row r="1316" spans="1:12">
      <c r="A1316" s="1023" t="s">
        <v>1361</v>
      </c>
      <c r="B1316" s="494" t="s">
        <v>1308</v>
      </c>
      <c r="G1316" s="494"/>
      <c r="K1316" s="475"/>
    </row>
    <row r="1317" spans="1:12">
      <c r="A1317" s="1023" t="s">
        <v>1361</v>
      </c>
      <c r="B1317" s="494" t="s">
        <v>1321</v>
      </c>
      <c r="K1317" s="475"/>
    </row>
    <row r="1318" spans="1:12" ht="13.5" thickBot="1">
      <c r="A1318" s="1023" t="s">
        <v>1361</v>
      </c>
      <c r="B1318" s="494"/>
      <c r="C1318" s="458"/>
      <c r="D1318" s="458"/>
      <c r="E1318" s="458"/>
      <c r="F1318" s="458"/>
      <c r="G1318" s="927"/>
      <c r="H1318" s="927"/>
      <c r="K1318" s="475"/>
    </row>
    <row r="1319" spans="1:12" ht="64.5" thickBot="1">
      <c r="A1319" s="1023" t="s">
        <v>356</v>
      </c>
      <c r="B1319" s="1477" t="s">
        <v>209</v>
      </c>
      <c r="C1319" s="1478"/>
      <c r="D1319" s="16"/>
      <c r="E1319" s="16"/>
      <c r="F1319" s="16"/>
      <c r="G1319" s="16"/>
      <c r="H1319" s="224" t="s">
        <v>212</v>
      </c>
      <c r="I1319" s="224" t="s">
        <v>213</v>
      </c>
      <c r="J1319" s="8"/>
      <c r="K1319" s="8"/>
      <c r="L1319" s="8"/>
    </row>
    <row r="1320" spans="1:12" ht="13.5" thickBot="1">
      <c r="A1320" s="1023" t="s">
        <v>356</v>
      </c>
      <c r="B1320" s="176" t="s">
        <v>210</v>
      </c>
      <c r="C1320" s="203"/>
      <c r="D1320" s="203"/>
      <c r="E1320" s="203"/>
      <c r="F1320" s="203"/>
      <c r="G1320" s="203"/>
      <c r="H1320" s="301">
        <v>0</v>
      </c>
      <c r="I1320" s="302">
        <v>0</v>
      </c>
      <c r="J1320" s="8"/>
      <c r="K1320" s="8"/>
      <c r="L1320" s="8"/>
    </row>
    <row r="1321" spans="1:12" s="1169" customFormat="1">
      <c r="A1321" s="1023" t="s">
        <v>356</v>
      </c>
      <c r="B1321" s="1226" t="s">
        <v>1258</v>
      </c>
      <c r="C1321" s="1167"/>
      <c r="D1321" s="1167"/>
      <c r="E1321" s="1167"/>
      <c r="F1321" s="1167"/>
      <c r="G1321" s="1167"/>
      <c r="H1321" s="229"/>
      <c r="I1321" s="1249"/>
    </row>
    <row r="1322" spans="1:12">
      <c r="A1322" s="1023" t="s">
        <v>356</v>
      </c>
      <c r="B1322" s="19" t="s">
        <v>211</v>
      </c>
      <c r="C1322" s="61"/>
      <c r="D1322" s="61"/>
      <c r="E1322" s="61"/>
      <c r="F1322" s="61"/>
      <c r="G1322" s="229"/>
      <c r="H1322" s="229"/>
      <c r="I1322" s="8"/>
      <c r="J1322" s="8"/>
      <c r="K1322" s="8"/>
      <c r="L1322" s="8"/>
    </row>
    <row r="1323" spans="1:12">
      <c r="A1323" s="1023" t="s">
        <v>356</v>
      </c>
      <c r="B1323" s="28" t="s">
        <v>925</v>
      </c>
      <c r="C1323" s="61"/>
      <c r="D1323" s="61"/>
      <c r="E1323" s="61"/>
      <c r="F1323" s="61"/>
      <c r="G1323" s="229"/>
      <c r="H1323" s="229"/>
      <c r="I1323" s="8"/>
      <c r="J1323" s="8"/>
      <c r="K1323" s="8"/>
      <c r="L1323" s="8"/>
    </row>
    <row r="1324" spans="1:12">
      <c r="A1324" s="1023" t="s">
        <v>356</v>
      </c>
      <c r="B1324" s="28" t="s">
        <v>214</v>
      </c>
      <c r="C1324" s="61"/>
      <c r="D1324" s="61"/>
      <c r="E1324" s="61"/>
      <c r="F1324" s="61"/>
      <c r="G1324" s="229"/>
      <c r="H1324" s="229"/>
      <c r="I1324" s="8"/>
      <c r="J1324" s="8"/>
      <c r="K1324" s="8"/>
      <c r="L1324" s="8"/>
    </row>
    <row r="1325" spans="1:12">
      <c r="A1325" s="1023" t="s">
        <v>356</v>
      </c>
      <c r="B1325" s="28" t="s">
        <v>925</v>
      </c>
      <c r="C1325" s="61"/>
      <c r="D1325" s="61"/>
      <c r="E1325" s="61"/>
      <c r="F1325" s="61"/>
      <c r="G1325" s="229"/>
      <c r="H1325" s="229"/>
      <c r="I1325" s="8"/>
      <c r="J1325" s="8"/>
      <c r="K1325" s="8"/>
      <c r="L1325" s="8"/>
    </row>
    <row r="1326" spans="1:12" ht="13.5" thickBot="1">
      <c r="A1326" s="1023" t="s">
        <v>356</v>
      </c>
      <c r="B1326" s="8"/>
      <c r="C1326" s="8"/>
      <c r="D1326" s="8"/>
      <c r="E1326" s="8"/>
      <c r="F1326" s="8"/>
      <c r="G1326" s="8"/>
      <c r="H1326" s="8"/>
      <c r="I1326" s="8"/>
      <c r="J1326" s="8"/>
      <c r="K1326" s="8"/>
      <c r="L1326" s="8"/>
    </row>
    <row r="1327" spans="1:12">
      <c r="A1327" s="1023" t="s">
        <v>356</v>
      </c>
      <c r="B1327" s="1176"/>
      <c r="C1327" s="1166"/>
      <c r="D1327" s="1166"/>
      <c r="E1327" s="1166"/>
      <c r="F1327" s="1166"/>
      <c r="G1327" s="1166"/>
      <c r="H1327" s="1166"/>
      <c r="I1327" s="1225" t="s">
        <v>343</v>
      </c>
      <c r="J1327" s="8"/>
      <c r="K1327" s="8" t="s">
        <v>152</v>
      </c>
      <c r="L1327" s="8"/>
    </row>
    <row r="1328" spans="1:12">
      <c r="A1328" s="1023" t="s">
        <v>356</v>
      </c>
      <c r="B1328" s="1200" t="s">
        <v>797</v>
      </c>
      <c r="C1328" s="1174"/>
      <c r="D1328" s="1174"/>
      <c r="E1328" s="1174"/>
      <c r="F1328" s="1174"/>
      <c r="G1328" s="1174"/>
      <c r="H1328" s="1174"/>
      <c r="I1328" s="238" t="s">
        <v>345</v>
      </c>
      <c r="J1328" s="1169"/>
      <c r="K1328" s="8"/>
      <c r="L1328" s="8"/>
    </row>
    <row r="1329" spans="1:12">
      <c r="A1329" s="1023" t="s">
        <v>356</v>
      </c>
      <c r="B1329" s="1200" t="s">
        <v>150</v>
      </c>
      <c r="C1329" s="1174"/>
      <c r="D1329" s="1174"/>
      <c r="E1329" s="1174"/>
      <c r="F1329" s="1174"/>
      <c r="G1329" s="1174"/>
      <c r="H1329" s="1174"/>
      <c r="I1329" s="238" t="s">
        <v>1489</v>
      </c>
      <c r="J1329" s="8"/>
      <c r="K1329" s="8"/>
      <c r="L1329" s="8"/>
    </row>
    <row r="1330" spans="1:12" ht="13.5" thickBot="1">
      <c r="A1330" s="1023" t="s">
        <v>356</v>
      </c>
      <c r="B1330" s="1203"/>
      <c r="C1330" s="1202"/>
      <c r="D1330" s="1168"/>
      <c r="E1330" s="1168"/>
      <c r="F1330" s="1168"/>
      <c r="G1330" s="1168"/>
      <c r="H1330" s="1168"/>
      <c r="I1330" s="1224"/>
      <c r="J1330" s="8"/>
      <c r="K1330" s="8"/>
      <c r="L1330" s="8"/>
    </row>
    <row r="1331" spans="1:12" ht="13.5" thickBot="1">
      <c r="A1331" s="1023" t="s">
        <v>356</v>
      </c>
      <c r="B1331" s="1332" t="s">
        <v>1340</v>
      </c>
      <c r="C1331" s="1170"/>
      <c r="D1331" s="1170"/>
      <c r="E1331" s="1170"/>
      <c r="F1331" s="1170"/>
      <c r="G1331" s="1170"/>
      <c r="H1331" s="1170"/>
      <c r="I1331" s="1204">
        <v>0</v>
      </c>
      <c r="J1331" s="8"/>
      <c r="K1331" s="8"/>
      <c r="L1331" s="8"/>
    </row>
    <row r="1332" spans="1:12" ht="13.5" thickBot="1">
      <c r="A1332" s="1023" t="s">
        <v>356</v>
      </c>
      <c r="B1332" s="1332" t="s">
        <v>1341</v>
      </c>
      <c r="C1332" s="1170"/>
      <c r="D1332" s="1170"/>
      <c r="E1332" s="1170"/>
      <c r="F1332" s="1170"/>
      <c r="G1332" s="1170"/>
      <c r="H1332" s="1170"/>
      <c r="I1332" s="1204">
        <v>0</v>
      </c>
      <c r="J1332" s="8"/>
      <c r="K1332" s="8"/>
      <c r="L1332" s="8"/>
    </row>
    <row r="1333" spans="1:12">
      <c r="A1333" s="1023" t="s">
        <v>356</v>
      </c>
      <c r="B1333" s="1333" t="s">
        <v>1342</v>
      </c>
      <c r="C1333" s="8"/>
      <c r="D1333" s="8"/>
      <c r="E1333" s="8"/>
      <c r="F1333" s="8"/>
      <c r="G1333" s="8"/>
      <c r="H1333" s="8"/>
      <c r="I1333" s="8"/>
      <c r="J1333" s="8"/>
      <c r="K1333" s="8"/>
      <c r="L1333" s="8"/>
    </row>
    <row r="1334" spans="1:12">
      <c r="A1334" s="1023" t="s">
        <v>356</v>
      </c>
      <c r="B1334" s="1333" t="s">
        <v>1343</v>
      </c>
      <c r="C1334" s="8"/>
      <c r="D1334" s="8"/>
      <c r="E1334" s="8"/>
      <c r="F1334" s="8"/>
      <c r="G1334" s="8"/>
      <c r="H1334" s="8"/>
      <c r="I1334" s="8"/>
      <c r="J1334" s="8"/>
      <c r="K1334" s="8"/>
      <c r="L1334" s="8"/>
    </row>
    <row r="1335" spans="1:12">
      <c r="A1335" s="1023" t="s">
        <v>356</v>
      </c>
      <c r="B1335" s="1333" t="s">
        <v>609</v>
      </c>
      <c r="C1335" s="8"/>
      <c r="D1335" s="8"/>
      <c r="E1335" s="8"/>
      <c r="F1335" s="8"/>
      <c r="G1335" s="8"/>
      <c r="H1335" s="8"/>
      <c r="I1335" s="8"/>
      <c r="J1335" s="8"/>
      <c r="K1335" s="8"/>
      <c r="L1335" s="8"/>
    </row>
    <row r="1336" spans="1:12">
      <c r="A1336" s="1023" t="s">
        <v>356</v>
      </c>
      <c r="B1336" s="1333" t="s">
        <v>1344</v>
      </c>
      <c r="C1336" s="8"/>
      <c r="D1336" s="8"/>
      <c r="E1336" s="8"/>
      <c r="F1336" s="8"/>
      <c r="G1336" s="8"/>
      <c r="H1336" s="8"/>
      <c r="I1336" s="8"/>
      <c r="J1336" s="8"/>
      <c r="K1336" s="8"/>
      <c r="L1336" s="8"/>
    </row>
    <row r="1337" spans="1:12">
      <c r="A1337" s="1023" t="s">
        <v>356</v>
      </c>
      <c r="B1337" s="28"/>
      <c r="C1337" s="8"/>
      <c r="D1337" s="8"/>
      <c r="E1337" s="8"/>
      <c r="F1337" s="8"/>
      <c r="G1337" s="8"/>
      <c r="H1337" s="8"/>
      <c r="I1337" s="186"/>
      <c r="J1337" s="8"/>
      <c r="K1337" s="8"/>
      <c r="L1337" s="8"/>
    </row>
    <row r="1338" spans="1:12">
      <c r="A1338" s="1023" t="s">
        <v>356</v>
      </c>
      <c r="B1338" s="8"/>
      <c r="C1338" s="8"/>
      <c r="D1338" s="8"/>
      <c r="E1338" s="8"/>
      <c r="F1338" s="8"/>
      <c r="G1338" s="8"/>
      <c r="H1338" s="8"/>
      <c r="I1338" s="186"/>
      <c r="J1338" s="8"/>
      <c r="K1338" s="8"/>
      <c r="L1338" s="8"/>
    </row>
    <row r="1339" spans="1:12">
      <c r="A1339" s="1023" t="s">
        <v>356</v>
      </c>
      <c r="B1339" s="28" t="s">
        <v>152</v>
      </c>
      <c r="C1339" s="8"/>
      <c r="D1339" s="8"/>
      <c r="E1339" s="8"/>
      <c r="F1339" s="8"/>
      <c r="G1339" s="8"/>
      <c r="H1339" s="8"/>
      <c r="I1339" s="186"/>
      <c r="J1339" s="8"/>
      <c r="K1339" s="8"/>
      <c r="L1339" s="8"/>
    </row>
    <row r="1340" spans="1:12">
      <c r="A1340" s="1023" t="s">
        <v>356</v>
      </c>
      <c r="B1340" s="8" t="s">
        <v>255</v>
      </c>
      <c r="C1340" s="8"/>
      <c r="D1340" s="8"/>
      <c r="E1340" s="8"/>
      <c r="F1340" s="8"/>
      <c r="G1340" s="8"/>
      <c r="H1340" s="8"/>
      <c r="I1340" s="186"/>
      <c r="J1340" s="8"/>
      <c r="K1340" s="8"/>
      <c r="L1340" s="8"/>
    </row>
    <row r="1341" spans="1:12">
      <c r="A1341" s="1023" t="s">
        <v>356</v>
      </c>
      <c r="B1341" s="8"/>
      <c r="C1341" s="8"/>
      <c r="D1341" s="8"/>
      <c r="E1341" s="8"/>
      <c r="F1341" s="8"/>
      <c r="G1341" s="8"/>
      <c r="H1341" s="8"/>
      <c r="I1341" s="186"/>
      <c r="J1341" s="8"/>
      <c r="K1341" s="8"/>
      <c r="L1341" s="8"/>
    </row>
    <row r="1342" spans="1:12">
      <c r="A1342" s="1023" t="s">
        <v>356</v>
      </c>
      <c r="B1342" s="8"/>
      <c r="C1342" s="8"/>
      <c r="D1342" s="8"/>
      <c r="E1342" s="8"/>
      <c r="F1342" s="8"/>
      <c r="G1342" s="8"/>
      <c r="H1342" s="8"/>
      <c r="I1342" s="186"/>
      <c r="J1342" s="8"/>
      <c r="K1342" s="8"/>
      <c r="L1342" s="8"/>
    </row>
    <row r="1343" spans="1:12">
      <c r="A1343" s="1023" t="s">
        <v>356</v>
      </c>
      <c r="B1343" s="8"/>
      <c r="C1343" s="8"/>
      <c r="D1343" s="8"/>
      <c r="E1343" s="8"/>
      <c r="F1343" s="8"/>
      <c r="G1343" s="8"/>
      <c r="H1343" s="8"/>
      <c r="I1343" s="186"/>
      <c r="J1343" s="8"/>
      <c r="K1343" s="8"/>
      <c r="L1343" s="8"/>
    </row>
    <row r="1344" spans="1:12" ht="18.75" hidden="1">
      <c r="A1344" s="1023" t="s">
        <v>899</v>
      </c>
      <c r="B1344" s="465" t="s">
        <v>558</v>
      </c>
      <c r="C1344" s="445"/>
      <c r="D1344" s="445"/>
      <c r="E1344" s="445"/>
      <c r="F1344" s="445"/>
      <c r="G1344" s="445"/>
      <c r="H1344" s="452"/>
      <c r="I1344" s="445"/>
      <c r="J1344" s="445"/>
      <c r="K1344" s="445"/>
    </row>
    <row r="1345" spans="1:12" hidden="1">
      <c r="A1345" s="177" t="s">
        <v>899</v>
      </c>
      <c r="B1345" s="494"/>
      <c r="C1345" s="493"/>
      <c r="H1345" s="458"/>
    </row>
    <row r="1346" spans="1:12" hidden="1">
      <c r="A1346" s="177" t="s">
        <v>899</v>
      </c>
      <c r="B1346" s="494"/>
      <c r="C1346" s="493"/>
      <c r="H1346" s="458"/>
      <c r="L1346" s="8"/>
    </row>
    <row r="1347" spans="1:12" hidden="1">
      <c r="A1347" s="177" t="s">
        <v>899</v>
      </c>
      <c r="B1347" s="494"/>
      <c r="C1347" s="493"/>
      <c r="H1347" s="458"/>
      <c r="L1347" s="8"/>
    </row>
    <row r="1348" spans="1:12" hidden="1">
      <c r="A1348" s="177" t="s">
        <v>899</v>
      </c>
      <c r="B1348" s="494"/>
      <c r="C1348" s="493"/>
      <c r="H1348" s="458"/>
      <c r="L1348" s="8"/>
    </row>
    <row r="1349" spans="1:12" hidden="1">
      <c r="A1349" s="177" t="s">
        <v>899</v>
      </c>
      <c r="B1349" s="494"/>
      <c r="C1349" s="493"/>
      <c r="H1349" s="458"/>
      <c r="L1349" s="8"/>
    </row>
    <row r="1350" spans="1:12" hidden="1">
      <c r="A1350" s="177" t="s">
        <v>899</v>
      </c>
      <c r="B1350" s="494"/>
      <c r="C1350" s="493"/>
      <c r="H1350" s="458"/>
      <c r="L1350" s="8"/>
    </row>
    <row r="1351" spans="1:12" hidden="1">
      <c r="A1351" s="177" t="s">
        <v>899</v>
      </c>
      <c r="B1351" s="494"/>
      <c r="C1351" s="493"/>
      <c r="H1351" s="458"/>
      <c r="L1351" s="8"/>
    </row>
    <row r="1352" spans="1:12" hidden="1">
      <c r="A1352" s="177" t="s">
        <v>899</v>
      </c>
      <c r="B1352" s="494"/>
      <c r="C1352" s="493"/>
      <c r="H1352" s="458"/>
      <c r="L1352" s="8"/>
    </row>
    <row r="1353" spans="1:12" hidden="1">
      <c r="A1353" s="177" t="s">
        <v>899</v>
      </c>
      <c r="B1353" s="494"/>
      <c r="C1353" s="493"/>
      <c r="H1353" s="458"/>
      <c r="L1353" s="8"/>
    </row>
    <row r="1354" spans="1:12" hidden="1">
      <c r="A1354" s="177" t="s">
        <v>899</v>
      </c>
      <c r="B1354" s="494"/>
      <c r="C1354" s="493"/>
      <c r="H1354" s="458"/>
      <c r="L1354" s="8"/>
    </row>
    <row r="1355" spans="1:12" hidden="1">
      <c r="A1355" s="177" t="s">
        <v>899</v>
      </c>
      <c r="B1355" s="493" t="s">
        <v>559</v>
      </c>
      <c r="C1355" s="493" t="s">
        <v>152</v>
      </c>
      <c r="H1355" s="458"/>
      <c r="L1355" s="8"/>
    </row>
    <row r="1356" spans="1:12" hidden="1">
      <c r="A1356" s="177" t="s">
        <v>899</v>
      </c>
      <c r="F1356" s="445"/>
      <c r="G1356" s="445"/>
      <c r="H1356" s="458"/>
      <c r="L1356" s="8"/>
    </row>
    <row r="1357" spans="1:12" hidden="1">
      <c r="A1357" s="177" t="s">
        <v>899</v>
      </c>
      <c r="B1357" s="559" t="s">
        <v>152</v>
      </c>
      <c r="C1357" s="445"/>
      <c r="D1357" s="445"/>
      <c r="E1357" s="445"/>
      <c r="H1357" s="452"/>
      <c r="I1357" s="445"/>
      <c r="J1357" s="445"/>
      <c r="K1357" s="445"/>
      <c r="L1357" s="8"/>
    </row>
    <row r="1358" spans="1:12" hidden="1">
      <c r="A1358" s="177" t="s">
        <v>899</v>
      </c>
      <c r="H1358" s="458"/>
      <c r="L1358" s="8"/>
    </row>
    <row r="1359" spans="1:12" hidden="1">
      <c r="A1359" s="177" t="s">
        <v>899</v>
      </c>
      <c r="B1359" s="559"/>
      <c r="H1359" s="458"/>
      <c r="L1359" s="8"/>
    </row>
    <row r="1360" spans="1:12" hidden="1">
      <c r="A1360" s="177" t="s">
        <v>899</v>
      </c>
      <c r="B1360" s="559"/>
      <c r="H1360" s="458"/>
      <c r="L1360" s="8"/>
    </row>
    <row r="1361" spans="1:12" hidden="1">
      <c r="A1361" s="177" t="s">
        <v>899</v>
      </c>
      <c r="B1361" s="559"/>
      <c r="H1361" s="458"/>
      <c r="L1361" s="8"/>
    </row>
    <row r="1362" spans="1:12" hidden="1">
      <c r="A1362" s="177" t="s">
        <v>899</v>
      </c>
      <c r="H1362" s="458"/>
      <c r="L1362" s="8"/>
    </row>
    <row r="1363" spans="1:12" hidden="1">
      <c r="A1363" s="177" t="s">
        <v>899</v>
      </c>
      <c r="B1363" s="928"/>
      <c r="H1363" s="458"/>
      <c r="L1363" s="8"/>
    </row>
    <row r="1364" spans="1:12" hidden="1">
      <c r="A1364" s="177" t="s">
        <v>899</v>
      </c>
      <c r="B1364" s="928"/>
      <c r="H1364" s="458"/>
    </row>
    <row r="1365" spans="1:12" hidden="1">
      <c r="A1365" s="177" t="s">
        <v>899</v>
      </c>
      <c r="B1365" s="928"/>
      <c r="H1365" s="458"/>
    </row>
    <row r="1366" spans="1:12" hidden="1">
      <c r="A1366" s="177" t="s">
        <v>899</v>
      </c>
      <c r="B1366" s="928"/>
      <c r="H1366" s="458"/>
    </row>
    <row r="1367" spans="1:12" hidden="1">
      <c r="A1367" s="177" t="s">
        <v>899</v>
      </c>
      <c r="C1367" s="530"/>
      <c r="D1367" s="482"/>
      <c r="H1367" s="458"/>
    </row>
    <row r="1368" spans="1:12" hidden="1">
      <c r="A1368" s="177" t="s">
        <v>899</v>
      </c>
      <c r="B1368" s="493" t="s">
        <v>577</v>
      </c>
      <c r="C1368" s="530"/>
      <c r="D1368" s="482"/>
      <c r="H1368" s="458"/>
    </row>
    <row r="1369" spans="1:12" hidden="1">
      <c r="A1369" s="1023" t="s">
        <v>899</v>
      </c>
      <c r="B1369" s="493" t="s">
        <v>578</v>
      </c>
      <c r="H1369" s="458"/>
    </row>
    <row r="1370" spans="1:12" hidden="1">
      <c r="A1370" s="177" t="s">
        <v>899</v>
      </c>
      <c r="B1370" s="530"/>
      <c r="H1370" s="458"/>
    </row>
    <row r="1371" spans="1:12" hidden="1">
      <c r="A1371" s="177" t="s">
        <v>899</v>
      </c>
      <c r="B1371" s="569" t="s">
        <v>579</v>
      </c>
      <c r="C1371" s="570"/>
      <c r="D1371" s="570"/>
      <c r="E1371" s="570"/>
      <c r="F1371" s="947"/>
      <c r="G1371" s="955"/>
      <c r="H1371" s="955"/>
      <c r="I1371" s="955"/>
    </row>
    <row r="1372" spans="1:12" hidden="1">
      <c r="A1372" s="177" t="s">
        <v>899</v>
      </c>
      <c r="B1372" s="573" t="s">
        <v>580</v>
      </c>
      <c r="C1372" s="574"/>
      <c r="D1372" s="574"/>
      <c r="E1372" s="574"/>
      <c r="F1372" s="547" t="s">
        <v>723</v>
      </c>
      <c r="G1372" s="545" t="s">
        <v>571</v>
      </c>
      <c r="H1372" s="545" t="s">
        <v>582</v>
      </c>
      <c r="I1372" s="545" t="s">
        <v>570</v>
      </c>
    </row>
    <row r="1373" spans="1:12" hidden="1">
      <c r="A1373" s="177" t="s">
        <v>899</v>
      </c>
      <c r="B1373" s="573" t="s">
        <v>583</v>
      </c>
      <c r="C1373" s="574"/>
      <c r="D1373" s="574"/>
      <c r="E1373" s="574"/>
      <c r="F1373" s="547" t="s">
        <v>358</v>
      </c>
      <c r="G1373" s="545" t="s">
        <v>584</v>
      </c>
      <c r="H1373" s="545" t="s">
        <v>584</v>
      </c>
      <c r="I1373" s="545" t="s">
        <v>573</v>
      </c>
      <c r="K1373" s="443" t="s">
        <v>152</v>
      </c>
    </row>
    <row r="1374" spans="1:12" ht="13.5" hidden="1" thickBot="1">
      <c r="A1374" s="177" t="s">
        <v>899</v>
      </c>
      <c r="B1374" s="573"/>
      <c r="C1374" s="574"/>
      <c r="D1374" s="574"/>
      <c r="E1374" s="574"/>
      <c r="F1374" s="898" t="s">
        <v>359</v>
      </c>
      <c r="G1374" s="956" t="s">
        <v>920</v>
      </c>
      <c r="H1374" s="956" t="s">
        <v>359</v>
      </c>
      <c r="I1374" s="956" t="s">
        <v>574</v>
      </c>
      <c r="L1374" s="475"/>
    </row>
    <row r="1375" spans="1:12" ht="25.5" hidden="1">
      <c r="A1375" s="177" t="s">
        <v>899</v>
      </c>
      <c r="B1375" s="957" t="s">
        <v>1309</v>
      </c>
      <c r="C1375" s="503"/>
      <c r="D1375" s="503"/>
      <c r="E1375" s="591"/>
      <c r="F1375" s="1308">
        <v>0</v>
      </c>
      <c r="G1375" s="958">
        <v>0</v>
      </c>
      <c r="H1375" s="958">
        <v>0</v>
      </c>
      <c r="I1375" s="1027">
        <f>G1375-H1375</f>
        <v>0</v>
      </c>
    </row>
    <row r="1376" spans="1:12" ht="51" hidden="1">
      <c r="A1376" s="177" t="s">
        <v>899</v>
      </c>
      <c r="B1376" s="959" t="s">
        <v>1311</v>
      </c>
      <c r="C1376" s="458"/>
      <c r="D1376" s="458"/>
      <c r="E1376" s="594"/>
      <c r="F1376" s="960" t="s">
        <v>1115</v>
      </c>
      <c r="G1376" s="1147">
        <v>0</v>
      </c>
      <c r="H1376" s="1147">
        <v>0</v>
      </c>
      <c r="I1376" s="1146">
        <f>G1376-H1376</f>
        <v>0</v>
      </c>
    </row>
    <row r="1377" spans="1:21" ht="38.25" hidden="1">
      <c r="A1377" s="177" t="s">
        <v>899</v>
      </c>
      <c r="B1377" s="959" t="s">
        <v>1312</v>
      </c>
      <c r="C1377" s="458"/>
      <c r="D1377" s="458"/>
      <c r="E1377" s="594"/>
      <c r="F1377" s="960" t="s">
        <v>1115</v>
      </c>
      <c r="G1377" s="1147">
        <v>0</v>
      </c>
      <c r="H1377" s="1147">
        <v>0</v>
      </c>
      <c r="I1377" s="1146">
        <f>G1377-H1377</f>
        <v>0</v>
      </c>
      <c r="L1377" s="443" t="s">
        <v>152</v>
      </c>
    </row>
    <row r="1378" spans="1:21" ht="26.25" hidden="1" thickBot="1">
      <c r="A1378" s="177" t="s">
        <v>899</v>
      </c>
      <c r="B1378" s="961" t="s">
        <v>1313</v>
      </c>
      <c r="C1378" s="481"/>
      <c r="D1378" s="481"/>
      <c r="E1378" s="597"/>
      <c r="F1378" s="1028" t="e">
        <f>I266</f>
        <v>#DIV/0!</v>
      </c>
      <c r="G1378" s="962">
        <v>0</v>
      </c>
      <c r="H1378" s="963">
        <v>0</v>
      </c>
      <c r="I1378" s="1028">
        <f>G1378-H1378</f>
        <v>0</v>
      </c>
    </row>
    <row r="1379" spans="1:21" hidden="1">
      <c r="A1379" s="177" t="s">
        <v>899</v>
      </c>
      <c r="B1379" s="443" t="s">
        <v>1314</v>
      </c>
      <c r="C1379" s="475"/>
      <c r="D1379" s="475"/>
      <c r="E1379" s="475"/>
      <c r="F1379" s="475"/>
    </row>
    <row r="1380" spans="1:21" hidden="1">
      <c r="A1380" s="177" t="s">
        <v>899</v>
      </c>
      <c r="B1380" s="1295" t="s">
        <v>1371</v>
      </c>
    </row>
    <row r="1381" spans="1:21" hidden="1">
      <c r="A1381" s="177" t="s">
        <v>899</v>
      </c>
      <c r="B1381" s="1093" t="s">
        <v>1310</v>
      </c>
    </row>
    <row r="1382" spans="1:21" hidden="1">
      <c r="A1382" s="177" t="s">
        <v>899</v>
      </c>
      <c r="B1382" s="458"/>
      <c r="C1382" s="458"/>
      <c r="D1382" s="458"/>
      <c r="E1382" s="530"/>
      <c r="H1382" s="458"/>
    </row>
    <row r="1383" spans="1:21" hidden="1">
      <c r="A1383" s="177" t="s">
        <v>899</v>
      </c>
      <c r="B1383" s="559" t="s">
        <v>566</v>
      </c>
      <c r="C1383" s="458"/>
      <c r="D1383" s="458"/>
      <c r="E1383" s="530"/>
      <c r="H1383" s="458"/>
    </row>
    <row r="1384" spans="1:21" hidden="1">
      <c r="A1384" s="177" t="s">
        <v>899</v>
      </c>
      <c r="B1384" s="1127"/>
      <c r="C1384" s="475"/>
      <c r="D1384" s="475"/>
      <c r="E1384" s="475"/>
      <c r="F1384" s="475"/>
      <c r="G1384" s="475"/>
      <c r="H1384" s="495"/>
      <c r="U1384" s="1169"/>
    </row>
    <row r="1385" spans="1:21" hidden="1">
      <c r="A1385" s="177" t="s">
        <v>899</v>
      </c>
      <c r="B1385" s="493" t="s">
        <v>1028</v>
      </c>
      <c r="G1385" s="443" t="s">
        <v>152</v>
      </c>
      <c r="H1385" s="458" t="s">
        <v>152</v>
      </c>
      <c r="U1385" s="1169"/>
    </row>
    <row r="1386" spans="1:21" hidden="1">
      <c r="A1386" s="177" t="s">
        <v>899</v>
      </c>
      <c r="B1386" s="493" t="s">
        <v>1392</v>
      </c>
      <c r="G1386" s="443" t="s">
        <v>152</v>
      </c>
      <c r="H1386" s="458"/>
      <c r="U1386" s="1169"/>
    </row>
    <row r="1387" spans="1:21" hidden="1">
      <c r="A1387" s="177" t="s">
        <v>899</v>
      </c>
      <c r="B1387" s="928"/>
      <c r="H1387" s="458"/>
      <c r="U1387" s="1169"/>
    </row>
    <row r="1388" spans="1:21" ht="38.25" hidden="1">
      <c r="A1388" s="177" t="s">
        <v>899</v>
      </c>
      <c r="B1388" s="1470" t="s">
        <v>560</v>
      </c>
      <c r="C1388" s="1471"/>
      <c r="D1388" s="1471"/>
      <c r="E1388" s="1471"/>
      <c r="F1388" s="501"/>
      <c r="G1388" s="501"/>
      <c r="H1388" s="502" t="s">
        <v>816</v>
      </c>
      <c r="I1388" s="502" t="s">
        <v>561</v>
      </c>
      <c r="J1388" s="502" t="s">
        <v>808</v>
      </c>
      <c r="K1388" s="502" t="s">
        <v>562</v>
      </c>
      <c r="L1388" s="472"/>
      <c r="U1388" s="1169"/>
    </row>
    <row r="1389" spans="1:21" hidden="1">
      <c r="A1389" s="177" t="s">
        <v>899</v>
      </c>
      <c r="B1389" s="560" t="s">
        <v>563</v>
      </c>
      <c r="C1389" s="503"/>
      <c r="D1389" s="503"/>
      <c r="E1389" s="503"/>
      <c r="F1389" s="503"/>
      <c r="G1389" s="591"/>
      <c r="H1389" s="1029" t="e">
        <f>I997</f>
        <v>#DIV/0!</v>
      </c>
      <c r="I1389" s="929">
        <v>0</v>
      </c>
      <c r="J1389" s="929">
        <v>0</v>
      </c>
      <c r="K1389" s="1029">
        <f>I1389-J1389</f>
        <v>0</v>
      </c>
      <c r="L1389" s="475"/>
      <c r="U1389" s="1169"/>
    </row>
    <row r="1390" spans="1:21" hidden="1">
      <c r="A1390" s="177" t="s">
        <v>1389</v>
      </c>
      <c r="B1390" s="477" t="s">
        <v>564</v>
      </c>
      <c r="C1390" s="458"/>
      <c r="D1390" s="458"/>
      <c r="E1390" s="458"/>
      <c r="F1390" s="458"/>
      <c r="G1390" s="594"/>
      <c r="H1390" s="1030" t="e">
        <f>I1004</f>
        <v>#DIV/0!</v>
      </c>
      <c r="I1390" s="930">
        <v>0</v>
      </c>
      <c r="J1390" s="930">
        <v>0</v>
      </c>
      <c r="K1390" s="1030">
        <f>I1390-J1390</f>
        <v>0</v>
      </c>
      <c r="L1390" s="475"/>
      <c r="U1390" s="1169"/>
    </row>
    <row r="1391" spans="1:21" ht="13.5" hidden="1" thickBot="1">
      <c r="A1391" s="1023" t="s">
        <v>1389</v>
      </c>
      <c r="B1391" s="586" t="s">
        <v>565</v>
      </c>
      <c r="C1391" s="481"/>
      <c r="D1391" s="481"/>
      <c r="E1391" s="481"/>
      <c r="F1391" s="481"/>
      <c r="G1391" s="597"/>
      <c r="H1391" s="1031" t="e">
        <f>I1010</f>
        <v>#DIV/0!</v>
      </c>
      <c r="I1391" s="931">
        <v>0</v>
      </c>
      <c r="J1391" s="931">
        <v>0</v>
      </c>
      <c r="K1391" s="1031">
        <f>I1391-J1391</f>
        <v>0</v>
      </c>
      <c r="L1391" s="475"/>
      <c r="U1391" s="1169"/>
    </row>
    <row r="1392" spans="1:21" hidden="1">
      <c r="A1392" s="1023" t="s">
        <v>1389</v>
      </c>
      <c r="B1392" s="559" t="s">
        <v>566</v>
      </c>
      <c r="U1392" s="1169"/>
    </row>
    <row r="1393" spans="1:21" hidden="1">
      <c r="A1393" s="1023" t="s">
        <v>1389</v>
      </c>
      <c r="B1393" s="1091"/>
      <c r="C1393" s="1091"/>
      <c r="D1393" s="1091"/>
      <c r="E1393" s="1091"/>
      <c r="F1393" s="1091"/>
      <c r="G1393" s="1091"/>
      <c r="H1393" s="1091"/>
      <c r="I1393" s="1091"/>
      <c r="J1393" s="1091"/>
      <c r="K1393" s="1091"/>
      <c r="U1393" s="1169"/>
    </row>
    <row r="1394" spans="1:21" hidden="1">
      <c r="A1394" s="1023" t="s">
        <v>1389</v>
      </c>
      <c r="B1394" s="1091"/>
      <c r="C1394" s="1091"/>
      <c r="D1394" s="1091"/>
      <c r="E1394" s="1091"/>
      <c r="F1394" s="1091"/>
      <c r="G1394" s="1091"/>
      <c r="H1394" s="1091"/>
      <c r="I1394" s="1091"/>
      <c r="J1394" s="1091"/>
      <c r="K1394" s="1091"/>
      <c r="S1394" s="163"/>
    </row>
    <row r="1395" spans="1:21" hidden="1">
      <c r="A1395" s="1023" t="s">
        <v>1389</v>
      </c>
      <c r="B1395" s="458"/>
      <c r="C1395" s="458"/>
      <c r="D1395" s="458"/>
      <c r="E1395" s="458"/>
      <c r="F1395" s="458"/>
      <c r="G1395" s="458"/>
      <c r="H1395" s="458"/>
      <c r="I1395" s="458"/>
      <c r="J1395" s="458"/>
      <c r="K1395" s="458"/>
    </row>
    <row r="1396" spans="1:21" ht="38.25" hidden="1">
      <c r="A1396" s="1023" t="s">
        <v>1389</v>
      </c>
      <c r="B1396" s="569" t="s">
        <v>567</v>
      </c>
      <c r="C1396" s="571"/>
      <c r="D1396" s="571"/>
      <c r="E1396" s="571"/>
      <c r="F1396" s="571"/>
      <c r="G1396" s="932"/>
      <c r="H1396" s="502" t="s">
        <v>817</v>
      </c>
      <c r="I1396" s="895"/>
      <c r="J1396" s="895"/>
      <c r="K1396" s="543"/>
      <c r="L1396" s="478"/>
    </row>
    <row r="1397" spans="1:21" hidden="1">
      <c r="A1397" s="177" t="s">
        <v>1536</v>
      </c>
      <c r="B1397" s="933" t="s">
        <v>1490</v>
      </c>
      <c r="C1397" s="576"/>
      <c r="D1397" s="576"/>
      <c r="E1397" s="574"/>
      <c r="F1397" s="574"/>
      <c r="G1397" s="934"/>
      <c r="H1397" s="935" t="s">
        <v>818</v>
      </c>
      <c r="I1397" s="896"/>
      <c r="J1397" s="896"/>
      <c r="K1397" s="545"/>
      <c r="L1397" s="478"/>
    </row>
    <row r="1398" spans="1:21" hidden="1">
      <c r="A1398" s="1023" t="s">
        <v>1536</v>
      </c>
      <c r="B1398" s="573" t="s">
        <v>568</v>
      </c>
      <c r="C1398" s="574"/>
      <c r="D1398" s="916"/>
      <c r="E1398" s="574"/>
      <c r="F1398" s="574"/>
      <c r="G1398" s="934"/>
      <c r="H1398" s="935" t="s">
        <v>499</v>
      </c>
      <c r="I1398" s="896"/>
      <c r="J1398" s="896"/>
      <c r="K1398" s="545"/>
      <c r="L1398" s="475"/>
    </row>
    <row r="1399" spans="1:21" ht="48.75" hidden="1" thickBot="1">
      <c r="A1399" s="1023" t="s">
        <v>1536</v>
      </c>
      <c r="B1399" s="936" t="s">
        <v>814</v>
      </c>
      <c r="C1399" s="580"/>
      <c r="D1399" s="580"/>
      <c r="E1399" s="580"/>
      <c r="F1399" s="580"/>
      <c r="G1399" s="937"/>
      <c r="H1399" s="938" t="s">
        <v>911</v>
      </c>
      <c r="I1399" s="939" t="s">
        <v>921</v>
      </c>
      <c r="J1399" s="940" t="s">
        <v>1491</v>
      </c>
      <c r="K1399" s="827" t="s">
        <v>562</v>
      </c>
      <c r="L1399" s="475"/>
    </row>
    <row r="1400" spans="1:21" hidden="1">
      <c r="A1400" s="1023" t="s">
        <v>1536</v>
      </c>
      <c r="B1400" s="477" t="s">
        <v>511</v>
      </c>
      <c r="D1400" s="530"/>
      <c r="E1400" s="530"/>
      <c r="F1400" s="530"/>
      <c r="G1400" s="530"/>
      <c r="H1400" s="974">
        <f>E1047</f>
        <v>0</v>
      </c>
      <c r="I1400" s="477"/>
      <c r="J1400" s="477"/>
      <c r="K1400" s="974">
        <f>I1400-J1400</f>
        <v>0</v>
      </c>
      <c r="L1400" s="475"/>
    </row>
    <row r="1401" spans="1:21" ht="13.5" hidden="1" thickBot="1">
      <c r="A1401" s="1023" t="s">
        <v>1536</v>
      </c>
      <c r="B1401" s="535" t="s">
        <v>512</v>
      </c>
      <c r="C1401" s="496"/>
      <c r="D1401" s="496"/>
      <c r="E1401" s="496"/>
      <c r="F1401" s="496"/>
      <c r="G1401" s="496"/>
      <c r="H1401" s="974">
        <f>E1048</f>
        <v>0</v>
      </c>
      <c r="I1401" s="477"/>
      <c r="J1401" s="586"/>
      <c r="K1401" s="979">
        <f>I1401-J1401</f>
        <v>0</v>
      </c>
      <c r="L1401" s="475"/>
    </row>
    <row r="1402" spans="1:21" ht="13.5" hidden="1" thickBot="1">
      <c r="A1402" s="1023" t="s">
        <v>1536</v>
      </c>
      <c r="B1402" s="479" t="s">
        <v>159</v>
      </c>
      <c r="C1402" s="480"/>
      <c r="D1402" s="480"/>
      <c r="E1402" s="480"/>
      <c r="F1402" s="480"/>
      <c r="G1402" s="480"/>
      <c r="H1402" s="973">
        <f>SUM(H1400:H1401)</f>
        <v>0</v>
      </c>
      <c r="I1402" s="973">
        <f>SUM(I1400:I1401)</f>
        <v>0</v>
      </c>
      <c r="J1402" s="978">
        <f>SUM(J1400:J1401)</f>
        <v>0</v>
      </c>
      <c r="K1402" s="979">
        <f>I1402-J1402</f>
        <v>0</v>
      </c>
      <c r="L1402" s="475"/>
    </row>
    <row r="1403" spans="1:21" hidden="1">
      <c r="A1403" s="1023" t="s">
        <v>1536</v>
      </c>
      <c r="B1403" s="494" t="s">
        <v>575</v>
      </c>
      <c r="C1403" s="503"/>
      <c r="D1403" s="503"/>
      <c r="E1403" s="503"/>
      <c r="F1403" s="503"/>
      <c r="G1403" s="503"/>
      <c r="H1403" s="941"/>
      <c r="I1403" s="941"/>
      <c r="J1403" s="942" t="s">
        <v>576</v>
      </c>
      <c r="K1403" s="943" t="str">
        <f>IF(J1402=0,"","Bydelen må nedenfor kommentere årsaken til at man avviker fra bystyrets måltall ")</f>
        <v/>
      </c>
      <c r="L1403" s="475"/>
    </row>
    <row r="1404" spans="1:21" hidden="1">
      <c r="A1404" s="1023" t="s">
        <v>1536</v>
      </c>
      <c r="B1404" s="494"/>
      <c r="C1404" s="458"/>
      <c r="D1404" s="458"/>
      <c r="E1404" s="458"/>
      <c r="F1404" s="458"/>
      <c r="G1404" s="458"/>
      <c r="H1404" s="496"/>
      <c r="I1404" s="496"/>
      <c r="J1404" s="944"/>
      <c r="K1404" s="555"/>
      <c r="L1404" s="475"/>
    </row>
    <row r="1405" spans="1:21" hidden="1">
      <c r="A1405" s="1023" t="s">
        <v>1536</v>
      </c>
      <c r="B1405" s="559" t="s">
        <v>566</v>
      </c>
      <c r="C1405" s="458"/>
      <c r="D1405" s="458"/>
      <c r="E1405" s="458"/>
      <c r="F1405" s="458"/>
      <c r="G1405" s="458"/>
      <c r="H1405" s="496"/>
      <c r="I1405" s="496"/>
      <c r="J1405" s="944"/>
      <c r="K1405" s="555"/>
      <c r="L1405" s="475"/>
    </row>
    <row r="1406" spans="1:21" hidden="1">
      <c r="A1406" s="1023" t="s">
        <v>1536</v>
      </c>
      <c r="C1406" s="458"/>
      <c r="D1406" s="458"/>
      <c r="E1406" s="458"/>
      <c r="F1406" s="458"/>
      <c r="G1406" s="458"/>
      <c r="H1406" s="495"/>
      <c r="I1406" s="495"/>
      <c r="J1406" s="944"/>
      <c r="K1406" s="945"/>
      <c r="L1406" s="475"/>
    </row>
    <row r="1407" spans="1:21" hidden="1">
      <c r="A1407" s="1023" t="s">
        <v>1536</v>
      </c>
      <c r="C1407" s="458"/>
      <c r="D1407" s="458"/>
      <c r="E1407" s="458"/>
      <c r="F1407" s="458"/>
      <c r="G1407" s="458"/>
      <c r="H1407" s="495"/>
      <c r="I1407" s="495"/>
      <c r="J1407" s="944"/>
      <c r="K1407" s="945"/>
      <c r="L1407" s="475"/>
    </row>
    <row r="1408" spans="1:21" hidden="1">
      <c r="A1408" s="1023" t="s">
        <v>1536</v>
      </c>
      <c r="C1408" s="458"/>
      <c r="D1408" s="458"/>
      <c r="E1408" s="458"/>
      <c r="F1408" s="458"/>
      <c r="G1408" s="458"/>
      <c r="H1408" s="495"/>
      <c r="I1408" s="495"/>
      <c r="J1408" s="495"/>
      <c r="K1408" s="495"/>
      <c r="L1408" s="475"/>
    </row>
    <row r="1409" spans="1:16" hidden="1">
      <c r="A1409" s="1023" t="s">
        <v>1536</v>
      </c>
      <c r="B1409" s="569" t="s">
        <v>513</v>
      </c>
      <c r="C1409" s="571"/>
      <c r="D1409" s="571"/>
      <c r="E1409" s="571"/>
      <c r="F1409" s="571"/>
      <c r="G1409" s="932"/>
      <c r="H1409" s="946"/>
      <c r="I1409" s="1020"/>
      <c r="J1409" s="947"/>
      <c r="K1409" s="543"/>
      <c r="L1409" s="475"/>
    </row>
    <row r="1410" spans="1:16" hidden="1">
      <c r="A1410" s="1023" t="s">
        <v>1536</v>
      </c>
      <c r="B1410" s="1278" t="s">
        <v>1490</v>
      </c>
      <c r="C1410" s="577"/>
      <c r="D1410" s="577"/>
      <c r="E1410" s="574"/>
      <c r="F1410" s="574"/>
      <c r="G1410" s="934"/>
      <c r="H1410" s="1024" t="s">
        <v>351</v>
      </c>
      <c r="I1410" s="1019" t="s">
        <v>571</v>
      </c>
      <c r="J1410" s="896" t="s">
        <v>569</v>
      </c>
      <c r="K1410" s="545" t="s">
        <v>570</v>
      </c>
      <c r="L1410" s="475"/>
      <c r="P1410" s="1128"/>
    </row>
    <row r="1411" spans="1:16" hidden="1">
      <c r="A1411" s="1023" t="s">
        <v>1536</v>
      </c>
      <c r="B1411" s="573" t="s">
        <v>918</v>
      </c>
      <c r="C1411" s="574"/>
      <c r="D1411" s="916"/>
      <c r="E1411" s="574"/>
      <c r="F1411" s="574"/>
      <c r="G1411" s="934"/>
      <c r="H1411" s="935" t="s">
        <v>357</v>
      </c>
      <c r="I1411" s="1018" t="s">
        <v>919</v>
      </c>
      <c r="J1411" s="896" t="s">
        <v>572</v>
      </c>
      <c r="K1411" s="545" t="s">
        <v>907</v>
      </c>
      <c r="L1411" s="475"/>
    </row>
    <row r="1412" spans="1:16" ht="13.5" hidden="1" thickBot="1">
      <c r="A1412" s="1023" t="s">
        <v>1536</v>
      </c>
      <c r="B1412" s="948" t="s">
        <v>917</v>
      </c>
      <c r="C1412" s="580"/>
      <c r="D1412" s="580"/>
      <c r="E1412" s="580"/>
      <c r="F1412" s="580"/>
      <c r="G1412" s="937"/>
      <c r="H1412" s="938"/>
      <c r="I1412" s="1021" t="s">
        <v>920</v>
      </c>
      <c r="J1412" s="896" t="s">
        <v>1492</v>
      </c>
      <c r="K1412" s="949" t="s">
        <v>908</v>
      </c>
      <c r="L1412" s="475"/>
    </row>
    <row r="1413" spans="1:16" ht="13.5" hidden="1" thickBot="1">
      <c r="A1413" s="1023" t="s">
        <v>1536</v>
      </c>
      <c r="B1413" s="950" t="s">
        <v>916</v>
      </c>
      <c r="C1413" s="951"/>
      <c r="D1413" s="951"/>
      <c r="E1413" s="951"/>
      <c r="F1413" s="951"/>
      <c r="G1413" s="951"/>
      <c r="H1413" s="979">
        <f>G1037+H1037</f>
        <v>0</v>
      </c>
      <c r="I1413" s="661"/>
      <c r="J1413" s="558"/>
      <c r="K1413" s="973">
        <f>I1413-J1413</f>
        <v>0</v>
      </c>
      <c r="L1413" s="475"/>
    </row>
    <row r="1414" spans="1:16" hidden="1">
      <c r="A1414" s="1023" t="s">
        <v>1536</v>
      </c>
      <c r="B1414" s="486" t="s">
        <v>915</v>
      </c>
      <c r="C1414" s="458"/>
      <c r="H1414" s="458"/>
      <c r="J1414" s="942" t="s">
        <v>576</v>
      </c>
      <c r="K1414" s="943" t="str">
        <f>IF(J1413=0,"","Bydelen må nedenfor kommentere årsaken til at man avviker fra bystyrets måltall ")</f>
        <v/>
      </c>
    </row>
    <row r="1415" spans="1:16" hidden="1">
      <c r="A1415" s="1023" t="s">
        <v>1536</v>
      </c>
      <c r="B1415" s="494" t="s">
        <v>914</v>
      </c>
      <c r="C1415" s="458"/>
      <c r="J1415" s="541"/>
      <c r="K1415" s="952"/>
      <c r="L1415" s="953"/>
    </row>
    <row r="1416" spans="1:16" hidden="1">
      <c r="A1416" s="1023" t="s">
        <v>1536</v>
      </c>
      <c r="I1416" s="511"/>
    </row>
    <row r="1417" spans="1:16" hidden="1">
      <c r="A1417" s="1023" t="s">
        <v>1536</v>
      </c>
      <c r="B1417" s="559" t="s">
        <v>566</v>
      </c>
      <c r="I1417" s="511"/>
    </row>
    <row r="1418" spans="1:16" hidden="1">
      <c r="A1418" s="1023" t="s">
        <v>1536</v>
      </c>
      <c r="I1418" s="528"/>
      <c r="P1418" s="8" t="s">
        <v>152</v>
      </c>
    </row>
    <row r="1419" spans="1:16" hidden="1">
      <c r="A1419" s="1023" t="s">
        <v>1536</v>
      </c>
      <c r="I1419" s="458"/>
    </row>
    <row r="1420" spans="1:16" hidden="1">
      <c r="A1420" s="1023" t="s">
        <v>1536</v>
      </c>
      <c r="B1420" s="954"/>
      <c r="H1420" s="458"/>
    </row>
    <row r="1421" spans="1:16" hidden="1">
      <c r="A1421" s="1023" t="s">
        <v>1536</v>
      </c>
      <c r="B1421" s="458"/>
      <c r="C1421" s="458"/>
      <c r="D1421" s="458"/>
      <c r="E1421" s="458"/>
      <c r="F1421" s="458"/>
      <c r="G1421" s="458"/>
      <c r="H1421" s="458"/>
      <c r="I1421" s="458"/>
      <c r="J1421" s="458"/>
    </row>
    <row r="1422" spans="1:16" hidden="1">
      <c r="A1422" s="1023" t="s">
        <v>899</v>
      </c>
      <c r="B1422" s="912"/>
      <c r="C1422" s="571"/>
      <c r="D1422" s="571"/>
      <c r="E1422" s="571"/>
      <c r="F1422" s="571"/>
      <c r="G1422" s="895" t="s">
        <v>581</v>
      </c>
      <c r="H1422" s="543"/>
    </row>
    <row r="1423" spans="1:16" hidden="1">
      <c r="A1423" s="1023" t="s">
        <v>899</v>
      </c>
      <c r="B1423" s="573" t="s">
        <v>303</v>
      </c>
      <c r="C1423" s="577"/>
      <c r="D1423" s="576"/>
      <c r="E1423" s="576"/>
      <c r="F1423" s="576"/>
      <c r="G1423" s="896" t="s">
        <v>358</v>
      </c>
      <c r="H1423" s="545" t="s">
        <v>571</v>
      </c>
      <c r="L1423" s="475"/>
    </row>
    <row r="1424" spans="1:16" hidden="1">
      <c r="A1424" s="1023" t="s">
        <v>899</v>
      </c>
      <c r="B1424" s="573" t="s">
        <v>732</v>
      </c>
      <c r="C1424" s="575"/>
      <c r="D1424" s="576"/>
      <c r="E1424" s="576"/>
      <c r="F1424" s="576"/>
      <c r="G1424" s="964" t="s">
        <v>359</v>
      </c>
      <c r="H1424" s="965" t="s">
        <v>815</v>
      </c>
    </row>
    <row r="1425" spans="1:12" ht="13.5" hidden="1" thickBot="1">
      <c r="A1425" s="1023" t="s">
        <v>899</v>
      </c>
      <c r="B1425" s="966" t="s">
        <v>1177</v>
      </c>
      <c r="C1425" s="580"/>
      <c r="D1425" s="579"/>
      <c r="E1425" s="579"/>
      <c r="F1425" s="579"/>
      <c r="G1425" s="897" t="s">
        <v>616</v>
      </c>
      <c r="H1425" s="550" t="s">
        <v>734</v>
      </c>
    </row>
    <row r="1426" spans="1:12" hidden="1">
      <c r="A1426" s="1023" t="s">
        <v>899</v>
      </c>
      <c r="B1426" s="477" t="s">
        <v>735</v>
      </c>
      <c r="G1426" s="1025">
        <f>$H$1300</f>
        <v>0</v>
      </c>
      <c r="H1426" s="1079">
        <v>0</v>
      </c>
    </row>
    <row r="1427" spans="1:12" hidden="1">
      <c r="A1427" s="1023" t="s">
        <v>899</v>
      </c>
      <c r="B1427" s="477" t="s">
        <v>115</v>
      </c>
      <c r="G1427" s="1025">
        <f>$H$1302</f>
        <v>0</v>
      </c>
      <c r="H1427" s="1081">
        <v>0</v>
      </c>
    </row>
    <row r="1428" spans="1:12" hidden="1">
      <c r="A1428" s="1023" t="s">
        <v>899</v>
      </c>
      <c r="B1428" s="477" t="s">
        <v>982</v>
      </c>
      <c r="G1428" s="1025">
        <f>$H$1303</f>
        <v>0</v>
      </c>
      <c r="H1428" s="1081">
        <v>0</v>
      </c>
    </row>
    <row r="1429" spans="1:12" hidden="1">
      <c r="A1429" s="1023" t="s">
        <v>899</v>
      </c>
      <c r="B1429" s="477" t="s">
        <v>614</v>
      </c>
      <c r="G1429" s="1025">
        <f>$H$1304</f>
        <v>0</v>
      </c>
      <c r="H1429" s="1081">
        <v>0</v>
      </c>
    </row>
    <row r="1430" spans="1:12" ht="13.5" hidden="1" thickBot="1">
      <c r="A1430" s="1023" t="s">
        <v>899</v>
      </c>
      <c r="B1430" s="477" t="s">
        <v>983</v>
      </c>
      <c r="G1430" s="1025">
        <f>$H$1305</f>
        <v>0</v>
      </c>
      <c r="H1430" s="1082">
        <v>0</v>
      </c>
    </row>
    <row r="1431" spans="1:12" ht="13.5" hidden="1" thickBot="1">
      <c r="A1431" s="1023" t="s">
        <v>899</v>
      </c>
      <c r="B1431" s="661" t="s">
        <v>736</v>
      </c>
      <c r="C1431" s="480"/>
      <c r="D1431" s="480"/>
      <c r="E1431" s="480"/>
      <c r="F1431" s="480"/>
      <c r="G1431" s="1026">
        <f>$H$1314</f>
        <v>0</v>
      </c>
      <c r="H1431" s="558">
        <v>0</v>
      </c>
    </row>
    <row r="1432" spans="1:12" hidden="1">
      <c r="A1432" s="1023" t="s">
        <v>899</v>
      </c>
      <c r="B1432" s="818" t="s">
        <v>465</v>
      </c>
      <c r="C1432" s="458"/>
      <c r="D1432" s="458"/>
      <c r="E1432" s="458"/>
      <c r="F1432" s="663"/>
      <c r="G1432" s="663"/>
      <c r="H1432" s="458"/>
    </row>
    <row r="1433" spans="1:12" hidden="1">
      <c r="A1433" s="1023" t="s">
        <v>899</v>
      </c>
      <c r="B1433" s="818" t="s">
        <v>737</v>
      </c>
      <c r="C1433" s="458"/>
      <c r="D1433" s="458"/>
      <c r="E1433" s="458"/>
      <c r="F1433" s="663"/>
      <c r="G1433" s="663"/>
      <c r="H1433" s="458"/>
    </row>
    <row r="1434" spans="1:12" hidden="1">
      <c r="A1434" s="1023" t="s">
        <v>899</v>
      </c>
      <c r="B1434" s="530"/>
      <c r="C1434" s="458"/>
      <c r="D1434" s="458"/>
      <c r="E1434" s="458"/>
      <c r="F1434" s="663"/>
      <c r="G1434" s="663"/>
      <c r="H1434" s="458"/>
    </row>
    <row r="1435" spans="1:12" hidden="1">
      <c r="A1435" s="1023" t="s">
        <v>899</v>
      </c>
      <c r="B1435" s="458"/>
      <c r="C1435" s="458"/>
      <c r="D1435" s="458"/>
      <c r="E1435" s="458"/>
      <c r="F1435" s="663"/>
      <c r="G1435" s="663"/>
      <c r="H1435" s="458"/>
    </row>
    <row r="1436" spans="1:12" hidden="1">
      <c r="A1436" s="1023" t="s">
        <v>899</v>
      </c>
      <c r="B1436" s="928" t="s">
        <v>738</v>
      </c>
      <c r="D1436" s="1091"/>
      <c r="E1436" s="1091"/>
      <c r="F1436" s="1091"/>
      <c r="G1436" s="1091"/>
      <c r="H1436" s="1093"/>
      <c r="I1436" s="1091"/>
      <c r="J1436" s="1128"/>
      <c r="K1436" s="1091"/>
    </row>
    <row r="1437" spans="1:12" hidden="1">
      <c r="A1437" s="1023" t="s">
        <v>899</v>
      </c>
      <c r="B1437" s="1091"/>
      <c r="C1437" s="1091"/>
      <c r="D1437" s="1091"/>
      <c r="E1437" s="1091"/>
      <c r="F1437" s="1091"/>
      <c r="G1437" s="1091"/>
      <c r="H1437" s="1093"/>
      <c r="I1437" s="1091"/>
      <c r="J1437" s="1091"/>
      <c r="K1437" s="1091"/>
      <c r="L1437" s="967"/>
    </row>
    <row r="1438" spans="1:12" hidden="1">
      <c r="A1438" s="1023" t="s">
        <v>899</v>
      </c>
      <c r="B1438" s="1091"/>
      <c r="H1438" s="458"/>
      <c r="L1438" s="967"/>
    </row>
    <row r="1439" spans="1:12">
      <c r="H1439" s="458"/>
    </row>
    <row r="1440" spans="1:12">
      <c r="H1440" s="458"/>
    </row>
    <row r="1441" spans="8:8">
      <c r="H1441" s="458"/>
    </row>
  </sheetData>
  <sheetProtection insertRows="0" selectLockedCells="1"/>
  <autoFilter ref="A2:A1443">
    <filterColumn colId="0">
      <filters blank="1">
        <filter val="1k"/>
        <filter val="2t"/>
        <filter val="x"/>
      </filters>
    </filterColumn>
  </autoFilter>
  <mergeCells count="90">
    <mergeCell ref="B1291:K1291"/>
    <mergeCell ref="I442:K442"/>
    <mergeCell ref="B439:J439"/>
    <mergeCell ref="B1181:C1181"/>
    <mergeCell ref="B1134:D1134"/>
    <mergeCell ref="B1133:D1133"/>
    <mergeCell ref="F1126:G1126"/>
    <mergeCell ref="B1127:J1127"/>
    <mergeCell ref="B1137:D1137"/>
    <mergeCell ref="B1138:J1138"/>
    <mergeCell ref="B1132:D1132"/>
    <mergeCell ref="B992:D992"/>
    <mergeCell ref="B1124:C1124"/>
    <mergeCell ref="B793:F794"/>
    <mergeCell ref="B720:G720"/>
    <mergeCell ref="B761:D761"/>
    <mergeCell ref="B703:E703"/>
    <mergeCell ref="B515:E515"/>
    <mergeCell ref="B736:G736"/>
    <mergeCell ref="B558:D558"/>
    <mergeCell ref="B714:G714"/>
    <mergeCell ref="B688:E688"/>
    <mergeCell ref="B629:F629"/>
    <mergeCell ref="B611:F611"/>
    <mergeCell ref="B561:D561"/>
    <mergeCell ref="B563:D563"/>
    <mergeCell ref="B564:D564"/>
    <mergeCell ref="B545:D545"/>
    <mergeCell ref="B600:H600"/>
    <mergeCell ref="B628:F628"/>
    <mergeCell ref="B612:F612"/>
    <mergeCell ref="B613:F613"/>
    <mergeCell ref="B1388:E1388"/>
    <mergeCell ref="B1313:F1313"/>
    <mergeCell ref="B1319:C1319"/>
    <mergeCell ref="B908:F908"/>
    <mergeCell ref="F1125:G1125"/>
    <mergeCell ref="B1136:D1136"/>
    <mergeCell ref="B1125:C1125"/>
    <mergeCell ref="B1135:D1135"/>
    <mergeCell ref="B1016:D1016"/>
    <mergeCell ref="E1030:I1030"/>
    <mergeCell ref="B1021:D1021"/>
    <mergeCell ref="F1124:G1124"/>
    <mergeCell ref="B1046:D1046"/>
    <mergeCell ref="E1043:E1046"/>
    <mergeCell ref="B1045:D1045"/>
    <mergeCell ref="B1277:E1277"/>
    <mergeCell ref="B166:C166"/>
    <mergeCell ref="E110:K110"/>
    <mergeCell ref="G328:I328"/>
    <mergeCell ref="B304:I304"/>
    <mergeCell ref="I273:I274"/>
    <mergeCell ref="K273:K274"/>
    <mergeCell ref="B159:C159"/>
    <mergeCell ref="B273:D274"/>
    <mergeCell ref="E273:H273"/>
    <mergeCell ref="B16:K16"/>
    <mergeCell ref="B18:K18"/>
    <mergeCell ref="B20:K20"/>
    <mergeCell ref="B17:K17"/>
    <mergeCell ref="I36:J36"/>
    <mergeCell ref="G68:J68"/>
    <mergeCell ref="B152:C152"/>
    <mergeCell ref="C68:F68"/>
    <mergeCell ref="B138:C138"/>
    <mergeCell ref="B145:C145"/>
    <mergeCell ref="B103:E103"/>
    <mergeCell ref="B1034:C1034"/>
    <mergeCell ref="B1123:C1123"/>
    <mergeCell ref="F1123:G1123"/>
    <mergeCell ref="F1122:G1122"/>
    <mergeCell ref="B807:F808"/>
    <mergeCell ref="B851:K851"/>
    <mergeCell ref="B850:K850"/>
    <mergeCell ref="B347:F347"/>
    <mergeCell ref="B355:F355"/>
    <mergeCell ref="B348:F348"/>
    <mergeCell ref="B559:D559"/>
    <mergeCell ref="B560:C560"/>
    <mergeCell ref="B349:F349"/>
    <mergeCell ref="B350:F350"/>
    <mergeCell ref="B351:F351"/>
    <mergeCell ref="B354:F354"/>
    <mergeCell ref="B436:J436"/>
    <mergeCell ref="B507:C507"/>
    <mergeCell ref="B513:J513"/>
    <mergeCell ref="B506:C506"/>
    <mergeCell ref="E502:E503"/>
    <mergeCell ref="D502:D503"/>
  </mergeCells>
  <phoneticPr fontId="27" type="noConversion"/>
  <printOptions horizontalCentered="1"/>
  <pageMargins left="0.31496062992125984" right="0.31496062992125984" top="0.47244094488188981" bottom="0.55118110236220474" header="0.27559055118110237" footer="0.23622047244094491"/>
  <pageSetup paperSize="9" scale="87" fitToHeight="0" orientation="portrait" r:id="rId1"/>
  <headerFooter alignWithMargins="0">
    <oddHeader>&amp;F</oddHeader>
  </headerFooter>
  <rowBreaks count="19" manualBreakCount="19">
    <brk id="63" min="1" max="11" man="1"/>
    <brk id="107" min="1" max="11" man="1"/>
    <brk id="130" max="16383" man="1"/>
    <brk id="177" min="1" max="11" man="1"/>
    <brk id="271" min="1" max="11" man="1"/>
    <brk id="327" min="1" max="11" man="1"/>
    <brk id="344" min="1" max="11" man="1"/>
    <brk id="469" min="1" max="11" man="1"/>
    <brk id="713" min="1" max="11" man="1"/>
    <brk id="773" min="1" max="11" man="1"/>
    <brk id="828" min="1" max="11" man="1"/>
    <brk id="882" min="1" max="11" man="1"/>
    <brk id="1083" max="16383" man="1"/>
    <brk id="1161" min="1" max="11" man="1"/>
    <brk id="1217" min="1" max="11" man="1"/>
    <brk id="1276" min="1" max="11" man="1"/>
    <brk id="1326" min="1" max="11" man="1"/>
    <brk id="1343" min="1" max="11" man="1"/>
    <brk id="1395" min="1" max="11" man="1"/>
  </rowBreaks>
  <cellWatches>
    <cellWatch r="B962"/>
    <cellWatch r="C962"/>
    <cellWatch r="D962"/>
    <cellWatch r="E962"/>
    <cellWatch r="F962"/>
    <cellWatch r="G962"/>
    <cellWatch r="H962"/>
    <cellWatch r="I962"/>
    <cellWatch r="B963"/>
    <cellWatch r="C963"/>
    <cellWatch r="D963"/>
    <cellWatch r="E963"/>
    <cellWatch r="F963"/>
    <cellWatch r="G963"/>
    <cellWatch r="H963"/>
    <cellWatch r="I963"/>
    <cellWatch r="B964"/>
    <cellWatch r="C964"/>
    <cellWatch r="D964"/>
    <cellWatch r="E964"/>
    <cellWatch r="F964"/>
    <cellWatch r="G964"/>
    <cellWatch r="H964"/>
    <cellWatch r="I964"/>
    <cellWatch r="B965"/>
    <cellWatch r="C965"/>
    <cellWatch r="D965"/>
    <cellWatch r="E965"/>
    <cellWatch r="F965"/>
    <cellWatch r="G965"/>
    <cellWatch r="H965"/>
    <cellWatch r="I965"/>
    <cellWatch r="B966"/>
    <cellWatch r="C966"/>
    <cellWatch r="D966"/>
    <cellWatch r="E966"/>
    <cellWatch r="F966"/>
    <cellWatch r="G966"/>
    <cellWatch r="H966"/>
    <cellWatch r="I966"/>
    <cellWatch r="B967"/>
    <cellWatch r="C967"/>
    <cellWatch r="D967"/>
    <cellWatch r="E967"/>
    <cellWatch r="F967"/>
    <cellWatch r="G967"/>
    <cellWatch r="H967"/>
    <cellWatch r="I967"/>
    <cellWatch r="B968"/>
    <cellWatch r="C968"/>
    <cellWatch r="D968"/>
    <cellWatch r="E968"/>
    <cellWatch r="F968"/>
    <cellWatch r="G968"/>
    <cellWatch r="H968"/>
    <cellWatch r="I968"/>
    <cellWatch r="B969"/>
    <cellWatch r="C969"/>
    <cellWatch r="D969"/>
    <cellWatch r="E969"/>
    <cellWatch r="F969"/>
    <cellWatch r="G969"/>
    <cellWatch r="H969"/>
    <cellWatch r="I969"/>
    <cellWatch r="B970"/>
    <cellWatch r="C970"/>
    <cellWatch r="D970"/>
    <cellWatch r="E970"/>
    <cellWatch r="F970"/>
    <cellWatch r="G970"/>
    <cellWatch r="H970"/>
    <cellWatch r="I970"/>
    <cellWatch r="B971"/>
    <cellWatch r="C971"/>
    <cellWatch r="D971"/>
    <cellWatch r="E971"/>
    <cellWatch r="F971"/>
    <cellWatch r="G971"/>
    <cellWatch r="H971"/>
    <cellWatch r="I971"/>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P2005"/>
  <sheetViews>
    <sheetView zoomScale="75" workbookViewId="0">
      <selection activeCell="M11" sqref="M11"/>
    </sheetView>
  </sheetViews>
  <sheetFormatPr baseColWidth="10" defaultColWidth="9.140625" defaultRowHeight="12.75"/>
  <cols>
    <col min="1" max="1" width="8.140625" style="7" customWidth="1"/>
    <col min="2" max="2" width="81.28515625" style="82" customWidth="1"/>
    <col min="3" max="4" width="14.85546875" style="45" customWidth="1"/>
    <col min="5" max="5" width="12" style="7" bestFit="1" customWidth="1"/>
    <col min="6" max="6" width="9.140625" style="7"/>
    <col min="7" max="7" width="9.140625" style="312"/>
    <col min="8" max="16384" width="9.140625" style="7"/>
  </cols>
  <sheetData>
    <row r="1" spans="1:13">
      <c r="A1" s="7" t="s">
        <v>152</v>
      </c>
      <c r="B1" s="1059"/>
      <c r="C1" s="1060" t="s">
        <v>279</v>
      </c>
      <c r="D1" s="1060" t="s">
        <v>279</v>
      </c>
      <c r="E1" s="70"/>
    </row>
    <row r="2" spans="1:13">
      <c r="A2" s="7" t="s">
        <v>356</v>
      </c>
      <c r="B2" s="1061"/>
      <c r="C2" s="1060">
        <v>1</v>
      </c>
      <c r="D2" s="1060">
        <v>1</v>
      </c>
      <c r="E2" s="70"/>
    </row>
    <row r="3" spans="1:13">
      <c r="A3" s="7" t="s">
        <v>356</v>
      </c>
      <c r="B3" s="84"/>
      <c r="F3" s="1339"/>
    </row>
    <row r="4" spans="1:13">
      <c r="A4" s="7" t="s">
        <v>356</v>
      </c>
      <c r="B4" s="84"/>
    </row>
    <row r="5" spans="1:13" ht="18.75">
      <c r="A5" s="7" t="s">
        <v>356</v>
      </c>
      <c r="B5" s="83" t="s">
        <v>776</v>
      </c>
    </row>
    <row r="6" spans="1:13">
      <c r="A6" s="7" t="s">
        <v>356</v>
      </c>
      <c r="B6" s="84"/>
    </row>
    <row r="7" spans="1:13">
      <c r="A7" s="7" t="s">
        <v>356</v>
      </c>
      <c r="B7" s="7"/>
    </row>
    <row r="8" spans="1:13">
      <c r="A8" s="2" t="s">
        <v>356</v>
      </c>
      <c r="B8" s="67"/>
      <c r="C8" s="48"/>
      <c r="D8" s="48"/>
      <c r="E8" s="2"/>
      <c r="F8" s="70"/>
      <c r="G8" s="313"/>
    </row>
    <row r="9" spans="1:13" ht="25.5">
      <c r="A9" s="2" t="s">
        <v>356</v>
      </c>
      <c r="B9" s="66" t="s">
        <v>809</v>
      </c>
      <c r="C9" s="57"/>
      <c r="D9" s="57"/>
      <c r="E9" s="2"/>
      <c r="F9" s="70"/>
      <c r="G9" s="313"/>
    </row>
    <row r="10" spans="1:13">
      <c r="A10" s="2" t="s">
        <v>356</v>
      </c>
      <c r="B10" s="101" t="s">
        <v>602</v>
      </c>
      <c r="C10" s="57" t="s">
        <v>544</v>
      </c>
      <c r="D10" s="57" t="s">
        <v>544</v>
      </c>
      <c r="E10" s="2"/>
      <c r="F10" s="70"/>
      <c r="G10" s="313"/>
    </row>
    <row r="11" spans="1:13">
      <c r="A11" s="2" t="s">
        <v>356</v>
      </c>
      <c r="B11" s="89" t="str">
        <f>CONCATENATE("0 år - født ",'MAL2T-2017A.XLS'!$B$18,":")</f>
        <v>0 år - født 2017:</v>
      </c>
      <c r="C11" s="57" t="s">
        <v>544</v>
      </c>
      <c r="D11" s="57" t="s">
        <v>544</v>
      </c>
      <c r="E11" s="2"/>
      <c r="F11" s="70"/>
      <c r="G11" s="313"/>
    </row>
    <row r="12" spans="1:13">
      <c r="A12" s="2" t="s">
        <v>356</v>
      </c>
      <c r="B12" s="96" t="s">
        <v>1035</v>
      </c>
      <c r="C12" s="57">
        <f>'MAL2T-2017A.XLS'!$C$70</f>
        <v>0</v>
      </c>
      <c r="D12" s="57">
        <f>'MAL2T-2017A.XLS'!$C$70</f>
        <v>0</v>
      </c>
      <c r="E12" s="2"/>
      <c r="F12" s="70"/>
      <c r="G12" s="313"/>
    </row>
    <row r="13" spans="1:13">
      <c r="A13" s="2" t="s">
        <v>356</v>
      </c>
      <c r="B13" s="96" t="s">
        <v>1036</v>
      </c>
      <c r="C13" s="57">
        <f>'MAL2T-2017A.XLS'!$C$71</f>
        <v>0</v>
      </c>
      <c r="D13" s="57">
        <f>'MAL2T-2017A.XLS'!$C$71</f>
        <v>0</v>
      </c>
      <c r="E13" s="2"/>
      <c r="F13" s="70"/>
      <c r="G13" s="313"/>
    </row>
    <row r="14" spans="1:13">
      <c r="A14" s="2" t="s">
        <v>356</v>
      </c>
      <c r="B14" s="96" t="s">
        <v>1037</v>
      </c>
      <c r="C14" s="57">
        <f>'MAL2T-2017A.XLS'!$C$72</f>
        <v>0</v>
      </c>
      <c r="D14" s="57">
        <f>'MAL2T-2017A.XLS'!$C$72</f>
        <v>0</v>
      </c>
      <c r="E14" s="2"/>
      <c r="F14" s="70"/>
      <c r="G14" s="313"/>
    </row>
    <row r="15" spans="1:13">
      <c r="A15" s="2" t="s">
        <v>356</v>
      </c>
      <c r="B15" s="96" t="s">
        <v>1038</v>
      </c>
      <c r="C15" s="57">
        <f>'MAL2T-2017A.XLS'!$C$73</f>
        <v>0</v>
      </c>
      <c r="D15" s="57">
        <f>'MAL2T-2017A.XLS'!$C$73</f>
        <v>0</v>
      </c>
      <c r="E15" s="2"/>
      <c r="M15" s="7" t="s">
        <v>152</v>
      </c>
    </row>
    <row r="16" spans="1:13">
      <c r="A16" s="2" t="s">
        <v>356</v>
      </c>
      <c r="B16" s="96" t="s">
        <v>1039</v>
      </c>
      <c r="C16" s="57">
        <f>'MAL2T-2017A.XLS'!$C$74</f>
        <v>0</v>
      </c>
      <c r="D16" s="57">
        <f>'MAL2T-2017A.XLS'!$C$74</f>
        <v>0</v>
      </c>
      <c r="E16" s="2"/>
    </row>
    <row r="17" spans="1:10">
      <c r="A17" s="2" t="s">
        <v>356</v>
      </c>
      <c r="B17" s="96" t="s">
        <v>1040</v>
      </c>
      <c r="C17" s="57">
        <f>'MAL2T-2017A.XLS'!$C$75</f>
        <v>0</v>
      </c>
      <c r="D17" s="57">
        <f>'MAL2T-2017A.XLS'!$C$75</f>
        <v>0</v>
      </c>
      <c r="E17" s="2"/>
    </row>
    <row r="18" spans="1:10">
      <c r="A18" s="2" t="s">
        <v>356</v>
      </c>
      <c r="B18" s="96" t="s">
        <v>1041</v>
      </c>
      <c r="C18" s="57">
        <f>'MAL2T-2017A.XLS'!$C$76</f>
        <v>0</v>
      </c>
      <c r="D18" s="57">
        <f>'MAL2T-2017A.XLS'!$C$76</f>
        <v>0</v>
      </c>
      <c r="E18" s="2"/>
    </row>
    <row r="19" spans="1:10">
      <c r="A19" s="2" t="s">
        <v>356</v>
      </c>
      <c r="B19" s="96" t="s">
        <v>1042</v>
      </c>
      <c r="C19" s="57">
        <f>'MAL2T-2017A.XLS'!$C$77</f>
        <v>0</v>
      </c>
      <c r="D19" s="57">
        <f>'MAL2T-2017A.XLS'!$C$77</f>
        <v>0</v>
      </c>
      <c r="E19" s="2"/>
    </row>
    <row r="20" spans="1:10">
      <c r="A20" s="2" t="s">
        <v>356</v>
      </c>
      <c r="B20" s="96" t="s">
        <v>1043</v>
      </c>
      <c r="C20" s="57">
        <f>'MAL2T-2017A.XLS'!$C$78</f>
        <v>0</v>
      </c>
      <c r="D20" s="57">
        <f>'MAL2T-2017A.XLS'!$C$78</f>
        <v>0</v>
      </c>
      <c r="E20" s="2"/>
    </row>
    <row r="21" spans="1:10">
      <c r="A21" s="2" t="s">
        <v>356</v>
      </c>
      <c r="B21" s="96" t="s">
        <v>1044</v>
      </c>
      <c r="C21" s="57">
        <f>'MAL2T-2017A.XLS'!$C$79</f>
        <v>0</v>
      </c>
      <c r="D21" s="57">
        <f>'MAL2T-2017A.XLS'!$C$79</f>
        <v>0</v>
      </c>
      <c r="E21" s="2"/>
    </row>
    <row r="22" spans="1:10">
      <c r="A22" s="2" t="s">
        <v>356</v>
      </c>
      <c r="B22" s="96" t="s">
        <v>1045</v>
      </c>
      <c r="C22" s="57">
        <f>'MAL2T-2017A.XLS'!$C$80</f>
        <v>0</v>
      </c>
      <c r="D22" s="57">
        <f>'MAL2T-2017A.XLS'!$C$80</f>
        <v>0</v>
      </c>
      <c r="E22" s="2"/>
    </row>
    <row r="23" spans="1:10">
      <c r="A23" s="2" t="s">
        <v>356</v>
      </c>
      <c r="B23" s="96" t="s">
        <v>1046</v>
      </c>
      <c r="C23" s="57">
        <f>'MAL2T-2017A.XLS'!$C$81</f>
        <v>0</v>
      </c>
      <c r="D23" s="57">
        <f>'MAL2T-2017A.XLS'!$C$81</f>
        <v>0</v>
      </c>
      <c r="E23" s="2"/>
    </row>
    <row r="24" spans="1:10">
      <c r="A24" s="2" t="s">
        <v>356</v>
      </c>
      <c r="B24" s="96" t="s">
        <v>1047</v>
      </c>
      <c r="C24" s="57">
        <f>'MAL2T-2017A.XLS'!$C$82</f>
        <v>0</v>
      </c>
      <c r="D24" s="57">
        <f>'MAL2T-2017A.XLS'!$C$82</f>
        <v>0</v>
      </c>
      <c r="E24" s="2"/>
    </row>
    <row r="25" spans="1:10" s="2" customFormat="1">
      <c r="A25" s="2" t="s">
        <v>356</v>
      </c>
      <c r="B25" s="96" t="s">
        <v>772</v>
      </c>
      <c r="C25" s="57">
        <f>'MAL2T-2017A.XLS'!$C$83</f>
        <v>0</v>
      </c>
      <c r="D25" s="57">
        <f>'MAL2T-2017A.XLS'!$C$83</f>
        <v>0</v>
      </c>
      <c r="G25" s="314"/>
      <c r="J25" s="7"/>
    </row>
    <row r="26" spans="1:10" s="2" customFormat="1">
      <c r="A26" s="2" t="s">
        <v>356</v>
      </c>
      <c r="B26" s="96" t="s">
        <v>773</v>
      </c>
      <c r="C26" s="57">
        <f>'MAL2T-2017A.XLS'!$C$84</f>
        <v>0</v>
      </c>
      <c r="D26" s="57">
        <f>'MAL2T-2017A.XLS'!$C$84</f>
        <v>0</v>
      </c>
      <c r="G26" s="314"/>
      <c r="J26" s="7"/>
    </row>
    <row r="27" spans="1:10" s="2" customFormat="1">
      <c r="A27" s="2" t="s">
        <v>356</v>
      </c>
      <c r="B27" s="96" t="s">
        <v>628</v>
      </c>
      <c r="C27" s="57">
        <f>'MAL2T-2017A.XLS'!$C$85</f>
        <v>0</v>
      </c>
      <c r="D27" s="57">
        <f>'MAL2T-2017A.XLS'!$C$85</f>
        <v>0</v>
      </c>
      <c r="G27" s="314"/>
      <c r="J27" s="7"/>
    </row>
    <row r="28" spans="1:10" s="2" customFormat="1">
      <c r="A28" s="2" t="s">
        <v>356</v>
      </c>
      <c r="B28" s="97" t="s">
        <v>398</v>
      </c>
      <c r="C28" s="80">
        <f>'MAL2T-2017A.XLS'!$C$86</f>
        <v>0</v>
      </c>
      <c r="D28" s="80">
        <f>'MAL2T-2017A.XLS'!$C$86</f>
        <v>0</v>
      </c>
      <c r="G28" s="314"/>
      <c r="J28" s="7"/>
    </row>
    <row r="29" spans="1:10" s="2" customFormat="1">
      <c r="A29" s="2" t="s">
        <v>356</v>
      </c>
      <c r="B29" s="89" t="str">
        <f>CONCATENATE("1- 2 år - født ",'MAL2T-2017A.XLS'!$B$18-2,"-",'MAL2T-2017A.XLS'!$B$18-1,":")</f>
        <v>1- 2 år - født 2015-2016:</v>
      </c>
      <c r="C29" s="57" t="s">
        <v>544</v>
      </c>
      <c r="D29" s="57" t="s">
        <v>544</v>
      </c>
      <c r="G29" s="314"/>
      <c r="J29" s="7"/>
    </row>
    <row r="30" spans="1:10" s="2" customFormat="1">
      <c r="A30" s="2" t="s">
        <v>356</v>
      </c>
      <c r="B30" s="96" t="s">
        <v>1035</v>
      </c>
      <c r="C30" s="57">
        <f>'MAL2T-2017A.XLS'!$D$70</f>
        <v>0</v>
      </c>
      <c r="D30" s="57">
        <f>'MAL2T-2017A.XLS'!$D$70</f>
        <v>0</v>
      </c>
      <c r="G30" s="314"/>
      <c r="J30" s="7"/>
    </row>
    <row r="31" spans="1:10" s="2" customFormat="1">
      <c r="A31" s="2" t="s">
        <v>356</v>
      </c>
      <c r="B31" s="96" t="s">
        <v>1036</v>
      </c>
      <c r="C31" s="57">
        <f>'MAL2T-2017A.XLS'!$D$71</f>
        <v>0</v>
      </c>
      <c r="D31" s="57">
        <f>'MAL2T-2017A.XLS'!$D$71</f>
        <v>0</v>
      </c>
      <c r="G31" s="314"/>
      <c r="J31" s="7"/>
    </row>
    <row r="32" spans="1:10" s="2" customFormat="1">
      <c r="A32" s="2" t="s">
        <v>356</v>
      </c>
      <c r="B32" s="96" t="s">
        <v>1037</v>
      </c>
      <c r="C32" s="57">
        <f>'MAL2T-2017A.XLS'!$D$72</f>
        <v>0</v>
      </c>
      <c r="D32" s="57">
        <f>'MAL2T-2017A.XLS'!$D$72</f>
        <v>0</v>
      </c>
      <c r="G32" s="314"/>
      <c r="J32" s="7"/>
    </row>
    <row r="33" spans="1:10" s="2" customFormat="1">
      <c r="A33" s="2" t="s">
        <v>356</v>
      </c>
      <c r="B33" s="96" t="s">
        <v>1038</v>
      </c>
      <c r="C33" s="57">
        <f>'MAL2T-2017A.XLS'!$D$73</f>
        <v>0</v>
      </c>
      <c r="D33" s="57">
        <f>'MAL2T-2017A.XLS'!$D$73</f>
        <v>0</v>
      </c>
      <c r="G33" s="314"/>
      <c r="J33" s="7"/>
    </row>
    <row r="34" spans="1:10" s="2" customFormat="1">
      <c r="A34" s="2" t="s">
        <v>356</v>
      </c>
      <c r="B34" s="96" t="s">
        <v>1039</v>
      </c>
      <c r="C34" s="57">
        <f>'MAL2T-2017A.XLS'!$D$74</f>
        <v>0</v>
      </c>
      <c r="D34" s="57">
        <f>'MAL2T-2017A.XLS'!$D$74</f>
        <v>0</v>
      </c>
      <c r="G34" s="314"/>
      <c r="J34" s="7"/>
    </row>
    <row r="35" spans="1:10" s="2" customFormat="1">
      <c r="A35" s="2" t="s">
        <v>356</v>
      </c>
      <c r="B35" s="96" t="s">
        <v>1040</v>
      </c>
      <c r="C35" s="57">
        <f>'MAL2T-2017A.XLS'!$D$75</f>
        <v>0</v>
      </c>
      <c r="D35" s="57">
        <f>'MAL2T-2017A.XLS'!$D$75</f>
        <v>0</v>
      </c>
      <c r="G35" s="314"/>
      <c r="J35" s="7"/>
    </row>
    <row r="36" spans="1:10" s="2" customFormat="1">
      <c r="A36" s="2" t="s">
        <v>356</v>
      </c>
      <c r="B36" s="96" t="s">
        <v>1041</v>
      </c>
      <c r="C36" s="57">
        <f>'MAL2T-2017A.XLS'!$D$76</f>
        <v>0</v>
      </c>
      <c r="D36" s="57">
        <f>'MAL2T-2017A.XLS'!$D$76</f>
        <v>0</v>
      </c>
      <c r="G36" s="314"/>
      <c r="J36" s="7"/>
    </row>
    <row r="37" spans="1:10" s="2" customFormat="1">
      <c r="A37" s="2" t="s">
        <v>356</v>
      </c>
      <c r="B37" s="96" t="s">
        <v>1042</v>
      </c>
      <c r="C37" s="57">
        <f>'MAL2T-2017A.XLS'!$D$77</f>
        <v>0</v>
      </c>
      <c r="D37" s="57">
        <f>'MAL2T-2017A.XLS'!$D$77</f>
        <v>0</v>
      </c>
      <c r="G37" s="314"/>
      <c r="J37" s="7"/>
    </row>
    <row r="38" spans="1:10" s="2" customFormat="1">
      <c r="A38" s="2" t="s">
        <v>356</v>
      </c>
      <c r="B38" s="96" t="s">
        <v>1043</v>
      </c>
      <c r="C38" s="57">
        <f>'MAL2T-2017A.XLS'!$D$78</f>
        <v>0</v>
      </c>
      <c r="D38" s="57">
        <f>'MAL2T-2017A.XLS'!$D$78</f>
        <v>0</v>
      </c>
      <c r="G38" s="314"/>
      <c r="J38" s="7"/>
    </row>
    <row r="39" spans="1:10" s="2" customFormat="1">
      <c r="A39" s="2" t="s">
        <v>356</v>
      </c>
      <c r="B39" s="96" t="s">
        <v>1044</v>
      </c>
      <c r="C39" s="57">
        <f>'MAL2T-2017A.XLS'!$D$79</f>
        <v>0</v>
      </c>
      <c r="D39" s="57">
        <f>'MAL2T-2017A.XLS'!$D$79</f>
        <v>0</v>
      </c>
      <c r="G39" s="314"/>
      <c r="J39" s="7"/>
    </row>
    <row r="40" spans="1:10" s="2" customFormat="1">
      <c r="A40" s="2" t="s">
        <v>356</v>
      </c>
      <c r="B40" s="96" t="s">
        <v>1045</v>
      </c>
      <c r="C40" s="57">
        <f>'MAL2T-2017A.XLS'!$D$80</f>
        <v>0</v>
      </c>
      <c r="D40" s="57">
        <f>'MAL2T-2017A.XLS'!$D$80</f>
        <v>0</v>
      </c>
      <c r="G40" s="314"/>
      <c r="J40" s="7"/>
    </row>
    <row r="41" spans="1:10" s="2" customFormat="1">
      <c r="A41" s="2" t="s">
        <v>356</v>
      </c>
      <c r="B41" s="96" t="s">
        <v>1046</v>
      </c>
      <c r="C41" s="57">
        <f>'MAL2T-2017A.XLS'!$D$81</f>
        <v>0</v>
      </c>
      <c r="D41" s="57">
        <f>'MAL2T-2017A.XLS'!$D$81</f>
        <v>0</v>
      </c>
      <c r="G41" s="314"/>
      <c r="J41" s="7"/>
    </row>
    <row r="42" spans="1:10" s="2" customFormat="1">
      <c r="A42" s="2" t="s">
        <v>356</v>
      </c>
      <c r="B42" s="96" t="s">
        <v>1047</v>
      </c>
      <c r="C42" s="57">
        <f>'MAL2T-2017A.XLS'!$D$82</f>
        <v>0</v>
      </c>
      <c r="D42" s="57">
        <f>'MAL2T-2017A.XLS'!$D$82</f>
        <v>0</v>
      </c>
      <c r="G42" s="314"/>
      <c r="J42" s="7"/>
    </row>
    <row r="43" spans="1:10" s="2" customFormat="1">
      <c r="A43" s="2" t="s">
        <v>356</v>
      </c>
      <c r="B43" s="96" t="s">
        <v>772</v>
      </c>
      <c r="C43" s="57">
        <f>'MAL2T-2017A.XLS'!$D$83</f>
        <v>0</v>
      </c>
      <c r="D43" s="57">
        <f>'MAL2T-2017A.XLS'!$D$83</f>
        <v>0</v>
      </c>
      <c r="G43" s="314"/>
      <c r="J43" s="7"/>
    </row>
    <row r="44" spans="1:10" s="2" customFormat="1">
      <c r="A44" s="2" t="s">
        <v>356</v>
      </c>
      <c r="B44" s="96" t="s">
        <v>773</v>
      </c>
      <c r="C44" s="57">
        <f>'MAL2T-2017A.XLS'!$D$84</f>
        <v>0</v>
      </c>
      <c r="D44" s="57">
        <f>'MAL2T-2017A.XLS'!$D$84</f>
        <v>0</v>
      </c>
      <c r="G44" s="314"/>
      <c r="J44" s="7"/>
    </row>
    <row r="45" spans="1:10" s="2" customFormat="1">
      <c r="A45" s="2" t="s">
        <v>356</v>
      </c>
      <c r="B45" s="96" t="s">
        <v>628</v>
      </c>
      <c r="C45" s="57">
        <f>'MAL2T-2017A.XLS'!$D$85</f>
        <v>0</v>
      </c>
      <c r="D45" s="57">
        <f>'MAL2T-2017A.XLS'!$D$85</f>
        <v>0</v>
      </c>
      <c r="G45" s="314"/>
      <c r="J45" s="7"/>
    </row>
    <row r="46" spans="1:10" s="2" customFormat="1">
      <c r="A46" s="2" t="s">
        <v>356</v>
      </c>
      <c r="B46" s="95" t="s">
        <v>399</v>
      </c>
      <c r="C46" s="81">
        <f>'MAL2T-2017A.XLS'!$D$86</f>
        <v>0</v>
      </c>
      <c r="D46" s="81">
        <f>'MAL2T-2017A.XLS'!$D$86</f>
        <v>0</v>
      </c>
      <c r="G46" s="314"/>
      <c r="J46" s="7"/>
    </row>
    <row r="47" spans="1:10" s="2" customFormat="1">
      <c r="A47" s="2" t="s">
        <v>356</v>
      </c>
      <c r="B47" s="89" t="str">
        <f>CONCATENATE("3- 5 år - født ",'MAL2T-2017A.XLS'!$B$18-5,"-",'MAL2T-2017A.XLS'!$B$18-3,":")</f>
        <v>3- 5 år - født 2012-2014:</v>
      </c>
      <c r="C47" s="57" t="s">
        <v>544</v>
      </c>
      <c r="D47" s="57" t="s">
        <v>544</v>
      </c>
      <c r="G47" s="314"/>
      <c r="J47" s="7"/>
    </row>
    <row r="48" spans="1:10" s="2" customFormat="1">
      <c r="A48" s="2" t="s">
        <v>356</v>
      </c>
      <c r="B48" s="96" t="s">
        <v>1035</v>
      </c>
      <c r="C48" s="57">
        <f>'MAL2T-2017A.XLS'!$E$70</f>
        <v>0</v>
      </c>
      <c r="D48" s="57">
        <f>'MAL2T-2017A.XLS'!$E$70</f>
        <v>0</v>
      </c>
      <c r="G48" s="314"/>
      <c r="J48" s="7"/>
    </row>
    <row r="49" spans="1:10" s="2" customFormat="1">
      <c r="A49" s="2" t="s">
        <v>356</v>
      </c>
      <c r="B49" s="96" t="s">
        <v>1036</v>
      </c>
      <c r="C49" s="57">
        <f>'MAL2T-2017A.XLS'!$E$71</f>
        <v>0</v>
      </c>
      <c r="D49" s="57">
        <f>'MAL2T-2017A.XLS'!$E$71</f>
        <v>0</v>
      </c>
      <c r="G49" s="314"/>
      <c r="J49" s="7"/>
    </row>
    <row r="50" spans="1:10" s="2" customFormat="1">
      <c r="A50" s="2" t="s">
        <v>356</v>
      </c>
      <c r="B50" s="96" t="s">
        <v>1037</v>
      </c>
      <c r="C50" s="57">
        <f>'MAL2T-2017A.XLS'!$E$72</f>
        <v>0</v>
      </c>
      <c r="D50" s="57">
        <f>'MAL2T-2017A.XLS'!$E$72</f>
        <v>0</v>
      </c>
      <c r="G50" s="314"/>
      <c r="J50" s="7"/>
    </row>
    <row r="51" spans="1:10" s="2" customFormat="1">
      <c r="A51" s="2" t="s">
        <v>356</v>
      </c>
      <c r="B51" s="96" t="s">
        <v>1038</v>
      </c>
      <c r="C51" s="57">
        <f>'MAL2T-2017A.XLS'!$E$73</f>
        <v>0</v>
      </c>
      <c r="D51" s="57">
        <f>'MAL2T-2017A.XLS'!$E$73</f>
        <v>0</v>
      </c>
      <c r="G51" s="314"/>
      <c r="J51" s="7"/>
    </row>
    <row r="52" spans="1:10" s="2" customFormat="1">
      <c r="A52" s="2" t="s">
        <v>356</v>
      </c>
      <c r="B52" s="96" t="s">
        <v>1039</v>
      </c>
      <c r="C52" s="57">
        <f>'MAL2T-2017A.XLS'!$E$74</f>
        <v>0</v>
      </c>
      <c r="D52" s="57">
        <f>'MAL2T-2017A.XLS'!$E$74</f>
        <v>0</v>
      </c>
      <c r="G52" s="314"/>
      <c r="J52" s="7"/>
    </row>
    <row r="53" spans="1:10" s="2" customFormat="1">
      <c r="A53" s="2" t="s">
        <v>356</v>
      </c>
      <c r="B53" s="96" t="s">
        <v>1040</v>
      </c>
      <c r="C53" s="57">
        <f>'MAL2T-2017A.XLS'!$E$75</f>
        <v>0</v>
      </c>
      <c r="D53" s="57">
        <f>'MAL2T-2017A.XLS'!$E$75</f>
        <v>0</v>
      </c>
      <c r="G53" s="314"/>
      <c r="J53" s="7"/>
    </row>
    <row r="54" spans="1:10" s="2" customFormat="1">
      <c r="A54" s="2" t="s">
        <v>356</v>
      </c>
      <c r="B54" s="96" t="s">
        <v>1041</v>
      </c>
      <c r="C54" s="57">
        <f>'MAL2T-2017A.XLS'!$E$76</f>
        <v>0</v>
      </c>
      <c r="D54" s="57">
        <f>'MAL2T-2017A.XLS'!$E$76</f>
        <v>0</v>
      </c>
      <c r="G54" s="314"/>
      <c r="J54" s="7"/>
    </row>
    <row r="55" spans="1:10" s="2" customFormat="1">
      <c r="A55" s="2" t="s">
        <v>356</v>
      </c>
      <c r="B55" s="96" t="s">
        <v>1042</v>
      </c>
      <c r="C55" s="57">
        <f>'MAL2T-2017A.XLS'!$E$77</f>
        <v>0</v>
      </c>
      <c r="D55" s="57">
        <f>'MAL2T-2017A.XLS'!$E$77</f>
        <v>0</v>
      </c>
      <c r="G55" s="314"/>
      <c r="J55" s="7"/>
    </row>
    <row r="56" spans="1:10" s="2" customFormat="1">
      <c r="A56" s="2" t="s">
        <v>356</v>
      </c>
      <c r="B56" s="96" t="s">
        <v>1043</v>
      </c>
      <c r="C56" s="57">
        <f>'MAL2T-2017A.XLS'!$E$78</f>
        <v>0</v>
      </c>
      <c r="D56" s="57">
        <f>'MAL2T-2017A.XLS'!$E$78</f>
        <v>0</v>
      </c>
      <c r="G56" s="314"/>
      <c r="J56" s="7"/>
    </row>
    <row r="57" spans="1:10" s="2" customFormat="1">
      <c r="A57" s="2" t="s">
        <v>356</v>
      </c>
      <c r="B57" s="96" t="s">
        <v>1044</v>
      </c>
      <c r="C57" s="57">
        <f>'MAL2T-2017A.XLS'!$E$79</f>
        <v>0</v>
      </c>
      <c r="D57" s="57">
        <f>'MAL2T-2017A.XLS'!$E$79</f>
        <v>0</v>
      </c>
      <c r="G57" s="314"/>
      <c r="J57" s="7"/>
    </row>
    <row r="58" spans="1:10" s="2" customFormat="1">
      <c r="A58" s="2" t="s">
        <v>356</v>
      </c>
      <c r="B58" s="96" t="s">
        <v>1045</v>
      </c>
      <c r="C58" s="57">
        <f>'MAL2T-2017A.XLS'!$E$80</f>
        <v>0</v>
      </c>
      <c r="D58" s="57">
        <f>'MAL2T-2017A.XLS'!$E$80</f>
        <v>0</v>
      </c>
      <c r="G58" s="314"/>
      <c r="J58" s="7"/>
    </row>
    <row r="59" spans="1:10" s="2" customFormat="1">
      <c r="A59" s="2" t="s">
        <v>356</v>
      </c>
      <c r="B59" s="96" t="s">
        <v>1046</v>
      </c>
      <c r="C59" s="57">
        <f>'MAL2T-2017A.XLS'!$E$81</f>
        <v>0</v>
      </c>
      <c r="D59" s="57">
        <f>'MAL2T-2017A.XLS'!$E$81</f>
        <v>0</v>
      </c>
      <c r="G59" s="314"/>
      <c r="J59" s="7"/>
    </row>
    <row r="60" spans="1:10" s="2" customFormat="1">
      <c r="A60" s="2" t="s">
        <v>356</v>
      </c>
      <c r="B60" s="96" t="s">
        <v>1047</v>
      </c>
      <c r="C60" s="57">
        <f>'MAL2T-2017A.XLS'!$E$82</f>
        <v>0</v>
      </c>
      <c r="D60" s="57">
        <f>'MAL2T-2017A.XLS'!$E$82</f>
        <v>0</v>
      </c>
      <c r="G60" s="314"/>
      <c r="J60" s="7"/>
    </row>
    <row r="61" spans="1:10" s="2" customFormat="1">
      <c r="A61" s="2" t="s">
        <v>356</v>
      </c>
      <c r="B61" s="96" t="s">
        <v>772</v>
      </c>
      <c r="C61" s="57">
        <f>'MAL2T-2017A.XLS'!$E$83</f>
        <v>0</v>
      </c>
      <c r="D61" s="57">
        <f>'MAL2T-2017A.XLS'!$E$83</f>
        <v>0</v>
      </c>
      <c r="G61" s="314"/>
      <c r="J61" s="7"/>
    </row>
    <row r="62" spans="1:10" s="2" customFormat="1">
      <c r="A62" s="2" t="s">
        <v>356</v>
      </c>
      <c r="B62" s="96" t="s">
        <v>773</v>
      </c>
      <c r="C62" s="57">
        <f>'MAL2T-2017A.XLS'!$E$84</f>
        <v>0</v>
      </c>
      <c r="D62" s="57">
        <f>'MAL2T-2017A.XLS'!$E$84</f>
        <v>0</v>
      </c>
      <c r="G62" s="314"/>
      <c r="J62" s="7"/>
    </row>
    <row r="63" spans="1:10" s="2" customFormat="1">
      <c r="A63" s="2" t="s">
        <v>356</v>
      </c>
      <c r="B63" s="96" t="s">
        <v>628</v>
      </c>
      <c r="C63" s="57">
        <f>'MAL2T-2017A.XLS'!$E$85</f>
        <v>0</v>
      </c>
      <c r="D63" s="57">
        <f>'MAL2T-2017A.XLS'!$E$85</f>
        <v>0</v>
      </c>
      <c r="G63" s="314"/>
      <c r="J63" s="7"/>
    </row>
    <row r="64" spans="1:10" s="2" customFormat="1">
      <c r="A64" s="2" t="s">
        <v>356</v>
      </c>
      <c r="B64" s="95" t="s">
        <v>400</v>
      </c>
      <c r="C64" s="80">
        <f>'MAL2T-2017A.XLS'!$E$86</f>
        <v>0</v>
      </c>
      <c r="D64" s="80">
        <f>'MAL2T-2017A.XLS'!$E$86</f>
        <v>0</v>
      </c>
      <c r="G64" s="314"/>
      <c r="J64" s="7"/>
    </row>
    <row r="65" spans="1:7" s="2" customFormat="1">
      <c r="A65" s="2" t="s">
        <v>356</v>
      </c>
      <c r="B65" s="89" t="str">
        <f>CONCATENATE("6 år - født ",'MAL2T-2017A.XLS'!$B$18-6,,,":")</f>
        <v>6 år - født 2011:</v>
      </c>
      <c r="C65" s="57" t="s">
        <v>544</v>
      </c>
      <c r="D65" s="57" t="s">
        <v>544</v>
      </c>
      <c r="G65" s="314"/>
    </row>
    <row r="66" spans="1:7" s="2" customFormat="1">
      <c r="A66" s="2" t="s">
        <v>356</v>
      </c>
      <c r="B66" s="96" t="s">
        <v>1035</v>
      </c>
      <c r="C66" s="57">
        <f>'MAL2T-2017A.XLS'!$F$70</f>
        <v>0</v>
      </c>
      <c r="D66" s="57">
        <f>'MAL2T-2017A.XLS'!$F$70</f>
        <v>0</v>
      </c>
      <c r="G66" s="314"/>
    </row>
    <row r="67" spans="1:7" s="2" customFormat="1">
      <c r="A67" s="2" t="s">
        <v>356</v>
      </c>
      <c r="B67" s="96" t="s">
        <v>1036</v>
      </c>
      <c r="C67" s="57">
        <f>'MAL2T-2017A.XLS'!$F$71</f>
        <v>0</v>
      </c>
      <c r="D67" s="57">
        <f>'MAL2T-2017A.XLS'!$F$71</f>
        <v>0</v>
      </c>
      <c r="G67" s="314"/>
    </row>
    <row r="68" spans="1:7" s="2" customFormat="1">
      <c r="A68" s="2" t="s">
        <v>356</v>
      </c>
      <c r="B68" s="96" t="s">
        <v>1037</v>
      </c>
      <c r="C68" s="57">
        <f>'MAL2T-2017A.XLS'!$F$72</f>
        <v>0</v>
      </c>
      <c r="D68" s="57">
        <f>'MAL2T-2017A.XLS'!$F$72</f>
        <v>0</v>
      </c>
      <c r="G68" s="314"/>
    </row>
    <row r="69" spans="1:7" s="2" customFormat="1">
      <c r="A69" s="2" t="s">
        <v>356</v>
      </c>
      <c r="B69" s="96" t="s">
        <v>1038</v>
      </c>
      <c r="C69" s="57">
        <f>'MAL2T-2017A.XLS'!$F$73</f>
        <v>0</v>
      </c>
      <c r="D69" s="57">
        <f>'MAL2T-2017A.XLS'!$F$73</f>
        <v>0</v>
      </c>
      <c r="G69" s="314"/>
    </row>
    <row r="70" spans="1:7" s="2" customFormat="1">
      <c r="A70" s="2" t="s">
        <v>356</v>
      </c>
      <c r="B70" s="96" t="s">
        <v>1039</v>
      </c>
      <c r="C70" s="57">
        <f>'MAL2T-2017A.XLS'!$F$74</f>
        <v>0</v>
      </c>
      <c r="D70" s="57">
        <f>'MAL2T-2017A.XLS'!$F$74</f>
        <v>0</v>
      </c>
      <c r="G70" s="314"/>
    </row>
    <row r="71" spans="1:7" s="2" customFormat="1">
      <c r="A71" s="2" t="s">
        <v>356</v>
      </c>
      <c r="B71" s="96" t="s">
        <v>1040</v>
      </c>
      <c r="C71" s="57">
        <f>'MAL2T-2017A.XLS'!$F$75</f>
        <v>0</v>
      </c>
      <c r="D71" s="57">
        <f>'MAL2T-2017A.XLS'!$F$75</f>
        <v>0</v>
      </c>
      <c r="G71" s="314"/>
    </row>
    <row r="72" spans="1:7" s="2" customFormat="1">
      <c r="A72" s="2" t="s">
        <v>356</v>
      </c>
      <c r="B72" s="96" t="s">
        <v>1041</v>
      </c>
      <c r="C72" s="57">
        <f>'MAL2T-2017A.XLS'!$F$76</f>
        <v>0</v>
      </c>
      <c r="D72" s="57">
        <f>'MAL2T-2017A.XLS'!$F$76</f>
        <v>0</v>
      </c>
      <c r="G72" s="314"/>
    </row>
    <row r="73" spans="1:7" s="2" customFormat="1">
      <c r="A73" s="2" t="s">
        <v>356</v>
      </c>
      <c r="B73" s="96" t="s">
        <v>1042</v>
      </c>
      <c r="C73" s="57">
        <f>'MAL2T-2017A.XLS'!$F$77</f>
        <v>0</v>
      </c>
      <c r="D73" s="57">
        <f>'MAL2T-2017A.XLS'!$F$77</f>
        <v>0</v>
      </c>
      <c r="G73" s="314"/>
    </row>
    <row r="74" spans="1:7" s="2" customFormat="1">
      <c r="A74" s="2" t="s">
        <v>356</v>
      </c>
      <c r="B74" s="96" t="s">
        <v>1043</v>
      </c>
      <c r="C74" s="57">
        <f>'MAL2T-2017A.XLS'!$F$78</f>
        <v>0</v>
      </c>
      <c r="D74" s="57">
        <f>'MAL2T-2017A.XLS'!$F$78</f>
        <v>0</v>
      </c>
      <c r="G74" s="314"/>
    </row>
    <row r="75" spans="1:7" s="2" customFormat="1">
      <c r="A75" s="2" t="s">
        <v>356</v>
      </c>
      <c r="B75" s="96" t="s">
        <v>1044</v>
      </c>
      <c r="C75" s="57">
        <f>'MAL2T-2017A.XLS'!$F$79</f>
        <v>0</v>
      </c>
      <c r="D75" s="57">
        <f>'MAL2T-2017A.XLS'!$F$79</f>
        <v>0</v>
      </c>
      <c r="G75" s="314"/>
    </row>
    <row r="76" spans="1:7" s="2" customFormat="1">
      <c r="A76" s="2" t="s">
        <v>356</v>
      </c>
      <c r="B76" s="96" t="s">
        <v>1045</v>
      </c>
      <c r="C76" s="57">
        <f>'MAL2T-2017A.XLS'!$F$80</f>
        <v>0</v>
      </c>
      <c r="D76" s="57">
        <f>'MAL2T-2017A.XLS'!$F$80</f>
        <v>0</v>
      </c>
      <c r="G76" s="314"/>
    </row>
    <row r="77" spans="1:7" s="2" customFormat="1">
      <c r="A77" s="2" t="s">
        <v>356</v>
      </c>
      <c r="B77" s="96" t="s">
        <v>1046</v>
      </c>
      <c r="C77" s="57">
        <f>'MAL2T-2017A.XLS'!$F$81</f>
        <v>0</v>
      </c>
      <c r="D77" s="57">
        <f>'MAL2T-2017A.XLS'!$F$81</f>
        <v>0</v>
      </c>
      <c r="G77" s="314"/>
    </row>
    <row r="78" spans="1:7" s="2" customFormat="1">
      <c r="A78" s="2" t="s">
        <v>356</v>
      </c>
      <c r="B78" s="96" t="s">
        <v>1047</v>
      </c>
      <c r="C78" s="57">
        <f>'MAL2T-2017A.XLS'!$F$82</f>
        <v>0</v>
      </c>
      <c r="D78" s="57">
        <f>'MAL2T-2017A.XLS'!$F$82</f>
        <v>0</v>
      </c>
      <c r="G78" s="314"/>
    </row>
    <row r="79" spans="1:7" s="2" customFormat="1">
      <c r="A79" s="2" t="s">
        <v>356</v>
      </c>
      <c r="B79" s="96" t="s">
        <v>772</v>
      </c>
      <c r="C79" s="57">
        <f>'MAL2T-2017A.XLS'!$F$83</f>
        <v>0</v>
      </c>
      <c r="D79" s="57">
        <f>'MAL2T-2017A.XLS'!$F$83</f>
        <v>0</v>
      </c>
      <c r="G79" s="314"/>
    </row>
    <row r="80" spans="1:7" s="2" customFormat="1">
      <c r="A80" s="2" t="s">
        <v>356</v>
      </c>
      <c r="B80" s="96" t="s">
        <v>773</v>
      </c>
      <c r="C80" s="57">
        <f>'MAL2T-2017A.XLS'!$F$84</f>
        <v>0</v>
      </c>
      <c r="D80" s="57">
        <f>'MAL2T-2017A.XLS'!$F$84</f>
        <v>0</v>
      </c>
      <c r="G80" s="314"/>
    </row>
    <row r="81" spans="1:7" s="2" customFormat="1">
      <c r="A81" s="2" t="s">
        <v>356</v>
      </c>
      <c r="B81" s="96" t="s">
        <v>628</v>
      </c>
      <c r="C81" s="57">
        <f>'MAL2T-2017A.XLS'!$F$85</f>
        <v>0</v>
      </c>
      <c r="D81" s="57">
        <f>'MAL2T-2017A.XLS'!$F$85</f>
        <v>0</v>
      </c>
      <c r="G81" s="314"/>
    </row>
    <row r="82" spans="1:7" s="2" customFormat="1">
      <c r="A82" s="2" t="s">
        <v>356</v>
      </c>
      <c r="B82" s="97" t="s">
        <v>401</v>
      </c>
      <c r="C82" s="80">
        <f>'MAL2T-2017A.XLS'!$F$86</f>
        <v>0</v>
      </c>
      <c r="D82" s="80">
        <f>'MAL2T-2017A.XLS'!$F$86</f>
        <v>0</v>
      </c>
      <c r="G82" s="314"/>
    </row>
    <row r="83" spans="1:7" s="2" customFormat="1">
      <c r="A83" s="2" t="s">
        <v>356</v>
      </c>
      <c r="B83" s="98" t="s">
        <v>337</v>
      </c>
      <c r="C83" s="79" t="s">
        <v>544</v>
      </c>
      <c r="D83" s="79" t="s">
        <v>544</v>
      </c>
      <c r="G83" s="314"/>
    </row>
    <row r="84" spans="1:7" s="2" customFormat="1">
      <c r="A84" s="2" t="s">
        <v>356</v>
      </c>
      <c r="B84" s="99" t="s">
        <v>1035</v>
      </c>
      <c r="C84" s="79">
        <f>$C$12+$C$30+$C$48+$C$66</f>
        <v>0</v>
      </c>
      <c r="D84" s="79">
        <f>$C$12+$C$30+$C$48+$C$66</f>
        <v>0</v>
      </c>
      <c r="G84" s="314"/>
    </row>
    <row r="85" spans="1:7" s="2" customFormat="1">
      <c r="A85" s="2" t="s">
        <v>356</v>
      </c>
      <c r="B85" s="99" t="s">
        <v>1036</v>
      </c>
      <c r="C85" s="79">
        <f>$C$13+$C$31+$C$49+$C$67</f>
        <v>0</v>
      </c>
      <c r="D85" s="79">
        <f>$C$13+$C$31+$C$49+$C$67</f>
        <v>0</v>
      </c>
      <c r="G85" s="314"/>
    </row>
    <row r="86" spans="1:7" s="2" customFormat="1">
      <c r="A86" s="2" t="s">
        <v>356</v>
      </c>
      <c r="B86" s="99" t="s">
        <v>1037</v>
      </c>
      <c r="C86" s="79">
        <f>$C$14+$C$32+$C$50+$C$68</f>
        <v>0</v>
      </c>
      <c r="D86" s="79">
        <f>$C$14+$C$32+$C$50+$C$68</f>
        <v>0</v>
      </c>
      <c r="G86" s="314"/>
    </row>
    <row r="87" spans="1:7" s="2" customFormat="1">
      <c r="A87" s="2" t="s">
        <v>356</v>
      </c>
      <c r="B87" s="99" t="s">
        <v>1038</v>
      </c>
      <c r="C87" s="79">
        <f>$C$15+$C$33+$C$51+$C$69</f>
        <v>0</v>
      </c>
      <c r="D87" s="79">
        <f>$C$15+$C$33+$C$51+$C$69</f>
        <v>0</v>
      </c>
      <c r="G87" s="314"/>
    </row>
    <row r="88" spans="1:7" s="2" customFormat="1">
      <c r="A88" s="2" t="s">
        <v>356</v>
      </c>
      <c r="B88" s="99" t="s">
        <v>1039</v>
      </c>
      <c r="C88" s="79">
        <f>$C$16+$C$34+$C$52+$C$70</f>
        <v>0</v>
      </c>
      <c r="D88" s="79">
        <f>$C$16+$C$34+$C$52+$C$70</f>
        <v>0</v>
      </c>
      <c r="G88" s="314"/>
    </row>
    <row r="89" spans="1:7" s="2" customFormat="1">
      <c r="A89" s="2" t="s">
        <v>356</v>
      </c>
      <c r="B89" s="99" t="s">
        <v>1040</v>
      </c>
      <c r="C89" s="79">
        <f>$C$17+$C$35+$C$53+$C$71</f>
        <v>0</v>
      </c>
      <c r="D89" s="79">
        <f>$C$17+$C$35+$C$53+$C$71</f>
        <v>0</v>
      </c>
      <c r="G89" s="314"/>
    </row>
    <row r="90" spans="1:7" s="2" customFormat="1">
      <c r="A90" s="2" t="s">
        <v>356</v>
      </c>
      <c r="B90" s="99" t="s">
        <v>1041</v>
      </c>
      <c r="C90" s="79">
        <f>$C$18+$C$36+$C$54+$C$72</f>
        <v>0</v>
      </c>
      <c r="D90" s="79">
        <f>$C$18+$C$36+$C$54+$C$72</f>
        <v>0</v>
      </c>
      <c r="G90" s="314"/>
    </row>
    <row r="91" spans="1:7" s="2" customFormat="1">
      <c r="A91" s="2" t="s">
        <v>356</v>
      </c>
      <c r="B91" s="99" t="s">
        <v>1042</v>
      </c>
      <c r="C91" s="79">
        <f>$C$19+$C$37+$C$55+$C$73</f>
        <v>0</v>
      </c>
      <c r="D91" s="79">
        <f>$C$19+$C$37+$C$55+$C$73</f>
        <v>0</v>
      </c>
      <c r="G91" s="314"/>
    </row>
    <row r="92" spans="1:7" s="2" customFormat="1">
      <c r="A92" s="2" t="s">
        <v>356</v>
      </c>
      <c r="B92" s="99" t="s">
        <v>1043</v>
      </c>
      <c r="C92" s="79">
        <f>$C$20+$C$38+$C$56+$C$74</f>
        <v>0</v>
      </c>
      <c r="D92" s="79">
        <f>$C$20+$C$38+$C$56+$C$74</f>
        <v>0</v>
      </c>
      <c r="G92" s="314"/>
    </row>
    <row r="93" spans="1:7" s="2" customFormat="1">
      <c r="A93" s="2" t="s">
        <v>356</v>
      </c>
      <c r="B93" s="99" t="s">
        <v>1044</v>
      </c>
      <c r="C93" s="79">
        <f>$C$21+$C$39+$C$57+$C$75</f>
        <v>0</v>
      </c>
      <c r="D93" s="79">
        <f>$C$21+$C$39+$C$57+$C$75</f>
        <v>0</v>
      </c>
      <c r="G93" s="314"/>
    </row>
    <row r="94" spans="1:7" s="2" customFormat="1">
      <c r="A94" s="2" t="s">
        <v>356</v>
      </c>
      <c r="B94" s="99" t="s">
        <v>1045</v>
      </c>
      <c r="C94" s="79">
        <f>$C$22+$C$40+$C$58+$C$76</f>
        <v>0</v>
      </c>
      <c r="D94" s="79">
        <f>$C$22+$C$40+$C$58+$C$76</f>
        <v>0</v>
      </c>
      <c r="G94" s="314"/>
    </row>
    <row r="95" spans="1:7" s="2" customFormat="1">
      <c r="A95" s="2" t="s">
        <v>356</v>
      </c>
      <c r="B95" s="99" t="s">
        <v>1046</v>
      </c>
      <c r="C95" s="79">
        <f>$C$23+$C$41+$C$59+$C$77</f>
        <v>0</v>
      </c>
      <c r="D95" s="79">
        <f>$C$23+$C$41+$C$59+$C$77</f>
        <v>0</v>
      </c>
      <c r="G95" s="314"/>
    </row>
    <row r="96" spans="1:7" s="2" customFormat="1">
      <c r="A96" s="2" t="s">
        <v>356</v>
      </c>
      <c r="B96" s="99" t="s">
        <v>1047</v>
      </c>
      <c r="C96" s="79">
        <f>$C$24+$C$42+$C$60+$C$78</f>
        <v>0</v>
      </c>
      <c r="D96" s="79">
        <f>$C$24+$C$42+$C$60+$C$78</f>
        <v>0</v>
      </c>
      <c r="G96" s="314"/>
    </row>
    <row r="97" spans="1:7" s="2" customFormat="1">
      <c r="A97" s="2" t="s">
        <v>356</v>
      </c>
      <c r="B97" s="99" t="s">
        <v>772</v>
      </c>
      <c r="C97" s="79">
        <f>$C$25+$C$43+$C$61+$C$79</f>
        <v>0</v>
      </c>
      <c r="D97" s="79">
        <f>$C$25+$C$43+$C$61+$C$79</f>
        <v>0</v>
      </c>
      <c r="G97" s="314"/>
    </row>
    <row r="98" spans="1:7" s="2" customFormat="1">
      <c r="A98" s="2" t="s">
        <v>356</v>
      </c>
      <c r="B98" s="99" t="s">
        <v>773</v>
      </c>
      <c r="C98" s="79">
        <f>$C$26+$C$44+$C$62+$C$80</f>
        <v>0</v>
      </c>
      <c r="D98" s="79">
        <f>$C$26+$C$44+$C$62+$C$80</f>
        <v>0</v>
      </c>
      <c r="G98" s="314"/>
    </row>
    <row r="99" spans="1:7" s="2" customFormat="1">
      <c r="A99" s="2" t="s">
        <v>356</v>
      </c>
      <c r="B99" s="99" t="s">
        <v>628</v>
      </c>
      <c r="C99" s="79">
        <f>$C$27+$C$45+$C$63+$C$81</f>
        <v>0</v>
      </c>
      <c r="D99" s="79">
        <f>$C$27+$C$45+$C$63+$C$81</f>
        <v>0</v>
      </c>
      <c r="G99" s="314"/>
    </row>
    <row r="100" spans="1:7" s="2" customFormat="1">
      <c r="A100" s="2" t="s">
        <v>356</v>
      </c>
      <c r="B100" s="100" t="s">
        <v>338</v>
      </c>
      <c r="C100" s="81">
        <f>$C$28+$C$46+$C$64+$C$82</f>
        <v>0</v>
      </c>
      <c r="D100" s="81">
        <f>$C$28+$C$46+$C$64+$C$82</f>
        <v>0</v>
      </c>
      <c r="G100" s="314"/>
    </row>
    <row r="101" spans="1:7" s="2" customFormat="1">
      <c r="A101" s="2" t="s">
        <v>356</v>
      </c>
      <c r="B101" s="98"/>
      <c r="C101" s="79"/>
      <c r="D101" s="79"/>
      <c r="E101" s="14"/>
      <c r="G101" s="314"/>
    </row>
    <row r="102" spans="1:7" s="2" customFormat="1">
      <c r="A102" s="14" t="s">
        <v>356</v>
      </c>
      <c r="B102" s="101" t="s">
        <v>327</v>
      </c>
      <c r="C102" s="57" t="s">
        <v>544</v>
      </c>
      <c r="D102" s="57" t="s">
        <v>544</v>
      </c>
      <c r="G102" s="314"/>
    </row>
    <row r="103" spans="1:7" s="2" customFormat="1">
      <c r="A103" s="2" t="s">
        <v>356</v>
      </c>
      <c r="B103" s="89" t="str">
        <f>CONCATENATE("0 år - født ",'MAL2T-2017A.XLS'!$B$18,":")</f>
        <v>0 år - født 2017:</v>
      </c>
      <c r="C103" s="57" t="s">
        <v>544</v>
      </c>
      <c r="D103" s="57" t="s">
        <v>544</v>
      </c>
      <c r="G103" s="314"/>
    </row>
    <row r="104" spans="1:7" s="2" customFormat="1">
      <c r="A104" s="2" t="s">
        <v>356</v>
      </c>
      <c r="B104" s="96" t="s">
        <v>1035</v>
      </c>
      <c r="C104" s="57">
        <f>'MAL2T-2017A.XLS'!$G$70</f>
        <v>0</v>
      </c>
      <c r="D104" s="57">
        <f>'MAL2T-2017A.XLS'!$G$70</f>
        <v>0</v>
      </c>
      <c r="G104" s="314"/>
    </row>
    <row r="105" spans="1:7" s="2" customFormat="1">
      <c r="A105" s="2" t="s">
        <v>356</v>
      </c>
      <c r="B105" s="96" t="s">
        <v>1036</v>
      </c>
      <c r="C105" s="57">
        <f>'MAL2T-2017A.XLS'!$G$71</f>
        <v>0</v>
      </c>
      <c r="D105" s="57">
        <f>'MAL2T-2017A.XLS'!$G$71</f>
        <v>0</v>
      </c>
      <c r="G105" s="314"/>
    </row>
    <row r="106" spans="1:7" s="2" customFormat="1">
      <c r="A106" s="2" t="s">
        <v>356</v>
      </c>
      <c r="B106" s="96" t="s">
        <v>1037</v>
      </c>
      <c r="C106" s="57">
        <f>'MAL2T-2017A.XLS'!$G$72</f>
        <v>0</v>
      </c>
      <c r="D106" s="57">
        <f>'MAL2T-2017A.XLS'!$G$72</f>
        <v>0</v>
      </c>
      <c r="G106" s="314"/>
    </row>
    <row r="107" spans="1:7" s="2" customFormat="1">
      <c r="A107" s="2" t="s">
        <v>356</v>
      </c>
      <c r="B107" s="96" t="s">
        <v>1038</v>
      </c>
      <c r="C107" s="57">
        <f>'MAL2T-2017A.XLS'!$G$73</f>
        <v>0</v>
      </c>
      <c r="D107" s="57">
        <f>'MAL2T-2017A.XLS'!$G$73</f>
        <v>0</v>
      </c>
      <c r="G107" s="314"/>
    </row>
    <row r="108" spans="1:7" s="2" customFormat="1">
      <c r="A108" s="2" t="s">
        <v>356</v>
      </c>
      <c r="B108" s="96" t="s">
        <v>1039</v>
      </c>
      <c r="C108" s="57">
        <f>'MAL2T-2017A.XLS'!$G$74</f>
        <v>0</v>
      </c>
      <c r="D108" s="57">
        <f>'MAL2T-2017A.XLS'!$G$74</f>
        <v>0</v>
      </c>
      <c r="G108" s="314"/>
    </row>
    <row r="109" spans="1:7" s="2" customFormat="1">
      <c r="A109" s="2" t="s">
        <v>356</v>
      </c>
      <c r="B109" s="96" t="s">
        <v>1040</v>
      </c>
      <c r="C109" s="57">
        <f>'MAL2T-2017A.XLS'!$G$75</f>
        <v>0</v>
      </c>
      <c r="D109" s="57">
        <f>'MAL2T-2017A.XLS'!$G$75</f>
        <v>0</v>
      </c>
      <c r="G109" s="314"/>
    </row>
    <row r="110" spans="1:7" s="2" customFormat="1">
      <c r="A110" s="2" t="s">
        <v>356</v>
      </c>
      <c r="B110" s="96" t="s">
        <v>1041</v>
      </c>
      <c r="C110" s="57">
        <f>'MAL2T-2017A.XLS'!$G$76</f>
        <v>0</v>
      </c>
      <c r="D110" s="57">
        <f>'MAL2T-2017A.XLS'!$G$76</f>
        <v>0</v>
      </c>
      <c r="G110" s="314"/>
    </row>
    <row r="111" spans="1:7" s="2" customFormat="1">
      <c r="A111" s="2" t="s">
        <v>356</v>
      </c>
      <c r="B111" s="96" t="s">
        <v>1042</v>
      </c>
      <c r="C111" s="57">
        <f>'MAL2T-2017A.XLS'!$G$77</f>
        <v>0</v>
      </c>
      <c r="D111" s="57">
        <f>'MAL2T-2017A.XLS'!$G$77</f>
        <v>0</v>
      </c>
      <c r="G111" s="314"/>
    </row>
    <row r="112" spans="1:7" s="2" customFormat="1">
      <c r="A112" s="2" t="s">
        <v>356</v>
      </c>
      <c r="B112" s="96" t="s">
        <v>1043</v>
      </c>
      <c r="C112" s="57">
        <f>'MAL2T-2017A.XLS'!$G$78</f>
        <v>0</v>
      </c>
      <c r="D112" s="57">
        <f>'MAL2T-2017A.XLS'!$G$78</f>
        <v>0</v>
      </c>
      <c r="G112" s="314"/>
    </row>
    <row r="113" spans="1:7" s="2" customFormat="1">
      <c r="A113" s="2" t="s">
        <v>356</v>
      </c>
      <c r="B113" s="96" t="s">
        <v>1044</v>
      </c>
      <c r="C113" s="57">
        <f>'MAL2T-2017A.XLS'!$G$79</f>
        <v>0</v>
      </c>
      <c r="D113" s="57">
        <f>'MAL2T-2017A.XLS'!$G$79</f>
        <v>0</v>
      </c>
      <c r="G113" s="314"/>
    </row>
    <row r="114" spans="1:7" s="2" customFormat="1">
      <c r="A114" s="2" t="s">
        <v>356</v>
      </c>
      <c r="B114" s="96" t="s">
        <v>1045</v>
      </c>
      <c r="C114" s="57">
        <f>'MAL2T-2017A.XLS'!$G$80</f>
        <v>0</v>
      </c>
      <c r="D114" s="57">
        <f>'MAL2T-2017A.XLS'!$G$80</f>
        <v>0</v>
      </c>
      <c r="G114" s="314"/>
    </row>
    <row r="115" spans="1:7" s="2" customFormat="1">
      <c r="A115" s="2" t="s">
        <v>356</v>
      </c>
      <c r="B115" s="96" t="s">
        <v>1046</v>
      </c>
      <c r="C115" s="57">
        <f>'MAL2T-2017A.XLS'!$G$81</f>
        <v>0</v>
      </c>
      <c r="D115" s="57">
        <f>'MAL2T-2017A.XLS'!$G$81</f>
        <v>0</v>
      </c>
      <c r="G115" s="314"/>
    </row>
    <row r="116" spans="1:7" s="2" customFormat="1">
      <c r="A116" s="2" t="s">
        <v>356</v>
      </c>
      <c r="B116" s="96" t="s">
        <v>1047</v>
      </c>
      <c r="C116" s="57">
        <f>'MAL2T-2017A.XLS'!$G$82</f>
        <v>0</v>
      </c>
      <c r="D116" s="57">
        <f>'MAL2T-2017A.XLS'!$G$82</f>
        <v>0</v>
      </c>
      <c r="G116" s="314"/>
    </row>
    <row r="117" spans="1:7" s="2" customFormat="1">
      <c r="A117" s="2" t="s">
        <v>356</v>
      </c>
      <c r="B117" s="96" t="s">
        <v>772</v>
      </c>
      <c r="C117" s="57">
        <f>'MAL2T-2017A.XLS'!$G$83</f>
        <v>0</v>
      </c>
      <c r="D117" s="57">
        <f>'MAL2T-2017A.XLS'!$G$83</f>
        <v>0</v>
      </c>
      <c r="G117" s="314"/>
    </row>
    <row r="118" spans="1:7" s="2" customFormat="1">
      <c r="A118" s="2" t="s">
        <v>356</v>
      </c>
      <c r="B118" s="96" t="s">
        <v>773</v>
      </c>
      <c r="C118" s="57">
        <f>'MAL2T-2017A.XLS'!$G$84</f>
        <v>0</v>
      </c>
      <c r="D118" s="57">
        <f>'MAL2T-2017A.XLS'!$G$84</f>
        <v>0</v>
      </c>
      <c r="G118" s="314"/>
    </row>
    <row r="119" spans="1:7" s="14" customFormat="1">
      <c r="A119" s="2" t="s">
        <v>356</v>
      </c>
      <c r="B119" s="96" t="s">
        <v>628</v>
      </c>
      <c r="C119" s="57">
        <f>'MAL2T-2017A.XLS'!$G$85</f>
        <v>0</v>
      </c>
      <c r="D119" s="57">
        <f>'MAL2T-2017A.XLS'!$G$85</f>
        <v>0</v>
      </c>
      <c r="E119" s="2"/>
      <c r="G119" s="315"/>
    </row>
    <row r="120" spans="1:7" s="2" customFormat="1">
      <c r="A120" s="2" t="s">
        <v>356</v>
      </c>
      <c r="B120" s="97" t="s">
        <v>328</v>
      </c>
      <c r="C120" s="80">
        <f>'MAL2T-2017A.XLS'!$G$86</f>
        <v>0</v>
      </c>
      <c r="D120" s="80">
        <f>'MAL2T-2017A.XLS'!$G$86</f>
        <v>0</v>
      </c>
      <c r="G120" s="314"/>
    </row>
    <row r="121" spans="1:7" s="2" customFormat="1">
      <c r="A121" s="2" t="s">
        <v>356</v>
      </c>
      <c r="B121" s="89" t="str">
        <f>CONCATENATE("1- 2 år - født ",'MAL2T-2017A.XLS'!$B$18-2,"-",'MAL2T-2017A.XLS'!$B$18-1,":")</f>
        <v>1- 2 år - født 2015-2016:</v>
      </c>
      <c r="C121" s="57" t="s">
        <v>544</v>
      </c>
      <c r="D121" s="57" t="s">
        <v>544</v>
      </c>
      <c r="G121" s="314"/>
    </row>
    <row r="122" spans="1:7" s="2" customFormat="1">
      <c r="A122" s="2" t="s">
        <v>356</v>
      </c>
      <c r="B122" s="96" t="s">
        <v>1035</v>
      </c>
      <c r="C122" s="57">
        <f>'MAL2T-2017A.XLS'!$H$70</f>
        <v>0</v>
      </c>
      <c r="D122" s="57">
        <f>'MAL2T-2017A.XLS'!$H$70</f>
        <v>0</v>
      </c>
      <c r="G122" s="314"/>
    </row>
    <row r="123" spans="1:7" s="2" customFormat="1">
      <c r="A123" s="2" t="s">
        <v>356</v>
      </c>
      <c r="B123" s="96" t="s">
        <v>1036</v>
      </c>
      <c r="C123" s="57">
        <f>'MAL2T-2017A.XLS'!$H$71</f>
        <v>0</v>
      </c>
      <c r="D123" s="57">
        <f>'MAL2T-2017A.XLS'!$H$71</f>
        <v>0</v>
      </c>
      <c r="G123" s="314"/>
    </row>
    <row r="124" spans="1:7" s="2" customFormat="1">
      <c r="A124" s="2" t="s">
        <v>356</v>
      </c>
      <c r="B124" s="96" t="s">
        <v>1037</v>
      </c>
      <c r="C124" s="57">
        <f>'MAL2T-2017A.XLS'!$H$72</f>
        <v>0</v>
      </c>
      <c r="D124" s="57">
        <f>'MAL2T-2017A.XLS'!$H$72</f>
        <v>0</v>
      </c>
      <c r="G124" s="314"/>
    </row>
    <row r="125" spans="1:7" s="2" customFormat="1">
      <c r="A125" s="2" t="s">
        <v>356</v>
      </c>
      <c r="B125" s="96" t="s">
        <v>1038</v>
      </c>
      <c r="C125" s="57">
        <f>'MAL2T-2017A.XLS'!$H$73</f>
        <v>0</v>
      </c>
      <c r="D125" s="57">
        <f>'MAL2T-2017A.XLS'!$H$73</f>
        <v>0</v>
      </c>
      <c r="G125" s="314"/>
    </row>
    <row r="126" spans="1:7" s="2" customFormat="1">
      <c r="A126" s="2" t="s">
        <v>356</v>
      </c>
      <c r="B126" s="96" t="s">
        <v>1039</v>
      </c>
      <c r="C126" s="57">
        <f>'MAL2T-2017A.XLS'!$H$74</f>
        <v>0</v>
      </c>
      <c r="D126" s="57">
        <f>'MAL2T-2017A.XLS'!$H$74</f>
        <v>0</v>
      </c>
      <c r="G126" s="314"/>
    </row>
    <row r="127" spans="1:7" s="2" customFormat="1">
      <c r="A127" s="2" t="s">
        <v>356</v>
      </c>
      <c r="B127" s="96" t="s">
        <v>1040</v>
      </c>
      <c r="C127" s="57">
        <f>'MAL2T-2017A.XLS'!$H$75</f>
        <v>0</v>
      </c>
      <c r="D127" s="57">
        <f>'MAL2T-2017A.XLS'!$H$75</f>
        <v>0</v>
      </c>
      <c r="G127" s="314"/>
    </row>
    <row r="128" spans="1:7" s="2" customFormat="1">
      <c r="A128" s="2" t="s">
        <v>356</v>
      </c>
      <c r="B128" s="96" t="s">
        <v>1041</v>
      </c>
      <c r="C128" s="57">
        <f>'MAL2T-2017A.XLS'!$H$76</f>
        <v>0</v>
      </c>
      <c r="D128" s="57">
        <f>'MAL2T-2017A.XLS'!$H$76</f>
        <v>0</v>
      </c>
      <c r="G128" s="314"/>
    </row>
    <row r="129" spans="1:7" s="2" customFormat="1">
      <c r="A129" s="2" t="s">
        <v>356</v>
      </c>
      <c r="B129" s="96" t="s">
        <v>1042</v>
      </c>
      <c r="C129" s="57">
        <f>'MAL2T-2017A.XLS'!$H$77</f>
        <v>0</v>
      </c>
      <c r="D129" s="57">
        <f>'MAL2T-2017A.XLS'!$H$77</f>
        <v>0</v>
      </c>
      <c r="G129" s="314"/>
    </row>
    <row r="130" spans="1:7" s="2" customFormat="1">
      <c r="A130" s="2" t="s">
        <v>356</v>
      </c>
      <c r="B130" s="96" t="s">
        <v>1043</v>
      </c>
      <c r="C130" s="57">
        <f>'MAL2T-2017A.XLS'!$H$78</f>
        <v>0</v>
      </c>
      <c r="D130" s="57">
        <f>'MAL2T-2017A.XLS'!$H$78</f>
        <v>0</v>
      </c>
      <c r="G130" s="314"/>
    </row>
    <row r="131" spans="1:7" s="2" customFormat="1">
      <c r="A131" s="2" t="s">
        <v>356</v>
      </c>
      <c r="B131" s="96" t="s">
        <v>1044</v>
      </c>
      <c r="C131" s="57">
        <f>'MAL2T-2017A.XLS'!$H$79</f>
        <v>0</v>
      </c>
      <c r="D131" s="57">
        <f>'MAL2T-2017A.XLS'!$H$79</f>
        <v>0</v>
      </c>
      <c r="G131" s="314"/>
    </row>
    <row r="132" spans="1:7" s="2" customFormat="1">
      <c r="A132" s="2" t="s">
        <v>356</v>
      </c>
      <c r="B132" s="96" t="s">
        <v>1045</v>
      </c>
      <c r="C132" s="57">
        <f>'MAL2T-2017A.XLS'!$H$80</f>
        <v>0</v>
      </c>
      <c r="D132" s="57">
        <f>'MAL2T-2017A.XLS'!$H$80</f>
        <v>0</v>
      </c>
      <c r="G132" s="314"/>
    </row>
    <row r="133" spans="1:7" s="2" customFormat="1">
      <c r="A133" s="2" t="s">
        <v>356</v>
      </c>
      <c r="B133" s="96" t="s">
        <v>1046</v>
      </c>
      <c r="C133" s="57">
        <f>'MAL2T-2017A.XLS'!$H$81</f>
        <v>0</v>
      </c>
      <c r="D133" s="57">
        <f>'MAL2T-2017A.XLS'!$H$81</f>
        <v>0</v>
      </c>
      <c r="G133" s="314"/>
    </row>
    <row r="134" spans="1:7" s="2" customFormat="1">
      <c r="A134" s="2" t="s">
        <v>356</v>
      </c>
      <c r="B134" s="96" t="s">
        <v>1047</v>
      </c>
      <c r="C134" s="57">
        <f>'MAL2T-2017A.XLS'!$H$82</f>
        <v>0</v>
      </c>
      <c r="D134" s="57">
        <f>'MAL2T-2017A.XLS'!$H$82</f>
        <v>0</v>
      </c>
      <c r="G134" s="314"/>
    </row>
    <row r="135" spans="1:7" s="2" customFormat="1">
      <c r="A135" s="2" t="s">
        <v>356</v>
      </c>
      <c r="B135" s="96" t="s">
        <v>772</v>
      </c>
      <c r="C135" s="57">
        <f>'MAL2T-2017A.XLS'!$H$83</f>
        <v>0</v>
      </c>
      <c r="D135" s="57">
        <f>'MAL2T-2017A.XLS'!$H$83</f>
        <v>0</v>
      </c>
      <c r="G135" s="314"/>
    </row>
    <row r="136" spans="1:7" s="2" customFormat="1">
      <c r="A136" s="2" t="s">
        <v>356</v>
      </c>
      <c r="B136" s="96" t="s">
        <v>773</v>
      </c>
      <c r="C136" s="57">
        <f>'MAL2T-2017A.XLS'!$H$84</f>
        <v>0</v>
      </c>
      <c r="D136" s="57">
        <f>'MAL2T-2017A.XLS'!$H$84</f>
        <v>0</v>
      </c>
      <c r="G136" s="314"/>
    </row>
    <row r="137" spans="1:7" s="2" customFormat="1">
      <c r="A137" s="2" t="s">
        <v>356</v>
      </c>
      <c r="B137" s="96" t="s">
        <v>628</v>
      </c>
      <c r="C137" s="57">
        <f>'MAL2T-2017A.XLS'!$H$85</f>
        <v>0</v>
      </c>
      <c r="D137" s="57">
        <f>'MAL2T-2017A.XLS'!$H$85</f>
        <v>0</v>
      </c>
      <c r="G137" s="314"/>
    </row>
    <row r="138" spans="1:7" s="2" customFormat="1">
      <c r="A138" s="2" t="s">
        <v>356</v>
      </c>
      <c r="B138" s="95" t="s">
        <v>329</v>
      </c>
      <c r="C138" s="80">
        <f>'MAL2T-2017A.XLS'!$H$86</f>
        <v>0</v>
      </c>
      <c r="D138" s="80">
        <f>'MAL2T-2017A.XLS'!$H$86</f>
        <v>0</v>
      </c>
      <c r="G138" s="314"/>
    </row>
    <row r="139" spans="1:7" s="2" customFormat="1">
      <c r="A139" s="2" t="s">
        <v>356</v>
      </c>
      <c r="B139" s="89" t="str">
        <f>CONCATENATE("3- 5 år - født ",'MAL2T-2017A.XLS'!$B$18-5,"-",'MAL2T-2017A.XLS'!$B$18-3,":")</f>
        <v>3- 5 år - født 2012-2014:</v>
      </c>
      <c r="C139" s="57" t="s">
        <v>544</v>
      </c>
      <c r="D139" s="57" t="s">
        <v>544</v>
      </c>
      <c r="G139" s="314"/>
    </row>
    <row r="140" spans="1:7" s="2" customFormat="1">
      <c r="A140" s="2" t="s">
        <v>356</v>
      </c>
      <c r="B140" s="96" t="s">
        <v>1035</v>
      </c>
      <c r="C140" s="57">
        <f>'MAL2T-2017A.XLS'!$I$70</f>
        <v>0</v>
      </c>
      <c r="D140" s="57">
        <f>'MAL2T-2017A.XLS'!$I$70</f>
        <v>0</v>
      </c>
      <c r="G140" s="314"/>
    </row>
    <row r="141" spans="1:7" s="2" customFormat="1">
      <c r="A141" s="2" t="s">
        <v>356</v>
      </c>
      <c r="B141" s="96" t="s">
        <v>1036</v>
      </c>
      <c r="C141" s="57">
        <f>'MAL2T-2017A.XLS'!$I$71</f>
        <v>0</v>
      </c>
      <c r="D141" s="57">
        <f>'MAL2T-2017A.XLS'!$I$71</f>
        <v>0</v>
      </c>
      <c r="G141" s="314"/>
    </row>
    <row r="142" spans="1:7" s="2" customFormat="1">
      <c r="A142" s="2" t="s">
        <v>356</v>
      </c>
      <c r="B142" s="96" t="s">
        <v>1037</v>
      </c>
      <c r="C142" s="57">
        <f>'MAL2T-2017A.XLS'!$I$72</f>
        <v>0</v>
      </c>
      <c r="D142" s="57">
        <f>'MAL2T-2017A.XLS'!$I$72</f>
        <v>0</v>
      </c>
      <c r="G142" s="314"/>
    </row>
    <row r="143" spans="1:7" s="2" customFormat="1">
      <c r="A143" s="2" t="s">
        <v>356</v>
      </c>
      <c r="B143" s="96" t="s">
        <v>1038</v>
      </c>
      <c r="C143" s="57">
        <f>'MAL2T-2017A.XLS'!$I$73</f>
        <v>0</v>
      </c>
      <c r="D143" s="57">
        <f>'MAL2T-2017A.XLS'!$I$73</f>
        <v>0</v>
      </c>
      <c r="G143" s="314"/>
    </row>
    <row r="144" spans="1:7" s="2" customFormat="1">
      <c r="A144" s="2" t="s">
        <v>356</v>
      </c>
      <c r="B144" s="96" t="s">
        <v>1039</v>
      </c>
      <c r="C144" s="57">
        <f>'MAL2T-2017A.XLS'!$I$74</f>
        <v>0</v>
      </c>
      <c r="D144" s="57">
        <f>'MAL2T-2017A.XLS'!$I$74</f>
        <v>0</v>
      </c>
      <c r="G144" s="314"/>
    </row>
    <row r="145" spans="1:7" s="2" customFormat="1">
      <c r="A145" s="2" t="s">
        <v>356</v>
      </c>
      <c r="B145" s="96" t="s">
        <v>1040</v>
      </c>
      <c r="C145" s="57">
        <f>'MAL2T-2017A.XLS'!$I$75</f>
        <v>0</v>
      </c>
      <c r="D145" s="57">
        <f>'MAL2T-2017A.XLS'!$I$75</f>
        <v>0</v>
      </c>
      <c r="G145" s="314"/>
    </row>
    <row r="146" spans="1:7" s="2" customFormat="1">
      <c r="A146" s="2" t="s">
        <v>356</v>
      </c>
      <c r="B146" s="96" t="s">
        <v>1041</v>
      </c>
      <c r="C146" s="57">
        <f>'MAL2T-2017A.XLS'!$I$76</f>
        <v>0</v>
      </c>
      <c r="D146" s="57">
        <f>'MAL2T-2017A.XLS'!$I$76</f>
        <v>0</v>
      </c>
      <c r="G146" s="314"/>
    </row>
    <row r="147" spans="1:7" s="2" customFormat="1">
      <c r="A147" s="2" t="s">
        <v>356</v>
      </c>
      <c r="B147" s="96" t="s">
        <v>1042</v>
      </c>
      <c r="C147" s="57">
        <f>'MAL2T-2017A.XLS'!$I$77</f>
        <v>0</v>
      </c>
      <c r="D147" s="57">
        <f>'MAL2T-2017A.XLS'!$I$77</f>
        <v>0</v>
      </c>
      <c r="G147" s="314"/>
    </row>
    <row r="148" spans="1:7" s="2" customFormat="1">
      <c r="A148" s="2" t="s">
        <v>356</v>
      </c>
      <c r="B148" s="96" t="s">
        <v>1043</v>
      </c>
      <c r="C148" s="57">
        <f>'MAL2T-2017A.XLS'!$I$78</f>
        <v>0</v>
      </c>
      <c r="D148" s="57">
        <f>'MAL2T-2017A.XLS'!$I$78</f>
        <v>0</v>
      </c>
      <c r="G148" s="314"/>
    </row>
    <row r="149" spans="1:7" s="2" customFormat="1">
      <c r="A149" s="2" t="s">
        <v>356</v>
      </c>
      <c r="B149" s="96" t="s">
        <v>1044</v>
      </c>
      <c r="C149" s="57">
        <f>'MAL2T-2017A.XLS'!$I$79</f>
        <v>0</v>
      </c>
      <c r="D149" s="57">
        <f>'MAL2T-2017A.XLS'!$I$79</f>
        <v>0</v>
      </c>
      <c r="G149" s="314"/>
    </row>
    <row r="150" spans="1:7" s="2" customFormat="1">
      <c r="A150" s="2" t="s">
        <v>356</v>
      </c>
      <c r="B150" s="96" t="s">
        <v>1045</v>
      </c>
      <c r="C150" s="57">
        <f>'MAL2T-2017A.XLS'!$I$80</f>
        <v>0</v>
      </c>
      <c r="D150" s="57">
        <f>'MAL2T-2017A.XLS'!$I$80</f>
        <v>0</v>
      </c>
      <c r="G150" s="314"/>
    </row>
    <row r="151" spans="1:7" s="2" customFormat="1">
      <c r="A151" s="2" t="s">
        <v>356</v>
      </c>
      <c r="B151" s="96" t="s">
        <v>1046</v>
      </c>
      <c r="C151" s="57">
        <f>'MAL2T-2017A.XLS'!$I$81</f>
        <v>0</v>
      </c>
      <c r="D151" s="57">
        <f>'MAL2T-2017A.XLS'!$I$81</f>
        <v>0</v>
      </c>
      <c r="G151" s="314"/>
    </row>
    <row r="152" spans="1:7" s="2" customFormat="1">
      <c r="A152" s="2" t="s">
        <v>356</v>
      </c>
      <c r="B152" s="96" t="s">
        <v>1047</v>
      </c>
      <c r="C152" s="57">
        <f>'MAL2T-2017A.XLS'!$I$82</f>
        <v>0</v>
      </c>
      <c r="D152" s="57">
        <f>'MAL2T-2017A.XLS'!$I$82</f>
        <v>0</v>
      </c>
      <c r="G152" s="314"/>
    </row>
    <row r="153" spans="1:7" s="2" customFormat="1">
      <c r="A153" s="2" t="s">
        <v>356</v>
      </c>
      <c r="B153" s="96" t="s">
        <v>772</v>
      </c>
      <c r="C153" s="57">
        <f>'MAL2T-2017A.XLS'!$I$83</f>
        <v>0</v>
      </c>
      <c r="D153" s="57">
        <f>'MAL2T-2017A.XLS'!$I$83</f>
        <v>0</v>
      </c>
      <c r="G153" s="314"/>
    </row>
    <row r="154" spans="1:7" s="2" customFormat="1">
      <c r="A154" s="2" t="s">
        <v>356</v>
      </c>
      <c r="B154" s="96" t="s">
        <v>773</v>
      </c>
      <c r="C154" s="57">
        <f>'MAL2T-2017A.XLS'!$I$84</f>
        <v>0</v>
      </c>
      <c r="D154" s="57">
        <f>'MAL2T-2017A.XLS'!$I$84</f>
        <v>0</v>
      </c>
      <c r="G154" s="314"/>
    </row>
    <row r="155" spans="1:7" s="2" customFormat="1">
      <c r="A155" s="2" t="s">
        <v>356</v>
      </c>
      <c r="B155" s="96" t="s">
        <v>628</v>
      </c>
      <c r="C155" s="57">
        <f>'MAL2T-2017A.XLS'!$I$85</f>
        <v>0</v>
      </c>
      <c r="D155" s="57">
        <f>'MAL2T-2017A.XLS'!$I$85</f>
        <v>0</v>
      </c>
      <c r="G155" s="314"/>
    </row>
    <row r="156" spans="1:7" s="2" customFormat="1">
      <c r="A156" s="2" t="s">
        <v>356</v>
      </c>
      <c r="B156" s="95" t="s">
        <v>330</v>
      </c>
      <c r="C156" s="80">
        <f>'MAL2T-2017A.XLS'!$I$86</f>
        <v>0</v>
      </c>
      <c r="D156" s="80">
        <f>'MAL2T-2017A.XLS'!$I$86</f>
        <v>0</v>
      </c>
      <c r="G156" s="314"/>
    </row>
    <row r="157" spans="1:7" s="2" customFormat="1">
      <c r="A157" s="2" t="s">
        <v>356</v>
      </c>
      <c r="B157" s="89" t="str">
        <f>CONCATENATE("6 år - født ",'MAL2T-2017A.XLS'!$B$18-6,,,":")</f>
        <v>6 år - født 2011:</v>
      </c>
      <c r="C157" s="57" t="s">
        <v>544</v>
      </c>
      <c r="D157" s="57" t="s">
        <v>544</v>
      </c>
      <c r="G157" s="314"/>
    </row>
    <row r="158" spans="1:7" s="2" customFormat="1">
      <c r="A158" s="2" t="s">
        <v>356</v>
      </c>
      <c r="B158" s="96" t="s">
        <v>1035</v>
      </c>
      <c r="C158" s="57">
        <f>'MAL2T-2017A.XLS'!$J$70</f>
        <v>0</v>
      </c>
      <c r="D158" s="57">
        <f>'MAL2T-2017A.XLS'!$J$70</f>
        <v>0</v>
      </c>
      <c r="G158" s="314"/>
    </row>
    <row r="159" spans="1:7" s="2" customFormat="1">
      <c r="A159" s="2" t="s">
        <v>356</v>
      </c>
      <c r="B159" s="96" t="s">
        <v>1036</v>
      </c>
      <c r="C159" s="57">
        <f>'MAL2T-2017A.XLS'!$J$71</f>
        <v>0</v>
      </c>
      <c r="D159" s="57">
        <f>'MAL2T-2017A.XLS'!$J$71</f>
        <v>0</v>
      </c>
      <c r="G159" s="314"/>
    </row>
    <row r="160" spans="1:7" s="2" customFormat="1">
      <c r="A160" s="2" t="s">
        <v>356</v>
      </c>
      <c r="B160" s="96" t="s">
        <v>1037</v>
      </c>
      <c r="C160" s="57">
        <f>'MAL2T-2017A.XLS'!$J$72</f>
        <v>0</v>
      </c>
      <c r="D160" s="57">
        <f>'MAL2T-2017A.XLS'!$J$72</f>
        <v>0</v>
      </c>
      <c r="G160" s="314"/>
    </row>
    <row r="161" spans="1:7" s="2" customFormat="1">
      <c r="A161" s="2" t="s">
        <v>356</v>
      </c>
      <c r="B161" s="96" t="s">
        <v>1038</v>
      </c>
      <c r="C161" s="57">
        <f>'MAL2T-2017A.XLS'!$J$73</f>
        <v>0</v>
      </c>
      <c r="D161" s="57">
        <f>'MAL2T-2017A.XLS'!$J$73</f>
        <v>0</v>
      </c>
      <c r="G161" s="314"/>
    </row>
    <row r="162" spans="1:7" s="2" customFormat="1">
      <c r="A162" s="2" t="s">
        <v>356</v>
      </c>
      <c r="B162" s="96" t="s">
        <v>1039</v>
      </c>
      <c r="C162" s="57">
        <f>'MAL2T-2017A.XLS'!$J$74</f>
        <v>0</v>
      </c>
      <c r="D162" s="57">
        <f>'MAL2T-2017A.XLS'!$J$74</f>
        <v>0</v>
      </c>
      <c r="G162" s="314"/>
    </row>
    <row r="163" spans="1:7" s="2" customFormat="1">
      <c r="A163" s="2" t="s">
        <v>356</v>
      </c>
      <c r="B163" s="96" t="s">
        <v>1040</v>
      </c>
      <c r="C163" s="57">
        <f>'MAL2T-2017A.XLS'!$J$75</f>
        <v>0</v>
      </c>
      <c r="D163" s="57">
        <f>'MAL2T-2017A.XLS'!$J$75</f>
        <v>0</v>
      </c>
      <c r="G163" s="314"/>
    </row>
    <row r="164" spans="1:7" s="2" customFormat="1">
      <c r="A164" s="2" t="s">
        <v>356</v>
      </c>
      <c r="B164" s="96" t="s">
        <v>1041</v>
      </c>
      <c r="C164" s="57">
        <f>'MAL2T-2017A.XLS'!$J$76</f>
        <v>0</v>
      </c>
      <c r="D164" s="57">
        <f>'MAL2T-2017A.XLS'!$J$76</f>
        <v>0</v>
      </c>
      <c r="G164" s="314"/>
    </row>
    <row r="165" spans="1:7" s="2" customFormat="1">
      <c r="A165" s="2" t="s">
        <v>356</v>
      </c>
      <c r="B165" s="96" t="s">
        <v>1042</v>
      </c>
      <c r="C165" s="57">
        <f>'MAL2T-2017A.XLS'!$J$77</f>
        <v>0</v>
      </c>
      <c r="D165" s="57">
        <f>'MAL2T-2017A.XLS'!$J$77</f>
        <v>0</v>
      </c>
      <c r="G165" s="314"/>
    </row>
    <row r="166" spans="1:7" s="2" customFormat="1">
      <c r="A166" s="2" t="s">
        <v>356</v>
      </c>
      <c r="B166" s="96" t="s">
        <v>1043</v>
      </c>
      <c r="C166" s="57">
        <f>'MAL2T-2017A.XLS'!$J$78</f>
        <v>0</v>
      </c>
      <c r="D166" s="57">
        <f>'MAL2T-2017A.XLS'!$J$78</f>
        <v>0</v>
      </c>
      <c r="G166" s="314"/>
    </row>
    <row r="167" spans="1:7" s="2" customFormat="1">
      <c r="A167" s="2" t="s">
        <v>356</v>
      </c>
      <c r="B167" s="96" t="s">
        <v>1044</v>
      </c>
      <c r="C167" s="57">
        <f>'MAL2T-2017A.XLS'!$J$79</f>
        <v>0</v>
      </c>
      <c r="D167" s="57">
        <f>'MAL2T-2017A.XLS'!$J$79</f>
        <v>0</v>
      </c>
      <c r="G167" s="314"/>
    </row>
    <row r="168" spans="1:7" s="2" customFormat="1">
      <c r="A168" s="2" t="s">
        <v>356</v>
      </c>
      <c r="B168" s="96" t="s">
        <v>1045</v>
      </c>
      <c r="C168" s="57">
        <f>'MAL2T-2017A.XLS'!$J$80</f>
        <v>0</v>
      </c>
      <c r="D168" s="57">
        <f>'MAL2T-2017A.XLS'!$J$80</f>
        <v>0</v>
      </c>
      <c r="G168" s="314"/>
    </row>
    <row r="169" spans="1:7" s="2" customFormat="1">
      <c r="A169" s="2" t="s">
        <v>356</v>
      </c>
      <c r="B169" s="96" t="s">
        <v>1046</v>
      </c>
      <c r="C169" s="57">
        <f>'MAL2T-2017A.XLS'!$J$81</f>
        <v>0</v>
      </c>
      <c r="D169" s="57">
        <f>'MAL2T-2017A.XLS'!$J$81</f>
        <v>0</v>
      </c>
      <c r="G169" s="314"/>
    </row>
    <row r="170" spans="1:7" s="2" customFormat="1">
      <c r="A170" s="2" t="s">
        <v>356</v>
      </c>
      <c r="B170" s="96" t="s">
        <v>1047</v>
      </c>
      <c r="C170" s="57">
        <f>'MAL2T-2017A.XLS'!$J$82</f>
        <v>0</v>
      </c>
      <c r="D170" s="57">
        <f>'MAL2T-2017A.XLS'!$J$82</f>
        <v>0</v>
      </c>
      <c r="G170" s="314"/>
    </row>
    <row r="171" spans="1:7" s="2" customFormat="1">
      <c r="A171" s="2" t="s">
        <v>356</v>
      </c>
      <c r="B171" s="96" t="s">
        <v>772</v>
      </c>
      <c r="C171" s="57">
        <f>'MAL2T-2017A.XLS'!$J$83</f>
        <v>0</v>
      </c>
      <c r="D171" s="57">
        <f>'MAL2T-2017A.XLS'!$J$83</f>
        <v>0</v>
      </c>
      <c r="G171" s="314"/>
    </row>
    <row r="172" spans="1:7" s="2" customFormat="1">
      <c r="A172" s="2" t="s">
        <v>356</v>
      </c>
      <c r="B172" s="96" t="s">
        <v>773</v>
      </c>
      <c r="C172" s="57">
        <f>'MAL2T-2017A.XLS'!$J$84</f>
        <v>0</v>
      </c>
      <c r="D172" s="57">
        <f>'MAL2T-2017A.XLS'!$J$84</f>
        <v>0</v>
      </c>
      <c r="G172" s="314"/>
    </row>
    <row r="173" spans="1:7" s="2" customFormat="1">
      <c r="A173" s="2" t="s">
        <v>356</v>
      </c>
      <c r="B173" s="96" t="s">
        <v>628</v>
      </c>
      <c r="C173" s="57">
        <f>'MAL2T-2017A.XLS'!$J$85</f>
        <v>0</v>
      </c>
      <c r="D173" s="57">
        <f>'MAL2T-2017A.XLS'!$J$85</f>
        <v>0</v>
      </c>
      <c r="G173" s="314"/>
    </row>
    <row r="174" spans="1:7" s="2" customFormat="1">
      <c r="A174" s="2" t="s">
        <v>356</v>
      </c>
      <c r="B174" s="97" t="s">
        <v>389</v>
      </c>
      <c r="C174" s="80">
        <f>'MAL2T-2017A.XLS'!$J$86</f>
        <v>0</v>
      </c>
      <c r="D174" s="80">
        <f>'MAL2T-2017A.XLS'!$J$86</f>
        <v>0</v>
      </c>
      <c r="G174" s="314"/>
    </row>
    <row r="175" spans="1:7" s="2" customFormat="1">
      <c r="A175" s="2" t="s">
        <v>356</v>
      </c>
      <c r="B175" s="98" t="s">
        <v>339</v>
      </c>
      <c r="C175" s="57" t="s">
        <v>544</v>
      </c>
      <c r="D175" s="57" t="s">
        <v>544</v>
      </c>
      <c r="G175" s="314"/>
    </row>
    <row r="176" spans="1:7" s="2" customFormat="1">
      <c r="A176" s="2" t="s">
        <v>356</v>
      </c>
      <c r="B176" s="99" t="s">
        <v>1035</v>
      </c>
      <c r="C176" s="79">
        <f>$C$104+$C$122+$C$140+$C$158</f>
        <v>0</v>
      </c>
      <c r="D176" s="79">
        <f>$C$104+$C$122+$C$140+$C$158</f>
        <v>0</v>
      </c>
      <c r="G176" s="314"/>
    </row>
    <row r="177" spans="1:7" s="2" customFormat="1">
      <c r="A177" s="2" t="s">
        <v>356</v>
      </c>
      <c r="B177" s="99" t="s">
        <v>1036</v>
      </c>
      <c r="C177" s="79">
        <f>$C$105+$C$123+$C$141+$C$159</f>
        <v>0</v>
      </c>
      <c r="D177" s="79">
        <f>$C$105+$C$123+$C$141+$C$159</f>
        <v>0</v>
      </c>
      <c r="G177" s="314"/>
    </row>
    <row r="178" spans="1:7" s="2" customFormat="1">
      <c r="A178" s="2" t="s">
        <v>356</v>
      </c>
      <c r="B178" s="99" t="s">
        <v>1037</v>
      </c>
      <c r="C178" s="79">
        <f>$C$106+$C$124+$C$142+$C$160</f>
        <v>0</v>
      </c>
      <c r="D178" s="79">
        <f>$C$106+$C$124+$C$142+$C$160</f>
        <v>0</v>
      </c>
      <c r="G178" s="314"/>
    </row>
    <row r="179" spans="1:7" s="2" customFormat="1">
      <c r="A179" s="2" t="s">
        <v>356</v>
      </c>
      <c r="B179" s="99" t="s">
        <v>1038</v>
      </c>
      <c r="C179" s="79">
        <f>$C$107+$C$125+$C$143+$C$161</f>
        <v>0</v>
      </c>
      <c r="D179" s="79">
        <f>$C$107+$C$125+$C$143+$C$161</f>
        <v>0</v>
      </c>
      <c r="G179" s="314"/>
    </row>
    <row r="180" spans="1:7" s="2" customFormat="1">
      <c r="A180" s="2" t="s">
        <v>356</v>
      </c>
      <c r="B180" s="99" t="s">
        <v>1039</v>
      </c>
      <c r="C180" s="79">
        <f>$C$108+$C$126+$C$144+$C$162</f>
        <v>0</v>
      </c>
      <c r="D180" s="79">
        <f>$C$108+$C$126+$C$144+$C$162</f>
        <v>0</v>
      </c>
      <c r="G180" s="314"/>
    </row>
    <row r="181" spans="1:7" s="2" customFormat="1">
      <c r="A181" s="2" t="s">
        <v>356</v>
      </c>
      <c r="B181" s="99" t="s">
        <v>1040</v>
      </c>
      <c r="C181" s="79">
        <f>$C$109+$C$127+$C$145+$C$163</f>
        <v>0</v>
      </c>
      <c r="D181" s="79">
        <f>$C$109+$C$127+$C$145+$C$163</f>
        <v>0</v>
      </c>
      <c r="G181" s="314"/>
    </row>
    <row r="182" spans="1:7" s="2" customFormat="1">
      <c r="A182" s="2" t="s">
        <v>356</v>
      </c>
      <c r="B182" s="99" t="s">
        <v>1041</v>
      </c>
      <c r="C182" s="79">
        <f>$C$110+$C$128+$C$146+$C$164</f>
        <v>0</v>
      </c>
      <c r="D182" s="79">
        <f>$C$110+$C$128+$C$146+$C$164</f>
        <v>0</v>
      </c>
      <c r="G182" s="314"/>
    </row>
    <row r="183" spans="1:7" s="2" customFormat="1">
      <c r="A183" s="2" t="s">
        <v>356</v>
      </c>
      <c r="B183" s="99" t="s">
        <v>1042</v>
      </c>
      <c r="C183" s="79">
        <f>$C$111+$C$129+$C$147+$C$165</f>
        <v>0</v>
      </c>
      <c r="D183" s="79">
        <f>$C$111+$C$129+$C$147+$C$165</f>
        <v>0</v>
      </c>
      <c r="G183" s="314"/>
    </row>
    <row r="184" spans="1:7" s="2" customFormat="1">
      <c r="A184" s="2" t="s">
        <v>356</v>
      </c>
      <c r="B184" s="99" t="s">
        <v>1043</v>
      </c>
      <c r="C184" s="79">
        <f>$C$112+$C$130+$C$148+$C$166</f>
        <v>0</v>
      </c>
      <c r="D184" s="79">
        <f>$C$112+$C$130+$C$148+$C$166</f>
        <v>0</v>
      </c>
      <c r="G184" s="314"/>
    </row>
    <row r="185" spans="1:7" s="2" customFormat="1">
      <c r="A185" s="2" t="s">
        <v>356</v>
      </c>
      <c r="B185" s="99" t="s">
        <v>1044</v>
      </c>
      <c r="C185" s="79">
        <f>$C$113+$C$131+$C$149+$C$167</f>
        <v>0</v>
      </c>
      <c r="D185" s="79">
        <f>$C$113+$C$131+$C$149+$C$167</f>
        <v>0</v>
      </c>
      <c r="G185" s="314"/>
    </row>
    <row r="186" spans="1:7" s="2" customFormat="1">
      <c r="A186" s="2" t="s">
        <v>356</v>
      </c>
      <c r="B186" s="99" t="s">
        <v>1045</v>
      </c>
      <c r="C186" s="79">
        <f>$C$114+$C$132+$C$150+$C$168</f>
        <v>0</v>
      </c>
      <c r="D186" s="79">
        <f>$C$114+$C$132+$C$150+$C$168</f>
        <v>0</v>
      </c>
      <c r="G186" s="314"/>
    </row>
    <row r="187" spans="1:7" s="2" customFormat="1">
      <c r="A187" s="2" t="s">
        <v>356</v>
      </c>
      <c r="B187" s="99" t="s">
        <v>1046</v>
      </c>
      <c r="C187" s="79">
        <f>$C$115+$C$133+$C$151+$C$169</f>
        <v>0</v>
      </c>
      <c r="D187" s="79">
        <f>$C$115+$C$133+$C$151+$C$169</f>
        <v>0</v>
      </c>
      <c r="G187" s="314"/>
    </row>
    <row r="188" spans="1:7" s="2" customFormat="1">
      <c r="A188" s="2" t="s">
        <v>356</v>
      </c>
      <c r="B188" s="99" t="s">
        <v>1047</v>
      </c>
      <c r="C188" s="79">
        <f>$C$116+$C$134+$C$152+$C$170</f>
        <v>0</v>
      </c>
      <c r="D188" s="79">
        <f>$C$116+$C$134+$C$152+$C$170</f>
        <v>0</v>
      </c>
      <c r="G188" s="314"/>
    </row>
    <row r="189" spans="1:7" s="2" customFormat="1">
      <c r="A189" s="2" t="s">
        <v>356</v>
      </c>
      <c r="B189" s="99" t="s">
        <v>772</v>
      </c>
      <c r="C189" s="79">
        <f>$C$117+$C$135+$C$153+$C$171</f>
        <v>0</v>
      </c>
      <c r="D189" s="79">
        <f>$C$117+$C$135+$C$153+$C$171</f>
        <v>0</v>
      </c>
      <c r="G189" s="314"/>
    </row>
    <row r="190" spans="1:7" s="2" customFormat="1">
      <c r="A190" s="2" t="s">
        <v>356</v>
      </c>
      <c r="B190" s="99" t="s">
        <v>773</v>
      </c>
      <c r="C190" s="79">
        <f>$C$118+$C$136+$C$154+$C$172</f>
        <v>0</v>
      </c>
      <c r="D190" s="79">
        <f>$C$118+$C$136+$C$154+$C$172</f>
        <v>0</v>
      </c>
      <c r="G190" s="314"/>
    </row>
    <row r="191" spans="1:7" s="2" customFormat="1">
      <c r="A191" s="2" t="s">
        <v>356</v>
      </c>
      <c r="B191" s="99" t="s">
        <v>628</v>
      </c>
      <c r="C191" s="79">
        <f>$C$119+$C$137+$C$155+$C$173</f>
        <v>0</v>
      </c>
      <c r="D191" s="79">
        <f>$C$119+$C$137+$C$155+$C$173</f>
        <v>0</v>
      </c>
      <c r="G191" s="314"/>
    </row>
    <row r="192" spans="1:7" s="2" customFormat="1">
      <c r="A192" s="2" t="s">
        <v>356</v>
      </c>
      <c r="B192" s="1265" t="s">
        <v>1270</v>
      </c>
      <c r="C192" s="81">
        <f>$C$120+$C$138+$C$156+$C$174</f>
        <v>0</v>
      </c>
      <c r="D192" s="81">
        <f>$C$120+$C$138+$C$156+$C$174</f>
        <v>0</v>
      </c>
      <c r="G192" s="314"/>
    </row>
    <row r="193" spans="1:7" s="2" customFormat="1">
      <c r="A193" s="2" t="s">
        <v>356</v>
      </c>
      <c r="B193" s="91"/>
      <c r="C193" s="48"/>
      <c r="D193" s="48"/>
      <c r="E193" s="7"/>
      <c r="G193" s="314"/>
    </row>
    <row r="194" spans="1:7" s="2" customFormat="1" ht="25.5">
      <c r="A194" s="7" t="s">
        <v>356</v>
      </c>
      <c r="B194" s="73" t="str">
        <f>'MAL2T-2017A.XLS'!B92</f>
        <v>Tabell 2A- 1 - I 
Ledig kapasitet i bydelens barnehager (fulltidsplasser)</v>
      </c>
      <c r="C194" s="58"/>
      <c r="D194" s="58"/>
      <c r="E194" s="7"/>
      <c r="G194" s="314"/>
    </row>
    <row r="195" spans="1:7" s="2" customFormat="1">
      <c r="A195" s="7" t="s">
        <v>356</v>
      </c>
      <c r="B195" s="87" t="s">
        <v>478</v>
      </c>
      <c r="C195" s="310">
        <f>'MAL2T-2017A.XLS'!$C$93</f>
        <v>0</v>
      </c>
      <c r="D195" s="310">
        <f>'MAL2T-2017A.XLS'!$C$93</f>
        <v>0</v>
      </c>
      <c r="E195" s="51"/>
      <c r="G195" s="314"/>
    </row>
    <row r="196" spans="1:7" s="2" customFormat="1">
      <c r="A196" s="51" t="s">
        <v>356</v>
      </c>
      <c r="B196" s="87" t="s">
        <v>479</v>
      </c>
      <c r="C196" s="310">
        <f>'MAL2T-2017A.XLS'!$C$94</f>
        <v>0</v>
      </c>
      <c r="D196" s="310">
        <f>'MAL2T-2017A.XLS'!$C$94</f>
        <v>0</v>
      </c>
      <c r="E196" s="51"/>
      <c r="G196" s="314"/>
    </row>
    <row r="197" spans="1:7" s="2" customFormat="1">
      <c r="A197" s="51" t="s">
        <v>356</v>
      </c>
      <c r="B197" s="85" t="s">
        <v>545</v>
      </c>
      <c r="C197" s="78">
        <f>'MAL2T-2017A.XLS'!$C$95</f>
        <v>0</v>
      </c>
      <c r="D197" s="78">
        <f>'MAL2T-2017A.XLS'!$C$95</f>
        <v>0</v>
      </c>
      <c r="E197" s="51"/>
      <c r="G197" s="314"/>
    </row>
    <row r="198" spans="1:7" s="2" customFormat="1">
      <c r="A198" s="51" t="s">
        <v>356</v>
      </c>
      <c r="B198" s="87"/>
      <c r="C198" s="310"/>
      <c r="D198" s="310"/>
      <c r="E198" s="51"/>
      <c r="G198" s="314"/>
    </row>
    <row r="199" spans="1:7" s="2" customFormat="1">
      <c r="A199" s="51" t="s">
        <v>356</v>
      </c>
      <c r="B199" s="73" t="str">
        <f>'MAL2T-2017A.XLS'!B98</f>
        <v>Tabell 2A- 1 - J Informasjonsskjema fra barnehage/foresatte til skole  i 2017</v>
      </c>
      <c r="C199" s="429" t="s">
        <v>544</v>
      </c>
      <c r="D199" s="429" t="s">
        <v>544</v>
      </c>
      <c r="E199" s="51"/>
      <c r="G199" s="314"/>
    </row>
    <row r="200" spans="1:7" s="2" customFormat="1">
      <c r="A200" s="51" t="s">
        <v>356</v>
      </c>
      <c r="B200" s="405" t="s">
        <v>1090</v>
      </c>
      <c r="C200" s="405">
        <f>'MAL2T-2017A.XLS'!C99</f>
        <v>0</v>
      </c>
      <c r="D200" s="405">
        <f>'MAL2T-2017A.XLS'!$C$99</f>
        <v>0</v>
      </c>
      <c r="E200" s="51"/>
      <c r="G200" s="314"/>
    </row>
    <row r="201" spans="1:7" s="2" customFormat="1">
      <c r="A201" s="51" t="s">
        <v>356</v>
      </c>
      <c r="B201" s="405" t="s">
        <v>1091</v>
      </c>
      <c r="C201" s="405">
        <f>'MAL2T-2017A.XLS'!C100</f>
        <v>0</v>
      </c>
      <c r="D201" s="428">
        <f>'MAL2T-2017A.XLS'!$C$100</f>
        <v>0</v>
      </c>
      <c r="E201" s="51"/>
      <c r="G201" s="314"/>
    </row>
    <row r="202" spans="1:7" s="2" customFormat="1">
      <c r="A202" s="51" t="s">
        <v>356</v>
      </c>
      <c r="B202" s="407" t="s">
        <v>1092</v>
      </c>
      <c r="C202" s="405">
        <f>'MAL2T-2017A.XLS'!D99</f>
        <v>0</v>
      </c>
      <c r="D202" s="428">
        <f>'MAL2T-2017A.XLS'!$D$99</f>
        <v>0</v>
      </c>
      <c r="E202" s="51"/>
      <c r="G202" s="314"/>
    </row>
    <row r="203" spans="1:7" s="2" customFormat="1">
      <c r="A203" s="51" t="s">
        <v>356</v>
      </c>
      <c r="B203" s="417" t="s">
        <v>1093</v>
      </c>
      <c r="C203" s="210">
        <f>'MAL2T-2017A.XLS'!D100</f>
        <v>0</v>
      </c>
      <c r="D203" s="210">
        <f>'MAL2T-2017A.XLS'!$D$100</f>
        <v>0</v>
      </c>
      <c r="E203" s="51"/>
      <c r="G203" s="314"/>
    </row>
    <row r="204" spans="1:7" s="2" customFormat="1">
      <c r="A204" s="51" t="s">
        <v>356</v>
      </c>
      <c r="B204" s="405" t="s">
        <v>1095</v>
      </c>
      <c r="C204" s="416" t="e">
        <f>'MAL2T-2017A.XLS'!E99</f>
        <v>#DIV/0!</v>
      </c>
      <c r="D204" s="416" t="e">
        <f>'MAL2T-2017A.XLS'!$E$99</f>
        <v>#DIV/0!</v>
      </c>
      <c r="E204" s="51"/>
      <c r="G204" s="314"/>
    </row>
    <row r="205" spans="1:7" s="2" customFormat="1">
      <c r="A205" s="51" t="s">
        <v>356</v>
      </c>
      <c r="B205" s="405" t="s">
        <v>1094</v>
      </c>
      <c r="C205" s="416" t="e">
        <f>'MAL2T-2017A.XLS'!E100</f>
        <v>#DIV/0!</v>
      </c>
      <c r="D205" s="416" t="e">
        <f>'MAL2T-2017A.XLS'!$E$100</f>
        <v>#DIV/0!</v>
      </c>
      <c r="E205" s="51"/>
      <c r="G205" s="314"/>
    </row>
    <row r="206" spans="1:7" s="2" customFormat="1">
      <c r="A206" s="51" t="s">
        <v>356</v>
      </c>
      <c r="B206" s="93"/>
      <c r="C206" s="310"/>
      <c r="D206" s="310"/>
      <c r="E206" s="51"/>
      <c r="G206" s="314"/>
    </row>
    <row r="207" spans="1:7" s="2" customFormat="1">
      <c r="A207" s="51" t="s">
        <v>1299</v>
      </c>
      <c r="B207" s="431" t="s">
        <v>1198</v>
      </c>
      <c r="C207" s="7"/>
      <c r="D207" s="7"/>
      <c r="E207" s="7"/>
      <c r="G207" s="314"/>
    </row>
    <row r="208" spans="1:7" s="2" customFormat="1">
      <c r="A208" s="436" t="s">
        <v>1299</v>
      </c>
      <c r="B208" s="453" t="s">
        <v>1373</v>
      </c>
      <c r="C208" s="1167">
        <f>'MAL2T-2017A.XLS'!F104</f>
        <v>0</v>
      </c>
      <c r="D208" s="1167">
        <f>'MAL2T-2017A.XLS'!$F$104</f>
        <v>0</v>
      </c>
      <c r="E208" s="312"/>
      <c r="G208" s="314"/>
    </row>
    <row r="209" spans="1:7" s="2" customFormat="1">
      <c r="A209" s="436" t="s">
        <v>1299</v>
      </c>
      <c r="B209" s="453" t="s">
        <v>1372</v>
      </c>
      <c r="C209" s="1167">
        <f>'MAL2T-2017A.XLS'!F105</f>
        <v>0</v>
      </c>
      <c r="D209" s="1167">
        <f>'MAL2T-2017A.XLS'!$F$105</f>
        <v>0</v>
      </c>
      <c r="E209" s="312"/>
      <c r="G209" s="314"/>
    </row>
    <row r="210" spans="1:7" s="2" customFormat="1">
      <c r="A210" s="436" t="s">
        <v>1299</v>
      </c>
      <c r="B210" s="93"/>
      <c r="C210" s="310"/>
      <c r="D210" s="310"/>
      <c r="E210" s="436"/>
      <c r="G210" s="314"/>
    </row>
    <row r="211" spans="1:7">
      <c r="A211" s="436" t="s">
        <v>1299</v>
      </c>
      <c r="B211" s="93"/>
      <c r="C211" s="310"/>
      <c r="D211" s="310"/>
      <c r="E211" s="436"/>
    </row>
    <row r="212" spans="1:7" ht="55.7" customHeight="1">
      <c r="A212" s="436" t="s">
        <v>356</v>
      </c>
      <c r="B212" s="83" t="s">
        <v>223</v>
      </c>
      <c r="C212" s="48"/>
      <c r="D212" s="48"/>
    </row>
    <row r="213" spans="1:7" s="51" customFormat="1">
      <c r="A213" s="7" t="s">
        <v>356</v>
      </c>
      <c r="B213" s="73" t="str">
        <f>'MAL2T-2017A.XLS'!B111</f>
        <v>Personellinnsats innen helsestasjons- og skolehelstetjeneste (KOSTRA-funksjon 232)</v>
      </c>
      <c r="C213" s="48"/>
      <c r="D213" s="48"/>
      <c r="E213" s="7"/>
      <c r="G213" s="312"/>
    </row>
    <row r="214" spans="1:7" s="51" customFormat="1">
      <c r="A214" s="7" t="s">
        <v>356</v>
      </c>
      <c r="B214" s="104" t="s">
        <v>1019</v>
      </c>
      <c r="C214" s="48" t="s">
        <v>544</v>
      </c>
      <c r="D214" s="48" t="s">
        <v>544</v>
      </c>
      <c r="E214" s="7"/>
      <c r="G214" s="312"/>
    </row>
    <row r="215" spans="1:7" s="51" customFormat="1">
      <c r="A215" s="7" t="s">
        <v>356</v>
      </c>
      <c r="B215" s="87" t="s">
        <v>386</v>
      </c>
      <c r="C215" s="48">
        <f>'MAL2T-2017A.XLS'!$E$112</f>
        <v>0</v>
      </c>
      <c r="D215" s="48">
        <f>'MAL2T-2017A.XLS'!$E$112</f>
        <v>0</v>
      </c>
      <c r="E215" s="7"/>
      <c r="G215" s="312"/>
    </row>
    <row r="216" spans="1:7" s="51" customFormat="1">
      <c r="A216" s="7" t="s">
        <v>356</v>
      </c>
      <c r="B216" s="87" t="s">
        <v>842</v>
      </c>
      <c r="C216" s="48">
        <f>'MAL2T-2017A.XLS'!$E$113</f>
        <v>0</v>
      </c>
      <c r="D216" s="48">
        <f>'MAL2T-2017A.XLS'!$E$113</f>
        <v>0</v>
      </c>
      <c r="E216" s="7"/>
      <c r="G216" s="312"/>
    </row>
    <row r="217" spans="1:7" s="51" customFormat="1">
      <c r="A217" s="7" t="s">
        <v>356</v>
      </c>
      <c r="B217" s="87" t="s">
        <v>117</v>
      </c>
      <c r="C217" s="48">
        <f>'MAL2T-2017A.XLS'!$E$114</f>
        <v>0</v>
      </c>
      <c r="D217" s="48">
        <f>'MAL2T-2017A.XLS'!$E$114</f>
        <v>0</v>
      </c>
      <c r="E217" s="7"/>
      <c r="G217" s="312"/>
    </row>
    <row r="218" spans="1:7" s="51" customFormat="1" ht="23.45" customHeight="1">
      <c r="A218" s="7" t="s">
        <v>356</v>
      </c>
      <c r="B218" s="87" t="s">
        <v>148</v>
      </c>
      <c r="C218" s="48">
        <f>'MAL2T-2017A.XLS'!$E$115</f>
        <v>0</v>
      </c>
      <c r="D218" s="48">
        <f>'MAL2T-2017A.XLS'!$E$115</f>
        <v>0</v>
      </c>
      <c r="E218" s="7"/>
      <c r="G218" s="312"/>
    </row>
    <row r="219" spans="1:7" s="51" customFormat="1" ht="23.45" customHeight="1">
      <c r="A219" s="7" t="s">
        <v>356</v>
      </c>
      <c r="B219" s="87" t="s">
        <v>14</v>
      </c>
      <c r="C219" s="48">
        <f>'MAL2T-2017A.XLS'!$E$116</f>
        <v>0</v>
      </c>
      <c r="D219" s="48">
        <f>'MAL2T-2017A.XLS'!$E$116</f>
        <v>0</v>
      </c>
      <c r="E219" s="7"/>
      <c r="G219" s="312"/>
    </row>
    <row r="220" spans="1:7" s="51" customFormat="1" ht="23.45" customHeight="1">
      <c r="A220" s="7" t="s">
        <v>356</v>
      </c>
      <c r="B220" s="87" t="s">
        <v>15</v>
      </c>
      <c r="C220" s="48">
        <f>'MAL2T-2017A.XLS'!$E$117</f>
        <v>0</v>
      </c>
      <c r="D220" s="48">
        <f>'MAL2T-2017A.XLS'!$E$117</f>
        <v>0</v>
      </c>
      <c r="E220" s="7"/>
      <c r="G220" s="312"/>
    </row>
    <row r="221" spans="1:7" s="51" customFormat="1">
      <c r="A221" s="7" t="s">
        <v>356</v>
      </c>
      <c r="B221" s="85" t="s">
        <v>1002</v>
      </c>
      <c r="C221" s="78">
        <f>'MAL2T-2017A.XLS'!$E$118</f>
        <v>0</v>
      </c>
      <c r="D221" s="78">
        <f>'MAL2T-2017A.XLS'!$E$118</f>
        <v>0</v>
      </c>
      <c r="E221" s="7"/>
      <c r="G221" s="312"/>
    </row>
    <row r="222" spans="1:7" s="51" customFormat="1">
      <c r="A222" s="7" t="s">
        <v>356</v>
      </c>
      <c r="B222" s="84" t="s">
        <v>147</v>
      </c>
      <c r="C222" s="48">
        <f>'MAL2T-2017A.XLS'!$E$119</f>
        <v>0</v>
      </c>
      <c r="D222" s="48">
        <f>'MAL2T-2017A.XLS'!$E$119</f>
        <v>0</v>
      </c>
      <c r="E222" s="7"/>
      <c r="G222" s="312"/>
    </row>
    <row r="223" spans="1:7" s="51" customFormat="1">
      <c r="A223" s="7" t="s">
        <v>356</v>
      </c>
      <c r="B223" s="104" t="s">
        <v>1319</v>
      </c>
      <c r="C223" s="48" t="s">
        <v>544</v>
      </c>
      <c r="D223" s="48" t="s">
        <v>544</v>
      </c>
      <c r="E223" s="7"/>
      <c r="G223" s="312"/>
    </row>
    <row r="224" spans="1:7" s="51" customFormat="1">
      <c r="A224" s="7" t="s">
        <v>356</v>
      </c>
      <c r="B224" s="87" t="s">
        <v>386</v>
      </c>
      <c r="C224" s="48">
        <f>'MAL2T-2017A.XLS'!$F$112</f>
        <v>0</v>
      </c>
      <c r="D224" s="48">
        <f>'MAL2T-2017A.XLS'!$F$112</f>
        <v>0</v>
      </c>
      <c r="E224" s="7"/>
      <c r="G224" s="312"/>
    </row>
    <row r="225" spans="1:7">
      <c r="A225" s="7" t="s">
        <v>356</v>
      </c>
      <c r="B225" s="87" t="s">
        <v>842</v>
      </c>
      <c r="C225" s="48">
        <f>'MAL2T-2017A.XLS'!$F$113</f>
        <v>0</v>
      </c>
      <c r="D225" s="48">
        <f>'MAL2T-2017A.XLS'!$F$113</f>
        <v>0</v>
      </c>
    </row>
    <row r="226" spans="1:7">
      <c r="A226" s="7" t="s">
        <v>356</v>
      </c>
      <c r="B226" s="87" t="s">
        <v>117</v>
      </c>
      <c r="C226" s="48">
        <f>'MAL2T-2017A.XLS'!$F$114</f>
        <v>0</v>
      </c>
      <c r="D226" s="48">
        <f>'MAL2T-2017A.XLS'!$F$114</f>
        <v>0</v>
      </c>
    </row>
    <row r="227" spans="1:7">
      <c r="A227" s="7" t="s">
        <v>356</v>
      </c>
      <c r="B227" s="87" t="s">
        <v>148</v>
      </c>
      <c r="C227" s="48">
        <f>'MAL2T-2017A.XLS'!$F$115</f>
        <v>0</v>
      </c>
      <c r="D227" s="48">
        <f>'MAL2T-2017A.XLS'!$F$115</f>
        <v>0</v>
      </c>
    </row>
    <row r="228" spans="1:7" s="436" customFormat="1">
      <c r="A228" s="7" t="s">
        <v>356</v>
      </c>
      <c r="B228" s="87" t="s">
        <v>14</v>
      </c>
      <c r="C228" s="48">
        <f>'MAL2T-2017A.XLS'!$F$116</f>
        <v>0</v>
      </c>
      <c r="D228" s="48">
        <f>'MAL2T-2017A.XLS'!$F$116</f>
        <v>0</v>
      </c>
      <c r="E228" s="7"/>
      <c r="G228" s="312"/>
    </row>
    <row r="229" spans="1:7" s="436" customFormat="1">
      <c r="A229" s="7" t="s">
        <v>356</v>
      </c>
      <c r="B229" s="87" t="s">
        <v>15</v>
      </c>
      <c r="C229" s="48">
        <f>'MAL2T-2017A.XLS'!$F$117</f>
        <v>0</v>
      </c>
      <c r="D229" s="48">
        <f>'MAL2T-2017A.XLS'!$F$117</f>
        <v>0</v>
      </c>
      <c r="E229" s="7"/>
      <c r="G229" s="312"/>
    </row>
    <row r="230" spans="1:7" ht="33" customHeight="1">
      <c r="A230" s="7" t="s">
        <v>356</v>
      </c>
      <c r="B230" s="85" t="s">
        <v>1002</v>
      </c>
      <c r="C230" s="78">
        <f>'MAL2T-2017A.XLS'!$F$118</f>
        <v>0</v>
      </c>
      <c r="D230" s="78">
        <f>'MAL2T-2017A.XLS'!$F$118</f>
        <v>0</v>
      </c>
    </row>
    <row r="231" spans="1:7" ht="43.5" customHeight="1">
      <c r="A231" s="7" t="s">
        <v>356</v>
      </c>
      <c r="B231" s="84" t="s">
        <v>147</v>
      </c>
      <c r="C231" s="48">
        <f>'MAL2T-2017A.XLS'!$F$119</f>
        <v>0</v>
      </c>
      <c r="D231" s="48">
        <f>'MAL2T-2017A.XLS'!$F$119</f>
        <v>0</v>
      </c>
    </row>
    <row r="232" spans="1:7">
      <c r="A232" s="7" t="s">
        <v>356</v>
      </c>
      <c r="B232" s="104" t="s">
        <v>1320</v>
      </c>
      <c r="C232" s="48" t="s">
        <v>544</v>
      </c>
      <c r="D232" s="48" t="s">
        <v>544</v>
      </c>
    </row>
    <row r="233" spans="1:7">
      <c r="A233" s="7" t="s">
        <v>356</v>
      </c>
      <c r="B233" s="1309" t="s">
        <v>386</v>
      </c>
      <c r="C233" s="48">
        <f>'MAL2T-2017A.XLS'!G112</f>
        <v>0</v>
      </c>
      <c r="D233" s="48">
        <f>'MAL2T-2017A.XLS'!$G$112</f>
        <v>0</v>
      </c>
    </row>
    <row r="234" spans="1:7">
      <c r="A234" s="7" t="s">
        <v>356</v>
      </c>
      <c r="B234" s="1309" t="s">
        <v>842</v>
      </c>
      <c r="C234" s="48">
        <f>'MAL2T-2017A.XLS'!G113</f>
        <v>0</v>
      </c>
      <c r="D234" s="48">
        <f>'MAL2T-2017A.XLS'!$G$113</f>
        <v>0</v>
      </c>
    </row>
    <row r="235" spans="1:7">
      <c r="A235" s="7" t="s">
        <v>356</v>
      </c>
      <c r="B235" s="1309" t="s">
        <v>117</v>
      </c>
      <c r="C235" s="48">
        <f>'MAL2T-2017A.XLS'!G114</f>
        <v>0</v>
      </c>
      <c r="D235" s="48">
        <f>'MAL2T-2017A.XLS'!$G$114</f>
        <v>0</v>
      </c>
    </row>
    <row r="236" spans="1:7">
      <c r="A236" s="7" t="s">
        <v>356</v>
      </c>
      <c r="B236" s="1309" t="s">
        <v>148</v>
      </c>
      <c r="C236" s="48">
        <f>'MAL2T-2017A.XLS'!G115</f>
        <v>0</v>
      </c>
      <c r="D236" s="48">
        <f>'MAL2T-2017A.XLS'!$G$115</f>
        <v>0</v>
      </c>
    </row>
    <row r="237" spans="1:7">
      <c r="A237" s="7" t="s">
        <v>356</v>
      </c>
      <c r="B237" s="1309" t="s">
        <v>14</v>
      </c>
      <c r="C237" s="48">
        <f>'MAL2T-2017A.XLS'!G116</f>
        <v>0</v>
      </c>
      <c r="D237" s="48">
        <f>'MAL2T-2017A.XLS'!$G$116</f>
        <v>0</v>
      </c>
    </row>
    <row r="238" spans="1:7">
      <c r="A238" s="7" t="s">
        <v>356</v>
      </c>
      <c r="B238" s="1309" t="s">
        <v>15</v>
      </c>
      <c r="C238" s="48">
        <f>'MAL2T-2017A.XLS'!G117</f>
        <v>0</v>
      </c>
      <c r="D238" s="48">
        <f>'MAL2T-2017A.XLS'!$G$117</f>
        <v>0</v>
      </c>
    </row>
    <row r="239" spans="1:7">
      <c r="A239" s="7" t="s">
        <v>356</v>
      </c>
      <c r="B239" s="85" t="s">
        <v>1002</v>
      </c>
      <c r="C239" s="78">
        <f>'MAL2T-2017A.XLS'!G118</f>
        <v>0</v>
      </c>
      <c r="D239" s="78">
        <f>SUM(D233:D238)</f>
        <v>0</v>
      </c>
    </row>
    <row r="240" spans="1:7">
      <c r="A240" s="7" t="s">
        <v>356</v>
      </c>
      <c r="B240" s="84" t="s">
        <v>147</v>
      </c>
      <c r="C240" s="48">
        <f>'MAL2T-2017A.XLS'!G119</f>
        <v>0</v>
      </c>
      <c r="D240" s="48">
        <f>'MAL2T-2017A.XLS'!$G$119</f>
        <v>0</v>
      </c>
    </row>
    <row r="241" spans="1:4">
      <c r="A241" s="7" t="s">
        <v>356</v>
      </c>
      <c r="B241" s="86" t="s">
        <v>144</v>
      </c>
      <c r="C241" s="48" t="s">
        <v>544</v>
      </c>
      <c r="D241" s="48" t="s">
        <v>544</v>
      </c>
    </row>
    <row r="242" spans="1:4">
      <c r="A242" s="7" t="s">
        <v>356</v>
      </c>
      <c r="B242" s="87" t="s">
        <v>386</v>
      </c>
      <c r="C242" s="48">
        <f>'MAL2T-2017A.XLS'!$H$112</f>
        <v>0</v>
      </c>
      <c r="D242" s="48">
        <f>'MAL2T-2017A.XLS'!$H$112</f>
        <v>0</v>
      </c>
    </row>
    <row r="243" spans="1:4">
      <c r="A243" s="7" t="s">
        <v>356</v>
      </c>
      <c r="B243" s="87" t="s">
        <v>842</v>
      </c>
      <c r="C243" s="48">
        <f>'MAL2T-2017A.XLS'!$H$113</f>
        <v>0</v>
      </c>
      <c r="D243" s="48">
        <f>'MAL2T-2017A.XLS'!$H$113</f>
        <v>0</v>
      </c>
    </row>
    <row r="244" spans="1:4">
      <c r="A244" s="7" t="s">
        <v>356</v>
      </c>
      <c r="B244" s="87" t="s">
        <v>117</v>
      </c>
      <c r="C244" s="48">
        <f>'MAL2T-2017A.XLS'!$H$114</f>
        <v>0</v>
      </c>
      <c r="D244" s="48">
        <f>'MAL2T-2017A.XLS'!$H$114</f>
        <v>0</v>
      </c>
    </row>
    <row r="245" spans="1:4">
      <c r="A245" s="7" t="s">
        <v>356</v>
      </c>
      <c r="B245" s="87" t="s">
        <v>148</v>
      </c>
      <c r="C245" s="48">
        <f>'MAL2T-2017A.XLS'!$H$115</f>
        <v>0</v>
      </c>
      <c r="D245" s="48">
        <f>'MAL2T-2017A.XLS'!$H$115</f>
        <v>0</v>
      </c>
    </row>
    <row r="246" spans="1:4">
      <c r="A246" s="7" t="s">
        <v>356</v>
      </c>
      <c r="B246" s="87" t="s">
        <v>14</v>
      </c>
      <c r="C246" s="48">
        <f>'MAL2T-2017A.XLS'!$H$116</f>
        <v>0</v>
      </c>
      <c r="D246" s="48">
        <f>'MAL2T-2017A.XLS'!$H$116</f>
        <v>0</v>
      </c>
    </row>
    <row r="247" spans="1:4">
      <c r="A247" s="7" t="s">
        <v>356</v>
      </c>
      <c r="B247" s="87" t="s">
        <v>15</v>
      </c>
      <c r="C247" s="48">
        <f>'MAL2T-2017A.XLS'!$H$117</f>
        <v>0</v>
      </c>
      <c r="D247" s="48">
        <f>'MAL2T-2017A.XLS'!$H$117</f>
        <v>0</v>
      </c>
    </row>
    <row r="248" spans="1:4">
      <c r="A248" s="7" t="s">
        <v>356</v>
      </c>
      <c r="B248" s="85" t="s">
        <v>1002</v>
      </c>
      <c r="C248" s="78">
        <f>'MAL2T-2017A.XLS'!$H$118</f>
        <v>0</v>
      </c>
      <c r="D248" s="78">
        <f>'MAL2T-2017A.XLS'!$H$118</f>
        <v>0</v>
      </c>
    </row>
    <row r="249" spans="1:4">
      <c r="A249" s="7" t="s">
        <v>356</v>
      </c>
      <c r="B249" s="84" t="s">
        <v>147</v>
      </c>
      <c r="C249" s="48">
        <f>'MAL2T-2017A.XLS'!$H$119</f>
        <v>0</v>
      </c>
      <c r="D249" s="48">
        <f>'MAL2T-2017A.XLS'!$H$119</f>
        <v>0</v>
      </c>
    </row>
    <row r="250" spans="1:4">
      <c r="A250" s="7" t="s">
        <v>356</v>
      </c>
      <c r="B250" s="86" t="s">
        <v>1020</v>
      </c>
      <c r="C250" s="48" t="s">
        <v>544</v>
      </c>
      <c r="D250" s="48" t="s">
        <v>544</v>
      </c>
    </row>
    <row r="251" spans="1:4">
      <c r="A251" s="7" t="s">
        <v>356</v>
      </c>
      <c r="B251" s="87" t="s">
        <v>386</v>
      </c>
      <c r="C251" s="48">
        <f>'MAL2T-2017A.XLS'!$I$112</f>
        <v>0</v>
      </c>
      <c r="D251" s="48">
        <f>'MAL2T-2017A.XLS'!$I$112</f>
        <v>0</v>
      </c>
    </row>
    <row r="252" spans="1:4">
      <c r="A252" s="7" t="s">
        <v>356</v>
      </c>
      <c r="B252" s="87" t="s">
        <v>842</v>
      </c>
      <c r="C252" s="48">
        <f>'MAL2T-2017A.XLS'!$I$113</f>
        <v>0</v>
      </c>
      <c r="D252" s="48">
        <f>'MAL2T-2017A.XLS'!$I$113</f>
        <v>0</v>
      </c>
    </row>
    <row r="253" spans="1:4">
      <c r="A253" s="7" t="s">
        <v>356</v>
      </c>
      <c r="B253" s="87" t="s">
        <v>117</v>
      </c>
      <c r="C253" s="48">
        <f>'MAL2T-2017A.XLS'!$I$114</f>
        <v>0</v>
      </c>
      <c r="D253" s="48">
        <f>'MAL2T-2017A.XLS'!$I$114</f>
        <v>0</v>
      </c>
    </row>
    <row r="254" spans="1:4">
      <c r="A254" s="7" t="s">
        <v>356</v>
      </c>
      <c r="B254" s="87" t="s">
        <v>148</v>
      </c>
      <c r="C254" s="48">
        <f>'MAL2T-2017A.XLS'!$I$115</f>
        <v>0</v>
      </c>
      <c r="D254" s="48">
        <f>'MAL2T-2017A.XLS'!$I$115</f>
        <v>0</v>
      </c>
    </row>
    <row r="255" spans="1:4">
      <c r="A255" s="7" t="s">
        <v>356</v>
      </c>
      <c r="B255" s="87" t="s">
        <v>14</v>
      </c>
      <c r="C255" s="48">
        <f>'MAL2T-2017A.XLS'!$I$116</f>
        <v>0</v>
      </c>
      <c r="D255" s="48">
        <f>'MAL2T-2017A.XLS'!$I$116</f>
        <v>0</v>
      </c>
    </row>
    <row r="256" spans="1:4">
      <c r="A256" s="7" t="s">
        <v>356</v>
      </c>
      <c r="B256" s="87" t="s">
        <v>15</v>
      </c>
      <c r="C256" s="48">
        <f>'MAL2T-2017A.XLS'!$I$117</f>
        <v>0</v>
      </c>
      <c r="D256" s="48">
        <f>'MAL2T-2017A.XLS'!$I$117</f>
        <v>0</v>
      </c>
    </row>
    <row r="257" spans="1:8">
      <c r="A257" s="7" t="s">
        <v>356</v>
      </c>
      <c r="B257" s="85" t="s">
        <v>1002</v>
      </c>
      <c r="C257" s="78">
        <f>'MAL2T-2017A.XLS'!$I$118</f>
        <v>0</v>
      </c>
      <c r="D257" s="78">
        <f>'MAL2T-2017A.XLS'!$I$118</f>
        <v>0</v>
      </c>
      <c r="H257" s="7" t="s">
        <v>152</v>
      </c>
    </row>
    <row r="258" spans="1:8">
      <c r="A258" s="7" t="s">
        <v>356</v>
      </c>
      <c r="B258" s="84" t="s">
        <v>147</v>
      </c>
      <c r="C258" s="48">
        <f>'MAL2T-2017A.XLS'!$I$119</f>
        <v>0</v>
      </c>
      <c r="D258" s="48">
        <f>'MAL2T-2017A.XLS'!$I$119</f>
        <v>0</v>
      </c>
    </row>
    <row r="259" spans="1:8">
      <c r="A259" s="7" t="s">
        <v>356</v>
      </c>
      <c r="B259" s="104" t="s">
        <v>1021</v>
      </c>
      <c r="C259" s="48" t="s">
        <v>544</v>
      </c>
      <c r="D259" s="48" t="s">
        <v>544</v>
      </c>
    </row>
    <row r="260" spans="1:8">
      <c r="A260" s="7" t="s">
        <v>356</v>
      </c>
      <c r="B260" s="87" t="s">
        <v>386</v>
      </c>
      <c r="C260" s="48">
        <f>'MAL2T-2017A.XLS'!$J$112</f>
        <v>0</v>
      </c>
      <c r="D260" s="48">
        <f>'MAL2T-2017A.XLS'!$J$112</f>
        <v>0</v>
      </c>
    </row>
    <row r="261" spans="1:8">
      <c r="A261" s="7" t="s">
        <v>356</v>
      </c>
      <c r="B261" s="87" t="s">
        <v>842</v>
      </c>
      <c r="C261" s="48">
        <f>'MAL2T-2017A.XLS'!$J$113</f>
        <v>0</v>
      </c>
      <c r="D261" s="48">
        <f>'MAL2T-2017A.XLS'!$J$113</f>
        <v>0</v>
      </c>
    </row>
    <row r="262" spans="1:8">
      <c r="A262" s="7" t="s">
        <v>356</v>
      </c>
      <c r="B262" s="87" t="s">
        <v>117</v>
      </c>
      <c r="C262" s="48">
        <f>'MAL2T-2017A.XLS'!$J$114</f>
        <v>0</v>
      </c>
      <c r="D262" s="48">
        <f>'MAL2T-2017A.XLS'!$J$114</f>
        <v>0</v>
      </c>
    </row>
    <row r="263" spans="1:8">
      <c r="A263" s="7" t="s">
        <v>356</v>
      </c>
      <c r="B263" s="87" t="s">
        <v>148</v>
      </c>
      <c r="C263" s="48">
        <f>'MAL2T-2017A.XLS'!$J$115</f>
        <v>0</v>
      </c>
      <c r="D263" s="48">
        <f>'MAL2T-2017A.XLS'!$J$115</f>
        <v>0</v>
      </c>
    </row>
    <row r="264" spans="1:8">
      <c r="A264" s="7" t="s">
        <v>356</v>
      </c>
      <c r="B264" s="87" t="s">
        <v>14</v>
      </c>
      <c r="C264" s="48">
        <f>'MAL2T-2017A.XLS'!$J$116</f>
        <v>0</v>
      </c>
      <c r="D264" s="48">
        <f>'MAL2T-2017A.XLS'!$J$116</f>
        <v>0</v>
      </c>
    </row>
    <row r="265" spans="1:8">
      <c r="A265" s="7" t="s">
        <v>356</v>
      </c>
      <c r="B265" s="87" t="s">
        <v>15</v>
      </c>
      <c r="C265" s="48">
        <f>'MAL2T-2017A.XLS'!$J$117</f>
        <v>0</v>
      </c>
      <c r="D265" s="48">
        <f>'MAL2T-2017A.XLS'!$J$117</f>
        <v>0</v>
      </c>
    </row>
    <row r="266" spans="1:8">
      <c r="A266" s="7" t="s">
        <v>356</v>
      </c>
      <c r="B266" s="85" t="s">
        <v>1002</v>
      </c>
      <c r="C266" s="78">
        <f>'MAL2T-2017A.XLS'!$J$118</f>
        <v>0</v>
      </c>
      <c r="D266" s="78">
        <f>'MAL2T-2017A.XLS'!$J$118</f>
        <v>0</v>
      </c>
    </row>
    <row r="267" spans="1:8">
      <c r="A267" s="7" t="s">
        <v>356</v>
      </c>
      <c r="B267" s="84" t="s">
        <v>147</v>
      </c>
      <c r="C267" s="48">
        <f>'MAL2T-2017A.XLS'!$J$119</f>
        <v>0</v>
      </c>
      <c r="D267" s="48">
        <f>'MAL2T-2017A.XLS'!$J$119</f>
        <v>0</v>
      </c>
    </row>
    <row r="268" spans="1:8">
      <c r="A268" s="7" t="s">
        <v>356</v>
      </c>
      <c r="B268" s="104" t="s">
        <v>1022</v>
      </c>
      <c r="C268" s="48" t="s">
        <v>544</v>
      </c>
      <c r="D268" s="48" t="s">
        <v>544</v>
      </c>
    </row>
    <row r="269" spans="1:8">
      <c r="A269" s="7" t="s">
        <v>356</v>
      </c>
      <c r="B269" s="87" t="s">
        <v>386</v>
      </c>
      <c r="C269" s="48">
        <f>'MAL2T-2017A.XLS'!$K$112</f>
        <v>0</v>
      </c>
      <c r="D269" s="48">
        <f>'MAL2T-2017A.XLS'!$K$112</f>
        <v>0</v>
      </c>
    </row>
    <row r="270" spans="1:8">
      <c r="A270" s="7" t="s">
        <v>356</v>
      </c>
      <c r="B270" s="87" t="s">
        <v>842</v>
      </c>
      <c r="C270" s="48">
        <f>'MAL2T-2017A.XLS'!$K$113</f>
        <v>0</v>
      </c>
      <c r="D270" s="48">
        <f>'MAL2T-2017A.XLS'!$K$113</f>
        <v>0</v>
      </c>
    </row>
    <row r="271" spans="1:8">
      <c r="A271" s="7" t="s">
        <v>356</v>
      </c>
      <c r="B271" s="87" t="s">
        <v>117</v>
      </c>
      <c r="C271" s="48">
        <f>'MAL2T-2017A.XLS'!$K$114</f>
        <v>0</v>
      </c>
      <c r="D271" s="48">
        <f>'MAL2T-2017A.XLS'!$K$114</f>
        <v>0</v>
      </c>
    </row>
    <row r="272" spans="1:8">
      <c r="A272" s="7" t="s">
        <v>356</v>
      </c>
      <c r="B272" s="87" t="s">
        <v>148</v>
      </c>
      <c r="C272" s="48">
        <f>'MAL2T-2017A.XLS'!$K$115</f>
        <v>0</v>
      </c>
      <c r="D272" s="48">
        <f>'MAL2T-2017A.XLS'!$K$115</f>
        <v>0</v>
      </c>
    </row>
    <row r="273" spans="1:4">
      <c r="A273" s="7" t="s">
        <v>356</v>
      </c>
      <c r="B273" s="87" t="s">
        <v>14</v>
      </c>
      <c r="C273" s="48">
        <f>'MAL2T-2017A.XLS'!$K$116</f>
        <v>0</v>
      </c>
      <c r="D273" s="48">
        <f>'MAL2T-2017A.XLS'!$K$116</f>
        <v>0</v>
      </c>
    </row>
    <row r="274" spans="1:4">
      <c r="A274" s="7" t="s">
        <v>356</v>
      </c>
      <c r="B274" s="87" t="s">
        <v>15</v>
      </c>
      <c r="C274" s="48">
        <f>'MAL2T-2017A.XLS'!$K$117</f>
        <v>0</v>
      </c>
      <c r="D274" s="48">
        <f>'MAL2T-2017A.XLS'!$K$117</f>
        <v>0</v>
      </c>
    </row>
    <row r="275" spans="1:4">
      <c r="A275" s="7" t="s">
        <v>356</v>
      </c>
      <c r="B275" s="85" t="s">
        <v>1002</v>
      </c>
      <c r="C275" s="78">
        <f>'MAL2T-2017A.XLS'!$K$118</f>
        <v>0</v>
      </c>
      <c r="D275" s="78">
        <f>'MAL2T-2017A.XLS'!$K$118</f>
        <v>0</v>
      </c>
    </row>
    <row r="276" spans="1:4">
      <c r="A276" s="7" t="s">
        <v>356</v>
      </c>
      <c r="B276" s="84" t="s">
        <v>147</v>
      </c>
      <c r="C276" s="48">
        <f>'MAL2T-2017A.XLS'!$K$119</f>
        <v>0</v>
      </c>
      <c r="D276" s="48">
        <f>'MAL2T-2017A.XLS'!$K$119</f>
        <v>0</v>
      </c>
    </row>
    <row r="277" spans="1:4">
      <c r="A277" s="7" t="s">
        <v>356</v>
      </c>
    </row>
    <row r="278" spans="1:4">
      <c r="A278" s="7" t="s">
        <v>356</v>
      </c>
      <c r="B278" s="105" t="s">
        <v>297</v>
      </c>
      <c r="C278" s="48"/>
      <c r="D278" s="48"/>
    </row>
    <row r="279" spans="1:4">
      <c r="A279" s="7" t="s">
        <v>356</v>
      </c>
      <c r="B279" s="67" t="s">
        <v>791</v>
      </c>
      <c r="C279" s="48">
        <f>'MAL2T-2017A.XLS'!$F$126</f>
        <v>0</v>
      </c>
      <c r="D279" s="48">
        <f>'MAL2T-2017A.XLS'!$F$126</f>
        <v>0</v>
      </c>
    </row>
    <row r="280" spans="1:4">
      <c r="A280" s="7" t="s">
        <v>356</v>
      </c>
      <c r="B280" s="67" t="s">
        <v>792</v>
      </c>
      <c r="C280" s="48">
        <f>'MAL2T-2017A.XLS'!$G$126</f>
        <v>0</v>
      </c>
      <c r="D280" s="48">
        <f>'MAL2T-2017A.XLS'!$G$126</f>
        <v>0</v>
      </c>
    </row>
    <row r="281" spans="1:4">
      <c r="A281" s="7" t="s">
        <v>356</v>
      </c>
      <c r="B281" s="91"/>
      <c r="C281" s="48"/>
      <c r="D281" s="48"/>
    </row>
    <row r="282" spans="1:4" ht="25.5">
      <c r="A282" s="7" t="s">
        <v>356</v>
      </c>
      <c r="B282" s="73" t="s">
        <v>810</v>
      </c>
      <c r="C282" s="48"/>
      <c r="D282" s="48"/>
    </row>
    <row r="283" spans="1:4">
      <c r="A283" s="7" t="s">
        <v>356</v>
      </c>
      <c r="B283" s="86" t="s">
        <v>586</v>
      </c>
      <c r="C283" s="48" t="s">
        <v>612</v>
      </c>
      <c r="D283" s="48" t="s">
        <v>612</v>
      </c>
    </row>
    <row r="284" spans="1:4">
      <c r="A284" s="7" t="s">
        <v>356</v>
      </c>
      <c r="B284" s="84" t="s">
        <v>118</v>
      </c>
      <c r="C284" s="48">
        <f>'MAL2T-2017A.XLS'!$D$144</f>
        <v>0</v>
      </c>
      <c r="D284" s="48">
        <f>'MAL2T-2017A.XLS'!$D$144</f>
        <v>0</v>
      </c>
    </row>
    <row r="285" spans="1:4">
      <c r="A285" s="7" t="s">
        <v>356</v>
      </c>
      <c r="B285" s="84" t="s">
        <v>119</v>
      </c>
      <c r="C285" s="48">
        <f>'MAL2T-2017A.XLS'!$E$144</f>
        <v>0</v>
      </c>
      <c r="D285" s="48">
        <f>'MAL2T-2017A.XLS'!$E$144</f>
        <v>0</v>
      </c>
    </row>
    <row r="286" spans="1:4">
      <c r="A286" s="7" t="s">
        <v>356</v>
      </c>
      <c r="B286" s="84" t="s">
        <v>595</v>
      </c>
      <c r="C286" s="48">
        <f>'MAL2T-2017A.XLS'!$F$144</f>
        <v>0</v>
      </c>
      <c r="D286" s="48">
        <f>'MAL2T-2017A.XLS'!$F$144</f>
        <v>0</v>
      </c>
    </row>
    <row r="287" spans="1:4">
      <c r="A287" s="7" t="s">
        <v>356</v>
      </c>
      <c r="B287" s="84" t="s">
        <v>596</v>
      </c>
      <c r="C287" s="48">
        <f>'MAL2T-2017A.XLS'!$G$144</f>
        <v>0</v>
      </c>
      <c r="D287" s="48">
        <f>'MAL2T-2017A.XLS'!$G$144</f>
        <v>0</v>
      </c>
    </row>
    <row r="288" spans="1:4">
      <c r="A288" s="7" t="s">
        <v>356</v>
      </c>
      <c r="B288" s="82" t="s">
        <v>196</v>
      </c>
      <c r="C288" s="48">
        <f>'MAL2T-2017A.XLS'!$H$144</f>
        <v>0</v>
      </c>
      <c r="D288" s="48">
        <f>'MAL2T-2017A.XLS'!$H$144</f>
        <v>0</v>
      </c>
    </row>
    <row r="289" spans="1:4">
      <c r="A289" s="7" t="s">
        <v>356</v>
      </c>
      <c r="B289" s="86" t="s">
        <v>195</v>
      </c>
      <c r="C289" s="48" t="s">
        <v>612</v>
      </c>
      <c r="D289" s="48" t="s">
        <v>612</v>
      </c>
    </row>
    <row r="290" spans="1:4">
      <c r="A290" s="7" t="s">
        <v>356</v>
      </c>
      <c r="B290" s="84" t="s">
        <v>118</v>
      </c>
      <c r="C290" s="48">
        <f>'MAL2T-2017A.XLS'!$D$151</f>
        <v>0</v>
      </c>
      <c r="D290" s="48">
        <f>'MAL2T-2017A.XLS'!$D$151</f>
        <v>0</v>
      </c>
    </row>
    <row r="291" spans="1:4">
      <c r="A291" s="7" t="s">
        <v>356</v>
      </c>
      <c r="B291" s="84" t="s">
        <v>119</v>
      </c>
      <c r="C291" s="48">
        <f>'MAL2T-2017A.XLS'!$E$151</f>
        <v>0</v>
      </c>
      <c r="D291" s="48">
        <f>'MAL2T-2017A.XLS'!$E$151</f>
        <v>0</v>
      </c>
    </row>
    <row r="292" spans="1:4">
      <c r="A292" s="7" t="s">
        <v>356</v>
      </c>
      <c r="B292" s="84" t="s">
        <v>595</v>
      </c>
      <c r="C292" s="48">
        <f>'MAL2T-2017A.XLS'!$F$151</f>
        <v>0</v>
      </c>
      <c r="D292" s="48">
        <f>'MAL2T-2017A.XLS'!$F$151</f>
        <v>0</v>
      </c>
    </row>
    <row r="293" spans="1:4">
      <c r="A293" s="7" t="s">
        <v>356</v>
      </c>
      <c r="B293" s="84" t="s">
        <v>596</v>
      </c>
      <c r="C293" s="48">
        <f>'MAL2T-2017A.XLS'!$G$151</f>
        <v>0</v>
      </c>
      <c r="D293" s="48">
        <f>'MAL2T-2017A.XLS'!$G$151</f>
        <v>0</v>
      </c>
    </row>
    <row r="294" spans="1:4">
      <c r="A294" s="7" t="s">
        <v>356</v>
      </c>
      <c r="B294" s="82" t="s">
        <v>196</v>
      </c>
      <c r="C294" s="48">
        <f>'MAL2T-2017A.XLS'!$H$151</f>
        <v>0</v>
      </c>
      <c r="D294" s="48">
        <f>'MAL2T-2017A.XLS'!$H$151</f>
        <v>0</v>
      </c>
    </row>
    <row r="295" spans="1:4">
      <c r="A295" s="7" t="s">
        <v>356</v>
      </c>
      <c r="B295" s="86" t="s">
        <v>366</v>
      </c>
      <c r="C295" s="48" t="s">
        <v>612</v>
      </c>
      <c r="D295" s="48" t="s">
        <v>612</v>
      </c>
    </row>
    <row r="296" spans="1:4">
      <c r="A296" s="7" t="s">
        <v>356</v>
      </c>
      <c r="B296" s="84" t="s">
        <v>118</v>
      </c>
      <c r="C296" s="48">
        <f>'MAL2T-2017A.XLS'!$D$158</f>
        <v>0</v>
      </c>
      <c r="D296" s="48">
        <f>'MAL2T-2017A.XLS'!$D$158</f>
        <v>0</v>
      </c>
    </row>
    <row r="297" spans="1:4">
      <c r="A297" s="7" t="s">
        <v>356</v>
      </c>
      <c r="B297" s="84" t="s">
        <v>119</v>
      </c>
      <c r="C297" s="48">
        <f>'MAL2T-2017A.XLS'!$E$158</f>
        <v>0</v>
      </c>
      <c r="D297" s="48">
        <f>'MAL2T-2017A.XLS'!$E$158</f>
        <v>0</v>
      </c>
    </row>
    <row r="298" spans="1:4">
      <c r="A298" s="7" t="s">
        <v>356</v>
      </c>
      <c r="B298" s="84" t="s">
        <v>595</v>
      </c>
      <c r="C298" s="48">
        <f>'MAL2T-2017A.XLS'!$F$158</f>
        <v>0</v>
      </c>
      <c r="D298" s="48">
        <f>'MAL2T-2017A.XLS'!$F$158</f>
        <v>0</v>
      </c>
    </row>
    <row r="299" spans="1:4">
      <c r="A299" s="7" t="s">
        <v>356</v>
      </c>
      <c r="B299" s="84" t="s">
        <v>596</v>
      </c>
      <c r="C299" s="48">
        <f>'MAL2T-2017A.XLS'!$G$158</f>
        <v>0</v>
      </c>
      <c r="D299" s="48">
        <f>'MAL2T-2017A.XLS'!$G$158</f>
        <v>0</v>
      </c>
    </row>
    <row r="300" spans="1:4" ht="45.75" customHeight="1">
      <c r="A300" s="7" t="s">
        <v>356</v>
      </c>
      <c r="B300" s="82" t="s">
        <v>196</v>
      </c>
      <c r="C300" s="48">
        <f>'MAL2T-2017A.XLS'!$H$158</f>
        <v>0</v>
      </c>
      <c r="D300" s="48">
        <f>'MAL2T-2017A.XLS'!$H$158</f>
        <v>0</v>
      </c>
    </row>
    <row r="301" spans="1:4">
      <c r="A301" s="7" t="s">
        <v>356</v>
      </c>
      <c r="B301" s="86" t="s">
        <v>587</v>
      </c>
      <c r="C301" s="48" t="s">
        <v>612</v>
      </c>
      <c r="D301" s="48" t="s">
        <v>612</v>
      </c>
    </row>
    <row r="302" spans="1:4">
      <c r="A302" s="7" t="s">
        <v>356</v>
      </c>
      <c r="B302" s="84" t="s">
        <v>118</v>
      </c>
      <c r="C302" s="48">
        <f>'MAL2T-2017A.XLS'!$D$165</f>
        <v>0</v>
      </c>
      <c r="D302" s="48">
        <f>'MAL2T-2017A.XLS'!$D$165</f>
        <v>0</v>
      </c>
    </row>
    <row r="303" spans="1:4">
      <c r="A303" s="7" t="s">
        <v>356</v>
      </c>
      <c r="B303" s="84" t="s">
        <v>119</v>
      </c>
      <c r="C303" s="48">
        <f>'MAL2T-2017A.XLS'!$E$165</f>
        <v>0</v>
      </c>
      <c r="D303" s="48">
        <f>'MAL2T-2017A.XLS'!$E$165</f>
        <v>0</v>
      </c>
    </row>
    <row r="304" spans="1:4">
      <c r="A304" s="7" t="s">
        <v>356</v>
      </c>
      <c r="B304" s="84" t="s">
        <v>595</v>
      </c>
      <c r="C304" s="48">
        <f>'MAL2T-2017A.XLS'!$F$165</f>
        <v>0</v>
      </c>
      <c r="D304" s="48">
        <f>'MAL2T-2017A.XLS'!$F$165</f>
        <v>0</v>
      </c>
    </row>
    <row r="305" spans="1:4">
      <c r="A305" s="7" t="s">
        <v>356</v>
      </c>
      <c r="B305" s="84" t="s">
        <v>596</v>
      </c>
      <c r="C305" s="48">
        <f>'MAL2T-2017A.XLS'!$G$165</f>
        <v>0</v>
      </c>
      <c r="D305" s="48">
        <f>'MAL2T-2017A.XLS'!$G$165</f>
        <v>0</v>
      </c>
    </row>
    <row r="306" spans="1:4">
      <c r="A306" s="7" t="s">
        <v>356</v>
      </c>
      <c r="B306" s="82" t="s">
        <v>196</v>
      </c>
      <c r="C306" s="48">
        <f>'MAL2T-2017A.XLS'!$H$165</f>
        <v>0</v>
      </c>
      <c r="D306" s="48">
        <f>'MAL2T-2017A.XLS'!$H$165</f>
        <v>0</v>
      </c>
    </row>
    <row r="307" spans="1:4">
      <c r="A307" s="7" t="s">
        <v>356</v>
      </c>
      <c r="B307" s="86" t="s">
        <v>748</v>
      </c>
      <c r="C307" s="48" t="s">
        <v>612</v>
      </c>
      <c r="D307" s="48" t="s">
        <v>612</v>
      </c>
    </row>
    <row r="308" spans="1:4">
      <c r="A308" s="7" t="s">
        <v>356</v>
      </c>
      <c r="B308" s="84" t="s">
        <v>118</v>
      </c>
      <c r="C308" s="48">
        <f>'MAL2T-2017A.XLS'!$D$172</f>
        <v>0</v>
      </c>
      <c r="D308" s="48">
        <f>'MAL2T-2017A.XLS'!$D$172</f>
        <v>0</v>
      </c>
    </row>
    <row r="309" spans="1:4">
      <c r="A309" s="7" t="s">
        <v>356</v>
      </c>
      <c r="B309" s="84" t="s">
        <v>119</v>
      </c>
      <c r="C309" s="48">
        <f>'MAL2T-2017A.XLS'!$E$172</f>
        <v>0</v>
      </c>
      <c r="D309" s="48">
        <f>'MAL2T-2017A.XLS'!$E$172</f>
        <v>0</v>
      </c>
    </row>
    <row r="310" spans="1:4">
      <c r="A310" s="7" t="s">
        <v>356</v>
      </c>
      <c r="B310" s="84" t="s">
        <v>595</v>
      </c>
      <c r="C310" s="48">
        <f>'MAL2T-2017A.XLS'!$F$172</f>
        <v>0</v>
      </c>
      <c r="D310" s="48">
        <f>'MAL2T-2017A.XLS'!$F$172</f>
        <v>0</v>
      </c>
    </row>
    <row r="311" spans="1:4">
      <c r="A311" s="7" t="s">
        <v>356</v>
      </c>
      <c r="B311" s="84" t="s">
        <v>596</v>
      </c>
      <c r="C311" s="48">
        <f>'MAL2T-2017A.XLS'!$G$172</f>
        <v>0</v>
      </c>
      <c r="D311" s="48">
        <f>'MAL2T-2017A.XLS'!$G$172</f>
        <v>0</v>
      </c>
    </row>
    <row r="312" spans="1:4">
      <c r="A312" s="7" t="s">
        <v>356</v>
      </c>
      <c r="B312" s="82" t="s">
        <v>196</v>
      </c>
      <c r="C312" s="48">
        <f>'MAL2T-2017A.XLS'!$H$172</f>
        <v>0</v>
      </c>
      <c r="D312" s="48">
        <f>'MAL2T-2017A.XLS'!$H$172</f>
        <v>0</v>
      </c>
    </row>
    <row r="313" spans="1:4">
      <c r="A313" s="7" t="s">
        <v>356</v>
      </c>
      <c r="B313" s="87"/>
      <c r="C313" s="48"/>
      <c r="D313" s="48"/>
    </row>
    <row r="314" spans="1:4" ht="15.75">
      <c r="A314" s="7" t="s">
        <v>356</v>
      </c>
      <c r="B314" s="106" t="s">
        <v>798</v>
      </c>
      <c r="C314" s="48"/>
      <c r="D314" s="48"/>
    </row>
    <row r="315" spans="1:4" ht="15.75">
      <c r="A315" s="7" t="s">
        <v>356</v>
      </c>
      <c r="B315" s="434"/>
      <c r="C315" s="48"/>
      <c r="D315" s="48"/>
    </row>
    <row r="316" spans="1:4" ht="15.75">
      <c r="A316" s="7" t="s">
        <v>1361</v>
      </c>
      <c r="B316" s="434" t="str">
        <f>'MAL2T-2017A.XLS'!B108</f>
        <v>FUNKSJONSOMRÅDE 2 B - OPPVEKST</v>
      </c>
      <c r="C316" s="48"/>
      <c r="D316" s="48"/>
    </row>
    <row r="317" spans="1:4" ht="15.75">
      <c r="A317" s="7" t="s">
        <v>1361</v>
      </c>
      <c r="B317" s="434"/>
      <c r="C317" s="48"/>
      <c r="D317" s="48"/>
    </row>
    <row r="318" spans="1:4" ht="18.75">
      <c r="A318" s="7" t="s">
        <v>1361</v>
      </c>
      <c r="B318" s="667" t="s">
        <v>798</v>
      </c>
      <c r="C318" s="48"/>
      <c r="D318" s="48"/>
    </row>
    <row r="319" spans="1:4" ht="19.5" thickBot="1">
      <c r="A319" s="7" t="s">
        <v>1361</v>
      </c>
      <c r="B319" s="667"/>
      <c r="C319" s="48"/>
      <c r="D319" s="48"/>
    </row>
    <row r="320" spans="1:4">
      <c r="A320" s="7" t="s">
        <v>1361</v>
      </c>
      <c r="B320" s="1005" t="s">
        <v>1116</v>
      </c>
      <c r="C320" s="48"/>
      <c r="D320" s="48"/>
    </row>
    <row r="321" spans="1:10">
      <c r="A321" s="7" t="s">
        <v>1361</v>
      </c>
      <c r="B321" s="1006" t="str">
        <f>'MAL2T-2017A.XLS'!B181</f>
        <v>Meldinger til barnevernet i perioden 01.01 - 31.12.</v>
      </c>
      <c r="C321" s="48"/>
      <c r="D321" s="48"/>
    </row>
    <row r="322" spans="1:10" ht="13.5" thickBot="1">
      <c r="A322" s="7" t="s">
        <v>1361</v>
      </c>
      <c r="B322" s="1007"/>
      <c r="C322" s="48"/>
      <c r="D322" s="48"/>
    </row>
    <row r="323" spans="1:10">
      <c r="A323" s="7" t="s">
        <v>1361</v>
      </c>
      <c r="B323" s="674" t="s">
        <v>1500</v>
      </c>
      <c r="C323" s="48">
        <f>'MAL2T-2017A.XLS'!G183</f>
        <v>0</v>
      </c>
      <c r="D323" s="48">
        <f>'MAL2T-2017A.XLS'!$G$183</f>
        <v>0</v>
      </c>
    </row>
    <row r="324" spans="1:10" ht="13.5" thickBot="1">
      <c r="A324" s="7" t="s">
        <v>1361</v>
      </c>
      <c r="B324" s="676" t="s">
        <v>1504</v>
      </c>
      <c r="C324" s="48">
        <f>'MAL2T-2017A.XLS'!G184</f>
        <v>0</v>
      </c>
      <c r="D324" s="48">
        <f>'MAL2T-2017A.XLS'!$G$184</f>
        <v>0</v>
      </c>
    </row>
    <row r="325" spans="1:10" ht="13.5" thickBot="1">
      <c r="A325" s="7" t="s">
        <v>1361</v>
      </c>
      <c r="B325" s="673" t="s">
        <v>1118</v>
      </c>
      <c r="C325" s="673">
        <f>'MAL2T-2017A.XLS'!G185</f>
        <v>0</v>
      </c>
      <c r="D325" s="673">
        <f>'MAL2T-2017A.XLS'!$G$185</f>
        <v>0</v>
      </c>
    </row>
    <row r="326" spans="1:10">
      <c r="A326" s="7" t="s">
        <v>1361</v>
      </c>
      <c r="B326" s="674" t="s">
        <v>1501</v>
      </c>
      <c r="C326" s="48">
        <f>'MAL2T-2017A.XLS'!G186</f>
        <v>0</v>
      </c>
      <c r="D326" s="48">
        <f>'MAL2T-2017A.XLS'!$G$186</f>
        <v>0</v>
      </c>
    </row>
    <row r="327" spans="1:10">
      <c r="A327" s="7" t="s">
        <v>1361</v>
      </c>
      <c r="B327" s="674" t="s">
        <v>1502</v>
      </c>
      <c r="C327" s="48">
        <f>'MAL2T-2017A.XLS'!G187</f>
        <v>0</v>
      </c>
      <c r="D327" s="48">
        <f>'MAL2T-2017A.XLS'!$G$187</f>
        <v>0</v>
      </c>
    </row>
    <row r="328" spans="1:10" ht="13.5" thickBot="1">
      <c r="A328" s="7" t="s">
        <v>1361</v>
      </c>
      <c r="B328" s="674" t="s">
        <v>1503</v>
      </c>
      <c r="C328" s="48">
        <f>'MAL2T-2017A.XLS'!G188</f>
        <v>0</v>
      </c>
      <c r="D328" s="48">
        <f>'MAL2T-2017A.XLS'!$G$188</f>
        <v>0</v>
      </c>
    </row>
    <row r="329" spans="1:10" ht="13.5" thickBot="1">
      <c r="A329" s="7" t="s">
        <v>1361</v>
      </c>
      <c r="B329" s="680" t="s">
        <v>1119</v>
      </c>
      <c r="C329" s="680">
        <f>'MAL2T-2017A.XLS'!G189</f>
        <v>0</v>
      </c>
      <c r="D329" s="680">
        <f>'MAL2T-2017A.XLS'!$G$189</f>
        <v>0</v>
      </c>
    </row>
    <row r="330" spans="1:10" ht="13.5" thickBot="1">
      <c r="A330" s="7" t="s">
        <v>1361</v>
      </c>
      <c r="B330" s="676" t="s">
        <v>1120</v>
      </c>
      <c r="C330" s="676">
        <f>'MAL2T-2017A.XLS'!G190</f>
        <v>0</v>
      </c>
      <c r="D330" s="676">
        <f>'MAL2T-2017A.XLS'!$G$190</f>
        <v>0</v>
      </c>
    </row>
    <row r="331" spans="1:10" ht="15.75">
      <c r="A331" s="7" t="s">
        <v>1361</v>
      </c>
      <c r="B331" s="434"/>
      <c r="C331" s="48"/>
      <c r="D331" s="48"/>
    </row>
    <row r="332" spans="1:10" ht="15.75">
      <c r="A332" s="7" t="s">
        <v>1361</v>
      </c>
      <c r="B332" s="434"/>
      <c r="C332" s="48"/>
      <c r="D332" s="48"/>
    </row>
    <row r="333" spans="1:10" ht="16.5" thickBot="1">
      <c r="A333" s="7" t="s">
        <v>1361</v>
      </c>
      <c r="B333" s="434"/>
      <c r="C333" s="48"/>
      <c r="D333" s="48"/>
      <c r="J333" s="7" t="s">
        <v>152</v>
      </c>
    </row>
    <row r="334" spans="1:10">
      <c r="A334" s="7" t="s">
        <v>1361</v>
      </c>
      <c r="B334" s="685" t="s">
        <v>1121</v>
      </c>
      <c r="C334" s="48"/>
      <c r="D334" s="48"/>
    </row>
    <row r="335" spans="1:10">
      <c r="A335" s="7" t="s">
        <v>1361</v>
      </c>
      <c r="B335" s="1017" t="s">
        <v>1174</v>
      </c>
      <c r="C335" s="48"/>
      <c r="D335" s="48"/>
    </row>
    <row r="336" spans="1:10" ht="13.5" thickBot="1">
      <c r="A336" s="7" t="s">
        <v>1361</v>
      </c>
      <c r="B336" s="692"/>
      <c r="C336" s="48"/>
      <c r="D336" s="48"/>
    </row>
    <row r="337" spans="1:4">
      <c r="A337" s="7" t="s">
        <v>1361</v>
      </c>
      <c r="B337" s="695" t="s">
        <v>1505</v>
      </c>
      <c r="C337" s="48">
        <f>'MAL2T-2017A.XLS'!J197</f>
        <v>0</v>
      </c>
      <c r="D337" s="48">
        <f>'MAL2T-2017A.XLS'!$J$197</f>
        <v>0</v>
      </c>
    </row>
    <row r="338" spans="1:4" ht="13.5" thickBot="1">
      <c r="A338" s="7" t="s">
        <v>1361</v>
      </c>
      <c r="B338" s="695" t="s">
        <v>1199</v>
      </c>
      <c r="C338" s="48">
        <f>'MAL2T-2017A.XLS'!J198</f>
        <v>0</v>
      </c>
      <c r="D338" s="48">
        <f>'MAL2T-2017A.XLS'!$J$198</f>
        <v>0</v>
      </c>
    </row>
    <row r="339" spans="1:4" ht="13.5" thickBot="1">
      <c r="A339" s="7" t="s">
        <v>1361</v>
      </c>
      <c r="B339" s="700" t="s">
        <v>1122</v>
      </c>
      <c r="C339" s="700">
        <f>'MAL2T-2017A.XLS'!J199</f>
        <v>0</v>
      </c>
      <c r="D339" s="700">
        <f>'MAL2T-2017A.XLS'!$J$199</f>
        <v>0</v>
      </c>
    </row>
    <row r="340" spans="1:4">
      <c r="A340" s="7" t="s">
        <v>1361</v>
      </c>
      <c r="B340" s="703" t="s">
        <v>1123</v>
      </c>
      <c r="C340" s="48" t="str">
        <f>'MAL2T-2017A.XLS'!J200</f>
        <v>xxx</v>
      </c>
      <c r="D340" s="48" t="str">
        <f>'MAL2T-2017A.XLS'!$J$200</f>
        <v>xxx</v>
      </c>
    </row>
    <row r="341" spans="1:4">
      <c r="A341" s="7" t="s">
        <v>1361</v>
      </c>
      <c r="B341" s="695" t="s">
        <v>1124</v>
      </c>
      <c r="C341" s="48">
        <f>'MAL2T-2017A.XLS'!J201</f>
        <v>0</v>
      </c>
      <c r="D341" s="48">
        <f>'MAL2T-2017A.XLS'!$J$201</f>
        <v>0</v>
      </c>
    </row>
    <row r="342" spans="1:4">
      <c r="A342" s="7" t="s">
        <v>1361</v>
      </c>
      <c r="B342" s="695" t="s">
        <v>1125</v>
      </c>
      <c r="C342" s="48">
        <f>'MAL2T-2017A.XLS'!J202</f>
        <v>0</v>
      </c>
      <c r="D342" s="48">
        <f>'MAL2T-2017A.XLS'!$J$202</f>
        <v>0</v>
      </c>
    </row>
    <row r="343" spans="1:4">
      <c r="A343" s="7" t="s">
        <v>1361</v>
      </c>
      <c r="B343" s="695" t="s">
        <v>1126</v>
      </c>
      <c r="C343" s="48" t="str">
        <f>'MAL2T-2017A.XLS'!J203</f>
        <v>xxx</v>
      </c>
      <c r="D343" s="48" t="str">
        <f>'MAL2T-2017A.XLS'!$J$203</f>
        <v>xxx</v>
      </c>
    </row>
    <row r="344" spans="1:4">
      <c r="A344" s="7" t="s">
        <v>1361</v>
      </c>
      <c r="B344" s="706" t="s">
        <v>1127</v>
      </c>
      <c r="C344" s="48">
        <f>'MAL2T-2017A.XLS'!J204</f>
        <v>0</v>
      </c>
      <c r="D344" s="48">
        <f>'MAL2T-2017A.XLS'!$J$204</f>
        <v>0</v>
      </c>
    </row>
    <row r="345" spans="1:4">
      <c r="A345" s="7" t="s">
        <v>1361</v>
      </c>
      <c r="B345" s="706" t="s">
        <v>1128</v>
      </c>
      <c r="C345" s="48">
        <f>'MAL2T-2017A.XLS'!J205</f>
        <v>0</v>
      </c>
      <c r="D345" s="48">
        <f>'MAL2T-2017A.XLS'!$J$205</f>
        <v>0</v>
      </c>
    </row>
    <row r="346" spans="1:4">
      <c r="A346" s="7" t="s">
        <v>1361</v>
      </c>
      <c r="B346" s="706" t="s">
        <v>1129</v>
      </c>
      <c r="C346" s="48">
        <f>'MAL2T-2017A.XLS'!J206</f>
        <v>0</v>
      </c>
      <c r="D346" s="48">
        <f>'MAL2T-2017A.XLS'!$J$206</f>
        <v>0</v>
      </c>
    </row>
    <row r="347" spans="1:4">
      <c r="A347" s="7" t="s">
        <v>1361</v>
      </c>
      <c r="B347" s="706" t="s">
        <v>1168</v>
      </c>
      <c r="C347" s="48">
        <f>'MAL2T-2017A.XLS'!J207</f>
        <v>0</v>
      </c>
      <c r="D347" s="48">
        <f>'MAL2T-2017A.XLS'!$J$207</f>
        <v>0</v>
      </c>
    </row>
    <row r="348" spans="1:4" ht="13.5" thickBot="1">
      <c r="A348" s="7" t="s">
        <v>1361</v>
      </c>
      <c r="B348" s="695" t="s">
        <v>1130</v>
      </c>
      <c r="C348" s="48">
        <f>'MAL2T-2017A.XLS'!J208</f>
        <v>0</v>
      </c>
      <c r="D348" s="48">
        <f>'MAL2T-2017A.XLS'!JK$531</f>
        <v>0</v>
      </c>
    </row>
    <row r="349" spans="1:4" ht="13.5" thickBot="1">
      <c r="A349" s="7" t="s">
        <v>1361</v>
      </c>
      <c r="B349" s="700" t="s">
        <v>1167</v>
      </c>
      <c r="C349" s="700">
        <f>'MAL2T-2017A.XLS'!J209</f>
        <v>0</v>
      </c>
      <c r="D349" s="700">
        <f>'MAL2T-2017A.XLS'!$J$209</f>
        <v>0</v>
      </c>
    </row>
    <row r="350" spans="1:4">
      <c r="A350" s="7" t="s">
        <v>1361</v>
      </c>
      <c r="B350" s="703" t="s">
        <v>1131</v>
      </c>
      <c r="C350" s="48" t="str">
        <f>'MAL2T-2017A.XLS'!J210</f>
        <v>xxx</v>
      </c>
      <c r="D350" s="48" t="str">
        <f>'MAL2T-2017A.XLS'!$J$210</f>
        <v>xxx</v>
      </c>
    </row>
    <row r="351" spans="1:4">
      <c r="A351" s="7" t="s">
        <v>1361</v>
      </c>
      <c r="B351" s="695" t="s">
        <v>1132</v>
      </c>
      <c r="C351" s="48">
        <f>'MAL2T-2017A.XLS'!J211</f>
        <v>0</v>
      </c>
      <c r="D351" s="48">
        <f>'MAL2T-2017A.XLS'!$J$211</f>
        <v>0</v>
      </c>
    </row>
    <row r="352" spans="1:4">
      <c r="A352" s="7" t="s">
        <v>1361</v>
      </c>
      <c r="B352" s="695" t="s">
        <v>1133</v>
      </c>
      <c r="C352" s="48">
        <f>'MAL2T-2017A.XLS'!J212</f>
        <v>0</v>
      </c>
      <c r="D352" s="48">
        <f>'MAL2T-2017A.XLS'!$J$212</f>
        <v>0</v>
      </c>
    </row>
    <row r="353" spans="1:7">
      <c r="A353" s="7" t="s">
        <v>1361</v>
      </c>
      <c r="B353" s="695" t="s">
        <v>1169</v>
      </c>
      <c r="C353" s="48">
        <f>'MAL2T-2017A.XLS'!J213</f>
        <v>0</v>
      </c>
      <c r="D353" s="48">
        <f>'MAL2T-2017A.XLS'!$J$213</f>
        <v>0</v>
      </c>
    </row>
    <row r="354" spans="1:7">
      <c r="A354" s="7" t="s">
        <v>1361</v>
      </c>
      <c r="B354" s="695" t="s">
        <v>1170</v>
      </c>
      <c r="C354" s="48">
        <f>'MAL2T-2017A.XLS'!J214</f>
        <v>0</v>
      </c>
      <c r="D354" s="48">
        <f>'MAL2T-2017A.XLS'!$J$214</f>
        <v>0</v>
      </c>
    </row>
    <row r="355" spans="1:7" ht="13.5" thickBot="1">
      <c r="A355" s="7" t="s">
        <v>1361</v>
      </c>
      <c r="B355" s="695" t="s">
        <v>1171</v>
      </c>
      <c r="C355" s="48">
        <f>'MAL2T-2017A.XLS'!J215</f>
        <v>0</v>
      </c>
      <c r="D355" s="48">
        <f>'MAL2T-2017A.XLS'!$J$215</f>
        <v>0</v>
      </c>
    </row>
    <row r="356" spans="1:7" ht="13.5" thickBot="1">
      <c r="A356" s="7" t="s">
        <v>1361</v>
      </c>
      <c r="B356" s="700" t="s">
        <v>1134</v>
      </c>
      <c r="C356" s="700">
        <f>'MAL2T-2017A.XLS'!J216</f>
        <v>0</v>
      </c>
      <c r="D356" s="700">
        <f>'MAL2T-2017A.XLS'!$J$216</f>
        <v>0</v>
      </c>
    </row>
    <row r="357" spans="1:7">
      <c r="A357" s="7" t="s">
        <v>1361</v>
      </c>
      <c r="B357" s="709" t="s">
        <v>1135</v>
      </c>
      <c r="C357" s="709">
        <f>'MAL2T-2017A.XLS'!J217</f>
        <v>0</v>
      </c>
      <c r="D357" s="709">
        <f>'MAL2T-2017A.XLS'!$J$217</f>
        <v>0</v>
      </c>
    </row>
    <row r="358" spans="1:7" ht="13.5" thickBot="1">
      <c r="A358" s="7" t="s">
        <v>1361</v>
      </c>
      <c r="B358" s="676" t="s">
        <v>1136</v>
      </c>
      <c r="C358" s="676">
        <f>'MAL2T-2017A.XLS'!J218</f>
        <v>0</v>
      </c>
      <c r="D358" s="676">
        <f>'MAL2T-2017A.XLS'!$J$218</f>
        <v>0</v>
      </c>
    </row>
    <row r="359" spans="1:7">
      <c r="A359" s="7" t="s">
        <v>1361</v>
      </c>
      <c r="B359" s="703" t="s">
        <v>1137</v>
      </c>
      <c r="C359" s="48" t="str">
        <f>'MAL2T-2017A.XLS'!J219</f>
        <v>xxx</v>
      </c>
      <c r="D359" s="48" t="str">
        <f>'MAL2T-2017A.XLS'!$J$219</f>
        <v>xxx</v>
      </c>
    </row>
    <row r="360" spans="1:7">
      <c r="A360" s="7" t="s">
        <v>1361</v>
      </c>
      <c r="B360" s="695" t="s">
        <v>1138</v>
      </c>
      <c r="C360" s="48">
        <f>'MAL2T-2017A.XLS'!J220</f>
        <v>0</v>
      </c>
      <c r="D360" s="48">
        <f>'MAL2T-2017A.XLS'!$J$220</f>
        <v>0</v>
      </c>
    </row>
    <row r="361" spans="1:7" ht="13.5" thickBot="1">
      <c r="A361" s="7" t="s">
        <v>1361</v>
      </c>
      <c r="B361" s="695" t="s">
        <v>1139</v>
      </c>
      <c r="C361" s="48">
        <f>'MAL2T-2017A.XLS'!J221</f>
        <v>0</v>
      </c>
      <c r="D361" s="48">
        <f>'MAL2T-2017A.XLS'!$J$221</f>
        <v>0</v>
      </c>
    </row>
    <row r="362" spans="1:7" ht="13.5" thickBot="1">
      <c r="A362" s="7" t="s">
        <v>1361</v>
      </c>
      <c r="B362" s="700" t="s">
        <v>1140</v>
      </c>
      <c r="C362" s="700">
        <f>'MAL2T-2017A.XLS'!J222</f>
        <v>0</v>
      </c>
      <c r="D362" s="700">
        <f>'MAL2T-2017A.XLS'!$J$222</f>
        <v>0</v>
      </c>
    </row>
    <row r="363" spans="1:7">
      <c r="A363" s="7" t="s">
        <v>1361</v>
      </c>
      <c r="B363" s="709" t="s">
        <v>1141</v>
      </c>
      <c r="C363" s="709">
        <f>'MAL2T-2017A.XLS'!J223</f>
        <v>0</v>
      </c>
      <c r="D363" s="709">
        <f>'MAL2T-2017A.XLS'!$J$223</f>
        <v>0</v>
      </c>
    </row>
    <row r="364" spans="1:7" ht="13.5" thickBot="1">
      <c r="A364" s="7" t="s">
        <v>1361</v>
      </c>
      <c r="B364" s="676" t="s">
        <v>1142</v>
      </c>
      <c r="C364" s="676">
        <f>'MAL2T-2017A.XLS'!J224</f>
        <v>0</v>
      </c>
      <c r="D364" s="676">
        <f>'MAL2T-2017A.XLS'!$J$224</f>
        <v>0</v>
      </c>
    </row>
    <row r="365" spans="1:7" ht="13.5" thickBot="1">
      <c r="A365" s="7" t="s">
        <v>1361</v>
      </c>
      <c r="B365" s="718" t="s">
        <v>1143</v>
      </c>
      <c r="C365" s="718">
        <f>'MAL2T-2017A.XLS'!J225</f>
        <v>0</v>
      </c>
      <c r="D365" s="718">
        <f>'MAL2T-2017A.XLS'!$J$225</f>
        <v>0</v>
      </c>
      <c r="G365" s="312" t="s">
        <v>152</v>
      </c>
    </row>
    <row r="366" spans="1:7">
      <c r="A366" s="7" t="s">
        <v>1361</v>
      </c>
      <c r="B366" s="720" t="s">
        <v>1144</v>
      </c>
      <c r="C366" s="720">
        <f>'MAL2T-2017A.XLS'!J226</f>
        <v>0</v>
      </c>
      <c r="D366" s="720">
        <f>'MAL2T-2017A.XLS'!$J$226</f>
        <v>0</v>
      </c>
    </row>
    <row r="367" spans="1:7" ht="13.5" thickBot="1">
      <c r="A367" s="7" t="s">
        <v>1361</v>
      </c>
      <c r="B367" s="697" t="s">
        <v>1145</v>
      </c>
      <c r="C367" s="697">
        <f>'MAL2T-2017A.XLS'!J227</f>
        <v>0</v>
      </c>
      <c r="D367" s="697">
        <f>'MAL2T-2017A.XLS'!$J$227</f>
        <v>0</v>
      </c>
    </row>
    <row r="368" spans="1:7" ht="13.5" thickBot="1">
      <c r="A368" s="7" t="s">
        <v>1361</v>
      </c>
      <c r="B368" s="697" t="s">
        <v>1146</v>
      </c>
      <c r="C368" s="697">
        <f>'MAL2T-2017A.XLS'!J228</f>
        <v>0</v>
      </c>
      <c r="D368" s="697">
        <f>'MAL2T-2017A.XLS'!$J$228</f>
        <v>0</v>
      </c>
    </row>
    <row r="369" spans="1:4" ht="15.75">
      <c r="A369" s="7" t="s">
        <v>1361</v>
      </c>
      <c r="B369" s="434"/>
      <c r="C369" s="48"/>
      <c r="D369" s="48"/>
    </row>
    <row r="370" spans="1:4" ht="14.25">
      <c r="A370" s="7" t="s">
        <v>1361</v>
      </c>
      <c r="B370" s="725" t="s">
        <v>1147</v>
      </c>
      <c r="C370" s="169" t="e">
        <f>'MAL2T-2017A.XLS'!J234</f>
        <v>#DIV/0!</v>
      </c>
      <c r="D370" s="169" t="e">
        <f>'MAL2T-2017A.XLS'!$J$234</f>
        <v>#DIV/0!</v>
      </c>
    </row>
    <row r="371" spans="1:4" ht="15.75">
      <c r="A371" s="7" t="s">
        <v>1361</v>
      </c>
      <c r="B371" s="434"/>
      <c r="C371" s="169"/>
      <c r="D371" s="169"/>
    </row>
    <row r="372" spans="1:4" ht="14.25">
      <c r="A372" s="7" t="s">
        <v>1361</v>
      </c>
      <c r="B372" s="725" t="s">
        <v>1150</v>
      </c>
      <c r="C372" s="169" t="e">
        <f>'MAL2T-2017A.XLS'!J238</f>
        <v>#DIV/0!</v>
      </c>
      <c r="D372" s="169" t="e">
        <f>'MAL2T-2017A.XLS'!$J$238</f>
        <v>#DIV/0!</v>
      </c>
    </row>
    <row r="373" spans="1:4" ht="15.75">
      <c r="A373" s="7" t="s">
        <v>1361</v>
      </c>
      <c r="B373" s="434"/>
      <c r="C373" s="48"/>
      <c r="D373" s="48"/>
    </row>
    <row r="374" spans="1:4" ht="16.5" thickBot="1">
      <c r="A374" s="7" t="s">
        <v>1361</v>
      </c>
      <c r="B374" s="434"/>
      <c r="C374" s="48"/>
      <c r="D374" s="48"/>
    </row>
    <row r="375" spans="1:4" ht="13.5" thickBot="1">
      <c r="A375" s="7" t="s">
        <v>1361</v>
      </c>
      <c r="B375" s="1016" t="str">
        <f>'MAL2T-2017A.XLS'!B245</f>
        <v xml:space="preserve">  Tabell 2 - 4 - A1 - Barn og unge med tiltak fra barnevernet</v>
      </c>
      <c r="C375" s="1069" t="str">
        <f>'MAL2T-2017A.XLS'!I245</f>
        <v>pr 31.12.</v>
      </c>
      <c r="D375" s="1069"/>
    </row>
    <row r="376" spans="1:4">
      <c r="A376" s="7" t="s">
        <v>1361</v>
      </c>
      <c r="B376" s="741" t="s">
        <v>1195</v>
      </c>
      <c r="C376" s="430">
        <f>'MAL2T-2017A.XLS'!I246</f>
        <v>0</v>
      </c>
      <c r="D376" s="430">
        <f>'MAL2T-2017A.XLS'!$I$246</f>
        <v>0</v>
      </c>
    </row>
    <row r="377" spans="1:4">
      <c r="A377" s="7" t="s">
        <v>1361</v>
      </c>
      <c r="B377" s="749" t="s">
        <v>1153</v>
      </c>
      <c r="C377" s="48">
        <f>'MAL2T-2017A.XLS'!I247</f>
        <v>0</v>
      </c>
      <c r="D377" s="48">
        <f>'MAL2T-2017A.XLS'!$I$247</f>
        <v>0</v>
      </c>
    </row>
    <row r="378" spans="1:4">
      <c r="A378" s="7" t="s">
        <v>1361</v>
      </c>
      <c r="B378" s="756" t="s">
        <v>1196</v>
      </c>
      <c r="C378" s="430">
        <f>'MAL2T-2017A.XLS'!I248</f>
        <v>0</v>
      </c>
      <c r="D378" s="430">
        <f>'MAL2T-2017A.XLS'!$I$248</f>
        <v>0</v>
      </c>
    </row>
    <row r="379" spans="1:4">
      <c r="A379" s="7" t="s">
        <v>1361</v>
      </c>
      <c r="B379" s="749" t="s">
        <v>1153</v>
      </c>
      <c r="C379" s="48">
        <f>'MAL2T-2017A.XLS'!I249</f>
        <v>0</v>
      </c>
      <c r="D379" s="48">
        <f>'MAL2T-2017A.XLS'!$I$249</f>
        <v>0</v>
      </c>
    </row>
    <row r="380" spans="1:4">
      <c r="A380" s="7" t="s">
        <v>1361</v>
      </c>
      <c r="B380" s="749" t="s">
        <v>1507</v>
      </c>
      <c r="C380" s="48">
        <f>'MAL2T-2017A.XLS'!I250</f>
        <v>0</v>
      </c>
      <c r="D380" s="48">
        <f>'MAL2T-2017A.XLS'!$I$250</f>
        <v>0</v>
      </c>
    </row>
    <row r="381" spans="1:4">
      <c r="A381" s="7" t="s">
        <v>1361</v>
      </c>
      <c r="B381" s="749" t="s">
        <v>1154</v>
      </c>
      <c r="C381" s="48">
        <f>'MAL2T-2017A.XLS'!I251</f>
        <v>0</v>
      </c>
      <c r="D381" s="48">
        <f>'MAL2T-2017A.XLS'!$I$251</f>
        <v>0</v>
      </c>
    </row>
    <row r="382" spans="1:4">
      <c r="A382" s="7" t="s">
        <v>1361</v>
      </c>
      <c r="B382" s="749" t="s">
        <v>1155</v>
      </c>
      <c r="C382" s="48">
        <f>'MAL2T-2017A.XLS'!I252</f>
        <v>0</v>
      </c>
      <c r="D382" s="48">
        <f>'MAL2T-2017A.XLS'!$I$252</f>
        <v>0</v>
      </c>
    </row>
    <row r="383" spans="1:4">
      <c r="A383" s="7" t="s">
        <v>1361</v>
      </c>
      <c r="B383" s="749" t="s">
        <v>1156</v>
      </c>
      <c r="C383" s="48">
        <f>'MAL2T-2017A.XLS'!I253</f>
        <v>0</v>
      </c>
      <c r="D383" s="48">
        <f>'MAL2T-2017A.XLS'!$I$253</f>
        <v>0</v>
      </c>
    </row>
    <row r="384" spans="1:4" ht="13.5" thickBot="1">
      <c r="A384" s="7" t="s">
        <v>1361</v>
      </c>
      <c r="B384" s="762" t="s">
        <v>1157</v>
      </c>
      <c r="C384" s="48">
        <f>'MAL2T-2017A.XLS'!I254</f>
        <v>0</v>
      </c>
      <c r="D384" s="48">
        <f>'MAL2T-2017A.XLS'!$I$254</f>
        <v>0</v>
      </c>
    </row>
    <row r="385" spans="1:6" ht="13.5" thickBot="1">
      <c r="A385" s="7" t="s">
        <v>1361</v>
      </c>
      <c r="B385" s="673" t="s">
        <v>1197</v>
      </c>
      <c r="C385" s="430">
        <f>'MAL2T-2017A.XLS'!I255</f>
        <v>0</v>
      </c>
      <c r="D385" s="430">
        <f>'MAL2T-2017A.XLS'!$I$255</f>
        <v>0</v>
      </c>
    </row>
    <row r="386" spans="1:6" ht="13.5" thickBot="1">
      <c r="A386" s="7" t="s">
        <v>1361</v>
      </c>
      <c r="B386" s="676" t="s">
        <v>1200</v>
      </c>
      <c r="C386" s="48" t="str">
        <f>'MAL2T-2017A.XLS'!I256</f>
        <v>xxxxxx</v>
      </c>
      <c r="D386" s="48" t="str">
        <f>'MAL2T-2017A.XLS'!$I$256</f>
        <v>xxxxxx</v>
      </c>
    </row>
    <row r="387" spans="1:6" ht="13.5" thickBot="1">
      <c r="A387" s="7" t="s">
        <v>1361</v>
      </c>
      <c r="B387" s="676" t="s">
        <v>1172</v>
      </c>
      <c r="C387" s="48" t="str">
        <f>'MAL2T-2017A.XLS'!I257</f>
        <v>xxxxxx</v>
      </c>
      <c r="D387" s="48" t="str">
        <f>'MAL2T-2017A.XLS'!$I$257</f>
        <v>xxxxxx</v>
      </c>
      <c r="F387" s="7" t="s">
        <v>152</v>
      </c>
    </row>
    <row r="388" spans="1:6" ht="13.5" thickBot="1">
      <c r="A388" s="7" t="s">
        <v>1361</v>
      </c>
      <c r="B388" s="676" t="s">
        <v>1173</v>
      </c>
      <c r="C388" s="48">
        <f>'MAL2T-2017A.XLS'!I258</f>
        <v>0</v>
      </c>
      <c r="D388" s="48">
        <f>'MAL2T-2017A.XLS'!$I$258</f>
        <v>0</v>
      </c>
    </row>
    <row r="389" spans="1:6" ht="15.75">
      <c r="A389" s="7" t="s">
        <v>1361</v>
      </c>
      <c r="B389" s="434"/>
      <c r="C389" s="48"/>
      <c r="D389" s="48"/>
    </row>
    <row r="390" spans="1:6" ht="16.5" thickBot="1">
      <c r="A390" s="7" t="s">
        <v>1361</v>
      </c>
      <c r="B390" s="434"/>
      <c r="C390" s="48"/>
      <c r="D390" s="48"/>
    </row>
    <row r="391" spans="1:6" ht="13.5" thickBot="1">
      <c r="A391" s="7" t="s">
        <v>1361</v>
      </c>
      <c r="B391" s="1016" t="str">
        <f>'MAL2T-2017A.XLS'!B261</f>
        <v>Kommentar til tabell 2 - 4 - 1:</v>
      </c>
      <c r="C391" s="1069" t="str">
        <f>'MAL2T-2017A.XLS'!J245</f>
        <v>Hittil i år</v>
      </c>
      <c r="D391" s="1069"/>
    </row>
    <row r="392" spans="1:6">
      <c r="A392" s="7" t="s">
        <v>1361</v>
      </c>
      <c r="B392" s="741" t="s">
        <v>1195</v>
      </c>
      <c r="C392" s="1071">
        <f>'MAL2T-2017A.XLS'!J246</f>
        <v>0</v>
      </c>
      <c r="D392" s="1071">
        <f>'MAL2T-2017A.XLS'!$J$246</f>
        <v>0</v>
      </c>
    </row>
    <row r="393" spans="1:6">
      <c r="A393" s="7" t="s">
        <v>1361</v>
      </c>
      <c r="B393" s="749" t="s">
        <v>1153</v>
      </c>
      <c r="C393" s="1070">
        <f>'MAL2T-2017A.XLS'!J247</f>
        <v>0</v>
      </c>
      <c r="D393" s="1070">
        <f>'MAL2T-2017A.XLS'!$J$247</f>
        <v>0</v>
      </c>
    </row>
    <row r="394" spans="1:6">
      <c r="A394" s="7" t="s">
        <v>1361</v>
      </c>
      <c r="B394" s="756" t="s">
        <v>1196</v>
      </c>
      <c r="C394" s="1071">
        <f>'MAL2T-2017A.XLS'!J248</f>
        <v>0</v>
      </c>
      <c r="D394" s="1071">
        <f>'MAL2T-2017A.XLS'!$J$248</f>
        <v>0</v>
      </c>
    </row>
    <row r="395" spans="1:6">
      <c r="A395" s="7" t="s">
        <v>1361</v>
      </c>
      <c r="B395" s="749" t="s">
        <v>1153</v>
      </c>
      <c r="C395" s="1070">
        <f>'MAL2T-2017A.XLS'!J249</f>
        <v>0</v>
      </c>
      <c r="D395" s="1070">
        <f>'MAL2T-2017A.XLS'!$J$249</f>
        <v>0</v>
      </c>
    </row>
    <row r="396" spans="1:6">
      <c r="A396" s="7" t="s">
        <v>1361</v>
      </c>
      <c r="B396" s="749" t="s">
        <v>1508</v>
      </c>
      <c r="C396" s="1072" t="str">
        <f>'MAL2T-2017A.XLS'!J250</f>
        <v>xxxx</v>
      </c>
      <c r="D396" s="1072" t="str">
        <f>'MAL2T-2017A.XLS'!$J$250</f>
        <v>xxxx</v>
      </c>
    </row>
    <row r="397" spans="1:6">
      <c r="A397" s="7" t="s">
        <v>1361</v>
      </c>
      <c r="B397" s="749" t="s">
        <v>1154</v>
      </c>
      <c r="C397" s="1072" t="str">
        <f>'MAL2T-2017A.XLS'!J251</f>
        <v>xxxx</v>
      </c>
      <c r="D397" s="1072" t="str">
        <f>'MAL2T-2017A.XLS'!$J$251</f>
        <v>xxxx</v>
      </c>
    </row>
    <row r="398" spans="1:6">
      <c r="A398" s="7" t="s">
        <v>1361</v>
      </c>
      <c r="B398" s="749" t="s">
        <v>1155</v>
      </c>
      <c r="C398" s="1072" t="str">
        <f>'MAL2T-2017A.XLS'!J252</f>
        <v>xxxx</v>
      </c>
      <c r="D398" s="1072" t="str">
        <f>'MAL2T-2017A.XLS'!$J$252</f>
        <v>xxxx</v>
      </c>
    </row>
    <row r="399" spans="1:6">
      <c r="A399" s="7" t="s">
        <v>1361</v>
      </c>
      <c r="B399" s="749" t="s">
        <v>1156</v>
      </c>
      <c r="C399" s="1072" t="str">
        <f>'MAL2T-2017A.XLS'!J253</f>
        <v>xxxx</v>
      </c>
      <c r="D399" s="1072" t="str">
        <f>'MAL2T-2017A.XLS'!$J$253</f>
        <v>xxxx</v>
      </c>
    </row>
    <row r="400" spans="1:6" ht="13.5" thickBot="1">
      <c r="A400" s="7" t="s">
        <v>1361</v>
      </c>
      <c r="B400" s="762" t="s">
        <v>1157</v>
      </c>
      <c r="C400" s="1072" t="str">
        <f>'MAL2T-2017A.XLS'!J254</f>
        <v>xxxx</v>
      </c>
      <c r="D400" s="1072" t="str">
        <f>'MAL2T-2017A.XLS'!$J$254</f>
        <v>xxxx</v>
      </c>
    </row>
    <row r="401" spans="1:12" ht="13.5" thickBot="1">
      <c r="A401" s="7" t="s">
        <v>1361</v>
      </c>
      <c r="B401" s="673" t="s">
        <v>1197</v>
      </c>
      <c r="C401" s="1071">
        <f>'MAL2T-2017A.XLS'!J255</f>
        <v>0</v>
      </c>
      <c r="D401" s="1071">
        <f>'MAL2T-2017A.XLS'!$J$255</f>
        <v>0</v>
      </c>
    </row>
    <row r="402" spans="1:12" ht="13.5" thickBot="1">
      <c r="A402" s="7" t="s">
        <v>1361</v>
      </c>
      <c r="B402" s="676" t="s">
        <v>1200</v>
      </c>
      <c r="C402" s="1070">
        <f>'MAL2T-2017A.XLS'!J256</f>
        <v>0</v>
      </c>
      <c r="D402" s="1070">
        <f>'MAL2T-2017A.XLS'!$J$256</f>
        <v>0</v>
      </c>
    </row>
    <row r="403" spans="1:12" ht="13.5" thickBot="1">
      <c r="A403" s="7" t="s">
        <v>1361</v>
      </c>
      <c r="B403" s="676" t="s">
        <v>1172</v>
      </c>
      <c r="C403" s="1070">
        <f>'MAL2T-2017A.XLS'!J257</f>
        <v>0</v>
      </c>
      <c r="D403" s="1070">
        <f>'MAL2T-2017A.XLS'!$J$257</f>
        <v>0</v>
      </c>
    </row>
    <row r="404" spans="1:12" ht="13.5" thickBot="1">
      <c r="A404" s="7" t="s">
        <v>1361</v>
      </c>
      <c r="B404" s="676" t="s">
        <v>1173</v>
      </c>
      <c r="C404" s="1070">
        <f>'MAL2T-2017A.XLS'!J258</f>
        <v>0</v>
      </c>
      <c r="D404" s="1070">
        <f>'MAL2T-2017A.XLS'!$J$258</f>
        <v>0</v>
      </c>
    </row>
    <row r="405" spans="1:12" ht="15.75">
      <c r="A405" s="7" t="s">
        <v>1361</v>
      </c>
      <c r="B405" s="434"/>
      <c r="C405" s="48"/>
      <c r="D405" s="48"/>
    </row>
    <row r="406" spans="1:12" ht="16.5" thickBot="1">
      <c r="A406" s="7" t="s">
        <v>1361</v>
      </c>
      <c r="B406" s="434"/>
      <c r="C406" s="48"/>
      <c r="D406" s="48"/>
    </row>
    <row r="407" spans="1:12" ht="13.5" thickBot="1">
      <c r="A407" s="7" t="s">
        <v>1361</v>
      </c>
      <c r="B407" s="1016" t="str">
        <f>'MAL2T-2017A.XLS'!B275</f>
        <v>1. Barn med tiltak i barnevernet i alt jf 2-4-1, pkt. 1+2</v>
      </c>
      <c r="C407" s="1069" t="str">
        <f>'MAL2T-2017A.XLS'!K245</f>
        <v>Herav flyttet til andre bydeler i år</v>
      </c>
      <c r="D407" s="1069"/>
    </row>
    <row r="408" spans="1:12">
      <c r="A408" s="7" t="s">
        <v>1361</v>
      </c>
      <c r="B408" s="741" t="s">
        <v>1195</v>
      </c>
      <c r="C408" s="48">
        <f>'MAL2T-2017A.XLS'!K246</f>
        <v>0</v>
      </c>
      <c r="D408" s="48">
        <f>'MAL2T-2017A.XLS'!$K$246</f>
        <v>0</v>
      </c>
    </row>
    <row r="409" spans="1:12" ht="23.45" customHeight="1">
      <c r="A409" s="7" t="s">
        <v>1361</v>
      </c>
      <c r="B409" s="749" t="s">
        <v>1153</v>
      </c>
      <c r="C409" s="48">
        <f>'MAL2T-2017A.XLS'!K247</f>
        <v>0</v>
      </c>
      <c r="D409" s="48">
        <f>'MAL2T-2017A.XLS'!$K$247</f>
        <v>0</v>
      </c>
    </row>
    <row r="410" spans="1:12">
      <c r="A410" s="7" t="s">
        <v>1361</v>
      </c>
      <c r="B410" s="756" t="s">
        <v>1196</v>
      </c>
      <c r="C410" s="48">
        <f>'MAL2T-2017A.XLS'!K248</f>
        <v>0</v>
      </c>
      <c r="D410" s="48">
        <f>'MAL2T-2017A.XLS'!$K$248</f>
        <v>0</v>
      </c>
    </row>
    <row r="411" spans="1:12">
      <c r="A411" s="7" t="s">
        <v>1361</v>
      </c>
      <c r="B411" s="749" t="s">
        <v>1153</v>
      </c>
      <c r="C411" s="48">
        <f>'MAL2T-2017A.XLS'!K249</f>
        <v>0</v>
      </c>
      <c r="D411" s="48">
        <f>'MAL2T-2017A.XLS'!$K$249</f>
        <v>0</v>
      </c>
    </row>
    <row r="412" spans="1:12">
      <c r="A412" s="7" t="s">
        <v>1361</v>
      </c>
      <c r="B412" s="749" t="s">
        <v>1506</v>
      </c>
      <c r="C412" s="48" t="str">
        <f>'MAL2T-2017A.XLS'!K250</f>
        <v>xxxx</v>
      </c>
      <c r="D412" s="48" t="str">
        <f>'MAL2T-2017A.XLS'!$K$250</f>
        <v>xxxx</v>
      </c>
    </row>
    <row r="413" spans="1:12" ht="40.5" customHeight="1">
      <c r="A413" s="7" t="s">
        <v>1361</v>
      </c>
      <c r="B413" s="749" t="s">
        <v>1154</v>
      </c>
      <c r="C413" s="48" t="str">
        <f>'MAL2T-2017A.XLS'!K251</f>
        <v>xxxx</v>
      </c>
      <c r="D413" s="48" t="str">
        <f>'MAL2T-2017A.XLS'!$K$251</f>
        <v>xxxx</v>
      </c>
    </row>
    <row r="414" spans="1:12">
      <c r="A414" s="7" t="s">
        <v>1361</v>
      </c>
      <c r="B414" s="749" t="s">
        <v>1155</v>
      </c>
      <c r="C414" s="48" t="str">
        <f>'MAL2T-2017A.XLS'!K252</f>
        <v>xxxx</v>
      </c>
      <c r="D414" s="48" t="str">
        <f>'MAL2T-2017A.XLS'!$K$252</f>
        <v>xxxx</v>
      </c>
    </row>
    <row r="415" spans="1:12">
      <c r="A415" s="7" t="s">
        <v>1361</v>
      </c>
      <c r="B415" s="749" t="s">
        <v>1156</v>
      </c>
      <c r="C415" s="48" t="str">
        <f>'MAL2T-2017A.XLS'!K253</f>
        <v>xxxx</v>
      </c>
      <c r="D415" s="48" t="str">
        <f>'MAL2T-2017A.XLS'!$K$253</f>
        <v>xxxx</v>
      </c>
    </row>
    <row r="416" spans="1:12" ht="13.5" thickBot="1">
      <c r="A416" s="7" t="s">
        <v>1361</v>
      </c>
      <c r="B416" s="762" t="s">
        <v>1157</v>
      </c>
      <c r="C416" s="48" t="str">
        <f>'MAL2T-2017A.XLS'!K254</f>
        <v>xxxx</v>
      </c>
      <c r="D416" s="48" t="str">
        <f>'MAL2T-2017A.XLS'!$K$254</f>
        <v>xxxx</v>
      </c>
      <c r="L416" s="7" t="s">
        <v>152</v>
      </c>
    </row>
    <row r="417" spans="1:4" ht="13.5" thickBot="1">
      <c r="A417" s="7" t="s">
        <v>1361</v>
      </c>
      <c r="B417" s="673" t="s">
        <v>1197</v>
      </c>
      <c r="C417" s="48">
        <f>'MAL2T-2017A.XLS'!K255</f>
        <v>0</v>
      </c>
      <c r="D417" s="48">
        <f>'MAL2T-2017A.XLS'!$K$255</f>
        <v>0</v>
      </c>
    </row>
    <row r="418" spans="1:4" ht="13.5" thickBot="1">
      <c r="A418" s="7" t="s">
        <v>1361</v>
      </c>
      <c r="B418" s="676" t="s">
        <v>1200</v>
      </c>
      <c r="C418" s="48">
        <f>'MAL2T-2017A.XLS'!K256</f>
        <v>0</v>
      </c>
      <c r="D418" s="48">
        <f>'MAL2T-2017A.XLS'!$K$256</f>
        <v>0</v>
      </c>
    </row>
    <row r="419" spans="1:4" ht="13.5" thickBot="1">
      <c r="A419" s="7" t="s">
        <v>1361</v>
      </c>
      <c r="B419" s="676" t="s">
        <v>1172</v>
      </c>
      <c r="C419" s="48">
        <f>'MAL2T-2017A.XLS'!K257</f>
        <v>0</v>
      </c>
      <c r="D419" s="48">
        <f>'MAL2T-2017A.XLS'!$K$257</f>
        <v>0</v>
      </c>
    </row>
    <row r="420" spans="1:4" ht="13.5" thickBot="1">
      <c r="A420" s="7" t="s">
        <v>1361</v>
      </c>
      <c r="B420" s="676" t="s">
        <v>1173</v>
      </c>
      <c r="C420" s="48">
        <f>'MAL2T-2017A.XLS'!K258</f>
        <v>0</v>
      </c>
      <c r="D420" s="48">
        <f>'MAL2T-2017A.XLS'!$K$258</f>
        <v>0</v>
      </c>
    </row>
    <row r="421" spans="1:4">
      <c r="A421" s="7" t="s">
        <v>1361</v>
      </c>
      <c r="B421" s="406"/>
      <c r="C421" s="48"/>
      <c r="D421" s="48"/>
    </row>
    <row r="422" spans="1:4" ht="13.5" thickBot="1">
      <c r="A422" s="7" t="s">
        <v>1361</v>
      </c>
      <c r="B422" s="4"/>
      <c r="C422" s="48"/>
      <c r="D422" s="48"/>
    </row>
    <row r="423" spans="1:4" ht="13.5" thickBot="1">
      <c r="A423" s="7" t="s">
        <v>1361</v>
      </c>
      <c r="B423" s="1015" t="s">
        <v>1159</v>
      </c>
      <c r="C423" s="48"/>
      <c r="D423" s="48"/>
    </row>
    <row r="424" spans="1:4">
      <c r="A424" s="7" t="s">
        <v>1361</v>
      </c>
      <c r="B424" s="780" t="s">
        <v>1160</v>
      </c>
      <c r="C424" s="48">
        <f>'MAL2T-2017A.XLS'!I264</f>
        <v>0</v>
      </c>
      <c r="D424" s="48">
        <f>'MAL2T-2017A.XLS'!$I$264</f>
        <v>0</v>
      </c>
    </row>
    <row r="425" spans="1:4">
      <c r="A425" s="7" t="s">
        <v>1361</v>
      </c>
      <c r="B425" s="674" t="s">
        <v>1161</v>
      </c>
      <c r="C425" s="48">
        <f>'MAL2T-2017A.XLS'!I265</f>
        <v>0</v>
      </c>
      <c r="D425" s="48">
        <f>'MAL2T-2017A.XLS'!$I$265</f>
        <v>0</v>
      </c>
    </row>
    <row r="426" spans="1:4" ht="13.5" thickBot="1">
      <c r="A426" s="7" t="s">
        <v>1361</v>
      </c>
      <c r="B426" s="673" t="s">
        <v>1162</v>
      </c>
      <c r="C426" s="1129" t="e">
        <f>'MAL2T-2017A.XLS'!I266</f>
        <v>#DIV/0!</v>
      </c>
      <c r="D426" s="1129" t="e">
        <f>'MAL2T-2017A.XLS'!$I$266</f>
        <v>#DIV/0!</v>
      </c>
    </row>
    <row r="427" spans="1:4">
      <c r="A427" s="7" t="s">
        <v>1361</v>
      </c>
      <c r="B427" s="780" t="s">
        <v>1163</v>
      </c>
      <c r="C427" s="48">
        <f>'MAL2T-2017A.XLS'!I267</f>
        <v>0</v>
      </c>
      <c r="D427" s="48">
        <f>'MAL2T-2017A.XLS'!$I$267</f>
        <v>0</v>
      </c>
    </row>
    <row r="428" spans="1:4">
      <c r="A428" s="7" t="s">
        <v>1361</v>
      </c>
      <c r="B428" s="674" t="s">
        <v>1164</v>
      </c>
      <c r="C428" s="48">
        <f>'MAL2T-2017A.XLS'!I268</f>
        <v>0</v>
      </c>
      <c r="D428" s="48">
        <f>'MAL2T-2017A.XLS'!$I$268</f>
        <v>0</v>
      </c>
    </row>
    <row r="429" spans="1:4" ht="13.5" thickBot="1">
      <c r="A429" s="7" t="s">
        <v>1361</v>
      </c>
      <c r="B429" s="673" t="s">
        <v>1165</v>
      </c>
      <c r="C429" s="1129" t="e">
        <f>'MAL2T-2017A.XLS'!I269</f>
        <v>#DIV/0!</v>
      </c>
      <c r="D429" s="1129" t="e">
        <f>'MAL2T-2017A.XLS'!$I$269</f>
        <v>#DIV/0!</v>
      </c>
    </row>
    <row r="430" spans="1:4">
      <c r="A430" s="7" t="s">
        <v>1361</v>
      </c>
      <c r="B430" s="406"/>
      <c r="C430" s="48"/>
      <c r="D430" s="48"/>
    </row>
    <row r="431" spans="1:4" ht="13.5" thickBot="1">
      <c r="A431" s="7" t="s">
        <v>356</v>
      </c>
      <c r="B431" s="1216"/>
      <c r="C431" s="48"/>
      <c r="D431" s="48"/>
    </row>
    <row r="432" spans="1:4">
      <c r="A432" s="7" t="s">
        <v>356</v>
      </c>
      <c r="B432" s="1268" t="s">
        <v>1251</v>
      </c>
      <c r="C432" s="1269"/>
      <c r="D432" s="1270"/>
    </row>
    <row r="433" spans="1:4" ht="13.5" thickBot="1">
      <c r="A433" s="7" t="s">
        <v>356</v>
      </c>
      <c r="B433" s="1271"/>
      <c r="C433" s="1272"/>
      <c r="D433" s="1273"/>
    </row>
    <row r="434" spans="1:4" ht="27.75" thickBot="1">
      <c r="A434" s="7" t="s">
        <v>356</v>
      </c>
      <c r="B434" s="1267" t="s">
        <v>1271</v>
      </c>
      <c r="C434" s="1266"/>
      <c r="D434" s="1266"/>
    </row>
    <row r="435" spans="1:4" ht="13.5" thickBot="1">
      <c r="A435" s="7" t="s">
        <v>356</v>
      </c>
      <c r="B435" s="800" t="s">
        <v>1068</v>
      </c>
      <c r="C435" s="1276">
        <f>'MAL2T-2017A.XLS'!E275</f>
        <v>0</v>
      </c>
      <c r="D435" s="312"/>
    </row>
    <row r="436" spans="1:4">
      <c r="A436" s="7" t="s">
        <v>356</v>
      </c>
      <c r="B436" s="995" t="s">
        <v>1069</v>
      </c>
      <c r="C436" s="7">
        <f>'MAL2T-2017A.XLS'!E276</f>
        <v>0</v>
      </c>
      <c r="D436" s="312"/>
    </row>
    <row r="437" spans="1:4" ht="13.5" thickBot="1">
      <c r="A437" s="7" t="s">
        <v>356</v>
      </c>
      <c r="B437" s="807" t="s">
        <v>1070</v>
      </c>
      <c r="C437" s="7">
        <f>'MAL2T-2017A.XLS'!E277</f>
        <v>0</v>
      </c>
      <c r="D437" s="312"/>
    </row>
    <row r="438" spans="1:4">
      <c r="A438" s="7" t="s">
        <v>356</v>
      </c>
      <c r="B438" s="804" t="s">
        <v>1071</v>
      </c>
      <c r="C438" s="7">
        <f>'MAL2T-2017A.XLS'!E278</f>
        <v>0</v>
      </c>
      <c r="D438" s="312"/>
    </row>
    <row r="439" spans="1:4">
      <c r="A439" s="7" t="s">
        <v>356</v>
      </c>
      <c r="B439" s="813" t="s">
        <v>1070</v>
      </c>
      <c r="C439" s="7">
        <f>'MAL2T-2017A.XLS'!E279</f>
        <v>0</v>
      </c>
      <c r="D439" s="312"/>
    </row>
    <row r="440" spans="1:4" ht="13.5" thickBot="1">
      <c r="A440" s="7" t="s">
        <v>356</v>
      </c>
      <c r="B440" s="807" t="s">
        <v>1114</v>
      </c>
      <c r="C440" s="7" t="str">
        <f>'MAL2T-2017A.XLS'!E280</f>
        <v>xxxx</v>
      </c>
      <c r="D440" s="312"/>
    </row>
    <row r="441" spans="1:4">
      <c r="A441" s="7" t="s">
        <v>356</v>
      </c>
      <c r="B441" s="804" t="s">
        <v>1072</v>
      </c>
      <c r="C441" s="7">
        <f>'MAL2T-2017A.XLS'!E281</f>
        <v>0</v>
      </c>
      <c r="D441" s="312"/>
    </row>
    <row r="442" spans="1:4">
      <c r="A442" s="7" t="s">
        <v>356</v>
      </c>
      <c r="B442" s="813" t="s">
        <v>1070</v>
      </c>
      <c r="C442" s="7">
        <f>'MAL2T-2017A.XLS'!E282</f>
        <v>0</v>
      </c>
      <c r="D442" s="312"/>
    </row>
    <row r="443" spans="1:4" ht="13.5" thickBot="1">
      <c r="A443" s="7" t="s">
        <v>356</v>
      </c>
      <c r="B443" s="807" t="s">
        <v>1073</v>
      </c>
      <c r="C443" s="7" t="str">
        <f>'MAL2T-2017A.XLS'!E283</f>
        <v>xxxx</v>
      </c>
      <c r="D443" s="312"/>
    </row>
    <row r="444" spans="1:4">
      <c r="A444" s="7" t="s">
        <v>356</v>
      </c>
      <c r="B444" s="804" t="s">
        <v>1074</v>
      </c>
      <c r="C444" s="7">
        <f>'MAL2T-2017A.XLS'!E284</f>
        <v>0</v>
      </c>
      <c r="D444" s="312"/>
    </row>
    <row r="445" spans="1:4">
      <c r="A445" s="7" t="s">
        <v>356</v>
      </c>
      <c r="B445" s="813" t="s">
        <v>1070</v>
      </c>
      <c r="C445" s="7">
        <f>'MAL2T-2017A.XLS'!E285</f>
        <v>0</v>
      </c>
      <c r="D445" s="312"/>
    </row>
    <row r="446" spans="1:4" ht="13.5" thickBot="1">
      <c r="A446" s="7" t="s">
        <v>356</v>
      </c>
      <c r="B446" s="807" t="s">
        <v>1075</v>
      </c>
      <c r="C446" s="7" t="str">
        <f>'MAL2T-2017A.XLS'!E286</f>
        <v>xxxx</v>
      </c>
      <c r="D446" s="312"/>
    </row>
    <row r="447" spans="1:4">
      <c r="A447" s="7" t="s">
        <v>356</v>
      </c>
      <c r="B447" s="804" t="s">
        <v>1076</v>
      </c>
      <c r="C447" s="7">
        <f>'MAL2T-2017A.XLS'!E287</f>
        <v>0</v>
      </c>
      <c r="D447" s="312"/>
    </row>
    <row r="448" spans="1:4">
      <c r="A448" s="7" t="s">
        <v>356</v>
      </c>
      <c r="B448" s="813" t="s">
        <v>1070</v>
      </c>
      <c r="C448" s="7">
        <f>'MAL2T-2017A.XLS'!E288</f>
        <v>0</v>
      </c>
      <c r="D448" s="312"/>
    </row>
    <row r="449" spans="1:4" ht="13.5" thickBot="1">
      <c r="A449" s="7" t="s">
        <v>356</v>
      </c>
      <c r="B449" s="807" t="s">
        <v>1077</v>
      </c>
      <c r="C449" s="7" t="str">
        <f>'MAL2T-2017A.XLS'!E289</f>
        <v>xxxx</v>
      </c>
      <c r="D449" s="312"/>
    </row>
    <row r="450" spans="1:4">
      <c r="A450" s="7" t="s">
        <v>356</v>
      </c>
      <c r="B450" s="804" t="s">
        <v>1078</v>
      </c>
      <c r="C450" s="7">
        <f>'MAL2T-2017A.XLS'!E290</f>
        <v>0</v>
      </c>
      <c r="D450" s="312"/>
    </row>
    <row r="451" spans="1:4">
      <c r="A451" s="7" t="s">
        <v>356</v>
      </c>
      <c r="B451" s="813" t="s">
        <v>1070</v>
      </c>
      <c r="C451" s="7">
        <f>'MAL2T-2017A.XLS'!E291</f>
        <v>0</v>
      </c>
      <c r="D451" s="312"/>
    </row>
    <row r="452" spans="1:4" ht="13.5" thickBot="1">
      <c r="A452" s="7" t="s">
        <v>356</v>
      </c>
      <c r="B452" s="807" t="s">
        <v>1079</v>
      </c>
      <c r="C452" s="7" t="str">
        <f>'MAL2T-2017A.XLS'!E292</f>
        <v>xxxx</v>
      </c>
      <c r="D452" s="312"/>
    </row>
    <row r="453" spans="1:4">
      <c r="A453" s="7" t="s">
        <v>356</v>
      </c>
      <c r="B453" s="814" t="s">
        <v>1080</v>
      </c>
      <c r="C453" s="7">
        <f>'MAL2T-2017A.XLS'!E293</f>
        <v>0</v>
      </c>
      <c r="D453" s="312"/>
    </row>
    <row r="454" spans="1:4">
      <c r="A454" s="7" t="s">
        <v>356</v>
      </c>
      <c r="B454" s="813" t="s">
        <v>1070</v>
      </c>
      <c r="C454" s="7">
        <f>'MAL2T-2017A.XLS'!E294</f>
        <v>0</v>
      </c>
      <c r="D454" s="312"/>
    </row>
    <row r="455" spans="1:4" ht="13.5" thickBot="1">
      <c r="A455" s="7" t="s">
        <v>356</v>
      </c>
      <c r="B455" s="807" t="s">
        <v>1081</v>
      </c>
      <c r="C455" s="7" t="str">
        <f>'MAL2T-2017A.XLS'!E295</f>
        <v>xxxx</v>
      </c>
      <c r="D455" s="312"/>
    </row>
    <row r="456" spans="1:4" ht="13.5" thickBot="1">
      <c r="A456" s="7" t="s">
        <v>356</v>
      </c>
      <c r="B456" s="807" t="str">
        <f>'MAL2T-2017A.XLS'!B296</f>
        <v>KONTROLLSUM pkt. 1.1 - 1.6</v>
      </c>
      <c r="C456" s="7">
        <f>'MAL2T-2017A.XLS'!E296</f>
        <v>0</v>
      </c>
      <c r="D456" s="312"/>
    </row>
    <row r="457" spans="1:4" ht="27.75" thickBot="1">
      <c r="A457" s="7" t="s">
        <v>356</v>
      </c>
      <c r="B457" s="1267" t="s">
        <v>1272</v>
      </c>
      <c r="C457" s="48"/>
      <c r="D457" s="48"/>
    </row>
    <row r="458" spans="1:4" ht="13.5" thickBot="1">
      <c r="A458" s="7" t="s">
        <v>356</v>
      </c>
      <c r="B458" s="800" t="s">
        <v>1068</v>
      </c>
      <c r="C458" s="48">
        <f>'MAL2T-2017A.XLS'!F275</f>
        <v>0</v>
      </c>
      <c r="D458" s="48"/>
    </row>
    <row r="459" spans="1:4">
      <c r="A459" s="7" t="s">
        <v>356</v>
      </c>
      <c r="B459" s="995" t="s">
        <v>1069</v>
      </c>
      <c r="C459" s="48">
        <f>'MAL2T-2017A.XLS'!F276</f>
        <v>0</v>
      </c>
      <c r="D459" s="48"/>
    </row>
    <row r="460" spans="1:4" ht="13.5" thickBot="1">
      <c r="A460" s="7" t="s">
        <v>356</v>
      </c>
      <c r="B460" s="807" t="s">
        <v>1070</v>
      </c>
      <c r="C460" s="48">
        <f>'MAL2T-2017A.XLS'!F277</f>
        <v>0</v>
      </c>
      <c r="D460" s="48"/>
    </row>
    <row r="461" spans="1:4">
      <c r="A461" s="7" t="s">
        <v>356</v>
      </c>
      <c r="B461" s="804" t="s">
        <v>1071</v>
      </c>
      <c r="C461" s="48">
        <f>'MAL2T-2017A.XLS'!F278</f>
        <v>0</v>
      </c>
      <c r="D461" s="48"/>
    </row>
    <row r="462" spans="1:4">
      <c r="A462" s="7" t="s">
        <v>356</v>
      </c>
      <c r="B462" s="813" t="s">
        <v>1070</v>
      </c>
      <c r="C462" s="48">
        <f>'MAL2T-2017A.XLS'!F279</f>
        <v>0</v>
      </c>
      <c r="D462" s="48"/>
    </row>
    <row r="463" spans="1:4" ht="13.5" thickBot="1">
      <c r="A463" s="7" t="s">
        <v>356</v>
      </c>
      <c r="B463" s="807" t="s">
        <v>1114</v>
      </c>
      <c r="C463" s="48" t="str">
        <f>'MAL2T-2017A.XLS'!F280</f>
        <v>xxxx</v>
      </c>
      <c r="D463" s="48"/>
    </row>
    <row r="464" spans="1:4">
      <c r="A464" s="7" t="s">
        <v>356</v>
      </c>
      <c r="B464" s="804" t="s">
        <v>1072</v>
      </c>
      <c r="C464" s="48">
        <f>'MAL2T-2017A.XLS'!F281</f>
        <v>0</v>
      </c>
      <c r="D464" s="48"/>
    </row>
    <row r="465" spans="1:4">
      <c r="A465" s="7" t="s">
        <v>356</v>
      </c>
      <c r="B465" s="813" t="s">
        <v>1070</v>
      </c>
      <c r="C465" s="48">
        <f>'MAL2T-2017A.XLS'!F282</f>
        <v>0</v>
      </c>
      <c r="D465" s="48"/>
    </row>
    <row r="466" spans="1:4" ht="13.5" thickBot="1">
      <c r="A466" s="7" t="s">
        <v>356</v>
      </c>
      <c r="B466" s="807" t="s">
        <v>1073</v>
      </c>
      <c r="C466" s="48" t="str">
        <f>'MAL2T-2017A.XLS'!F283</f>
        <v>xxxx</v>
      </c>
      <c r="D466" s="48"/>
    </row>
    <row r="467" spans="1:4">
      <c r="A467" s="7" t="s">
        <v>356</v>
      </c>
      <c r="B467" s="804" t="s">
        <v>1074</v>
      </c>
      <c r="C467" s="48">
        <f>'MAL2T-2017A.XLS'!F284</f>
        <v>0</v>
      </c>
      <c r="D467" s="48"/>
    </row>
    <row r="468" spans="1:4">
      <c r="A468" s="7" t="s">
        <v>356</v>
      </c>
      <c r="B468" s="813" t="s">
        <v>1070</v>
      </c>
      <c r="C468" s="48">
        <f>'MAL2T-2017A.XLS'!F285</f>
        <v>0</v>
      </c>
      <c r="D468" s="48"/>
    </row>
    <row r="469" spans="1:4" ht="13.5" thickBot="1">
      <c r="A469" s="7" t="s">
        <v>356</v>
      </c>
      <c r="B469" s="807" t="s">
        <v>1075</v>
      </c>
      <c r="C469" s="48" t="str">
        <f>'MAL2T-2017A.XLS'!F286</f>
        <v>xxxx</v>
      </c>
      <c r="D469" s="48"/>
    </row>
    <row r="470" spans="1:4">
      <c r="A470" s="7" t="s">
        <v>356</v>
      </c>
      <c r="B470" s="804" t="s">
        <v>1076</v>
      </c>
      <c r="C470" s="48">
        <f>'MAL2T-2017A.XLS'!F287</f>
        <v>0</v>
      </c>
      <c r="D470" s="48"/>
    </row>
    <row r="471" spans="1:4">
      <c r="A471" s="7" t="s">
        <v>356</v>
      </c>
      <c r="B471" s="813" t="s">
        <v>1070</v>
      </c>
      <c r="C471" s="48">
        <f>'MAL2T-2017A.XLS'!F288</f>
        <v>0</v>
      </c>
      <c r="D471" s="48"/>
    </row>
    <row r="472" spans="1:4" ht="13.5" thickBot="1">
      <c r="A472" s="7" t="s">
        <v>356</v>
      </c>
      <c r="B472" s="807" t="s">
        <v>1077</v>
      </c>
      <c r="C472" s="48" t="str">
        <f>'MAL2T-2017A.XLS'!F289</f>
        <v>xxxx</v>
      </c>
      <c r="D472" s="48"/>
    </row>
    <row r="473" spans="1:4">
      <c r="A473" s="7" t="s">
        <v>356</v>
      </c>
      <c r="B473" s="804" t="s">
        <v>1078</v>
      </c>
      <c r="C473" s="48">
        <f>'MAL2T-2017A.XLS'!F290</f>
        <v>0</v>
      </c>
      <c r="D473" s="48"/>
    </row>
    <row r="474" spans="1:4">
      <c r="A474" s="7" t="s">
        <v>356</v>
      </c>
      <c r="B474" s="813" t="s">
        <v>1070</v>
      </c>
      <c r="C474" s="48">
        <f>'MAL2T-2017A.XLS'!F291</f>
        <v>0</v>
      </c>
      <c r="D474" s="48"/>
    </row>
    <row r="475" spans="1:4" ht="13.5" thickBot="1">
      <c r="A475" s="7" t="s">
        <v>356</v>
      </c>
      <c r="B475" s="807" t="s">
        <v>1079</v>
      </c>
      <c r="C475" s="48" t="str">
        <f>'MAL2T-2017A.XLS'!F292</f>
        <v>xxxx</v>
      </c>
      <c r="D475" s="48"/>
    </row>
    <row r="476" spans="1:4">
      <c r="A476" s="7" t="s">
        <v>356</v>
      </c>
      <c r="B476" s="814" t="s">
        <v>1080</v>
      </c>
      <c r="C476" s="48">
        <f>'MAL2T-2017A.XLS'!F293</f>
        <v>0</v>
      </c>
      <c r="D476" s="48"/>
    </row>
    <row r="477" spans="1:4">
      <c r="A477" s="7" t="s">
        <v>356</v>
      </c>
      <c r="B477" s="813" t="s">
        <v>1070</v>
      </c>
      <c r="C477" s="48">
        <f>'MAL2T-2017A.XLS'!F294</f>
        <v>0</v>
      </c>
      <c r="D477" s="48"/>
    </row>
    <row r="478" spans="1:4" ht="13.5" thickBot="1">
      <c r="A478" s="7" t="s">
        <v>356</v>
      </c>
      <c r="B478" s="807" t="s">
        <v>1081</v>
      </c>
      <c r="C478" s="48" t="str">
        <f>'MAL2T-2017A.XLS'!F295</f>
        <v>xxxx</v>
      </c>
      <c r="D478" s="48"/>
    </row>
    <row r="479" spans="1:4" ht="13.5" thickBot="1">
      <c r="A479" s="7" t="s">
        <v>356</v>
      </c>
      <c r="B479" s="807" t="s">
        <v>1082</v>
      </c>
      <c r="C479" s="48">
        <f>'MAL2T-2017A.XLS'!F296</f>
        <v>0</v>
      </c>
      <c r="D479" s="48"/>
    </row>
    <row r="480" spans="1:4" ht="27.75" thickBot="1">
      <c r="A480" s="7" t="s">
        <v>356</v>
      </c>
      <c r="B480" s="1267" t="s">
        <v>1273</v>
      </c>
      <c r="C480" s="48"/>
      <c r="D480" s="48"/>
    </row>
    <row r="481" spans="1:4" ht="13.5" thickBot="1">
      <c r="A481" s="7" t="s">
        <v>356</v>
      </c>
      <c r="B481" s="800" t="s">
        <v>1068</v>
      </c>
      <c r="C481" s="48">
        <f>'MAL2T-2017A.XLS'!G275</f>
        <v>0</v>
      </c>
      <c r="D481" s="48"/>
    </row>
    <row r="482" spans="1:4">
      <c r="A482" s="7" t="s">
        <v>356</v>
      </c>
      <c r="B482" s="995" t="s">
        <v>1069</v>
      </c>
      <c r="C482" s="48">
        <f>'MAL2T-2017A.XLS'!G276</f>
        <v>0</v>
      </c>
      <c r="D482" s="48"/>
    </row>
    <row r="483" spans="1:4" ht="13.5" thickBot="1">
      <c r="A483" s="7" t="s">
        <v>356</v>
      </c>
      <c r="B483" s="807" t="s">
        <v>1070</v>
      </c>
      <c r="C483" s="48">
        <f>'MAL2T-2017A.XLS'!G277</f>
        <v>0</v>
      </c>
      <c r="D483" s="48"/>
    </row>
    <row r="484" spans="1:4">
      <c r="A484" s="7" t="s">
        <v>356</v>
      </c>
      <c r="B484" s="804" t="s">
        <v>1071</v>
      </c>
      <c r="C484" s="48">
        <f>'MAL2T-2017A.XLS'!G278</f>
        <v>0</v>
      </c>
      <c r="D484" s="48"/>
    </row>
    <row r="485" spans="1:4">
      <c r="A485" s="7" t="s">
        <v>356</v>
      </c>
      <c r="B485" s="813" t="s">
        <v>1070</v>
      </c>
      <c r="C485" s="48">
        <f>'MAL2T-2017A.XLS'!G279</f>
        <v>0</v>
      </c>
      <c r="D485" s="48"/>
    </row>
    <row r="486" spans="1:4" ht="13.5" thickBot="1">
      <c r="A486" s="7" t="s">
        <v>356</v>
      </c>
      <c r="B486" s="807" t="s">
        <v>1114</v>
      </c>
      <c r="C486" s="48" t="str">
        <f>'MAL2T-2017A.XLS'!G280</f>
        <v>xxxx</v>
      </c>
      <c r="D486" s="48"/>
    </row>
    <row r="487" spans="1:4">
      <c r="A487" s="7" t="s">
        <v>356</v>
      </c>
      <c r="B487" s="804" t="s">
        <v>1072</v>
      </c>
      <c r="C487" s="48">
        <f>'MAL2T-2017A.XLS'!G281</f>
        <v>0</v>
      </c>
      <c r="D487" s="48"/>
    </row>
    <row r="488" spans="1:4">
      <c r="A488" s="7" t="s">
        <v>356</v>
      </c>
      <c r="B488" s="813" t="s">
        <v>1070</v>
      </c>
      <c r="C488" s="48">
        <f>'MAL2T-2017A.XLS'!G282</f>
        <v>0</v>
      </c>
      <c r="D488" s="48"/>
    </row>
    <row r="489" spans="1:4" ht="13.5" thickBot="1">
      <c r="A489" s="7" t="s">
        <v>356</v>
      </c>
      <c r="B489" s="807" t="s">
        <v>1073</v>
      </c>
      <c r="C489" s="48" t="str">
        <f>'MAL2T-2017A.XLS'!G283</f>
        <v>xxxx</v>
      </c>
      <c r="D489" s="48"/>
    </row>
    <row r="490" spans="1:4">
      <c r="A490" s="7" t="s">
        <v>356</v>
      </c>
      <c r="B490" s="804" t="s">
        <v>1074</v>
      </c>
      <c r="C490" s="48">
        <f>'MAL2T-2017A.XLS'!G284</f>
        <v>0</v>
      </c>
      <c r="D490" s="48"/>
    </row>
    <row r="491" spans="1:4">
      <c r="A491" s="7" t="s">
        <v>356</v>
      </c>
      <c r="B491" s="813" t="s">
        <v>1070</v>
      </c>
      <c r="C491" s="48">
        <f>'MAL2T-2017A.XLS'!G285</f>
        <v>0</v>
      </c>
      <c r="D491" s="48"/>
    </row>
    <row r="492" spans="1:4" ht="13.5" thickBot="1">
      <c r="A492" s="7" t="s">
        <v>356</v>
      </c>
      <c r="B492" s="807" t="s">
        <v>1075</v>
      </c>
      <c r="C492" s="48" t="str">
        <f>'MAL2T-2017A.XLS'!G286</f>
        <v>xxxx</v>
      </c>
      <c r="D492" s="48"/>
    </row>
    <row r="493" spans="1:4">
      <c r="A493" s="7" t="s">
        <v>356</v>
      </c>
      <c r="B493" s="804" t="s">
        <v>1076</v>
      </c>
      <c r="C493" s="48">
        <f>'MAL2T-2017A.XLS'!G287</f>
        <v>0</v>
      </c>
      <c r="D493" s="48"/>
    </row>
    <row r="494" spans="1:4">
      <c r="A494" s="7" t="s">
        <v>356</v>
      </c>
      <c r="B494" s="813" t="s">
        <v>1070</v>
      </c>
      <c r="C494" s="48">
        <f>'MAL2T-2017A.XLS'!G288</f>
        <v>0</v>
      </c>
      <c r="D494" s="48"/>
    </row>
    <row r="495" spans="1:4" ht="13.5" thickBot="1">
      <c r="A495" s="7" t="s">
        <v>356</v>
      </c>
      <c r="B495" s="807" t="s">
        <v>1077</v>
      </c>
      <c r="C495" s="48" t="str">
        <f>'MAL2T-2017A.XLS'!G289</f>
        <v>xxxx</v>
      </c>
      <c r="D495" s="48"/>
    </row>
    <row r="496" spans="1:4">
      <c r="A496" s="7" t="s">
        <v>356</v>
      </c>
      <c r="B496" s="804" t="s">
        <v>1078</v>
      </c>
      <c r="C496" s="48">
        <f>'MAL2T-2017A.XLS'!G290</f>
        <v>0</v>
      </c>
      <c r="D496" s="48"/>
    </row>
    <row r="497" spans="1:8">
      <c r="A497" s="7" t="s">
        <v>356</v>
      </c>
      <c r="B497" s="813" t="s">
        <v>1070</v>
      </c>
      <c r="C497" s="48">
        <f>'MAL2T-2017A.XLS'!G291</f>
        <v>0</v>
      </c>
      <c r="D497" s="48"/>
    </row>
    <row r="498" spans="1:8" ht="13.5" thickBot="1">
      <c r="A498" s="7" t="s">
        <v>356</v>
      </c>
      <c r="B498" s="807" t="s">
        <v>1079</v>
      </c>
      <c r="C498" s="48" t="str">
        <f>'MAL2T-2017A.XLS'!G292</f>
        <v>xxxx</v>
      </c>
      <c r="D498" s="48"/>
    </row>
    <row r="499" spans="1:8">
      <c r="A499" s="7" t="s">
        <v>356</v>
      </c>
      <c r="B499" s="814" t="s">
        <v>1080</v>
      </c>
      <c r="C499" s="48">
        <f>'MAL2T-2017A.XLS'!G293</f>
        <v>0</v>
      </c>
      <c r="D499" s="48"/>
    </row>
    <row r="500" spans="1:8">
      <c r="A500" s="7" t="s">
        <v>356</v>
      </c>
      <c r="B500" s="813" t="s">
        <v>1070</v>
      </c>
      <c r="C500" s="48">
        <f>'MAL2T-2017A.XLS'!G294</f>
        <v>0</v>
      </c>
      <c r="D500" s="48"/>
    </row>
    <row r="501" spans="1:8" ht="13.5" thickBot="1">
      <c r="A501" s="7" t="s">
        <v>356</v>
      </c>
      <c r="B501" s="807" t="s">
        <v>1081</v>
      </c>
      <c r="C501" s="48" t="str">
        <f>'MAL2T-2017A.XLS'!G295</f>
        <v>xxxx</v>
      </c>
      <c r="D501" s="48"/>
    </row>
    <row r="502" spans="1:8" ht="13.5" thickBot="1">
      <c r="A502" s="7" t="s">
        <v>356</v>
      </c>
      <c r="B502" s="807" t="s">
        <v>1082</v>
      </c>
      <c r="C502" s="48">
        <f>'MAL2T-2017A.XLS'!G296</f>
        <v>0</v>
      </c>
      <c r="D502" s="48"/>
      <c r="H502" s="7" t="s">
        <v>152</v>
      </c>
    </row>
    <row r="503" spans="1:8" ht="27.75" thickBot="1">
      <c r="A503" s="7" t="s">
        <v>356</v>
      </c>
      <c r="B503" s="1267" t="s">
        <v>1274</v>
      </c>
      <c r="C503" s="48"/>
      <c r="D503" s="48"/>
    </row>
    <row r="504" spans="1:8" ht="13.5" thickBot="1">
      <c r="A504" s="7" t="s">
        <v>356</v>
      </c>
      <c r="B504" s="800" t="s">
        <v>1068</v>
      </c>
      <c r="C504" s="48">
        <f>'MAL2T-2017A.XLS'!H275</f>
        <v>0</v>
      </c>
      <c r="D504" s="48"/>
    </row>
    <row r="505" spans="1:8">
      <c r="A505" s="7" t="s">
        <v>356</v>
      </c>
      <c r="B505" s="995" t="s">
        <v>1069</v>
      </c>
      <c r="C505" s="48">
        <f>'MAL2T-2017A.XLS'!H276</f>
        <v>0</v>
      </c>
      <c r="D505" s="48"/>
    </row>
    <row r="506" spans="1:8" ht="13.5" thickBot="1">
      <c r="A506" s="7" t="s">
        <v>356</v>
      </c>
      <c r="B506" s="807" t="s">
        <v>1070</v>
      </c>
      <c r="C506" s="48">
        <f>'MAL2T-2017A.XLS'!H277</f>
        <v>0</v>
      </c>
      <c r="D506" s="48"/>
    </row>
    <row r="507" spans="1:8">
      <c r="A507" s="7" t="s">
        <v>356</v>
      </c>
      <c r="B507" s="804" t="s">
        <v>1071</v>
      </c>
      <c r="C507" s="48">
        <f>'MAL2T-2017A.XLS'!H278</f>
        <v>0</v>
      </c>
      <c r="D507" s="48"/>
    </row>
    <row r="508" spans="1:8">
      <c r="A508" s="7" t="s">
        <v>356</v>
      </c>
      <c r="B508" s="813" t="s">
        <v>1070</v>
      </c>
      <c r="C508" s="48">
        <f>'MAL2T-2017A.XLS'!H279</f>
        <v>0</v>
      </c>
      <c r="D508" s="48"/>
    </row>
    <row r="509" spans="1:8" ht="13.5" thickBot="1">
      <c r="A509" s="7" t="s">
        <v>356</v>
      </c>
      <c r="B509" s="807" t="s">
        <v>1114</v>
      </c>
      <c r="C509" s="48" t="str">
        <f>'MAL2T-2017A.XLS'!H280</f>
        <v>xxxx</v>
      </c>
      <c r="D509" s="48"/>
    </row>
    <row r="510" spans="1:8">
      <c r="A510" s="7" t="s">
        <v>356</v>
      </c>
      <c r="B510" s="804" t="s">
        <v>1072</v>
      </c>
      <c r="C510" s="48">
        <f>'MAL2T-2017A.XLS'!H281</f>
        <v>0</v>
      </c>
      <c r="D510" s="48"/>
    </row>
    <row r="511" spans="1:8">
      <c r="A511" s="7" t="s">
        <v>356</v>
      </c>
      <c r="B511" s="813" t="s">
        <v>1070</v>
      </c>
      <c r="C511" s="48">
        <f>'MAL2T-2017A.XLS'!H282</f>
        <v>0</v>
      </c>
      <c r="D511" s="48"/>
    </row>
    <row r="512" spans="1:8" ht="13.5" thickBot="1">
      <c r="A512" s="7" t="s">
        <v>356</v>
      </c>
      <c r="B512" s="807" t="s">
        <v>1073</v>
      </c>
      <c r="C512" s="48" t="str">
        <f>'MAL2T-2017A.XLS'!H283</f>
        <v>xxxx</v>
      </c>
      <c r="D512" s="48"/>
    </row>
    <row r="513" spans="1:9">
      <c r="A513" s="7" t="s">
        <v>356</v>
      </c>
      <c r="B513" s="804" t="s">
        <v>1074</v>
      </c>
      <c r="C513" s="48">
        <f>'MAL2T-2017A.XLS'!H284</f>
        <v>0</v>
      </c>
      <c r="D513" s="48"/>
    </row>
    <row r="514" spans="1:9">
      <c r="A514" s="7" t="s">
        <v>356</v>
      </c>
      <c r="B514" s="813" t="s">
        <v>1070</v>
      </c>
      <c r="C514" s="48">
        <f>'MAL2T-2017A.XLS'!H285</f>
        <v>0</v>
      </c>
      <c r="D514" s="48"/>
    </row>
    <row r="515" spans="1:9" ht="13.5" thickBot="1">
      <c r="A515" s="7" t="s">
        <v>356</v>
      </c>
      <c r="B515" s="807" t="s">
        <v>1075</v>
      </c>
      <c r="C515" s="48" t="str">
        <f>'MAL2T-2017A.XLS'!H286</f>
        <v>xxxx</v>
      </c>
      <c r="D515" s="48"/>
    </row>
    <row r="516" spans="1:9">
      <c r="A516" s="7" t="s">
        <v>356</v>
      </c>
      <c r="B516" s="804" t="s">
        <v>1076</v>
      </c>
      <c r="C516" s="48">
        <f>'MAL2T-2017A.XLS'!H287</f>
        <v>0</v>
      </c>
      <c r="D516" s="48"/>
    </row>
    <row r="517" spans="1:9">
      <c r="A517" s="7" t="s">
        <v>356</v>
      </c>
      <c r="B517" s="813" t="s">
        <v>1070</v>
      </c>
      <c r="C517" s="48">
        <f>'MAL2T-2017A.XLS'!H288</f>
        <v>0</v>
      </c>
      <c r="D517" s="48"/>
    </row>
    <row r="518" spans="1:9" ht="13.5" thickBot="1">
      <c r="A518" s="7" t="s">
        <v>356</v>
      </c>
      <c r="B518" s="807" t="s">
        <v>1077</v>
      </c>
      <c r="C518" s="48" t="str">
        <f>'MAL2T-2017A.XLS'!H289</f>
        <v>xxxx</v>
      </c>
      <c r="D518" s="48"/>
    </row>
    <row r="519" spans="1:9">
      <c r="A519" s="7" t="s">
        <v>356</v>
      </c>
      <c r="B519" s="804" t="s">
        <v>1078</v>
      </c>
      <c r="C519" s="48">
        <f>'MAL2T-2017A.XLS'!H290</f>
        <v>0</v>
      </c>
      <c r="D519" s="48"/>
      <c r="I519" s="7" t="s">
        <v>152</v>
      </c>
    </row>
    <row r="520" spans="1:9">
      <c r="A520" s="7" t="s">
        <v>356</v>
      </c>
      <c r="B520" s="813" t="s">
        <v>1070</v>
      </c>
      <c r="C520" s="48">
        <f>'MAL2T-2017A.XLS'!H291</f>
        <v>0</v>
      </c>
      <c r="D520" s="48"/>
    </row>
    <row r="521" spans="1:9" ht="13.5" thickBot="1">
      <c r="A521" s="7" t="s">
        <v>356</v>
      </c>
      <c r="B521" s="807" t="s">
        <v>1079</v>
      </c>
      <c r="C521" s="48" t="str">
        <f>'MAL2T-2017A.XLS'!H292</f>
        <v>xxxx</v>
      </c>
      <c r="D521" s="48"/>
    </row>
    <row r="522" spans="1:9">
      <c r="A522" s="7" t="s">
        <v>356</v>
      </c>
      <c r="B522" s="814" t="s">
        <v>1080</v>
      </c>
      <c r="C522" s="48">
        <f>'MAL2T-2017A.XLS'!H293</f>
        <v>0</v>
      </c>
      <c r="D522" s="48"/>
    </row>
    <row r="523" spans="1:9">
      <c r="A523" s="7" t="s">
        <v>356</v>
      </c>
      <c r="B523" s="813" t="s">
        <v>1070</v>
      </c>
      <c r="C523" s="48">
        <f>'MAL2T-2017A.XLS'!H294</f>
        <v>0</v>
      </c>
      <c r="D523" s="48"/>
    </row>
    <row r="524" spans="1:9" ht="13.5" thickBot="1">
      <c r="A524" s="7" t="s">
        <v>356</v>
      </c>
      <c r="B524" s="807" t="s">
        <v>1081</v>
      </c>
      <c r="C524" s="48" t="str">
        <f>'MAL2T-2017A.XLS'!H295</f>
        <v>xxxx</v>
      </c>
      <c r="D524" s="48"/>
    </row>
    <row r="525" spans="1:9" ht="13.5" thickBot="1">
      <c r="A525" s="7" t="s">
        <v>356</v>
      </c>
      <c r="B525" s="807" t="s">
        <v>1082</v>
      </c>
      <c r="C525" s="48">
        <f>'MAL2T-2017A.XLS'!H296</f>
        <v>0</v>
      </c>
      <c r="D525" s="48"/>
    </row>
    <row r="526" spans="1:9" ht="27.75" thickBot="1">
      <c r="A526" s="7" t="s">
        <v>356</v>
      </c>
      <c r="B526" s="1267" t="s">
        <v>1275</v>
      </c>
      <c r="C526" s="48"/>
      <c r="D526" s="48"/>
    </row>
    <row r="527" spans="1:9" ht="13.5" thickBot="1">
      <c r="A527" s="7" t="s">
        <v>356</v>
      </c>
      <c r="B527" s="800" t="s">
        <v>1068</v>
      </c>
      <c r="C527" s="48">
        <f>'MAL2T-2017A.XLS'!I275</f>
        <v>0</v>
      </c>
      <c r="D527" s="48"/>
    </row>
    <row r="528" spans="1:9">
      <c r="A528" s="7" t="s">
        <v>356</v>
      </c>
      <c r="B528" s="995" t="s">
        <v>1069</v>
      </c>
      <c r="C528" s="48">
        <f>'MAL2T-2017A.XLS'!I276</f>
        <v>0</v>
      </c>
      <c r="D528" s="48"/>
    </row>
    <row r="529" spans="1:4" ht="13.5" thickBot="1">
      <c r="A529" s="7" t="s">
        <v>356</v>
      </c>
      <c r="B529" s="807" t="s">
        <v>1070</v>
      </c>
      <c r="C529" s="48">
        <f>'MAL2T-2017A.XLS'!I277</f>
        <v>0</v>
      </c>
      <c r="D529" s="48"/>
    </row>
    <row r="530" spans="1:4">
      <c r="A530" s="7" t="s">
        <v>356</v>
      </c>
      <c r="B530" s="804" t="s">
        <v>1071</v>
      </c>
      <c r="C530" s="48">
        <f>'MAL2T-2017A.XLS'!I278</f>
        <v>0</v>
      </c>
      <c r="D530" s="48"/>
    </row>
    <row r="531" spans="1:4">
      <c r="A531" s="7" t="s">
        <v>356</v>
      </c>
      <c r="B531" s="813" t="s">
        <v>1070</v>
      </c>
      <c r="C531" s="48">
        <f>'MAL2T-2017A.XLS'!I279</f>
        <v>0</v>
      </c>
      <c r="D531" s="48"/>
    </row>
    <row r="532" spans="1:4" ht="13.5" thickBot="1">
      <c r="A532" s="7" t="s">
        <v>356</v>
      </c>
      <c r="B532" s="807" t="s">
        <v>1114</v>
      </c>
      <c r="C532" s="48" t="str">
        <f>'MAL2T-2017A.XLS'!I280</f>
        <v>xxxx</v>
      </c>
      <c r="D532" s="48"/>
    </row>
    <row r="533" spans="1:4">
      <c r="A533" s="7" t="s">
        <v>356</v>
      </c>
      <c r="B533" s="804" t="s">
        <v>1072</v>
      </c>
      <c r="C533" s="48">
        <f>'MAL2T-2017A.XLS'!I281</f>
        <v>0</v>
      </c>
      <c r="D533" s="48"/>
    </row>
    <row r="534" spans="1:4">
      <c r="A534" s="7" t="s">
        <v>356</v>
      </c>
      <c r="B534" s="813" t="s">
        <v>1070</v>
      </c>
      <c r="C534" s="48">
        <f>'MAL2T-2017A.XLS'!I282</f>
        <v>0</v>
      </c>
      <c r="D534" s="48"/>
    </row>
    <row r="535" spans="1:4" ht="13.5" thickBot="1">
      <c r="A535" s="7" t="s">
        <v>356</v>
      </c>
      <c r="B535" s="807" t="s">
        <v>1073</v>
      </c>
      <c r="C535" s="48" t="str">
        <f>'MAL2T-2017A.XLS'!I283</f>
        <v>xxxx</v>
      </c>
      <c r="D535" s="48"/>
    </row>
    <row r="536" spans="1:4">
      <c r="A536" s="7" t="s">
        <v>356</v>
      </c>
      <c r="B536" s="804" t="s">
        <v>1074</v>
      </c>
      <c r="C536" s="48">
        <f>'MAL2T-2017A.XLS'!I284</f>
        <v>0</v>
      </c>
      <c r="D536" s="48"/>
    </row>
    <row r="537" spans="1:4">
      <c r="A537" s="7" t="s">
        <v>356</v>
      </c>
      <c r="B537" s="813" t="s">
        <v>1070</v>
      </c>
      <c r="C537" s="48">
        <f>'MAL2T-2017A.XLS'!I285</f>
        <v>0</v>
      </c>
      <c r="D537" s="48"/>
    </row>
    <row r="538" spans="1:4" ht="13.5" thickBot="1">
      <c r="A538" s="7" t="s">
        <v>356</v>
      </c>
      <c r="B538" s="807" t="s">
        <v>1075</v>
      </c>
      <c r="C538" s="48" t="str">
        <f>'MAL2T-2017A.XLS'!I286</f>
        <v>xxxx</v>
      </c>
      <c r="D538" s="48"/>
    </row>
    <row r="539" spans="1:4">
      <c r="A539" s="7" t="s">
        <v>356</v>
      </c>
      <c r="B539" s="804" t="s">
        <v>1076</v>
      </c>
      <c r="C539" s="48">
        <f>'MAL2T-2017A.XLS'!I287</f>
        <v>0</v>
      </c>
      <c r="D539" s="48"/>
    </row>
    <row r="540" spans="1:4">
      <c r="A540" s="7" t="s">
        <v>356</v>
      </c>
      <c r="B540" s="813" t="s">
        <v>1070</v>
      </c>
      <c r="C540" s="48">
        <f>'MAL2T-2017A.XLS'!I288</f>
        <v>0</v>
      </c>
      <c r="D540" s="48"/>
    </row>
    <row r="541" spans="1:4" ht="13.5" thickBot="1">
      <c r="A541" s="7" t="s">
        <v>356</v>
      </c>
      <c r="B541" s="807" t="s">
        <v>1077</v>
      </c>
      <c r="C541" s="48" t="str">
        <f>'MAL2T-2017A.XLS'!I289</f>
        <v>xxxx</v>
      </c>
      <c r="D541" s="48"/>
    </row>
    <row r="542" spans="1:4">
      <c r="A542" s="7" t="s">
        <v>356</v>
      </c>
      <c r="B542" s="804" t="s">
        <v>1078</v>
      </c>
      <c r="C542" s="48">
        <f>'MAL2T-2017A.XLS'!I290</f>
        <v>0</v>
      </c>
      <c r="D542" s="48"/>
    </row>
    <row r="543" spans="1:4">
      <c r="A543" s="7" t="s">
        <v>356</v>
      </c>
      <c r="B543" s="813" t="s">
        <v>1070</v>
      </c>
      <c r="C543" s="48">
        <f>'MAL2T-2017A.XLS'!I291</f>
        <v>0</v>
      </c>
      <c r="D543" s="48"/>
    </row>
    <row r="544" spans="1:4" ht="13.5" thickBot="1">
      <c r="A544" s="7" t="s">
        <v>356</v>
      </c>
      <c r="B544" s="807" t="s">
        <v>1079</v>
      </c>
      <c r="C544" s="48" t="str">
        <f>'MAL2T-2017A.XLS'!I292</f>
        <v>xxxx</v>
      </c>
      <c r="D544" s="48"/>
    </row>
    <row r="545" spans="1:4">
      <c r="A545" s="7" t="s">
        <v>356</v>
      </c>
      <c r="B545" s="814" t="s">
        <v>1080</v>
      </c>
      <c r="C545" s="48">
        <f>'MAL2T-2017A.XLS'!I293</f>
        <v>0</v>
      </c>
      <c r="D545" s="48"/>
    </row>
    <row r="546" spans="1:4">
      <c r="A546" s="7" t="s">
        <v>356</v>
      </c>
      <c r="B546" s="813" t="s">
        <v>1070</v>
      </c>
      <c r="C546" s="48">
        <f>'MAL2T-2017A.XLS'!I294</f>
        <v>0</v>
      </c>
      <c r="D546" s="48"/>
    </row>
    <row r="547" spans="1:4" ht="13.5" thickBot="1">
      <c r="A547" s="7" t="s">
        <v>356</v>
      </c>
      <c r="B547" s="807" t="s">
        <v>1081</v>
      </c>
      <c r="C547" s="48" t="str">
        <f>'MAL2T-2017A.XLS'!I295</f>
        <v>xxxx</v>
      </c>
      <c r="D547" s="48"/>
    </row>
    <row r="548" spans="1:4" ht="13.5" thickBot="1">
      <c r="A548" s="7" t="s">
        <v>356</v>
      </c>
      <c r="B548" s="807" t="s">
        <v>1082</v>
      </c>
      <c r="C548" s="48">
        <f>'MAL2T-2017A.XLS'!I296</f>
        <v>0</v>
      </c>
      <c r="D548" s="48"/>
    </row>
    <row r="549" spans="1:4" ht="27.75" thickBot="1">
      <c r="A549" s="7" t="s">
        <v>356</v>
      </c>
      <c r="B549" s="1267" t="s">
        <v>1063</v>
      </c>
      <c r="C549" s="48"/>
      <c r="D549" s="48"/>
    </row>
    <row r="550" spans="1:4" ht="13.5" thickBot="1">
      <c r="A550" s="7" t="s">
        <v>356</v>
      </c>
      <c r="B550" s="800" t="s">
        <v>1068</v>
      </c>
      <c r="C550" s="48">
        <f>'MAL2T-2017A.XLS'!K275</f>
        <v>0</v>
      </c>
      <c r="D550" s="48"/>
    </row>
    <row r="551" spans="1:4">
      <c r="A551" s="7" t="s">
        <v>356</v>
      </c>
      <c r="B551" s="995" t="s">
        <v>1069</v>
      </c>
      <c r="C551" s="48">
        <f>'MAL2T-2017A.XLS'!K276</f>
        <v>0</v>
      </c>
      <c r="D551" s="48"/>
    </row>
    <row r="552" spans="1:4" ht="13.5" thickBot="1">
      <c r="A552" s="7" t="s">
        <v>356</v>
      </c>
      <c r="B552" s="807" t="s">
        <v>1070</v>
      </c>
      <c r="C552" s="48">
        <f>'MAL2T-2017A.XLS'!K277</f>
        <v>0</v>
      </c>
      <c r="D552" s="48"/>
    </row>
    <row r="553" spans="1:4">
      <c r="A553" s="7" t="s">
        <v>356</v>
      </c>
      <c r="B553" s="804" t="s">
        <v>1071</v>
      </c>
      <c r="C553" s="48">
        <f>'MAL2T-2017A.XLS'!K278</f>
        <v>0</v>
      </c>
      <c r="D553" s="48"/>
    </row>
    <row r="554" spans="1:4">
      <c r="A554" s="7" t="s">
        <v>356</v>
      </c>
      <c r="B554" s="813" t="s">
        <v>1070</v>
      </c>
      <c r="C554" s="48">
        <f>'MAL2T-2017A.XLS'!K279</f>
        <v>0</v>
      </c>
      <c r="D554" s="48"/>
    </row>
    <row r="555" spans="1:4" ht="13.5" thickBot="1">
      <c r="A555" s="7" t="s">
        <v>356</v>
      </c>
      <c r="B555" s="807" t="s">
        <v>1114</v>
      </c>
      <c r="C555" s="48">
        <f>'MAL2T-2017A.XLS'!K280</f>
        <v>0</v>
      </c>
      <c r="D555" s="48"/>
    </row>
    <row r="556" spans="1:4">
      <c r="A556" s="7" t="s">
        <v>356</v>
      </c>
      <c r="B556" s="804" t="s">
        <v>1072</v>
      </c>
      <c r="C556" s="48">
        <f>'MAL2T-2017A.XLS'!K281</f>
        <v>0</v>
      </c>
      <c r="D556" s="48"/>
    </row>
    <row r="557" spans="1:4">
      <c r="A557" s="7" t="s">
        <v>356</v>
      </c>
      <c r="B557" s="813" t="s">
        <v>1070</v>
      </c>
      <c r="C557" s="48">
        <f>'MAL2T-2017A.XLS'!K282</f>
        <v>0</v>
      </c>
      <c r="D557" s="48"/>
    </row>
    <row r="558" spans="1:4" ht="13.5" thickBot="1">
      <c r="A558" s="7" t="s">
        <v>356</v>
      </c>
      <c r="B558" s="807" t="s">
        <v>1073</v>
      </c>
      <c r="C558" s="48">
        <f>'MAL2T-2017A.XLS'!K283</f>
        <v>0</v>
      </c>
      <c r="D558" s="48"/>
    </row>
    <row r="559" spans="1:4">
      <c r="A559" s="7" t="s">
        <v>356</v>
      </c>
      <c r="B559" s="804" t="s">
        <v>1074</v>
      </c>
      <c r="C559" s="48">
        <f>'MAL2T-2017A.XLS'!K284</f>
        <v>0</v>
      </c>
      <c r="D559" s="48"/>
    </row>
    <row r="560" spans="1:4">
      <c r="A560" s="7" t="s">
        <v>356</v>
      </c>
      <c r="B560" s="813" t="s">
        <v>1070</v>
      </c>
      <c r="C560" s="48">
        <f>'MAL2T-2017A.XLS'!K285</f>
        <v>0</v>
      </c>
      <c r="D560" s="48"/>
    </row>
    <row r="561" spans="1:5" ht="13.5" thickBot="1">
      <c r="A561" s="7" t="s">
        <v>356</v>
      </c>
      <c r="B561" s="807" t="s">
        <v>1075</v>
      </c>
      <c r="C561" s="48">
        <f>'MAL2T-2017A.XLS'!K286</f>
        <v>0</v>
      </c>
      <c r="D561" s="48"/>
    </row>
    <row r="562" spans="1:5">
      <c r="A562" s="7" t="s">
        <v>356</v>
      </c>
      <c r="B562" s="804" t="s">
        <v>1076</v>
      </c>
      <c r="C562" s="48">
        <f>'MAL2T-2017A.XLS'!K287</f>
        <v>0</v>
      </c>
      <c r="D562" s="48"/>
    </row>
    <row r="563" spans="1:5">
      <c r="A563" s="7" t="s">
        <v>356</v>
      </c>
      <c r="B563" s="813" t="s">
        <v>1070</v>
      </c>
      <c r="C563" s="48">
        <f>'MAL2T-2017A.XLS'!K288</f>
        <v>0</v>
      </c>
      <c r="D563" s="48"/>
    </row>
    <row r="564" spans="1:5" ht="13.5" thickBot="1">
      <c r="A564" s="7" t="s">
        <v>356</v>
      </c>
      <c r="B564" s="807" t="s">
        <v>1077</v>
      </c>
      <c r="C564" s="48">
        <f>'MAL2T-2017A.XLS'!K289</f>
        <v>0</v>
      </c>
      <c r="D564" s="48"/>
    </row>
    <row r="565" spans="1:5">
      <c r="A565" s="7" t="s">
        <v>356</v>
      </c>
      <c r="B565" s="804" t="s">
        <v>1078</v>
      </c>
      <c r="C565" s="48">
        <f>'MAL2T-2017A.XLS'!K290</f>
        <v>0</v>
      </c>
      <c r="D565" s="48"/>
    </row>
    <row r="566" spans="1:5">
      <c r="A566" s="7" t="s">
        <v>356</v>
      </c>
      <c r="B566" s="813" t="s">
        <v>1070</v>
      </c>
      <c r="C566" s="48">
        <f>'MAL2T-2017A.XLS'!K291</f>
        <v>0</v>
      </c>
      <c r="D566" s="48"/>
    </row>
    <row r="567" spans="1:5" ht="13.5" thickBot="1">
      <c r="A567" s="7" t="s">
        <v>356</v>
      </c>
      <c r="B567" s="807" t="s">
        <v>1079</v>
      </c>
      <c r="C567" s="48">
        <f>'MAL2T-2017A.XLS'!K292</f>
        <v>0</v>
      </c>
      <c r="D567" s="48"/>
    </row>
    <row r="568" spans="1:5">
      <c r="A568" s="7" t="s">
        <v>356</v>
      </c>
      <c r="B568" s="814" t="s">
        <v>1080</v>
      </c>
      <c r="C568" s="48">
        <f>'MAL2T-2017A.XLS'!K293</f>
        <v>0</v>
      </c>
      <c r="D568" s="48"/>
    </row>
    <row r="569" spans="1:5">
      <c r="A569" s="7" t="s">
        <v>356</v>
      </c>
      <c r="B569" s="813" t="s">
        <v>1070</v>
      </c>
      <c r="C569" s="48">
        <f>'MAL2T-2017A.XLS'!K294</f>
        <v>0</v>
      </c>
      <c r="D569" s="48"/>
    </row>
    <row r="570" spans="1:5" ht="13.5" thickBot="1">
      <c r="A570" s="7" t="s">
        <v>356</v>
      </c>
      <c r="B570" s="807" t="s">
        <v>1081</v>
      </c>
      <c r="C570" s="48">
        <f>'MAL2T-2017A.XLS'!K295</f>
        <v>0</v>
      </c>
      <c r="D570" s="48"/>
    </row>
    <row r="571" spans="1:5" ht="13.5" thickBot="1">
      <c r="A571" s="7" t="s">
        <v>356</v>
      </c>
      <c r="B571" s="807" t="s">
        <v>1082</v>
      </c>
      <c r="C571" s="48">
        <f>'MAL2T-2017A.XLS'!K296</f>
        <v>0</v>
      </c>
      <c r="D571" s="48"/>
    </row>
    <row r="572" spans="1:5">
      <c r="A572" s="7" t="s">
        <v>356</v>
      </c>
      <c r="B572" s="1216"/>
      <c r="C572" s="48"/>
      <c r="D572" s="48"/>
    </row>
    <row r="573" spans="1:5" ht="13.5" thickBot="1">
      <c r="A573" s="7" t="s">
        <v>356</v>
      </c>
      <c r="B573" s="1216"/>
      <c r="C573" s="48"/>
      <c r="D573" s="48"/>
    </row>
    <row r="574" spans="1:5" ht="29.25" thickBot="1">
      <c r="A574" s="7" t="s">
        <v>356</v>
      </c>
      <c r="B574" s="1274" t="s">
        <v>1276</v>
      </c>
      <c r="C574" s="48"/>
      <c r="D574" s="48"/>
    </row>
    <row r="575" spans="1:5">
      <c r="A575" s="7" t="s">
        <v>356</v>
      </c>
      <c r="B575" s="1232" t="s">
        <v>1218</v>
      </c>
      <c r="C575" s="42">
        <f>'MAL2T-2017A.XLS'!J305</f>
        <v>0</v>
      </c>
      <c r="D575" s="1216"/>
      <c r="E575" s="1216"/>
    </row>
    <row r="576" spans="1:5" ht="13.5" thickBot="1">
      <c r="A576" s="7" t="s">
        <v>356</v>
      </c>
      <c r="B576" s="1207" t="s">
        <v>1219</v>
      </c>
      <c r="C576" s="42">
        <f>'MAL2T-2017A.XLS'!J306</f>
        <v>0</v>
      </c>
      <c r="D576" s="1216"/>
      <c r="E576" s="1216"/>
    </row>
    <row r="577" spans="1:5" ht="13.5" thickBot="1">
      <c r="A577" s="7" t="s">
        <v>356</v>
      </c>
      <c r="B577" s="1235" t="s">
        <v>1220</v>
      </c>
      <c r="C577" s="42">
        <f>'MAL2T-2017A.XLS'!J307</f>
        <v>0</v>
      </c>
      <c r="D577" s="48"/>
    </row>
    <row r="578" spans="1:5">
      <c r="A578" s="7" t="s">
        <v>356</v>
      </c>
      <c r="B578" s="1232" t="s">
        <v>1221</v>
      </c>
      <c r="C578" s="42">
        <f>'MAL2T-2017A.XLS'!J308</f>
        <v>0</v>
      </c>
      <c r="D578" s="48"/>
    </row>
    <row r="579" spans="1:5">
      <c r="A579" s="7" t="s">
        <v>356</v>
      </c>
      <c r="B579" s="1217" t="s">
        <v>1222</v>
      </c>
      <c r="C579" s="42">
        <f>'MAL2T-2017A.XLS'!J309</f>
        <v>0</v>
      </c>
      <c r="D579" s="1216"/>
      <c r="E579" s="1216"/>
    </row>
    <row r="580" spans="1:5" ht="13.5" thickBot="1">
      <c r="A580" s="7" t="s">
        <v>356</v>
      </c>
      <c r="B580" s="1207" t="s">
        <v>1223</v>
      </c>
      <c r="C580" s="42">
        <f>'MAL2T-2017A.XLS'!J310</f>
        <v>0</v>
      </c>
      <c r="D580" s="48"/>
    </row>
    <row r="581" spans="1:5">
      <c r="A581" s="7" t="s">
        <v>356</v>
      </c>
      <c r="B581" s="1216"/>
      <c r="C581" s="48"/>
      <c r="D581" s="48"/>
    </row>
    <row r="582" spans="1:5" ht="13.5" thickBot="1">
      <c r="A582" s="7" t="s">
        <v>356</v>
      </c>
      <c r="B582" s="1216"/>
      <c r="C582" s="48"/>
      <c r="D582" s="48"/>
    </row>
    <row r="583" spans="1:5" ht="13.5" thickBot="1">
      <c r="A583" s="7" t="s">
        <v>356</v>
      </c>
      <c r="B583" s="1247" t="s">
        <v>1277</v>
      </c>
      <c r="C583" s="48"/>
      <c r="D583" s="48"/>
    </row>
    <row r="584" spans="1:5">
      <c r="A584" s="7" t="s">
        <v>356</v>
      </c>
      <c r="B584" s="1176" t="s">
        <v>1252</v>
      </c>
      <c r="C584" s="48">
        <f>'MAL2T-2017A.XLS'!H315</f>
        <v>0</v>
      </c>
      <c r="D584" s="48"/>
    </row>
    <row r="585" spans="1:5">
      <c r="A585" s="7" t="s">
        <v>356</v>
      </c>
      <c r="B585" s="1201" t="s">
        <v>1224</v>
      </c>
      <c r="C585" s="48">
        <f>'MAL2T-2017A.XLS'!H316</f>
        <v>0</v>
      </c>
      <c r="D585" s="48"/>
    </row>
    <row r="586" spans="1:5" ht="13.5" thickBot="1">
      <c r="A586" s="7" t="s">
        <v>356</v>
      </c>
      <c r="B586" s="1241" t="s">
        <v>1225</v>
      </c>
      <c r="C586" s="48" t="e">
        <f>'MAL2T-2017A.XLS'!H317</f>
        <v>#DIV/0!</v>
      </c>
      <c r="D586" s="48"/>
    </row>
    <row r="587" spans="1:5">
      <c r="A587" s="7" t="s">
        <v>356</v>
      </c>
      <c r="B587" s="1176" t="s">
        <v>1254</v>
      </c>
      <c r="C587" s="48">
        <f>'MAL2T-2017A.XLS'!H318</f>
        <v>0</v>
      </c>
      <c r="D587" s="48"/>
    </row>
    <row r="588" spans="1:5">
      <c r="A588" s="7" t="s">
        <v>356</v>
      </c>
      <c r="B588" s="1201" t="s">
        <v>1226</v>
      </c>
      <c r="C588" s="48">
        <f>'MAL2T-2017A.XLS'!H319</f>
        <v>0</v>
      </c>
      <c r="D588" s="48"/>
    </row>
    <row r="589" spans="1:5" ht="13.5" thickBot="1">
      <c r="A589" s="7" t="s">
        <v>356</v>
      </c>
      <c r="B589" s="1238" t="s">
        <v>1227</v>
      </c>
      <c r="C589" s="48" t="e">
        <f>'MAL2T-2017A.XLS'!H320</f>
        <v>#DIV/0!</v>
      </c>
      <c r="D589" s="48"/>
    </row>
    <row r="590" spans="1:5">
      <c r="A590" s="7" t="s">
        <v>356</v>
      </c>
      <c r="B590" s="1176" t="s">
        <v>1252</v>
      </c>
      <c r="C590" s="48">
        <f>'MAL2T-2017A.XLS'!H321</f>
        <v>0</v>
      </c>
      <c r="D590" s="48"/>
    </row>
    <row r="591" spans="1:5">
      <c r="A591" s="7" t="s">
        <v>356</v>
      </c>
      <c r="B591" s="1201" t="s">
        <v>1228</v>
      </c>
      <c r="C591" s="48">
        <f>'MAL2T-2017A.XLS'!H322</f>
        <v>0</v>
      </c>
      <c r="D591" s="48"/>
    </row>
    <row r="592" spans="1:5" ht="13.5" thickBot="1">
      <c r="A592" s="7" t="s">
        <v>356</v>
      </c>
      <c r="B592" s="1238" t="s">
        <v>1229</v>
      </c>
      <c r="C592" s="48" t="e">
        <f>'MAL2T-2017A.XLS'!H323</f>
        <v>#DIV/0!</v>
      </c>
      <c r="D592" s="48"/>
    </row>
    <row r="593" spans="1:9">
      <c r="A593" s="7" t="s">
        <v>356</v>
      </c>
      <c r="B593" s="1216"/>
      <c r="C593" s="48"/>
      <c r="D593" s="48"/>
      <c r="F593" s="1216"/>
      <c r="G593" s="1216"/>
      <c r="H593" s="1216"/>
      <c r="I593" s="1216"/>
    </row>
    <row r="594" spans="1:9">
      <c r="A594" s="7" t="s">
        <v>356</v>
      </c>
      <c r="B594" s="1216"/>
      <c r="C594" s="48"/>
      <c r="D594" s="48"/>
      <c r="F594" s="1216"/>
      <c r="G594" s="1216"/>
      <c r="H594" s="1216"/>
      <c r="I594" s="1216"/>
    </row>
    <row r="595" spans="1:9">
      <c r="A595" s="7" t="s">
        <v>356</v>
      </c>
      <c r="B595" s="1200" t="s">
        <v>1231</v>
      </c>
      <c r="C595" s="48"/>
      <c r="D595" s="48"/>
    </row>
    <row r="596" spans="1:9">
      <c r="A596" s="7" t="s">
        <v>356</v>
      </c>
      <c r="B596" s="1200" t="s">
        <v>1235</v>
      </c>
      <c r="C596" s="48"/>
      <c r="D596" s="48"/>
    </row>
    <row r="597" spans="1:9" ht="19.5" thickBot="1">
      <c r="A597" s="7" t="s">
        <v>356</v>
      </c>
      <c r="B597" s="1275" t="s">
        <v>1278</v>
      </c>
      <c r="C597" s="48"/>
      <c r="D597" s="48"/>
      <c r="F597" s="1216"/>
      <c r="G597" s="1216"/>
      <c r="H597" s="1216"/>
      <c r="I597" s="1216"/>
    </row>
    <row r="598" spans="1:9" ht="13.5" thickBot="1">
      <c r="A598" s="7" t="s">
        <v>356</v>
      </c>
      <c r="B598" s="10" t="s">
        <v>1239</v>
      </c>
      <c r="C598" s="48">
        <f>'MAL2T-2017A.XLS'!G332</f>
        <v>0</v>
      </c>
      <c r="D598" s="48"/>
    </row>
    <row r="599" spans="1:9">
      <c r="A599" s="7" t="s">
        <v>356</v>
      </c>
      <c r="B599" s="1201" t="s">
        <v>1240</v>
      </c>
      <c r="C599" s="48" t="str">
        <f>'MAL2T-2017A.XLS'!G333</f>
        <v>xxxx</v>
      </c>
      <c r="D599" s="48"/>
    </row>
    <row r="600" spans="1:9">
      <c r="A600" s="7" t="s">
        <v>356</v>
      </c>
      <c r="B600" s="1201" t="s">
        <v>1241</v>
      </c>
      <c r="C600" s="48">
        <f>'MAL2T-2017A.XLS'!G334</f>
        <v>0</v>
      </c>
      <c r="D600" s="48"/>
    </row>
    <row r="601" spans="1:9">
      <c r="A601" s="7" t="s">
        <v>356</v>
      </c>
      <c r="B601" s="1201" t="s">
        <v>1242</v>
      </c>
      <c r="C601" s="48">
        <f>'MAL2T-2017A.XLS'!G335</f>
        <v>0</v>
      </c>
      <c r="D601" s="48"/>
    </row>
    <row r="602" spans="1:9">
      <c r="A602" s="7" t="s">
        <v>356</v>
      </c>
      <c r="B602" s="1201" t="s">
        <v>1243</v>
      </c>
      <c r="C602" s="48">
        <f>'MAL2T-2017A.XLS'!G336</f>
        <v>0</v>
      </c>
      <c r="D602" s="48"/>
    </row>
    <row r="603" spans="1:9">
      <c r="A603" s="7" t="s">
        <v>356</v>
      </c>
      <c r="B603" s="1201" t="s">
        <v>1244</v>
      </c>
      <c r="C603" s="48">
        <f>'MAL2T-2017A.XLS'!G337</f>
        <v>0</v>
      </c>
      <c r="D603" s="48"/>
    </row>
    <row r="604" spans="1:9" ht="13.5" thickBot="1">
      <c r="A604" s="7" t="s">
        <v>356</v>
      </c>
      <c r="B604" s="1203" t="s">
        <v>1245</v>
      </c>
      <c r="C604" s="48">
        <f>'MAL2T-2017A.XLS'!G338</f>
        <v>0</v>
      </c>
      <c r="D604" s="48"/>
    </row>
    <row r="605" spans="1:9" ht="13.5" thickBot="1">
      <c r="A605" s="7" t="s">
        <v>356</v>
      </c>
      <c r="B605" s="11" t="s">
        <v>1246</v>
      </c>
      <c r="C605" s="48">
        <f>'MAL2T-2017A.XLS'!G339</f>
        <v>0</v>
      </c>
      <c r="D605" s="48"/>
    </row>
    <row r="606" spans="1:9" ht="13.5" thickBot="1">
      <c r="A606" s="7" t="s">
        <v>356</v>
      </c>
      <c r="B606" s="11" t="s">
        <v>1247</v>
      </c>
      <c r="C606" s="48">
        <f>'MAL2T-2017A.XLS'!G340</f>
        <v>0</v>
      </c>
      <c r="D606" s="48"/>
    </row>
    <row r="607" spans="1:9" ht="19.5" thickBot="1">
      <c r="A607" s="7" t="s">
        <v>356</v>
      </c>
      <c r="B607" s="1275" t="s">
        <v>1279</v>
      </c>
      <c r="C607" s="48"/>
      <c r="D607" s="48"/>
    </row>
    <row r="608" spans="1:9" ht="13.5" thickBot="1">
      <c r="A608" s="7" t="s">
        <v>356</v>
      </c>
      <c r="B608" s="10" t="s">
        <v>1239</v>
      </c>
      <c r="C608" s="48">
        <f>'MAL2T-2017A.XLS'!H332</f>
        <v>0</v>
      </c>
      <c r="D608" s="48"/>
    </row>
    <row r="609" spans="1:4">
      <c r="A609" s="7" t="s">
        <v>356</v>
      </c>
      <c r="B609" s="1201" t="s">
        <v>1240</v>
      </c>
      <c r="C609" s="48" t="str">
        <f>'MAL2T-2017A.XLS'!H333</f>
        <v>xxxx</v>
      </c>
      <c r="D609" s="48"/>
    </row>
    <row r="610" spans="1:4">
      <c r="A610" s="7" t="s">
        <v>356</v>
      </c>
      <c r="B610" s="1201" t="s">
        <v>1241</v>
      </c>
      <c r="C610" s="48">
        <f>'MAL2T-2017A.XLS'!H334</f>
        <v>0</v>
      </c>
      <c r="D610" s="48"/>
    </row>
    <row r="611" spans="1:4">
      <c r="A611" s="7" t="s">
        <v>356</v>
      </c>
      <c r="B611" s="1201" t="s">
        <v>1242</v>
      </c>
      <c r="C611" s="48">
        <f>'MAL2T-2017A.XLS'!H335</f>
        <v>0</v>
      </c>
      <c r="D611" s="48"/>
    </row>
    <row r="612" spans="1:4">
      <c r="A612" s="7" t="s">
        <v>356</v>
      </c>
      <c r="B612" s="1201" t="s">
        <v>1243</v>
      </c>
      <c r="C612" s="48">
        <f>'MAL2T-2017A.XLS'!H336</f>
        <v>0</v>
      </c>
      <c r="D612" s="48"/>
    </row>
    <row r="613" spans="1:4">
      <c r="A613" s="7" t="s">
        <v>356</v>
      </c>
      <c r="B613" s="1201" t="s">
        <v>1244</v>
      </c>
      <c r="C613" s="48">
        <f>'MAL2T-2017A.XLS'!H337</f>
        <v>0</v>
      </c>
      <c r="D613" s="48"/>
    </row>
    <row r="614" spans="1:4" ht="13.5" thickBot="1">
      <c r="A614" s="7" t="s">
        <v>356</v>
      </c>
      <c r="B614" s="1203" t="s">
        <v>1245</v>
      </c>
      <c r="C614" s="48">
        <f>'MAL2T-2017A.XLS'!H338</f>
        <v>0</v>
      </c>
      <c r="D614" s="48"/>
    </row>
    <row r="615" spans="1:4" ht="13.5" thickBot="1">
      <c r="A615" s="7" t="s">
        <v>356</v>
      </c>
      <c r="B615" s="11" t="s">
        <v>1246</v>
      </c>
      <c r="C615" s="48">
        <f>'MAL2T-2017A.XLS'!H339</f>
        <v>0</v>
      </c>
      <c r="D615" s="48"/>
    </row>
    <row r="616" spans="1:4" ht="13.5" thickBot="1">
      <c r="A616" s="7" t="s">
        <v>356</v>
      </c>
      <c r="B616" s="11" t="s">
        <v>1247</v>
      </c>
      <c r="C616" s="48">
        <f>'MAL2T-2017A.XLS'!H340</f>
        <v>0</v>
      </c>
      <c r="D616" s="48"/>
    </row>
    <row r="617" spans="1:4" ht="19.5" thickBot="1">
      <c r="A617" s="7" t="s">
        <v>356</v>
      </c>
      <c r="B617" s="1275" t="s">
        <v>1280</v>
      </c>
      <c r="C617" s="48"/>
      <c r="D617" s="48"/>
    </row>
    <row r="618" spans="1:4" ht="13.5" thickBot="1">
      <c r="A618" s="7" t="s">
        <v>356</v>
      </c>
      <c r="B618" s="10" t="s">
        <v>1239</v>
      </c>
      <c r="C618" s="48">
        <f>'MAL2T-2017A.XLS'!I332</f>
        <v>0</v>
      </c>
      <c r="D618" s="48"/>
    </row>
    <row r="619" spans="1:4">
      <c r="A619" s="7" t="s">
        <v>356</v>
      </c>
      <c r="B619" s="1201" t="s">
        <v>1240</v>
      </c>
      <c r="C619" s="48" t="str">
        <f>'MAL2T-2017A.XLS'!I333</f>
        <v>xxxx</v>
      </c>
      <c r="D619" s="48"/>
    </row>
    <row r="620" spans="1:4">
      <c r="A620" s="7" t="s">
        <v>356</v>
      </c>
      <c r="B620" s="1201" t="s">
        <v>1241</v>
      </c>
      <c r="C620" s="48">
        <f>'MAL2T-2017A.XLS'!I334</f>
        <v>0</v>
      </c>
      <c r="D620" s="48"/>
    </row>
    <row r="621" spans="1:4">
      <c r="A621" s="7" t="s">
        <v>356</v>
      </c>
      <c r="B621" s="1201" t="s">
        <v>1242</v>
      </c>
      <c r="C621" s="48">
        <f>'MAL2T-2017A.XLS'!I335</f>
        <v>0</v>
      </c>
      <c r="D621" s="48"/>
    </row>
    <row r="622" spans="1:4">
      <c r="A622" s="7" t="s">
        <v>356</v>
      </c>
      <c r="B622" s="1201" t="s">
        <v>1243</v>
      </c>
      <c r="C622" s="48">
        <f>'MAL2T-2017A.XLS'!I336</f>
        <v>0</v>
      </c>
      <c r="D622" s="48"/>
    </row>
    <row r="623" spans="1:4">
      <c r="A623" s="7" t="s">
        <v>356</v>
      </c>
      <c r="B623" s="1201" t="s">
        <v>1244</v>
      </c>
      <c r="C623" s="48">
        <f>'MAL2T-2017A.XLS'!I337</f>
        <v>0</v>
      </c>
      <c r="D623" s="48"/>
    </row>
    <row r="624" spans="1:4" ht="13.5" thickBot="1">
      <c r="A624" s="7" t="s">
        <v>356</v>
      </c>
      <c r="B624" s="1203" t="s">
        <v>1245</v>
      </c>
      <c r="C624" s="48">
        <f>'MAL2T-2017A.XLS'!I338</f>
        <v>0</v>
      </c>
      <c r="D624" s="48"/>
    </row>
    <row r="625" spans="1:5" ht="13.5" thickBot="1">
      <c r="A625" s="7" t="s">
        <v>356</v>
      </c>
      <c r="B625" s="11" t="s">
        <v>1246</v>
      </c>
      <c r="C625" s="48">
        <f>'MAL2T-2017A.XLS'!I339</f>
        <v>0</v>
      </c>
      <c r="D625" s="48"/>
    </row>
    <row r="626" spans="1:5" ht="13.5" thickBot="1">
      <c r="A626" s="7" t="s">
        <v>356</v>
      </c>
      <c r="B626" s="11" t="s">
        <v>1247</v>
      </c>
      <c r="C626" s="48">
        <f>'MAL2T-2017A.XLS'!I340</f>
        <v>0</v>
      </c>
      <c r="D626" s="48"/>
    </row>
    <row r="627" spans="1:5">
      <c r="A627" s="7" t="s">
        <v>356</v>
      </c>
      <c r="B627" s="1216"/>
      <c r="C627" s="48"/>
      <c r="D627" s="48"/>
    </row>
    <row r="628" spans="1:5">
      <c r="B628" s="1216"/>
      <c r="C628" s="48"/>
      <c r="D628" s="48"/>
    </row>
    <row r="629" spans="1:5">
      <c r="B629" s="1216"/>
      <c r="C629" s="48"/>
      <c r="D629" s="48"/>
    </row>
    <row r="630" spans="1:5">
      <c r="B630" s="1216"/>
      <c r="C630" s="48"/>
      <c r="D630" s="48"/>
    </row>
    <row r="631" spans="1:5">
      <c r="B631" s="406"/>
      <c r="C631" s="48"/>
      <c r="D631" s="48"/>
    </row>
    <row r="632" spans="1:5">
      <c r="B632" s="67"/>
      <c r="C632" s="46"/>
      <c r="D632" s="46"/>
    </row>
    <row r="633" spans="1:5" ht="18.75">
      <c r="B633" s="83" t="s">
        <v>1005</v>
      </c>
    </row>
    <row r="634" spans="1:5" ht="18.75">
      <c r="B634" s="83"/>
    </row>
    <row r="635" spans="1:5" ht="18.75">
      <c r="B635" s="83"/>
    </row>
    <row r="636" spans="1:5">
      <c r="A636" s="7" t="s">
        <v>356</v>
      </c>
      <c r="B636" s="72" t="s">
        <v>1353</v>
      </c>
      <c r="E636" s="45"/>
    </row>
    <row r="637" spans="1:5">
      <c r="A637" s="7" t="s">
        <v>356</v>
      </c>
      <c r="B637" s="72" t="s">
        <v>1347</v>
      </c>
      <c r="E637" s="45"/>
    </row>
    <row r="638" spans="1:5">
      <c r="A638" s="7" t="s">
        <v>356</v>
      </c>
      <c r="B638" s="1339" t="s">
        <v>1352</v>
      </c>
      <c r="C638" s="45">
        <f>'MAL2T-2017A.XLS'!G348</f>
        <v>0</v>
      </c>
      <c r="D638" s="48">
        <f>'MAL2T-2017A.XLS'!$G$348</f>
        <v>0</v>
      </c>
      <c r="E638" s="1339"/>
    </row>
    <row r="639" spans="1:5">
      <c r="A639" s="7" t="s">
        <v>356</v>
      </c>
      <c r="B639" s="1339" t="s">
        <v>1348</v>
      </c>
      <c r="C639" s="45">
        <f>'MAL2T-2017A.XLS'!G349</f>
        <v>0</v>
      </c>
      <c r="D639" s="48">
        <f>'MAL2T-2017A.XLS'!$G$349</f>
        <v>0</v>
      </c>
      <c r="E639" s="1339"/>
    </row>
    <row r="640" spans="1:5">
      <c r="A640" s="7" t="s">
        <v>356</v>
      </c>
      <c r="B640" s="1339" t="s">
        <v>1349</v>
      </c>
      <c r="C640" s="45">
        <f>'MAL2T-2017A.XLS'!G350</f>
        <v>0</v>
      </c>
      <c r="D640" s="48">
        <f>'MAL2T-2017A.XLS'!$G$350</f>
        <v>0</v>
      </c>
      <c r="E640" s="1339"/>
    </row>
    <row r="641" spans="1:5">
      <c r="A641" s="7" t="s">
        <v>356</v>
      </c>
      <c r="B641" s="1339" t="s">
        <v>1351</v>
      </c>
      <c r="C641" s="45">
        <f>'MAL2T-2017A.XLS'!G351</f>
        <v>0</v>
      </c>
      <c r="D641" s="48">
        <f>'MAL2T-2017A.XLS'!$G$351</f>
        <v>0</v>
      </c>
      <c r="E641" s="1339"/>
    </row>
    <row r="642" spans="1:5">
      <c r="A642" s="7" t="s">
        <v>356</v>
      </c>
      <c r="B642" s="72" t="s">
        <v>1357</v>
      </c>
    </row>
    <row r="643" spans="1:5">
      <c r="A643" s="7" t="s">
        <v>356</v>
      </c>
      <c r="B643" s="1339" t="s">
        <v>1352</v>
      </c>
      <c r="C643" s="48">
        <f>'MAL2T-2017A.XLS'!H348</f>
        <v>0</v>
      </c>
      <c r="D643" s="48">
        <f>'MAL2T-2017A.XLS'!$H$348</f>
        <v>0</v>
      </c>
    </row>
    <row r="644" spans="1:5">
      <c r="A644" s="7" t="s">
        <v>356</v>
      </c>
      <c r="B644" s="1339" t="s">
        <v>1348</v>
      </c>
      <c r="C644" s="48">
        <f>'MAL2T-2017A.XLS'!H349</f>
        <v>0</v>
      </c>
      <c r="D644" s="48">
        <f>'MAL2T-2017A.XLS'!$H$349</f>
        <v>0</v>
      </c>
    </row>
    <row r="645" spans="1:5">
      <c r="A645" s="7" t="s">
        <v>356</v>
      </c>
      <c r="B645" s="1339" t="s">
        <v>1349</v>
      </c>
      <c r="C645" s="48">
        <f>'MAL2T-2017A.XLS'!H350</f>
        <v>0</v>
      </c>
      <c r="D645" s="48">
        <f>'MAL2T-2017A.XLS'!$H$350</f>
        <v>0</v>
      </c>
    </row>
    <row r="646" spans="1:5">
      <c r="A646" s="7" t="s">
        <v>356</v>
      </c>
      <c r="B646" s="1339" t="s">
        <v>1359</v>
      </c>
      <c r="C646" s="48">
        <f>'MAL2T-2017A.XLS'!H351</f>
        <v>0</v>
      </c>
      <c r="D646" s="48">
        <f>'MAL2T-2017A.XLS'!$H$351</f>
        <v>0</v>
      </c>
    </row>
    <row r="647" spans="1:5">
      <c r="A647" s="7" t="s">
        <v>356</v>
      </c>
      <c r="B647" s="84"/>
      <c r="C647" s="48"/>
      <c r="D647" s="48"/>
      <c r="E647" s="48"/>
    </row>
    <row r="648" spans="1:5">
      <c r="A648" s="7" t="s">
        <v>356</v>
      </c>
      <c r="B648" s="72" t="s">
        <v>1355</v>
      </c>
      <c r="C648" s="48"/>
      <c r="D648" s="48"/>
      <c r="E648" s="48"/>
    </row>
    <row r="649" spans="1:5">
      <c r="A649" s="7" t="s">
        <v>356</v>
      </c>
      <c r="B649" s="72" t="s">
        <v>1347</v>
      </c>
      <c r="C649" s="48"/>
      <c r="D649" s="48"/>
      <c r="E649" s="48"/>
    </row>
    <row r="650" spans="1:5">
      <c r="A650" s="7" t="s">
        <v>356</v>
      </c>
      <c r="B650" s="1339" t="s">
        <v>1350</v>
      </c>
      <c r="C650" s="48">
        <f>'MAL2T-2017A.XLS'!G355</f>
        <v>0</v>
      </c>
      <c r="D650" s="48">
        <f>'MAL2T-2017A.XLS'!$G$355</f>
        <v>0</v>
      </c>
      <c r="E650" s="48"/>
    </row>
    <row r="651" spans="1:5">
      <c r="A651" s="7" t="s">
        <v>356</v>
      </c>
      <c r="B651" s="72" t="s">
        <v>1357</v>
      </c>
      <c r="C651" s="48"/>
      <c r="D651" s="48"/>
      <c r="E651" s="48"/>
    </row>
    <row r="652" spans="1:5">
      <c r="A652" s="7" t="s">
        <v>356</v>
      </c>
      <c r="B652" s="1339" t="s">
        <v>1350</v>
      </c>
      <c r="C652" s="48">
        <f>'MAL2T-2017A.XLS'!H355</f>
        <v>0</v>
      </c>
      <c r="D652" s="48">
        <f>'MAL2T-2017A.XLS'!$H$355</f>
        <v>0</v>
      </c>
      <c r="E652" s="48"/>
    </row>
    <row r="653" spans="1:5">
      <c r="B653" s="84"/>
      <c r="C653" s="48"/>
      <c r="D653" s="48"/>
      <c r="E653" s="48"/>
    </row>
    <row r="654" spans="1:5" ht="18.75">
      <c r="B654" s="83"/>
    </row>
    <row r="655" spans="1:5" ht="44.25" customHeight="1">
      <c r="A655" s="7" t="s">
        <v>1299</v>
      </c>
      <c r="B655" s="72" t="s">
        <v>189</v>
      </c>
    </row>
    <row r="656" spans="1:5">
      <c r="A656" s="7" t="s">
        <v>1299</v>
      </c>
      <c r="B656" s="88" t="s">
        <v>749</v>
      </c>
      <c r="C656" s="45" t="s">
        <v>10</v>
      </c>
      <c r="D656" s="45" t="s">
        <v>10</v>
      </c>
    </row>
    <row r="657" spans="1:4">
      <c r="A657" s="7" t="s">
        <v>1299</v>
      </c>
      <c r="B657" s="84" t="s">
        <v>557</v>
      </c>
      <c r="C657" s="45">
        <f>'MAL2T-2017A.XLS'!$C$416</f>
        <v>0</v>
      </c>
      <c r="D657" s="45">
        <f>'MAL2T-2017A.XLS'!$C$416</f>
        <v>0</v>
      </c>
    </row>
    <row r="658" spans="1:4">
      <c r="A658" s="7" t="s">
        <v>1299</v>
      </c>
      <c r="B658" s="84" t="s">
        <v>765</v>
      </c>
      <c r="C658" s="45">
        <f>'MAL2T-2017A.XLS'!$C$417</f>
        <v>0</v>
      </c>
      <c r="D658" s="45">
        <f>'MAL2T-2017A.XLS'!$C$417</f>
        <v>0</v>
      </c>
    </row>
    <row r="659" spans="1:4">
      <c r="A659" s="7" t="s">
        <v>1299</v>
      </c>
      <c r="B659" s="85" t="s">
        <v>890</v>
      </c>
      <c r="C659" s="77">
        <f>'MAL2T-2017A.XLS'!$C$418</f>
        <v>0</v>
      </c>
      <c r="D659" s="77">
        <f>'MAL2T-2017A.XLS'!$C$418</f>
        <v>0</v>
      </c>
    </row>
    <row r="660" spans="1:4">
      <c r="A660" s="7" t="s">
        <v>1299</v>
      </c>
      <c r="B660" s="84" t="s">
        <v>891</v>
      </c>
      <c r="C660" s="45" t="str">
        <f>'MAL2T-2017A.XLS'!$C$419</f>
        <v>xxxx</v>
      </c>
      <c r="D660" s="45" t="str">
        <f>'MAL2T-2017A.XLS'!$C$419</f>
        <v>xxxx</v>
      </c>
    </row>
    <row r="661" spans="1:4">
      <c r="A661" s="7" t="s">
        <v>1299</v>
      </c>
      <c r="B661" s="84" t="s">
        <v>892</v>
      </c>
      <c r="C661" s="45">
        <f>'MAL2T-2017A.XLS'!$C$420</f>
        <v>0</v>
      </c>
      <c r="D661" s="45">
        <f>'MAL2T-2017A.XLS'!$C$420</f>
        <v>0</v>
      </c>
    </row>
    <row r="662" spans="1:4">
      <c r="A662" s="7" t="s">
        <v>1299</v>
      </c>
      <c r="B662" s="84" t="s">
        <v>893</v>
      </c>
      <c r="C662" s="45">
        <f>'MAL2T-2017A.XLS'!$C$421</f>
        <v>0</v>
      </c>
      <c r="D662" s="45">
        <f>'MAL2T-2017A.XLS'!$C$421</f>
        <v>0</v>
      </c>
    </row>
    <row r="663" spans="1:4">
      <c r="A663" s="7" t="s">
        <v>1299</v>
      </c>
      <c r="B663" s="84" t="s">
        <v>2</v>
      </c>
      <c r="C663" s="45">
        <f>'MAL2T-2017A.XLS'!$C$422</f>
        <v>0</v>
      </c>
      <c r="D663" s="45">
        <f>'MAL2T-2017A.XLS'!$C$422</f>
        <v>0</v>
      </c>
    </row>
    <row r="664" spans="1:4">
      <c r="A664" s="7" t="s">
        <v>1299</v>
      </c>
      <c r="B664" s="84" t="s">
        <v>394</v>
      </c>
      <c r="C664" s="45">
        <f>'MAL2T-2017A.XLS'!$C$423</f>
        <v>0</v>
      </c>
      <c r="D664" s="45">
        <f>'MAL2T-2017A.XLS'!$C$423</f>
        <v>0</v>
      </c>
    </row>
    <row r="665" spans="1:4">
      <c r="A665" s="7" t="s">
        <v>1299</v>
      </c>
      <c r="B665" s="85" t="s">
        <v>153</v>
      </c>
      <c r="C665" s="77">
        <f>'MAL2T-2017A.XLS'!$C$424</f>
        <v>0</v>
      </c>
      <c r="D665" s="77">
        <f>'MAL2T-2017A.XLS'!$C$424</f>
        <v>0</v>
      </c>
    </row>
    <row r="666" spans="1:4">
      <c r="A666" s="7" t="s">
        <v>1299</v>
      </c>
      <c r="B666" s="84" t="s">
        <v>891</v>
      </c>
      <c r="C666" s="45" t="str">
        <f>'MAL2T-2017A.XLS'!$C$425</f>
        <v>xxxx</v>
      </c>
      <c r="D666" s="45" t="str">
        <f>'MAL2T-2017A.XLS'!$C$425</f>
        <v>xxxx</v>
      </c>
    </row>
    <row r="667" spans="1:4">
      <c r="A667" s="7" t="s">
        <v>1299</v>
      </c>
      <c r="B667" s="84" t="s">
        <v>224</v>
      </c>
      <c r="C667" s="45">
        <f>'MAL2T-2017A.XLS'!$C$426</f>
        <v>0</v>
      </c>
      <c r="D667" s="45">
        <f>'MAL2T-2017A.XLS'!$C$426</f>
        <v>0</v>
      </c>
    </row>
    <row r="668" spans="1:4">
      <c r="A668" s="7" t="s">
        <v>1299</v>
      </c>
      <c r="B668" s="84" t="s">
        <v>894</v>
      </c>
      <c r="C668" s="45">
        <f>'MAL2T-2017A.XLS'!$C$427</f>
        <v>0</v>
      </c>
      <c r="D668" s="45">
        <f>'MAL2T-2017A.XLS'!$C$427</f>
        <v>0</v>
      </c>
    </row>
    <row r="669" spans="1:4">
      <c r="A669" s="7" t="s">
        <v>1299</v>
      </c>
      <c r="B669" s="85" t="s">
        <v>793</v>
      </c>
      <c r="C669" s="77">
        <f>'MAL2T-2017A.XLS'!$C$428</f>
        <v>0</v>
      </c>
      <c r="D669" s="77">
        <f>'MAL2T-2017A.XLS'!$C$428</f>
        <v>0</v>
      </c>
    </row>
    <row r="670" spans="1:4">
      <c r="A670" s="7" t="s">
        <v>1299</v>
      </c>
      <c r="B670" s="88" t="s">
        <v>750</v>
      </c>
      <c r="C670" s="45" t="s">
        <v>10</v>
      </c>
      <c r="D670" s="45" t="s">
        <v>10</v>
      </c>
    </row>
    <row r="671" spans="1:4">
      <c r="A671" s="7" t="s">
        <v>1299</v>
      </c>
      <c r="B671" s="84" t="s">
        <v>557</v>
      </c>
      <c r="C671" s="45">
        <f>'MAL2T-2017A.XLS'!$D$416</f>
        <v>0</v>
      </c>
      <c r="D671" s="45">
        <f>'MAL2T-2017A.XLS'!$D$416</f>
        <v>0</v>
      </c>
    </row>
    <row r="672" spans="1:4">
      <c r="A672" s="7" t="s">
        <v>1299</v>
      </c>
      <c r="B672" s="84" t="s">
        <v>765</v>
      </c>
      <c r="C672" s="45">
        <f>'MAL2T-2017A.XLS'!$D$417</f>
        <v>0</v>
      </c>
      <c r="D672" s="45">
        <f>'MAL2T-2017A.XLS'!$D$417</f>
        <v>0</v>
      </c>
    </row>
    <row r="673" spans="1:4">
      <c r="A673" s="7" t="s">
        <v>1299</v>
      </c>
      <c r="B673" s="85" t="s">
        <v>890</v>
      </c>
      <c r="C673" s="77">
        <f>'MAL2T-2017A.XLS'!$D$418</f>
        <v>0</v>
      </c>
      <c r="D673" s="77">
        <f>'MAL2T-2017A.XLS'!$D$418</f>
        <v>0</v>
      </c>
    </row>
    <row r="674" spans="1:4">
      <c r="A674" s="7" t="s">
        <v>1299</v>
      </c>
      <c r="B674" s="84" t="s">
        <v>891</v>
      </c>
      <c r="C674" s="45" t="str">
        <f>'MAL2T-2017A.XLS'!$D$419</f>
        <v>xxxx</v>
      </c>
      <c r="D674" s="45" t="str">
        <f>'MAL2T-2017A.XLS'!$D$419</f>
        <v>xxxx</v>
      </c>
    </row>
    <row r="675" spans="1:4">
      <c r="A675" s="7" t="s">
        <v>1299</v>
      </c>
      <c r="B675" s="84" t="s">
        <v>892</v>
      </c>
      <c r="C675" s="45">
        <f>'MAL2T-2017A.XLS'!$D$420</f>
        <v>0</v>
      </c>
      <c r="D675" s="45">
        <f>'MAL2T-2017A.XLS'!$D$420</f>
        <v>0</v>
      </c>
    </row>
    <row r="676" spans="1:4">
      <c r="A676" s="7" t="s">
        <v>1299</v>
      </c>
      <c r="B676" s="84" t="s">
        <v>893</v>
      </c>
      <c r="C676" s="45">
        <f>'MAL2T-2017A.XLS'!$D$421</f>
        <v>0</v>
      </c>
      <c r="D676" s="45">
        <f>'MAL2T-2017A.XLS'!$D$421</f>
        <v>0</v>
      </c>
    </row>
    <row r="677" spans="1:4">
      <c r="A677" s="7" t="s">
        <v>1299</v>
      </c>
      <c r="B677" s="84" t="s">
        <v>2</v>
      </c>
      <c r="C677" s="45">
        <f>'MAL2T-2017A.XLS'!$D$422</f>
        <v>0</v>
      </c>
      <c r="D677" s="45">
        <f>'MAL2T-2017A.XLS'!$D$422</f>
        <v>0</v>
      </c>
    </row>
    <row r="678" spans="1:4">
      <c r="A678" s="7" t="s">
        <v>1299</v>
      </c>
      <c r="B678" s="84" t="s">
        <v>394</v>
      </c>
      <c r="C678" s="45">
        <f>'MAL2T-2017A.XLS'!$D$423</f>
        <v>0</v>
      </c>
      <c r="D678" s="45">
        <f>'MAL2T-2017A.XLS'!$D$423</f>
        <v>0</v>
      </c>
    </row>
    <row r="679" spans="1:4">
      <c r="A679" s="7" t="s">
        <v>1299</v>
      </c>
      <c r="B679" s="85" t="s">
        <v>153</v>
      </c>
      <c r="C679" s="77">
        <f>'MAL2T-2017A.XLS'!$D$424</f>
        <v>0</v>
      </c>
      <c r="D679" s="77">
        <f>'MAL2T-2017A.XLS'!$D$424</f>
        <v>0</v>
      </c>
    </row>
    <row r="680" spans="1:4">
      <c r="A680" s="7" t="s">
        <v>1299</v>
      </c>
      <c r="B680" s="84" t="s">
        <v>891</v>
      </c>
      <c r="C680" s="45" t="str">
        <f>'MAL2T-2017A.XLS'!$D$425</f>
        <v>xxxx</v>
      </c>
      <c r="D680" s="45" t="str">
        <f>'MAL2T-2017A.XLS'!$D$425</f>
        <v>xxxx</v>
      </c>
    </row>
    <row r="681" spans="1:4">
      <c r="A681" s="7" t="s">
        <v>1299</v>
      </c>
      <c r="B681" s="84" t="s">
        <v>224</v>
      </c>
      <c r="C681" s="45">
        <f>'MAL2T-2017A.XLS'!$D$426</f>
        <v>0</v>
      </c>
      <c r="D681" s="45">
        <f>'MAL2T-2017A.XLS'!$D$426</f>
        <v>0</v>
      </c>
    </row>
    <row r="682" spans="1:4">
      <c r="A682" s="7" t="s">
        <v>1299</v>
      </c>
      <c r="B682" s="84" t="s">
        <v>894</v>
      </c>
      <c r="C682" s="45">
        <f>'MAL2T-2017A.XLS'!$D$427</f>
        <v>0</v>
      </c>
      <c r="D682" s="45">
        <f>'MAL2T-2017A.XLS'!$D$427</f>
        <v>0</v>
      </c>
    </row>
    <row r="683" spans="1:4">
      <c r="A683" s="7" t="s">
        <v>1299</v>
      </c>
      <c r="B683" s="85" t="s">
        <v>793</v>
      </c>
      <c r="C683" s="77">
        <f>'MAL2T-2017A.XLS'!$D$428</f>
        <v>0</v>
      </c>
      <c r="D683" s="77">
        <f>'MAL2T-2017A.XLS'!$D$428</f>
        <v>0</v>
      </c>
    </row>
    <row r="684" spans="1:4">
      <c r="A684" s="7" t="s">
        <v>1299</v>
      </c>
      <c r="B684" s="88" t="s">
        <v>751</v>
      </c>
      <c r="C684" s="45" t="s">
        <v>10</v>
      </c>
      <c r="D684" s="45" t="s">
        <v>10</v>
      </c>
    </row>
    <row r="685" spans="1:4">
      <c r="A685" s="7" t="s">
        <v>1299</v>
      </c>
      <c r="B685" s="84" t="s">
        <v>557</v>
      </c>
      <c r="C685" s="45">
        <f>'MAL2T-2017A.XLS'!$E$416</f>
        <v>0</v>
      </c>
      <c r="D685" s="45">
        <f>'MAL2T-2017A.XLS'!$E$416</f>
        <v>0</v>
      </c>
    </row>
    <row r="686" spans="1:4">
      <c r="A686" s="7" t="s">
        <v>1299</v>
      </c>
      <c r="B686" s="84" t="s">
        <v>765</v>
      </c>
      <c r="C686" s="45">
        <f>'MAL2T-2017A.XLS'!$E$417</f>
        <v>0</v>
      </c>
      <c r="D686" s="45">
        <f>'MAL2T-2017A.XLS'!$E$417</f>
        <v>0</v>
      </c>
    </row>
    <row r="687" spans="1:4">
      <c r="A687" s="7" t="s">
        <v>1299</v>
      </c>
      <c r="B687" s="85" t="s">
        <v>890</v>
      </c>
      <c r="C687" s="77">
        <f>'MAL2T-2017A.XLS'!$E$418</f>
        <v>0</v>
      </c>
      <c r="D687" s="77">
        <f>'MAL2T-2017A.XLS'!$E$418</f>
        <v>0</v>
      </c>
    </row>
    <row r="688" spans="1:4">
      <c r="A688" s="7" t="s">
        <v>1299</v>
      </c>
      <c r="B688" s="84" t="s">
        <v>891</v>
      </c>
      <c r="C688" s="45" t="str">
        <f>'MAL2T-2017A.XLS'!$E$419</f>
        <v>xxxx</v>
      </c>
      <c r="D688" s="45" t="str">
        <f>'MAL2T-2017A.XLS'!$E$419</f>
        <v>xxxx</v>
      </c>
    </row>
    <row r="689" spans="1:4">
      <c r="A689" s="7" t="s">
        <v>1299</v>
      </c>
      <c r="B689" s="84" t="s">
        <v>892</v>
      </c>
      <c r="C689" s="45">
        <f>'MAL2T-2017A.XLS'!$E$420</f>
        <v>0</v>
      </c>
      <c r="D689" s="45">
        <f>'MAL2T-2017A.XLS'!$E$420</f>
        <v>0</v>
      </c>
    </row>
    <row r="690" spans="1:4">
      <c r="A690" s="7" t="s">
        <v>1299</v>
      </c>
      <c r="B690" s="84" t="s">
        <v>893</v>
      </c>
      <c r="C690" s="45">
        <f>'MAL2T-2017A.XLS'!$E$421</f>
        <v>0</v>
      </c>
      <c r="D690" s="45">
        <f>'MAL2T-2017A.XLS'!$E$421</f>
        <v>0</v>
      </c>
    </row>
    <row r="691" spans="1:4">
      <c r="A691" s="7" t="s">
        <v>1299</v>
      </c>
      <c r="B691" s="84" t="s">
        <v>2</v>
      </c>
      <c r="C691" s="45">
        <f>'MAL2T-2017A.XLS'!$E$422</f>
        <v>0</v>
      </c>
      <c r="D691" s="45">
        <f>'MAL2T-2017A.XLS'!$E$422</f>
        <v>0</v>
      </c>
    </row>
    <row r="692" spans="1:4">
      <c r="A692" s="7" t="s">
        <v>1299</v>
      </c>
      <c r="B692" s="84" t="s">
        <v>394</v>
      </c>
      <c r="C692" s="45">
        <f>'MAL2T-2017A.XLS'!$E$423</f>
        <v>0</v>
      </c>
      <c r="D692" s="45">
        <f>'MAL2T-2017A.XLS'!$E$423</f>
        <v>0</v>
      </c>
    </row>
    <row r="693" spans="1:4">
      <c r="A693" s="7" t="s">
        <v>1299</v>
      </c>
      <c r="B693" s="85" t="s">
        <v>153</v>
      </c>
      <c r="C693" s="77">
        <f>'MAL2T-2017A.XLS'!$E$424</f>
        <v>0</v>
      </c>
      <c r="D693" s="77">
        <f>'MAL2T-2017A.XLS'!$E$424</f>
        <v>0</v>
      </c>
    </row>
    <row r="694" spans="1:4">
      <c r="A694" s="7" t="s">
        <v>1299</v>
      </c>
      <c r="B694" s="84" t="s">
        <v>891</v>
      </c>
      <c r="C694" s="45" t="str">
        <f>'MAL2T-2017A.XLS'!$E$425</f>
        <v>xxxx</v>
      </c>
      <c r="D694" s="45" t="str">
        <f>'MAL2T-2017A.XLS'!$E$425</f>
        <v>xxxx</v>
      </c>
    </row>
    <row r="695" spans="1:4">
      <c r="A695" s="7" t="s">
        <v>1299</v>
      </c>
      <c r="B695" s="84" t="s">
        <v>224</v>
      </c>
      <c r="C695" s="45">
        <f>'MAL2T-2017A.XLS'!$E$426</f>
        <v>0</v>
      </c>
      <c r="D695" s="45">
        <f>'MAL2T-2017A.XLS'!$E$426</f>
        <v>0</v>
      </c>
    </row>
    <row r="696" spans="1:4">
      <c r="A696" s="7" t="s">
        <v>1299</v>
      </c>
      <c r="B696" s="84" t="s">
        <v>894</v>
      </c>
      <c r="C696" s="45">
        <f>'MAL2T-2017A.XLS'!$E$427</f>
        <v>0</v>
      </c>
      <c r="D696" s="45">
        <f>'MAL2T-2017A.XLS'!$E$427</f>
        <v>0</v>
      </c>
    </row>
    <row r="697" spans="1:4">
      <c r="A697" s="7" t="s">
        <v>1299</v>
      </c>
      <c r="B697" s="85" t="s">
        <v>793</v>
      </c>
      <c r="C697" s="77">
        <f>'MAL2T-2017A.XLS'!$E$428</f>
        <v>0</v>
      </c>
      <c r="D697" s="77">
        <f>'MAL2T-2017A.XLS'!$E$428</f>
        <v>0</v>
      </c>
    </row>
    <row r="698" spans="1:4">
      <c r="A698" s="7" t="s">
        <v>1299</v>
      </c>
      <c r="B698" s="88" t="s">
        <v>752</v>
      </c>
      <c r="C698" s="45" t="s">
        <v>10</v>
      </c>
      <c r="D698" s="45" t="s">
        <v>10</v>
      </c>
    </row>
    <row r="699" spans="1:4">
      <c r="A699" s="7" t="s">
        <v>1299</v>
      </c>
      <c r="B699" s="84" t="s">
        <v>557</v>
      </c>
      <c r="C699" s="45">
        <f>'MAL2T-2017A.XLS'!$F$416</f>
        <v>0</v>
      </c>
      <c r="D699" s="45">
        <f>'MAL2T-2017A.XLS'!$F$416</f>
        <v>0</v>
      </c>
    </row>
    <row r="700" spans="1:4">
      <c r="A700" s="7" t="s">
        <v>1299</v>
      </c>
      <c r="B700" s="84" t="s">
        <v>765</v>
      </c>
      <c r="C700" s="45">
        <f>'MAL2T-2017A.XLS'!$F$417</f>
        <v>0</v>
      </c>
      <c r="D700" s="45">
        <f>'MAL2T-2017A.XLS'!$F$417</f>
        <v>0</v>
      </c>
    </row>
    <row r="701" spans="1:4">
      <c r="A701" s="7" t="s">
        <v>1299</v>
      </c>
      <c r="B701" s="85" t="s">
        <v>890</v>
      </c>
      <c r="C701" s="77">
        <f>'MAL2T-2017A.XLS'!$F$418</f>
        <v>0</v>
      </c>
      <c r="D701" s="77">
        <f>'MAL2T-2017A.XLS'!$F$418</f>
        <v>0</v>
      </c>
    </row>
    <row r="702" spans="1:4">
      <c r="A702" s="7" t="s">
        <v>1299</v>
      </c>
      <c r="B702" s="84" t="s">
        <v>891</v>
      </c>
      <c r="C702" s="45" t="str">
        <f>'MAL2T-2017A.XLS'!$F$419</f>
        <v>xxxx</v>
      </c>
      <c r="D702" s="45" t="str">
        <f>'MAL2T-2017A.XLS'!$F$419</f>
        <v>xxxx</v>
      </c>
    </row>
    <row r="703" spans="1:4">
      <c r="A703" s="7" t="s">
        <v>1299</v>
      </c>
      <c r="B703" s="84" t="s">
        <v>892</v>
      </c>
      <c r="C703" s="45">
        <f>'MAL2T-2017A.XLS'!$F$420</f>
        <v>0</v>
      </c>
      <c r="D703" s="45">
        <f>'MAL2T-2017A.XLS'!$F$420</f>
        <v>0</v>
      </c>
    </row>
    <row r="704" spans="1:4">
      <c r="A704" s="7" t="s">
        <v>1299</v>
      </c>
      <c r="B704" s="84" t="s">
        <v>893</v>
      </c>
      <c r="C704" s="45">
        <f>'MAL2T-2017A.XLS'!$F$421</f>
        <v>0</v>
      </c>
      <c r="D704" s="45">
        <f>'MAL2T-2017A.XLS'!$F$421</f>
        <v>0</v>
      </c>
    </row>
    <row r="705" spans="1:4">
      <c r="A705" s="7" t="s">
        <v>1299</v>
      </c>
      <c r="B705" s="84" t="s">
        <v>2</v>
      </c>
      <c r="C705" s="45">
        <f>'MAL2T-2017A.XLS'!$F$422</f>
        <v>0</v>
      </c>
      <c r="D705" s="45">
        <f>'MAL2T-2017A.XLS'!$F$422</f>
        <v>0</v>
      </c>
    </row>
    <row r="706" spans="1:4">
      <c r="A706" s="7" t="s">
        <v>1299</v>
      </c>
      <c r="B706" s="84" t="s">
        <v>394</v>
      </c>
      <c r="C706" s="45">
        <f>'MAL2T-2017A.XLS'!$F$423</f>
        <v>0</v>
      </c>
      <c r="D706" s="45">
        <f>'MAL2T-2017A.XLS'!$F$423</f>
        <v>0</v>
      </c>
    </row>
    <row r="707" spans="1:4">
      <c r="A707" s="7" t="s">
        <v>1299</v>
      </c>
      <c r="B707" s="85" t="s">
        <v>153</v>
      </c>
      <c r="C707" s="77">
        <f>'MAL2T-2017A.XLS'!$F$424</f>
        <v>0</v>
      </c>
      <c r="D707" s="77">
        <f>'MAL2T-2017A.XLS'!$F$424</f>
        <v>0</v>
      </c>
    </row>
    <row r="708" spans="1:4">
      <c r="A708" s="7" t="s">
        <v>1299</v>
      </c>
      <c r="B708" s="84" t="s">
        <v>891</v>
      </c>
      <c r="C708" s="45" t="str">
        <f>'MAL2T-2017A.XLS'!$F$425</f>
        <v>xxxx</v>
      </c>
      <c r="D708" s="45" t="str">
        <f>'MAL2T-2017A.XLS'!$F$425</f>
        <v>xxxx</v>
      </c>
    </row>
    <row r="709" spans="1:4">
      <c r="A709" s="7" t="s">
        <v>1299</v>
      </c>
      <c r="B709" s="84" t="s">
        <v>224</v>
      </c>
      <c r="C709" s="45">
        <f>'MAL2T-2017A.XLS'!$F$426</f>
        <v>0</v>
      </c>
      <c r="D709" s="45">
        <f>'MAL2T-2017A.XLS'!$F$426</f>
        <v>0</v>
      </c>
    </row>
    <row r="710" spans="1:4">
      <c r="A710" s="7" t="s">
        <v>1299</v>
      </c>
      <c r="B710" s="84" t="s">
        <v>894</v>
      </c>
      <c r="C710" s="45">
        <f>'MAL2T-2017A.XLS'!$F$427</f>
        <v>0</v>
      </c>
      <c r="D710" s="45">
        <f>'MAL2T-2017A.XLS'!$F$427</f>
        <v>0</v>
      </c>
    </row>
    <row r="711" spans="1:4">
      <c r="A711" s="7" t="s">
        <v>1299</v>
      </c>
      <c r="B711" s="85" t="s">
        <v>793</v>
      </c>
      <c r="C711" s="77">
        <f>'MAL2T-2017A.XLS'!$F$428</f>
        <v>0</v>
      </c>
      <c r="D711" s="77">
        <f>'MAL2T-2017A.XLS'!$F$428</f>
        <v>0</v>
      </c>
    </row>
    <row r="712" spans="1:4">
      <c r="A712" s="7" t="s">
        <v>1299</v>
      </c>
      <c r="B712" s="88" t="s">
        <v>753</v>
      </c>
      <c r="C712" s="45" t="s">
        <v>10</v>
      </c>
      <c r="D712" s="45" t="s">
        <v>10</v>
      </c>
    </row>
    <row r="713" spans="1:4">
      <c r="A713" s="7" t="s">
        <v>1299</v>
      </c>
      <c r="B713" s="84" t="s">
        <v>557</v>
      </c>
      <c r="C713" s="45">
        <f>'MAL2T-2017A.XLS'!$G$416</f>
        <v>0</v>
      </c>
      <c r="D713" s="45">
        <f>'MAL2T-2017A.XLS'!$G$416</f>
        <v>0</v>
      </c>
    </row>
    <row r="714" spans="1:4">
      <c r="A714" s="7" t="s">
        <v>1299</v>
      </c>
      <c r="B714" s="84" t="s">
        <v>765</v>
      </c>
      <c r="C714" s="45">
        <f>'MAL2T-2017A.XLS'!$G$417</f>
        <v>0</v>
      </c>
      <c r="D714" s="45">
        <f>'MAL2T-2017A.XLS'!$G$417</f>
        <v>0</v>
      </c>
    </row>
    <row r="715" spans="1:4">
      <c r="A715" s="7" t="s">
        <v>1299</v>
      </c>
      <c r="B715" s="85" t="s">
        <v>890</v>
      </c>
      <c r="C715" s="77">
        <f>'MAL2T-2017A.XLS'!$G$418</f>
        <v>0</v>
      </c>
      <c r="D715" s="77">
        <f>'MAL2T-2017A.XLS'!$G$418</f>
        <v>0</v>
      </c>
    </row>
    <row r="716" spans="1:4">
      <c r="A716" s="7" t="s">
        <v>1299</v>
      </c>
      <c r="B716" s="84" t="s">
        <v>891</v>
      </c>
      <c r="C716" s="45" t="str">
        <f>'MAL2T-2017A.XLS'!$G$419</f>
        <v>xxxx</v>
      </c>
      <c r="D716" s="45" t="str">
        <f>'MAL2T-2017A.XLS'!$G$419</f>
        <v>xxxx</v>
      </c>
    </row>
    <row r="717" spans="1:4">
      <c r="A717" s="7" t="s">
        <v>1299</v>
      </c>
      <c r="B717" s="84" t="s">
        <v>892</v>
      </c>
      <c r="C717" s="45">
        <f>'MAL2T-2017A.XLS'!$G$420</f>
        <v>0</v>
      </c>
      <c r="D717" s="45">
        <f>'MAL2T-2017A.XLS'!$G$420</f>
        <v>0</v>
      </c>
    </row>
    <row r="718" spans="1:4">
      <c r="A718" s="7" t="s">
        <v>1299</v>
      </c>
      <c r="B718" s="84" t="s">
        <v>893</v>
      </c>
      <c r="C718" s="45">
        <f>'MAL2T-2017A.XLS'!$G$421</f>
        <v>0</v>
      </c>
      <c r="D718" s="45">
        <f>'MAL2T-2017A.XLS'!$G$421</f>
        <v>0</v>
      </c>
    </row>
    <row r="719" spans="1:4">
      <c r="A719" s="7" t="s">
        <v>1299</v>
      </c>
      <c r="B719" s="84" t="s">
        <v>2</v>
      </c>
      <c r="C719" s="45">
        <f>'MAL2T-2017A.XLS'!$G$422</f>
        <v>0</v>
      </c>
      <c r="D719" s="45">
        <f>'MAL2T-2017A.XLS'!$G$422</f>
        <v>0</v>
      </c>
    </row>
    <row r="720" spans="1:4">
      <c r="A720" s="7" t="s">
        <v>1299</v>
      </c>
      <c r="B720" s="84" t="s">
        <v>394</v>
      </c>
      <c r="C720" s="45">
        <f>'MAL2T-2017A.XLS'!$G$423</f>
        <v>0</v>
      </c>
      <c r="D720" s="45">
        <f>'MAL2T-2017A.XLS'!$G$423</f>
        <v>0</v>
      </c>
    </row>
    <row r="721" spans="1:4">
      <c r="A721" s="7" t="s">
        <v>1299</v>
      </c>
      <c r="B721" s="85" t="s">
        <v>153</v>
      </c>
      <c r="C721" s="77">
        <f>'MAL2T-2017A.XLS'!$G$424</f>
        <v>0</v>
      </c>
      <c r="D721" s="77">
        <f>'MAL2T-2017A.XLS'!$G$424</f>
        <v>0</v>
      </c>
    </row>
    <row r="722" spans="1:4">
      <c r="A722" s="7" t="s">
        <v>1299</v>
      </c>
      <c r="B722" s="84" t="s">
        <v>891</v>
      </c>
      <c r="C722" s="45" t="str">
        <f>'MAL2T-2017A.XLS'!$G$425</f>
        <v>xxxx</v>
      </c>
      <c r="D722" s="45" t="str">
        <f>'MAL2T-2017A.XLS'!$G$425</f>
        <v>xxxx</v>
      </c>
    </row>
    <row r="723" spans="1:4">
      <c r="A723" s="7" t="s">
        <v>1299</v>
      </c>
      <c r="B723" s="84" t="s">
        <v>224</v>
      </c>
      <c r="C723" s="45">
        <f>'MAL2T-2017A.XLS'!$G$426</f>
        <v>0</v>
      </c>
      <c r="D723" s="45">
        <f>'MAL2T-2017A.XLS'!$G$426</f>
        <v>0</v>
      </c>
    </row>
    <row r="724" spans="1:4">
      <c r="A724" s="7" t="s">
        <v>1299</v>
      </c>
      <c r="B724" s="84" t="s">
        <v>894</v>
      </c>
      <c r="C724" s="45">
        <f>'MAL2T-2017A.XLS'!$G$427</f>
        <v>0</v>
      </c>
      <c r="D724" s="45">
        <f>'MAL2T-2017A.XLS'!$G$427</f>
        <v>0</v>
      </c>
    </row>
    <row r="725" spans="1:4">
      <c r="A725" s="7" t="s">
        <v>1299</v>
      </c>
      <c r="B725" s="85" t="s">
        <v>793</v>
      </c>
      <c r="C725" s="77">
        <f>'MAL2T-2017A.XLS'!$G$428</f>
        <v>0</v>
      </c>
      <c r="D725" s="77">
        <f>'MAL2T-2017A.XLS'!$G$428</f>
        <v>0</v>
      </c>
    </row>
    <row r="726" spans="1:4">
      <c r="A726" s="7" t="s">
        <v>1299</v>
      </c>
      <c r="B726" s="88" t="s">
        <v>754</v>
      </c>
      <c r="C726" s="45" t="s">
        <v>10</v>
      </c>
      <c r="D726" s="45" t="s">
        <v>10</v>
      </c>
    </row>
    <row r="727" spans="1:4">
      <c r="A727" s="7" t="s">
        <v>1299</v>
      </c>
      <c r="B727" s="84" t="s">
        <v>557</v>
      </c>
      <c r="C727" s="45">
        <f>'MAL2T-2017A.XLS'!$H$416</f>
        <v>0</v>
      </c>
      <c r="D727" s="45">
        <f>'MAL2T-2017A.XLS'!$H$416</f>
        <v>0</v>
      </c>
    </row>
    <row r="728" spans="1:4">
      <c r="A728" s="7" t="s">
        <v>1299</v>
      </c>
      <c r="B728" s="84" t="s">
        <v>765</v>
      </c>
      <c r="C728" s="45">
        <f>'MAL2T-2017A.XLS'!$H$417</f>
        <v>0</v>
      </c>
      <c r="D728" s="45">
        <f>'MAL2T-2017A.XLS'!$H$417</f>
        <v>0</v>
      </c>
    </row>
    <row r="729" spans="1:4">
      <c r="A729" s="7" t="s">
        <v>1299</v>
      </c>
      <c r="B729" s="85" t="s">
        <v>890</v>
      </c>
      <c r="C729" s="77">
        <f>'MAL2T-2017A.XLS'!$H$418</f>
        <v>0</v>
      </c>
      <c r="D729" s="77">
        <f>'MAL2T-2017A.XLS'!$H$418</f>
        <v>0</v>
      </c>
    </row>
    <row r="730" spans="1:4">
      <c r="A730" s="7" t="s">
        <v>1299</v>
      </c>
      <c r="B730" s="84" t="s">
        <v>891</v>
      </c>
      <c r="C730" s="45" t="str">
        <f>'MAL2T-2017A.XLS'!$H$419</f>
        <v>xxxx</v>
      </c>
      <c r="D730" s="45" t="str">
        <f>'MAL2T-2017A.XLS'!$H$419</f>
        <v>xxxx</v>
      </c>
    </row>
    <row r="731" spans="1:4">
      <c r="A731" s="7" t="s">
        <v>1299</v>
      </c>
      <c r="B731" s="84" t="s">
        <v>892</v>
      </c>
      <c r="C731" s="45">
        <f>'MAL2T-2017A.XLS'!$H$420</f>
        <v>0</v>
      </c>
      <c r="D731" s="45">
        <f>'MAL2T-2017A.XLS'!$H$420</f>
        <v>0</v>
      </c>
    </row>
    <row r="732" spans="1:4">
      <c r="A732" s="7" t="s">
        <v>1299</v>
      </c>
      <c r="B732" s="84" t="s">
        <v>893</v>
      </c>
      <c r="C732" s="45">
        <f>'MAL2T-2017A.XLS'!$H$421</f>
        <v>0</v>
      </c>
      <c r="D732" s="45">
        <f>'MAL2T-2017A.XLS'!$H$421</f>
        <v>0</v>
      </c>
    </row>
    <row r="733" spans="1:4">
      <c r="A733" s="7" t="s">
        <v>1299</v>
      </c>
      <c r="B733" s="84" t="s">
        <v>2</v>
      </c>
      <c r="C733" s="45">
        <f>'MAL2T-2017A.XLS'!$H$422</f>
        <v>0</v>
      </c>
      <c r="D733" s="45">
        <f>'MAL2T-2017A.XLS'!$H$422</f>
        <v>0</v>
      </c>
    </row>
    <row r="734" spans="1:4">
      <c r="A734" s="7" t="s">
        <v>1299</v>
      </c>
      <c r="B734" s="84" t="s">
        <v>394</v>
      </c>
      <c r="C734" s="45">
        <f>'MAL2T-2017A.XLS'!$H$423</f>
        <v>0</v>
      </c>
      <c r="D734" s="45">
        <f>'MAL2T-2017A.XLS'!$H$423</f>
        <v>0</v>
      </c>
    </row>
    <row r="735" spans="1:4">
      <c r="A735" s="7" t="s">
        <v>1299</v>
      </c>
      <c r="B735" s="85" t="s">
        <v>153</v>
      </c>
      <c r="C735" s="77">
        <f>'MAL2T-2017A.XLS'!$H$424</f>
        <v>0</v>
      </c>
      <c r="D735" s="77">
        <f>'MAL2T-2017A.XLS'!$H$424</f>
        <v>0</v>
      </c>
    </row>
    <row r="736" spans="1:4">
      <c r="A736" s="7" t="s">
        <v>1299</v>
      </c>
      <c r="B736" s="84" t="s">
        <v>891</v>
      </c>
      <c r="C736" s="45" t="str">
        <f>'MAL2T-2017A.XLS'!$H$425</f>
        <v>xxxx</v>
      </c>
      <c r="D736" s="45" t="str">
        <f>'MAL2T-2017A.XLS'!$H$425</f>
        <v>xxxx</v>
      </c>
    </row>
    <row r="737" spans="1:4">
      <c r="A737" s="7" t="s">
        <v>1299</v>
      </c>
      <c r="B737" s="84" t="s">
        <v>224</v>
      </c>
      <c r="C737" s="45">
        <f>'MAL2T-2017A.XLS'!$H$426</f>
        <v>0</v>
      </c>
      <c r="D737" s="45">
        <f>'MAL2T-2017A.XLS'!$H$426</f>
        <v>0</v>
      </c>
    </row>
    <row r="738" spans="1:4">
      <c r="A738" s="7" t="s">
        <v>1299</v>
      </c>
      <c r="B738" s="84" t="s">
        <v>894</v>
      </c>
      <c r="C738" s="45">
        <f>'MAL2T-2017A.XLS'!$H$427</f>
        <v>0</v>
      </c>
      <c r="D738" s="45">
        <f>'MAL2T-2017A.XLS'!$H$427</f>
        <v>0</v>
      </c>
    </row>
    <row r="739" spans="1:4">
      <c r="A739" s="7" t="s">
        <v>1299</v>
      </c>
      <c r="B739" s="85" t="s">
        <v>793</v>
      </c>
      <c r="C739" s="77">
        <f>'MAL2T-2017A.XLS'!$H$428</f>
        <v>0</v>
      </c>
      <c r="D739" s="77">
        <f>'MAL2T-2017A.XLS'!$H$428</f>
        <v>0</v>
      </c>
    </row>
    <row r="740" spans="1:4">
      <c r="A740" s="7" t="s">
        <v>1299</v>
      </c>
      <c r="B740" s="88" t="s">
        <v>755</v>
      </c>
      <c r="C740" s="45" t="s">
        <v>10</v>
      </c>
      <c r="D740" s="45" t="s">
        <v>10</v>
      </c>
    </row>
    <row r="741" spans="1:4">
      <c r="A741" s="7" t="s">
        <v>1299</v>
      </c>
      <c r="B741" s="84" t="s">
        <v>557</v>
      </c>
      <c r="C741" s="45">
        <f>'MAL2T-2017A.XLS'!$I$416</f>
        <v>0</v>
      </c>
      <c r="D741" s="45">
        <f>'MAL2T-2017A.XLS'!$I$416</f>
        <v>0</v>
      </c>
    </row>
    <row r="742" spans="1:4">
      <c r="A742" s="7" t="s">
        <v>1299</v>
      </c>
      <c r="B742" s="84" t="s">
        <v>765</v>
      </c>
      <c r="C742" s="45">
        <f>'MAL2T-2017A.XLS'!$I$417</f>
        <v>0</v>
      </c>
      <c r="D742" s="45">
        <f>'MAL2T-2017A.XLS'!$I$417</f>
        <v>0</v>
      </c>
    </row>
    <row r="743" spans="1:4">
      <c r="A743" s="7" t="s">
        <v>1299</v>
      </c>
      <c r="B743" s="85" t="s">
        <v>890</v>
      </c>
      <c r="C743" s="77">
        <f>'MAL2T-2017A.XLS'!$I$418</f>
        <v>0</v>
      </c>
      <c r="D743" s="77">
        <f>'MAL2T-2017A.XLS'!$I$418</f>
        <v>0</v>
      </c>
    </row>
    <row r="744" spans="1:4">
      <c r="A744" s="7" t="s">
        <v>1299</v>
      </c>
      <c r="B744" s="84" t="s">
        <v>891</v>
      </c>
      <c r="C744" s="45" t="str">
        <f>'MAL2T-2017A.XLS'!$I$419</f>
        <v>xxxx</v>
      </c>
      <c r="D744" s="45" t="str">
        <f>'MAL2T-2017A.XLS'!$I$419</f>
        <v>xxxx</v>
      </c>
    </row>
    <row r="745" spans="1:4">
      <c r="A745" s="7" t="s">
        <v>1299</v>
      </c>
      <c r="B745" s="84" t="s">
        <v>892</v>
      </c>
      <c r="C745" s="45">
        <f>'MAL2T-2017A.XLS'!$I$420</f>
        <v>0</v>
      </c>
      <c r="D745" s="45">
        <f>'MAL2T-2017A.XLS'!$I$420</f>
        <v>0</v>
      </c>
    </row>
    <row r="746" spans="1:4">
      <c r="A746" s="7" t="s">
        <v>1299</v>
      </c>
      <c r="B746" s="84" t="s">
        <v>893</v>
      </c>
      <c r="C746" s="45">
        <f>'MAL2T-2017A.XLS'!$I$421</f>
        <v>0</v>
      </c>
      <c r="D746" s="45">
        <f>'MAL2T-2017A.XLS'!$I$421</f>
        <v>0</v>
      </c>
    </row>
    <row r="747" spans="1:4">
      <c r="A747" s="7" t="s">
        <v>1299</v>
      </c>
      <c r="B747" s="84" t="s">
        <v>2</v>
      </c>
      <c r="C747" s="45">
        <f>'MAL2T-2017A.XLS'!$I$422</f>
        <v>0</v>
      </c>
      <c r="D747" s="45">
        <f>'MAL2T-2017A.XLS'!$I$422</f>
        <v>0</v>
      </c>
    </row>
    <row r="748" spans="1:4">
      <c r="A748" s="7" t="s">
        <v>1299</v>
      </c>
      <c r="B748" s="84" t="s">
        <v>394</v>
      </c>
      <c r="C748" s="45">
        <f>'MAL2T-2017A.XLS'!$I$423</f>
        <v>0</v>
      </c>
      <c r="D748" s="45">
        <f>'MAL2T-2017A.XLS'!$I$423</f>
        <v>0</v>
      </c>
    </row>
    <row r="749" spans="1:4">
      <c r="A749" s="7" t="s">
        <v>1299</v>
      </c>
      <c r="B749" s="85" t="s">
        <v>153</v>
      </c>
      <c r="C749" s="77">
        <f>'MAL2T-2017A.XLS'!$I$424</f>
        <v>0</v>
      </c>
      <c r="D749" s="77">
        <f>'MAL2T-2017A.XLS'!$I$424</f>
        <v>0</v>
      </c>
    </row>
    <row r="750" spans="1:4">
      <c r="A750" s="7" t="s">
        <v>1299</v>
      </c>
      <c r="B750" s="84" t="s">
        <v>891</v>
      </c>
      <c r="C750" s="45" t="str">
        <f>'MAL2T-2017A.XLS'!$I$425</f>
        <v>xxxx</v>
      </c>
      <c r="D750" s="45" t="str">
        <f>'MAL2T-2017A.XLS'!$I$425</f>
        <v>xxxx</v>
      </c>
    </row>
    <row r="751" spans="1:4">
      <c r="A751" s="7" t="s">
        <v>1299</v>
      </c>
      <c r="B751" s="84" t="s">
        <v>224</v>
      </c>
      <c r="C751" s="45">
        <f>'MAL2T-2017A.XLS'!$I$426</f>
        <v>0</v>
      </c>
      <c r="D751" s="45">
        <f>'MAL2T-2017A.XLS'!$I$426</f>
        <v>0</v>
      </c>
    </row>
    <row r="752" spans="1:4">
      <c r="A752" s="7" t="s">
        <v>1299</v>
      </c>
      <c r="B752" s="84" t="s">
        <v>894</v>
      </c>
      <c r="C752" s="45">
        <f>'MAL2T-2017A.XLS'!$I$427</f>
        <v>0</v>
      </c>
      <c r="D752" s="45">
        <f>'MAL2T-2017A.XLS'!$I$427</f>
        <v>0</v>
      </c>
    </row>
    <row r="753" spans="1:4">
      <c r="A753" s="7" t="s">
        <v>1299</v>
      </c>
      <c r="B753" s="85" t="s">
        <v>793</v>
      </c>
      <c r="C753" s="77">
        <f>'MAL2T-2017A.XLS'!$I$428</f>
        <v>0</v>
      </c>
      <c r="D753" s="77">
        <f>'MAL2T-2017A.XLS'!$I$428</f>
        <v>0</v>
      </c>
    </row>
    <row r="754" spans="1:4">
      <c r="A754" s="7" t="s">
        <v>1299</v>
      </c>
      <c r="B754" s="432" t="s">
        <v>1286</v>
      </c>
      <c r="C754" s="45" t="s">
        <v>10</v>
      </c>
      <c r="D754" s="45" t="s">
        <v>10</v>
      </c>
    </row>
    <row r="755" spans="1:4">
      <c r="A755" s="7" t="s">
        <v>1299</v>
      </c>
      <c r="B755" s="84" t="s">
        <v>557</v>
      </c>
      <c r="C755" s="45">
        <f>'MAL2T-2017A.XLS'!J416</f>
        <v>0</v>
      </c>
      <c r="D755" s="45">
        <f>'MAL2T-2017A.XLS'!$J$416</f>
        <v>0</v>
      </c>
    </row>
    <row r="756" spans="1:4">
      <c r="A756" s="7" t="s">
        <v>1299</v>
      </c>
      <c r="B756" s="84" t="s">
        <v>765</v>
      </c>
      <c r="C756" s="45">
        <f>'MAL2T-2017A.XLS'!J417</f>
        <v>0</v>
      </c>
      <c r="D756" s="45">
        <f>'MAL2T-2017A.XLS'!J417</f>
        <v>0</v>
      </c>
    </row>
    <row r="757" spans="1:4">
      <c r="A757" s="7" t="s">
        <v>1299</v>
      </c>
      <c r="B757" s="85" t="s">
        <v>890</v>
      </c>
      <c r="C757" s="77">
        <f>'MAL2T-2017A.XLS'!J418</f>
        <v>0</v>
      </c>
      <c r="D757" s="77">
        <f>'MAL2T-2017A.XLS'!$J$418</f>
        <v>0</v>
      </c>
    </row>
    <row r="758" spans="1:4">
      <c r="A758" s="7" t="s">
        <v>1299</v>
      </c>
      <c r="B758" s="84" t="s">
        <v>891</v>
      </c>
      <c r="C758" s="45" t="str">
        <f>'MAL2T-2017A.XLS'!$J$419</f>
        <v>xxxx</v>
      </c>
      <c r="D758" s="45" t="str">
        <f>'MAL2T-2017A.XLS'!$J$419</f>
        <v>xxxx</v>
      </c>
    </row>
    <row r="759" spans="1:4">
      <c r="A759" s="7" t="s">
        <v>1299</v>
      </c>
      <c r="B759" s="84" t="s">
        <v>892</v>
      </c>
      <c r="C759" s="45">
        <f>'MAL2T-2017A.XLS'!J420</f>
        <v>0</v>
      </c>
      <c r="D759" s="45">
        <f>'MAL2T-2017A.XLS'!$J$420</f>
        <v>0</v>
      </c>
    </row>
    <row r="760" spans="1:4">
      <c r="A760" s="7" t="s">
        <v>1299</v>
      </c>
      <c r="B760" s="84" t="s">
        <v>893</v>
      </c>
      <c r="C760" s="45">
        <f>'MAL2T-2017A.XLS'!J421</f>
        <v>0</v>
      </c>
      <c r="D760" s="45">
        <f>'MAL2T-2017A.XLS'!$J$421</f>
        <v>0</v>
      </c>
    </row>
    <row r="761" spans="1:4">
      <c r="A761" s="7" t="s">
        <v>1299</v>
      </c>
      <c r="B761" s="84" t="s">
        <v>2</v>
      </c>
      <c r="C761" s="45">
        <f>'MAL2T-2017A.XLS'!J422</f>
        <v>0</v>
      </c>
      <c r="D761" s="45">
        <f>'MAL2T-2017A.XLS'!$J$422</f>
        <v>0</v>
      </c>
    </row>
    <row r="762" spans="1:4">
      <c r="A762" s="7" t="s">
        <v>1299</v>
      </c>
      <c r="B762" s="84" t="s">
        <v>394</v>
      </c>
      <c r="C762" s="45">
        <f>'MAL2T-2017A.XLS'!J423</f>
        <v>0</v>
      </c>
      <c r="D762" s="45">
        <f>'MAL2T-2017A.XLS'!$J$423</f>
        <v>0</v>
      </c>
    </row>
    <row r="763" spans="1:4">
      <c r="A763" s="7" t="s">
        <v>1299</v>
      </c>
      <c r="B763" s="85" t="s">
        <v>153</v>
      </c>
      <c r="C763" s="77">
        <f>'MAL2T-2017A.XLS'!$J$424</f>
        <v>0</v>
      </c>
      <c r="D763" s="77">
        <f>'MAL2T-2017A.XLS'!$J$424</f>
        <v>0</v>
      </c>
    </row>
    <row r="764" spans="1:4">
      <c r="A764" s="7" t="s">
        <v>1299</v>
      </c>
      <c r="B764" s="84" t="s">
        <v>891</v>
      </c>
      <c r="C764" s="45" t="str">
        <f>'MAL2T-2017A.XLS'!$J$425</f>
        <v>xxxx</v>
      </c>
      <c r="D764" s="45" t="str">
        <f>'MAL2T-2017A.XLS'!$J$425</f>
        <v>xxxx</v>
      </c>
    </row>
    <row r="765" spans="1:4">
      <c r="A765" s="7" t="s">
        <v>1299</v>
      </c>
      <c r="B765" s="84" t="s">
        <v>224</v>
      </c>
      <c r="C765" s="45">
        <f>'MAL2T-2017A.XLS'!J426</f>
        <v>0</v>
      </c>
      <c r="D765" s="45">
        <f>'MAL2T-2017A.XLS'!$J$426</f>
        <v>0</v>
      </c>
    </row>
    <row r="766" spans="1:4">
      <c r="A766" s="7" t="s">
        <v>1299</v>
      </c>
      <c r="B766" s="84" t="s">
        <v>894</v>
      </c>
      <c r="C766" s="45">
        <f>'MAL2T-2017A.XLS'!J427</f>
        <v>0</v>
      </c>
      <c r="D766" s="45">
        <f>'MAL2T-2017A.XLS'!$J$427</f>
        <v>0</v>
      </c>
    </row>
    <row r="767" spans="1:4">
      <c r="A767" s="7" t="s">
        <v>1299</v>
      </c>
      <c r="B767" s="85" t="s">
        <v>793</v>
      </c>
      <c r="C767" s="77">
        <f>'MAL2T-2017A.XLS'!$J$428</f>
        <v>0</v>
      </c>
      <c r="D767" s="77">
        <f>'MAL2T-2017A.XLS'!$J$428</f>
        <v>0</v>
      </c>
    </row>
    <row r="768" spans="1:4">
      <c r="A768" s="7" t="s">
        <v>1299</v>
      </c>
      <c r="B768" s="88" t="s">
        <v>1282</v>
      </c>
      <c r="C768" s="45" t="s">
        <v>10</v>
      </c>
      <c r="D768" s="45" t="s">
        <v>10</v>
      </c>
    </row>
    <row r="769" spans="1:4">
      <c r="A769" s="7" t="s">
        <v>1299</v>
      </c>
      <c r="B769" s="84" t="s">
        <v>557</v>
      </c>
      <c r="C769" s="45">
        <f>'MAL2T-2017A.XLS'!K416</f>
        <v>0</v>
      </c>
      <c r="D769" s="45">
        <f>'MAL2T-2017A.XLS'!$K$416</f>
        <v>0</v>
      </c>
    </row>
    <row r="770" spans="1:4">
      <c r="A770" s="7" t="s">
        <v>1299</v>
      </c>
      <c r="B770" s="84" t="s">
        <v>765</v>
      </c>
      <c r="C770" s="45">
        <f>'MAL2T-2017A.XLS'!K417</f>
        <v>0</v>
      </c>
      <c r="D770" s="45">
        <f>'MAL2T-2017A.XLS'!$K$417</f>
        <v>0</v>
      </c>
    </row>
    <row r="771" spans="1:4">
      <c r="A771" s="7" t="s">
        <v>1299</v>
      </c>
      <c r="B771" s="85" t="s">
        <v>890</v>
      </c>
      <c r="C771" s="77">
        <f>'MAL2T-2017A.XLS'!K418</f>
        <v>0</v>
      </c>
      <c r="D771" s="77">
        <f>'MAL2T-2017A.XLS'!$K$418</f>
        <v>0</v>
      </c>
    </row>
    <row r="772" spans="1:4">
      <c r="A772" s="7" t="s">
        <v>1299</v>
      </c>
      <c r="B772" s="84" t="s">
        <v>891</v>
      </c>
      <c r="C772" s="45" t="str">
        <f>'MAL2T-2017A.XLS'!$J$419</f>
        <v>xxxx</v>
      </c>
      <c r="D772" s="45" t="str">
        <f>'MAL2T-2017A.XLS'!$J$419</f>
        <v>xxxx</v>
      </c>
    </row>
    <row r="773" spans="1:4">
      <c r="A773" s="7" t="s">
        <v>1299</v>
      </c>
      <c r="B773" s="84" t="s">
        <v>892</v>
      </c>
      <c r="C773" s="45">
        <f>'MAL2T-2017A.XLS'!K420</f>
        <v>0</v>
      </c>
      <c r="D773" s="45">
        <f>'MAL2T-2017A.XLS'!$K$420</f>
        <v>0</v>
      </c>
    </row>
    <row r="774" spans="1:4">
      <c r="A774" s="7" t="s">
        <v>1299</v>
      </c>
      <c r="B774" s="84" t="s">
        <v>893</v>
      </c>
      <c r="C774" s="45">
        <f>'MAL2T-2017A.XLS'!K421</f>
        <v>0</v>
      </c>
      <c r="D774" s="45">
        <f>'MAL2T-2017A.XLS'!$K$421</f>
        <v>0</v>
      </c>
    </row>
    <row r="775" spans="1:4">
      <c r="A775" s="7" t="s">
        <v>1299</v>
      </c>
      <c r="B775" s="84" t="s">
        <v>2</v>
      </c>
      <c r="C775" s="45">
        <f>'MAL2T-2017A.XLS'!K422</f>
        <v>0</v>
      </c>
      <c r="D775" s="45">
        <f>'MAL2T-2017A.XLS'!$K$422</f>
        <v>0</v>
      </c>
    </row>
    <row r="776" spans="1:4">
      <c r="A776" s="7" t="s">
        <v>1299</v>
      </c>
      <c r="B776" s="84" t="s">
        <v>394</v>
      </c>
      <c r="C776" s="45">
        <f>'MAL2T-2017A.XLS'!K423</f>
        <v>0</v>
      </c>
      <c r="D776" s="45">
        <f>'MAL2T-2017A.XLS'!$K$423</f>
        <v>0</v>
      </c>
    </row>
    <row r="777" spans="1:4">
      <c r="A777" s="7" t="s">
        <v>1299</v>
      </c>
      <c r="B777" s="85" t="s">
        <v>153</v>
      </c>
      <c r="C777" s="77">
        <f>'MAL2T-2017A.XLS'!K424</f>
        <v>0</v>
      </c>
      <c r="D777" s="77">
        <f>'MAL2T-2017A.XLS'!$K$424</f>
        <v>0</v>
      </c>
    </row>
    <row r="778" spans="1:4">
      <c r="A778" s="7" t="s">
        <v>1299</v>
      </c>
      <c r="B778" s="84" t="s">
        <v>891</v>
      </c>
      <c r="C778" s="45" t="str">
        <f>'MAL2T-2017A.XLS'!$J$425</f>
        <v>xxxx</v>
      </c>
      <c r="D778" s="45" t="str">
        <f>'MAL2T-2017A.XLS'!$J$425</f>
        <v>xxxx</v>
      </c>
    </row>
    <row r="779" spans="1:4">
      <c r="A779" s="7" t="s">
        <v>1299</v>
      </c>
      <c r="B779" s="84" t="s">
        <v>224</v>
      </c>
      <c r="C779" s="45">
        <f>'MAL2T-2017A.XLS'!K426</f>
        <v>0</v>
      </c>
      <c r="D779" s="45">
        <f>'MAL2T-2017A.XLS'!$K$426</f>
        <v>0</v>
      </c>
    </row>
    <row r="780" spans="1:4">
      <c r="A780" s="7" t="s">
        <v>1299</v>
      </c>
      <c r="B780" s="84" t="s">
        <v>894</v>
      </c>
      <c r="C780" s="45">
        <f>'MAL2T-2017A.XLS'!K427</f>
        <v>0</v>
      </c>
      <c r="D780" s="45">
        <f>'MAL2T-2017A.XLS'!$K$427</f>
        <v>0</v>
      </c>
    </row>
    <row r="781" spans="1:4">
      <c r="A781" s="7" t="s">
        <v>1299</v>
      </c>
      <c r="B781" s="85" t="s">
        <v>793</v>
      </c>
      <c r="C781" s="77">
        <f>'MAL2T-2017A.XLS'!K428</f>
        <v>0</v>
      </c>
      <c r="D781" s="77">
        <f>'MAL2T-2017A.XLS'!$K$428</f>
        <v>0</v>
      </c>
    </row>
    <row r="782" spans="1:4">
      <c r="A782" s="7" t="s">
        <v>1299</v>
      </c>
      <c r="B782" s="88" t="s">
        <v>545</v>
      </c>
      <c r="C782" s="45" t="s">
        <v>10</v>
      </c>
      <c r="D782" s="45" t="s">
        <v>10</v>
      </c>
    </row>
    <row r="783" spans="1:4">
      <c r="A783" s="7" t="s">
        <v>1299</v>
      </c>
      <c r="B783" s="84" t="s">
        <v>557</v>
      </c>
      <c r="C783" s="45">
        <f>'MAL2T-2017A.XLS'!L416</f>
        <v>0</v>
      </c>
      <c r="D783" s="45">
        <f>'MAL2T-2017A.XLS'!$L$416</f>
        <v>0</v>
      </c>
    </row>
    <row r="784" spans="1:4">
      <c r="A784" s="7" t="s">
        <v>1299</v>
      </c>
      <c r="B784" s="84" t="s">
        <v>765</v>
      </c>
      <c r="C784" s="45">
        <f>'MAL2T-2017A.XLS'!L417</f>
        <v>0</v>
      </c>
      <c r="D784" s="45">
        <f>'MAL2T-2017A.XLS'!$L$417</f>
        <v>0</v>
      </c>
    </row>
    <row r="785" spans="1:6">
      <c r="A785" s="7" t="s">
        <v>1299</v>
      </c>
      <c r="B785" s="85" t="s">
        <v>890</v>
      </c>
      <c r="C785" s="77">
        <f>'MAL2T-2017A.XLS'!L418</f>
        <v>0</v>
      </c>
      <c r="D785" s="77">
        <f>'MAL2T-2017A.XLS'!L418</f>
        <v>0</v>
      </c>
    </row>
    <row r="786" spans="1:6">
      <c r="A786" s="7" t="s">
        <v>1299</v>
      </c>
      <c r="B786" s="84" t="s">
        <v>891</v>
      </c>
      <c r="C786" s="45" t="str">
        <f>'MAL2T-2017A.XLS'!$K$419</f>
        <v>xxxx</v>
      </c>
      <c r="D786" s="45" t="str">
        <f>'MAL2T-2017A.XLS'!$K$419</f>
        <v>xxxx</v>
      </c>
    </row>
    <row r="787" spans="1:6">
      <c r="A787" s="7" t="s">
        <v>1299</v>
      </c>
      <c r="B787" s="84" t="s">
        <v>892</v>
      </c>
      <c r="C787" s="45">
        <f>'MAL2T-2017A.XLS'!L420</f>
        <v>0</v>
      </c>
      <c r="D787" s="45">
        <f>'MAL2T-2017A.XLS'!$L$420</f>
        <v>0</v>
      </c>
    </row>
    <row r="788" spans="1:6">
      <c r="A788" s="7" t="s">
        <v>1299</v>
      </c>
      <c r="B788" s="84" t="s">
        <v>893</v>
      </c>
      <c r="C788" s="45">
        <f>'MAL2T-2017A.XLS'!L421</f>
        <v>0</v>
      </c>
      <c r="D788" s="45">
        <f>'MAL2T-2017A.XLS'!$L$421</f>
        <v>0</v>
      </c>
    </row>
    <row r="789" spans="1:6">
      <c r="A789" s="7" t="s">
        <v>1299</v>
      </c>
      <c r="B789" s="84" t="s">
        <v>2</v>
      </c>
      <c r="C789" s="45">
        <f>'MAL2T-2017A.XLS'!L422</f>
        <v>0</v>
      </c>
      <c r="D789" s="45">
        <f>'MAL2T-2017A.XLS'!$L$422</f>
        <v>0</v>
      </c>
    </row>
    <row r="790" spans="1:6">
      <c r="A790" s="7" t="s">
        <v>1299</v>
      </c>
      <c r="B790" s="84" t="s">
        <v>394</v>
      </c>
      <c r="C790" s="45">
        <f>'MAL2T-2017A.XLS'!L423</f>
        <v>0</v>
      </c>
      <c r="D790" s="45">
        <f>'MAL2T-2017A.XLS'!$L$423</f>
        <v>0</v>
      </c>
    </row>
    <row r="791" spans="1:6">
      <c r="A791" s="7" t="s">
        <v>1299</v>
      </c>
      <c r="B791" s="85" t="s">
        <v>153</v>
      </c>
      <c r="C791" s="77">
        <f>'MAL2T-2017A.XLS'!L424</f>
        <v>0</v>
      </c>
      <c r="D791" s="77">
        <f>'MAL2T-2017A.XLS'!L424</f>
        <v>0</v>
      </c>
    </row>
    <row r="792" spans="1:6">
      <c r="A792" s="7" t="s">
        <v>1299</v>
      </c>
      <c r="B792" s="84" t="s">
        <v>891</v>
      </c>
      <c r="C792" s="45" t="str">
        <f>'MAL2T-2017A.XLS'!$K$425</f>
        <v>xxxx</v>
      </c>
      <c r="D792" s="45" t="str">
        <f>'MAL2T-2017A.XLS'!$K$425</f>
        <v>xxxx</v>
      </c>
    </row>
    <row r="793" spans="1:6">
      <c r="A793" s="7" t="s">
        <v>1299</v>
      </c>
      <c r="B793" s="84" t="s">
        <v>224</v>
      </c>
      <c r="C793" s="45">
        <f>'MAL2T-2017A.XLS'!L426</f>
        <v>0</v>
      </c>
      <c r="D793" s="45">
        <f>'MAL2T-2017A.XLS'!$L$426</f>
        <v>0</v>
      </c>
    </row>
    <row r="794" spans="1:6">
      <c r="A794" s="7" t="s">
        <v>1299</v>
      </c>
      <c r="B794" s="84" t="s">
        <v>894</v>
      </c>
      <c r="C794" s="45">
        <f>'MAL2T-2017A.XLS'!L427</f>
        <v>0</v>
      </c>
      <c r="D794" s="45">
        <f>'MAL2T-2017A.XLS'!$L$427</f>
        <v>0</v>
      </c>
    </row>
    <row r="795" spans="1:6">
      <c r="A795" s="7" t="s">
        <v>1299</v>
      </c>
      <c r="B795" s="85" t="s">
        <v>793</v>
      </c>
      <c r="C795" s="77">
        <f>'MAL2T-2017A.XLS'!L428</f>
        <v>0</v>
      </c>
      <c r="D795" s="77">
        <f>'MAL2T-2017A.XLS'!$L$428</f>
        <v>0</v>
      </c>
    </row>
    <row r="796" spans="1:6">
      <c r="A796" s="7" t="s">
        <v>1299</v>
      </c>
      <c r="B796" s="86"/>
    </row>
    <row r="797" spans="1:6">
      <c r="A797" s="7" t="s">
        <v>1299</v>
      </c>
      <c r="B797" s="92" t="s">
        <v>116</v>
      </c>
      <c r="C797" s="59" t="str">
        <f>'MAL2T-2017A.XLS'!$H$434</f>
        <v/>
      </c>
      <c r="D797" s="59" t="str">
        <f>'MAL2T-2017A.XLS'!$H$434</f>
        <v/>
      </c>
    </row>
    <row r="798" spans="1:6">
      <c r="A798" s="7" t="s">
        <v>1299</v>
      </c>
      <c r="B798" s="86"/>
    </row>
    <row r="799" spans="1:6" ht="25.5">
      <c r="A799" s="7" t="s">
        <v>1299</v>
      </c>
      <c r="B799" s="86" t="str">
        <f>'MAL2T-2017A.XLS'!B436:J436</f>
        <v>Andel beboere i korttidsplasser i sykehjem som bydelen betaler for, i forhold til samlet antall beboere i sykehjem</v>
      </c>
      <c r="C799" s="138" t="e">
        <f>'MAL2T-2017A.XLS'!$K$436</f>
        <v>#DIV/0!</v>
      </c>
      <c r="D799" s="138" t="e">
        <f>D793/D785</f>
        <v>#DIV/0!</v>
      </c>
      <c r="E799" s="135" t="s">
        <v>301</v>
      </c>
      <c r="F799" s="7" t="s">
        <v>149</v>
      </c>
    </row>
    <row r="800" spans="1:6" ht="25.5">
      <c r="A800" s="7" t="s">
        <v>1299</v>
      </c>
      <c r="B800" s="86" t="str">
        <f>'MAL2T-2017A.XLS'!B439:J439</f>
        <v>Andel beboere i skjermede enheter som bydelen betaler for, i forhold til samlet antall beboere i sykehjem</v>
      </c>
      <c r="C800" s="138" t="e">
        <f>'MAL2T-2017A.XLS'!$K$439</f>
        <v>#DIV/0!</v>
      </c>
      <c r="D800" s="138" t="e">
        <f>D794/D785</f>
        <v>#DIV/0!</v>
      </c>
      <c r="E800" s="135" t="s">
        <v>301</v>
      </c>
      <c r="F800" s="7" t="s">
        <v>149</v>
      </c>
    </row>
    <row r="801" spans="1:4">
      <c r="A801" s="7" t="s">
        <v>1299</v>
      </c>
      <c r="B801" s="86"/>
    </row>
    <row r="802" spans="1:4">
      <c r="A802" s="7" t="s">
        <v>1299</v>
      </c>
      <c r="B802" s="72" t="s">
        <v>190</v>
      </c>
    </row>
    <row r="803" spans="1:4">
      <c r="A803" s="7" t="s">
        <v>1299</v>
      </c>
      <c r="B803" s="84" t="s">
        <v>833</v>
      </c>
    </row>
    <row r="804" spans="1:4">
      <c r="A804" s="7" t="s">
        <v>1299</v>
      </c>
      <c r="B804" s="86" t="s">
        <v>756</v>
      </c>
      <c r="C804" s="45" t="s">
        <v>544</v>
      </c>
      <c r="D804" s="45" t="s">
        <v>544</v>
      </c>
    </row>
    <row r="805" spans="1:4">
      <c r="A805" s="7" t="s">
        <v>1299</v>
      </c>
      <c r="B805" s="84" t="s">
        <v>689</v>
      </c>
      <c r="C805" s="45">
        <f>'MAL2T-2017A.XLS'!$I$452</f>
        <v>0</v>
      </c>
      <c r="D805" s="45">
        <f>'MAL2T-2017A.XLS'!$I$452</f>
        <v>0</v>
      </c>
    </row>
    <row r="806" spans="1:4">
      <c r="A806" s="7" t="s">
        <v>1299</v>
      </c>
      <c r="B806" s="84" t="s">
        <v>690</v>
      </c>
      <c r="C806" s="45">
        <f>'MAL2T-2017A.XLS'!$J$452</f>
        <v>0</v>
      </c>
      <c r="D806" s="45">
        <f>'MAL2T-2017A.XLS'!$J$452</f>
        <v>0</v>
      </c>
    </row>
    <row r="807" spans="1:4">
      <c r="A807" s="7" t="s">
        <v>1299</v>
      </c>
      <c r="B807" s="84" t="s">
        <v>535</v>
      </c>
      <c r="C807" s="45">
        <f>'MAL2T-2017A.XLS'!$K$452</f>
        <v>0</v>
      </c>
      <c r="D807" s="45">
        <f>'MAL2T-2017A.XLS'!$K$452</f>
        <v>0</v>
      </c>
    </row>
    <row r="808" spans="1:4">
      <c r="A808" s="7" t="s">
        <v>1299</v>
      </c>
      <c r="B808" s="86" t="s">
        <v>757</v>
      </c>
      <c r="C808" s="45" t="s">
        <v>544</v>
      </c>
      <c r="D808" s="45" t="s">
        <v>544</v>
      </c>
    </row>
    <row r="809" spans="1:4">
      <c r="A809" s="7" t="s">
        <v>1299</v>
      </c>
      <c r="B809" s="84" t="s">
        <v>689</v>
      </c>
      <c r="C809" s="45">
        <f>'MAL2T-2017A.XLS'!$I$461</f>
        <v>0</v>
      </c>
      <c r="D809" s="45">
        <f>'MAL2T-2017A.XLS'!$I$461</f>
        <v>0</v>
      </c>
    </row>
    <row r="810" spans="1:4">
      <c r="A810" s="7" t="s">
        <v>1299</v>
      </c>
      <c r="B810" s="84" t="s">
        <v>690</v>
      </c>
      <c r="C810" s="45">
        <f>'MAL2T-2017A.XLS'!$J$461</f>
        <v>0</v>
      </c>
      <c r="D810" s="45">
        <f>'MAL2T-2017A.XLS'!$J$461</f>
        <v>0</v>
      </c>
    </row>
    <row r="811" spans="1:4">
      <c r="A811" s="7" t="s">
        <v>1299</v>
      </c>
      <c r="B811" s="84" t="s">
        <v>691</v>
      </c>
      <c r="C811" s="45">
        <f>'MAL2T-2017A.XLS'!$K$461</f>
        <v>0</v>
      </c>
      <c r="D811" s="45">
        <f>'MAL2T-2017A.XLS'!$K$461</f>
        <v>0</v>
      </c>
    </row>
    <row r="812" spans="1:4">
      <c r="A812" s="7" t="s">
        <v>1299</v>
      </c>
      <c r="B812" s="86" t="s">
        <v>758</v>
      </c>
      <c r="C812" s="45" t="s">
        <v>544</v>
      </c>
      <c r="D812" s="45" t="s">
        <v>544</v>
      </c>
    </row>
    <row r="813" spans="1:4">
      <c r="A813" s="7" t="s">
        <v>1299</v>
      </c>
      <c r="B813" s="84" t="s">
        <v>689</v>
      </c>
      <c r="C813" s="45">
        <f>'MAL2T-2017A.XLS'!$I$462</f>
        <v>0</v>
      </c>
      <c r="D813" s="45">
        <f>'MAL2T-2017A.XLS'!$I$462</f>
        <v>0</v>
      </c>
    </row>
    <row r="814" spans="1:4">
      <c r="A814" s="7" t="s">
        <v>1299</v>
      </c>
      <c r="B814" s="84" t="s">
        <v>690</v>
      </c>
      <c r="C814" s="45">
        <f>'MAL2T-2017A.XLS'!$J$462</f>
        <v>0</v>
      </c>
      <c r="D814" s="45">
        <f>'MAL2T-2017A.XLS'!$J$462</f>
        <v>0</v>
      </c>
    </row>
    <row r="815" spans="1:4">
      <c r="A815" s="7" t="s">
        <v>1299</v>
      </c>
      <c r="B815" s="84" t="s">
        <v>692</v>
      </c>
      <c r="C815" s="45">
        <f>'MAL2T-2017A.XLS'!$K$462</f>
        <v>0</v>
      </c>
      <c r="D815" s="45">
        <f>'MAL2T-2017A.XLS'!$K$462</f>
        <v>0</v>
      </c>
    </row>
    <row r="816" spans="1:4">
      <c r="A816" s="7" t="s">
        <v>1299</v>
      </c>
      <c r="B816" s="67"/>
    </row>
    <row r="817" spans="1:4">
      <c r="A817" s="7" t="s">
        <v>1299</v>
      </c>
      <c r="B817" s="72" t="s">
        <v>58</v>
      </c>
      <c r="C817" s="45">
        <f>'MAL2T-2017A.XLS'!$K$486</f>
        <v>0</v>
      </c>
      <c r="D817" s="45">
        <f>'MAL2T-2017A.XLS'!$K$486</f>
        <v>0</v>
      </c>
    </row>
    <row r="818" spans="1:4">
      <c r="A818" s="7" t="s">
        <v>1299</v>
      </c>
      <c r="B818" s="84"/>
    </row>
    <row r="819" spans="1:4">
      <c r="A819" s="7" t="s">
        <v>1299</v>
      </c>
      <c r="B819" s="72" t="s">
        <v>39</v>
      </c>
    </row>
    <row r="820" spans="1:4">
      <c r="A820" s="7" t="s">
        <v>1299</v>
      </c>
      <c r="B820" s="89" t="s">
        <v>325</v>
      </c>
      <c r="C820" s="45" t="s">
        <v>612</v>
      </c>
    </row>
    <row r="821" spans="1:4">
      <c r="A821" s="7" t="s">
        <v>1299</v>
      </c>
      <c r="B821" s="82" t="s">
        <v>1541</v>
      </c>
      <c r="C821" s="45">
        <f>'MAL2T-2017A.XLS'!$D$506</f>
        <v>0</v>
      </c>
    </row>
    <row r="822" spans="1:4">
      <c r="A822" s="7" t="s">
        <v>1299</v>
      </c>
      <c r="B822" s="82" t="s">
        <v>1542</v>
      </c>
      <c r="C822" s="45">
        <f>'MAL2T-2017A.XLS'!$E$506</f>
        <v>0</v>
      </c>
    </row>
    <row r="823" spans="1:4">
      <c r="A823" s="7" t="s">
        <v>1299</v>
      </c>
      <c r="B823" s="94" t="s">
        <v>759</v>
      </c>
      <c r="C823" s="77">
        <f>'MAL2T-2017A.XLS'!F506</f>
        <v>0</v>
      </c>
      <c r="D823" s="77"/>
    </row>
    <row r="824" spans="1:4">
      <c r="A824" s="7" t="s">
        <v>1299</v>
      </c>
      <c r="B824" s="89" t="s">
        <v>415</v>
      </c>
      <c r="C824" s="45" t="s">
        <v>612</v>
      </c>
    </row>
    <row r="825" spans="1:4">
      <c r="A825" s="7" t="s">
        <v>1299</v>
      </c>
      <c r="B825" s="82" t="s">
        <v>1541</v>
      </c>
      <c r="C825" s="45">
        <f>'MAL2T-2017A.XLS'!$D$507</f>
        <v>0</v>
      </c>
    </row>
    <row r="826" spans="1:4">
      <c r="A826" s="7" t="s">
        <v>1299</v>
      </c>
      <c r="B826" s="82" t="s">
        <v>1542</v>
      </c>
      <c r="C826" s="45">
        <f>'MAL2T-2017A.XLS'!$E$507</f>
        <v>0</v>
      </c>
    </row>
    <row r="827" spans="1:4">
      <c r="A827" s="7" t="s">
        <v>1299</v>
      </c>
      <c r="B827" s="94" t="s">
        <v>448</v>
      </c>
      <c r="C827" s="77">
        <f>'MAL2T-2017A.XLS'!F507</f>
        <v>0</v>
      </c>
      <c r="D827" s="77"/>
    </row>
    <row r="828" spans="1:4">
      <c r="A828" s="7" t="s">
        <v>1299</v>
      </c>
      <c r="B828" s="89" t="s">
        <v>760</v>
      </c>
      <c r="C828" s="44" t="s">
        <v>612</v>
      </c>
      <c r="D828" s="44"/>
    </row>
    <row r="829" spans="1:4">
      <c r="A829" s="7" t="s">
        <v>1299</v>
      </c>
      <c r="B829" s="82" t="s">
        <v>1541</v>
      </c>
      <c r="C829" s="45">
        <f>'MAL2T-2017A.XLS'!$D$508</f>
        <v>0</v>
      </c>
    </row>
    <row r="830" spans="1:4">
      <c r="A830" s="7" t="s">
        <v>1299</v>
      </c>
      <c r="B830" s="82" t="s">
        <v>1542</v>
      </c>
      <c r="C830" s="45">
        <f>'MAL2T-2017A.XLS'!$E$508</f>
        <v>0</v>
      </c>
    </row>
    <row r="831" spans="1:4">
      <c r="A831" s="7" t="s">
        <v>1299</v>
      </c>
      <c r="B831" s="94" t="s">
        <v>320</v>
      </c>
      <c r="C831" s="77">
        <f>'MAL2T-2017A.XLS'!F508</f>
        <v>0</v>
      </c>
      <c r="D831" s="77"/>
    </row>
    <row r="832" spans="1:4">
      <c r="A832" s="7" t="s">
        <v>1299</v>
      </c>
      <c r="B832" s="89" t="s">
        <v>761</v>
      </c>
      <c r="C832" s="45" t="s">
        <v>612</v>
      </c>
    </row>
    <row r="833" spans="1:7">
      <c r="A833" s="7" t="s">
        <v>1299</v>
      </c>
      <c r="B833" s="82" t="s">
        <v>1541</v>
      </c>
      <c r="C833" s="45">
        <f>'MAL2T-2017A.XLS'!D509</f>
        <v>0</v>
      </c>
    </row>
    <row r="834" spans="1:7">
      <c r="A834" s="7" t="s">
        <v>1299</v>
      </c>
      <c r="B834" s="82" t="s">
        <v>1542</v>
      </c>
      <c r="C834" s="45">
        <f>'MAL2T-2017A.XLS'!E509</f>
        <v>0</v>
      </c>
    </row>
    <row r="835" spans="1:7">
      <c r="A835" s="7" t="s">
        <v>1299</v>
      </c>
      <c r="B835" s="94" t="s">
        <v>12</v>
      </c>
      <c r="C835" s="77">
        <f>'MAL2T-2017A.XLS'!F509</f>
        <v>0</v>
      </c>
      <c r="D835" s="77"/>
    </row>
    <row r="836" spans="1:7">
      <c r="A836" s="7" t="s">
        <v>1299</v>
      </c>
      <c r="B836" s="89" t="s">
        <v>1049</v>
      </c>
      <c r="C836" s="45" t="s">
        <v>612</v>
      </c>
    </row>
    <row r="837" spans="1:7">
      <c r="A837" s="7" t="s">
        <v>1299</v>
      </c>
      <c r="B837" s="82" t="s">
        <v>1541</v>
      </c>
      <c r="C837" s="45">
        <f>'MAL2T-2017A.XLS'!$D$510</f>
        <v>0</v>
      </c>
    </row>
    <row r="838" spans="1:7">
      <c r="A838" s="7" t="s">
        <v>1299</v>
      </c>
      <c r="B838" s="82" t="s">
        <v>1542</v>
      </c>
      <c r="C838" s="45">
        <f>'MAL2T-2017A.XLS'!$E$510</f>
        <v>0</v>
      </c>
    </row>
    <row r="839" spans="1:7">
      <c r="A839" s="7" t="s">
        <v>1299</v>
      </c>
      <c r="B839" s="94" t="s">
        <v>48</v>
      </c>
      <c r="C839" s="77">
        <f>'MAL2T-2017A.XLS'!F510</f>
        <v>0</v>
      </c>
      <c r="D839" s="77"/>
    </row>
    <row r="840" spans="1:7">
      <c r="A840" s="7" t="s">
        <v>1299</v>
      </c>
      <c r="B840" s="89"/>
    </row>
    <row r="841" spans="1:7">
      <c r="A841" s="7" t="s">
        <v>1299</v>
      </c>
      <c r="B841" s="91"/>
      <c r="C841" s="48"/>
      <c r="D841" s="48"/>
    </row>
    <row r="842" spans="1:7" s="70" customFormat="1" ht="25.5">
      <c r="A842" s="7" t="s">
        <v>1299</v>
      </c>
      <c r="B842" s="66" t="s">
        <v>191</v>
      </c>
      <c r="C842" s="69"/>
      <c r="D842" s="69"/>
      <c r="G842" s="313"/>
    </row>
    <row r="843" spans="1:7">
      <c r="A843" s="7" t="s">
        <v>1299</v>
      </c>
      <c r="B843" s="84" t="s">
        <v>987</v>
      </c>
      <c r="C843" s="60">
        <f>'MAL2T-2017A.XLS'!$J$516</f>
        <v>0</v>
      </c>
      <c r="D843" s="60">
        <f>'MAL2T-2017A.XLS'!$J$516</f>
        <v>0</v>
      </c>
    </row>
    <row r="844" spans="1:7">
      <c r="A844" s="7" t="s">
        <v>1299</v>
      </c>
      <c r="B844" s="108" t="s">
        <v>1030</v>
      </c>
      <c r="C844" s="60">
        <f>'MAL2T-2017A.XLS'!$J$517</f>
        <v>0</v>
      </c>
      <c r="D844" s="60">
        <f>'MAL2T-2017A.XLS'!$J$517</f>
        <v>0</v>
      </c>
    </row>
    <row r="845" spans="1:7">
      <c r="A845" s="7" t="s">
        <v>1299</v>
      </c>
      <c r="B845" s="108" t="s">
        <v>1031</v>
      </c>
      <c r="C845" s="60">
        <f>'MAL2T-2017A.XLS'!$J$518</f>
        <v>0</v>
      </c>
      <c r="D845" s="60">
        <f>'MAL2T-2017A.XLS'!$J$518</f>
        <v>0</v>
      </c>
    </row>
    <row r="846" spans="1:7">
      <c r="A846" s="7" t="s">
        <v>1299</v>
      </c>
      <c r="B846" s="108" t="s">
        <v>1032</v>
      </c>
      <c r="C846" s="60">
        <f>'MAL2T-2017A.XLS'!$J$519</f>
        <v>0</v>
      </c>
      <c r="D846" s="60">
        <f>'MAL2T-2017A.XLS'!$J$519</f>
        <v>0</v>
      </c>
    </row>
    <row r="847" spans="1:7">
      <c r="A847" s="7" t="s">
        <v>1299</v>
      </c>
      <c r="B847" s="108" t="s">
        <v>1033</v>
      </c>
      <c r="C847" s="60">
        <f>'MAL2T-2017A.XLS'!$J$520</f>
        <v>0</v>
      </c>
      <c r="D847" s="60">
        <f>'MAL2T-2017A.XLS'!$J$520</f>
        <v>0</v>
      </c>
    </row>
    <row r="848" spans="1:7">
      <c r="B848" s="89"/>
    </row>
    <row r="849" spans="1:4" ht="41.45" customHeight="1">
      <c r="A849" s="7" t="s">
        <v>356</v>
      </c>
      <c r="B849" s="73" t="s">
        <v>57</v>
      </c>
    </row>
    <row r="850" spans="1:4">
      <c r="A850" s="7" t="s">
        <v>356</v>
      </c>
      <c r="B850" s="86" t="s">
        <v>482</v>
      </c>
      <c r="C850" s="45" t="s">
        <v>612</v>
      </c>
      <c r="D850" s="45" t="s">
        <v>612</v>
      </c>
    </row>
    <row r="851" spans="1:4">
      <c r="A851" s="7" t="s">
        <v>356</v>
      </c>
      <c r="B851" s="87" t="s">
        <v>622</v>
      </c>
      <c r="C851" s="45">
        <f>'MAL2T-2017A.XLS'!$E$530</f>
        <v>0</v>
      </c>
      <c r="D851" s="45">
        <f>'MAL2T-2017A.XLS'!$E$530</f>
        <v>0</v>
      </c>
    </row>
    <row r="852" spans="1:4">
      <c r="A852" s="7" t="s">
        <v>356</v>
      </c>
      <c r="B852" s="87" t="s">
        <v>623</v>
      </c>
      <c r="C852" s="45">
        <f>'MAL2T-2017A.XLS'!$E$531</f>
        <v>0</v>
      </c>
      <c r="D852" s="45">
        <f>'MAL2T-2017A.XLS'!$E$531</f>
        <v>0</v>
      </c>
    </row>
    <row r="853" spans="1:4">
      <c r="A853" s="7" t="s">
        <v>356</v>
      </c>
      <c r="B853" s="85" t="s">
        <v>621</v>
      </c>
      <c r="C853" s="77">
        <f>'MAL2T-2017A.XLS'!$E$532</f>
        <v>0</v>
      </c>
      <c r="D853" s="77">
        <f>'MAL2T-2017A.XLS'!$E$532</f>
        <v>0</v>
      </c>
    </row>
    <row r="854" spans="1:4">
      <c r="A854" s="7" t="s">
        <v>356</v>
      </c>
      <c r="B854" s="86" t="s">
        <v>832</v>
      </c>
      <c r="C854" s="45" t="s">
        <v>612</v>
      </c>
      <c r="D854" s="45" t="s">
        <v>612</v>
      </c>
    </row>
    <row r="855" spans="1:4">
      <c r="A855" s="7" t="s">
        <v>356</v>
      </c>
      <c r="B855" s="87" t="s">
        <v>622</v>
      </c>
      <c r="C855" s="45">
        <f>'MAL2T-2017A.XLS'!$F$530</f>
        <v>0</v>
      </c>
      <c r="D855" s="45">
        <f>'MAL2T-2017A.XLS'!$F$530</f>
        <v>0</v>
      </c>
    </row>
    <row r="856" spans="1:4">
      <c r="A856" s="7" t="s">
        <v>356</v>
      </c>
      <c r="B856" s="87" t="s">
        <v>623</v>
      </c>
      <c r="C856" s="45">
        <f>'MAL2T-2017A.XLS'!$F$531</f>
        <v>0</v>
      </c>
      <c r="D856" s="45">
        <f>'MAL2T-2017A.XLS'!$F$531</f>
        <v>0</v>
      </c>
    </row>
    <row r="857" spans="1:4">
      <c r="A857" s="7" t="s">
        <v>356</v>
      </c>
      <c r="B857" s="85" t="s">
        <v>621</v>
      </c>
      <c r="C857" s="77">
        <f>'MAL2T-2017A.XLS'!$F$532</f>
        <v>0</v>
      </c>
      <c r="D857" s="77">
        <f>'MAL2T-2017A.XLS'!$F$532</f>
        <v>0</v>
      </c>
    </row>
    <row r="858" spans="1:4">
      <c r="A858" s="7" t="s">
        <v>356</v>
      </c>
      <c r="B858" s="89" t="s">
        <v>1050</v>
      </c>
      <c r="C858" s="45" t="s">
        <v>612</v>
      </c>
      <c r="D858" s="45" t="s">
        <v>612</v>
      </c>
    </row>
    <row r="859" spans="1:4">
      <c r="A859" s="7" t="s">
        <v>356</v>
      </c>
      <c r="B859" s="87" t="s">
        <v>622</v>
      </c>
      <c r="C859" s="45">
        <f>'MAL2T-2017A.XLS'!$G$530</f>
        <v>0</v>
      </c>
      <c r="D859" s="45">
        <f>'MAL2T-2017A.XLS'!$G$530</f>
        <v>0</v>
      </c>
    </row>
    <row r="860" spans="1:4">
      <c r="A860" s="7" t="s">
        <v>356</v>
      </c>
      <c r="B860" s="87" t="s">
        <v>623</v>
      </c>
      <c r="C860" s="45" t="str">
        <f>'MAL2T-2017A.XLS'!$G$531</f>
        <v>xxxxxxx</v>
      </c>
      <c r="D860" s="45" t="str">
        <f>'MAL2T-2017A.XLS'!$G$531</f>
        <v>xxxxxxx</v>
      </c>
    </row>
    <row r="861" spans="1:4">
      <c r="A861" s="7" t="s">
        <v>356</v>
      </c>
      <c r="B861" s="85" t="s">
        <v>621</v>
      </c>
      <c r="C861" s="77" t="str">
        <f>'MAL2T-2017A.XLS'!$I$532</f>
        <v xml:space="preserve"> </v>
      </c>
      <c r="D861" s="77" t="str">
        <f>'MAL2T-2017A.XLS'!$I$532</f>
        <v xml:space="preserve"> </v>
      </c>
    </row>
    <row r="862" spans="1:4">
      <c r="A862" s="7" t="s">
        <v>356</v>
      </c>
      <c r="B862" s="67"/>
      <c r="C862" s="44"/>
      <c r="D862" s="44"/>
    </row>
    <row r="863" spans="1:4">
      <c r="A863" s="7" t="s">
        <v>356</v>
      </c>
      <c r="B863" s="73" t="s">
        <v>958</v>
      </c>
      <c r="C863" s="44"/>
      <c r="D863" s="44"/>
    </row>
    <row r="864" spans="1:4">
      <c r="A864" s="7" t="s">
        <v>356</v>
      </c>
      <c r="B864" s="86" t="s">
        <v>970</v>
      </c>
    </row>
    <row r="865" spans="1:4">
      <c r="A865" s="7" t="s">
        <v>356</v>
      </c>
      <c r="B865" s="84" t="s">
        <v>31</v>
      </c>
      <c r="C865" s="45">
        <f>'MAL2T-2017A.XLS'!$E$546</f>
        <v>0</v>
      </c>
      <c r="D865" s="45">
        <f>'MAL2T-2017A.XLS'!$E$546</f>
        <v>0</v>
      </c>
    </row>
    <row r="866" spans="1:4">
      <c r="A866" s="7" t="s">
        <v>356</v>
      </c>
      <c r="B866" s="84" t="s">
        <v>29</v>
      </c>
      <c r="C866" s="45">
        <f>'MAL2T-2017A.XLS'!$E$547</f>
        <v>0</v>
      </c>
      <c r="D866" s="45">
        <f>'MAL2T-2017A.XLS'!$E$547</f>
        <v>0</v>
      </c>
    </row>
    <row r="867" spans="1:4">
      <c r="A867" s="7" t="s">
        <v>356</v>
      </c>
      <c r="B867" s="7" t="s">
        <v>941</v>
      </c>
      <c r="C867" s="45">
        <f>'MAL2T-2017A.XLS'!$E$548</f>
        <v>0</v>
      </c>
      <c r="D867" s="45">
        <f>'MAL2T-2017A.XLS'!$E$548</f>
        <v>0</v>
      </c>
    </row>
    <row r="868" spans="1:4">
      <c r="A868" s="7" t="s">
        <v>356</v>
      </c>
      <c r="B868" s="84" t="s">
        <v>926</v>
      </c>
      <c r="C868" s="45">
        <f>'MAL2T-2017A.XLS'!$E$549</f>
        <v>0</v>
      </c>
      <c r="D868" s="45">
        <f>'MAL2T-2017A.XLS'!$E$549</f>
        <v>0</v>
      </c>
    </row>
    <row r="869" spans="1:4">
      <c r="A869" s="7" t="s">
        <v>356</v>
      </c>
      <c r="B869" s="84" t="str">
        <f>'MAL2T-2017A.XLS'!B550</f>
        <v>Ant. saker som ikke er beh. av andre årsaker (dødfall mm)</v>
      </c>
      <c r="C869" s="45">
        <f>'MAL2T-2017A.XLS'!E550</f>
        <v>0</v>
      </c>
      <c r="D869" s="45">
        <f>'MAL2T-2017A.XLS'!$E$550</f>
        <v>0</v>
      </c>
    </row>
    <row r="870" spans="1:4">
      <c r="A870" s="7" t="s">
        <v>356</v>
      </c>
      <c r="B870" s="84" t="s">
        <v>942</v>
      </c>
      <c r="C870" s="45">
        <f>'MAL2T-2017A.XLS'!$E$551</f>
        <v>0</v>
      </c>
      <c r="D870" s="45">
        <f>'MAL2T-2017A.XLS'!$E$551</f>
        <v>0</v>
      </c>
    </row>
    <row r="871" spans="1:4">
      <c r="A871" s="7" t="s">
        <v>356</v>
      </c>
      <c r="B871" s="166" t="s">
        <v>30</v>
      </c>
      <c r="C871" s="336">
        <f>'MAL2T-2017A.XLS'!$E$552</f>
        <v>0</v>
      </c>
      <c r="D871" s="336">
        <f>'MAL2T-2017A.XLS'!$E$552</f>
        <v>0</v>
      </c>
    </row>
    <row r="872" spans="1:4">
      <c r="A872" s="7" t="s">
        <v>356</v>
      </c>
      <c r="B872" s="85" t="s">
        <v>943</v>
      </c>
      <c r="C872" s="167" t="e">
        <f>'MAL2T-2017A.XLS'!$E$553</f>
        <v>#DIV/0!</v>
      </c>
      <c r="D872" s="167" t="e">
        <f>'MAL2T-2017A.XLS'!$E$553</f>
        <v>#DIV/0!</v>
      </c>
    </row>
    <row r="873" spans="1:4">
      <c r="A873" s="7" t="s">
        <v>356</v>
      </c>
      <c r="B873" s="86" t="s">
        <v>940</v>
      </c>
    </row>
    <row r="874" spans="1:4">
      <c r="A874" s="7" t="s">
        <v>356</v>
      </c>
      <c r="B874" s="84" t="s">
        <v>31</v>
      </c>
      <c r="C874" s="45">
        <f>'MAL2T-2017A.XLS'!$F$546</f>
        <v>0</v>
      </c>
      <c r="D874" s="45">
        <f>'MAL2T-2017A.XLS'!$F$546</f>
        <v>0</v>
      </c>
    </row>
    <row r="875" spans="1:4">
      <c r="A875" s="7" t="s">
        <v>356</v>
      </c>
      <c r="B875" s="84" t="s">
        <v>29</v>
      </c>
      <c r="C875" s="45">
        <f>'MAL2T-2017A.XLS'!$F$547</f>
        <v>0</v>
      </c>
      <c r="D875" s="45">
        <f>'MAL2T-2017A.XLS'!$F$547</f>
        <v>0</v>
      </c>
    </row>
    <row r="876" spans="1:4">
      <c r="A876" s="7" t="s">
        <v>356</v>
      </c>
      <c r="B876" s="7" t="s">
        <v>941</v>
      </c>
      <c r="C876" s="45">
        <f>'MAL2T-2017A.XLS'!$F$548</f>
        <v>0</v>
      </c>
      <c r="D876" s="45">
        <f>'MAL2T-2017A.XLS'!$F$548</f>
        <v>0</v>
      </c>
    </row>
    <row r="877" spans="1:4">
      <c r="A877" s="7" t="s">
        <v>356</v>
      </c>
      <c r="B877" s="84" t="s">
        <v>926</v>
      </c>
      <c r="C877" s="45">
        <f>'MAL2T-2017A.XLS'!$F$549</f>
        <v>0</v>
      </c>
      <c r="D877" s="45">
        <f>'MAL2T-2017A.XLS'!$F$549</f>
        <v>0</v>
      </c>
    </row>
    <row r="878" spans="1:4">
      <c r="A878" s="7" t="s">
        <v>356</v>
      </c>
      <c r="B878" s="84" t="str">
        <f>'MAL2T-2017A.XLS'!B550</f>
        <v>Ant. saker som ikke er beh. av andre årsaker (dødfall mm)</v>
      </c>
      <c r="C878" s="45">
        <f>'MAL2T-2017A.XLS'!F550</f>
        <v>0</v>
      </c>
      <c r="D878" s="45">
        <f>'MAL2T-2017A.XLS'!$F$550</f>
        <v>0</v>
      </c>
    </row>
    <row r="879" spans="1:4">
      <c r="A879" s="7" t="s">
        <v>356</v>
      </c>
      <c r="B879" s="84" t="s">
        <v>942</v>
      </c>
      <c r="C879" s="45">
        <f>'MAL2T-2017A.XLS'!$F$551</f>
        <v>0</v>
      </c>
      <c r="D879" s="45">
        <f>'MAL2T-2017A.XLS'!$F$551</f>
        <v>0</v>
      </c>
    </row>
    <row r="880" spans="1:4">
      <c r="A880" s="7" t="s">
        <v>356</v>
      </c>
      <c r="B880" s="166" t="s">
        <v>30</v>
      </c>
      <c r="C880" s="336">
        <f>'MAL2T-2017A.XLS'!$F$552</f>
        <v>0</v>
      </c>
      <c r="D880" s="336">
        <f>'MAL2T-2017A.XLS'!$F$552</f>
        <v>0</v>
      </c>
    </row>
    <row r="881" spans="1:9">
      <c r="A881" s="7" t="s">
        <v>356</v>
      </c>
      <c r="B881" s="85" t="s">
        <v>943</v>
      </c>
      <c r="C881" s="167" t="e">
        <f>'MAL2T-2017A.XLS'!$F$553</f>
        <v>#DIV/0!</v>
      </c>
      <c r="D881" s="167" t="e">
        <f>'MAL2T-2017A.XLS'!$F$553</f>
        <v>#DIV/0!</v>
      </c>
    </row>
    <row r="882" spans="1:9">
      <c r="A882" s="7" t="s">
        <v>356</v>
      </c>
      <c r="B882" s="84"/>
    </row>
    <row r="883" spans="1:9">
      <c r="A883" s="7" t="s">
        <v>356</v>
      </c>
      <c r="B883" s="1262" t="s">
        <v>1268</v>
      </c>
      <c r="C883" s="1262"/>
      <c r="D883" s="1262"/>
    </row>
    <row r="884" spans="1:9">
      <c r="A884" s="7" t="s">
        <v>356</v>
      </c>
      <c r="B884" s="1262" t="s">
        <v>1261</v>
      </c>
      <c r="C884" s="7"/>
      <c r="D884" s="1262"/>
    </row>
    <row r="885" spans="1:9">
      <c r="A885" s="7" t="s">
        <v>356</v>
      </c>
      <c r="B885" s="86" t="s">
        <v>1269</v>
      </c>
      <c r="C885" s="1262"/>
      <c r="D885" s="1262"/>
    </row>
    <row r="886" spans="1:9">
      <c r="A886" s="7" t="s">
        <v>356</v>
      </c>
      <c r="B886" s="84" t="s">
        <v>1264</v>
      </c>
      <c r="C886" s="45">
        <f>'MAL2T-2017A.XLS'!E559</f>
        <v>0</v>
      </c>
      <c r="D886" s="45">
        <f>'MAL2T-2017A.XLS'!$E$559</f>
        <v>0</v>
      </c>
    </row>
    <row r="887" spans="1:9">
      <c r="A887" s="7" t="s">
        <v>356</v>
      </c>
      <c r="B887" s="84" t="s">
        <v>1265</v>
      </c>
      <c r="C887" s="45">
        <f>'MAL2T-2017A.XLS'!E560</f>
        <v>0</v>
      </c>
      <c r="D887" s="45">
        <f>'MAL2T-2017A.XLS'!$E$560</f>
        <v>0</v>
      </c>
    </row>
    <row r="888" spans="1:9">
      <c r="A888" s="7" t="s">
        <v>356</v>
      </c>
      <c r="B888" s="7" t="s">
        <v>1266</v>
      </c>
      <c r="C888" s="45">
        <f>'MAL2T-2017A.XLS'!E561</f>
        <v>0</v>
      </c>
      <c r="D888" s="45">
        <f>'MAL2T-2017A.XLS'!$E$561</f>
        <v>0</v>
      </c>
    </row>
    <row r="889" spans="1:9">
      <c r="A889" s="7" t="s">
        <v>356</v>
      </c>
      <c r="B889" s="84" t="s">
        <v>926</v>
      </c>
      <c r="C889" s="45">
        <f>'MAL2T-2017A.XLS'!E562</f>
        <v>0</v>
      </c>
      <c r="D889" s="45">
        <f>'MAL2T-2017A.XLS'!$E$562</f>
        <v>0</v>
      </c>
    </row>
    <row r="890" spans="1:9">
      <c r="A890" s="7" t="s">
        <v>356</v>
      </c>
      <c r="B890" s="84" t="s">
        <v>1260</v>
      </c>
      <c r="C890" s="45">
        <f>'MAL2T-2017A.XLS'!E563</f>
        <v>0</v>
      </c>
      <c r="D890" s="45">
        <f>'MAL2T-2017A.XLS'!$E$563</f>
        <v>0</v>
      </c>
      <c r="I890" s="436" t="s">
        <v>152</v>
      </c>
    </row>
    <row r="891" spans="1:9">
      <c r="A891" s="7" t="s">
        <v>356</v>
      </c>
      <c r="B891" s="85" t="s">
        <v>30</v>
      </c>
      <c r="C891" s="336">
        <f>'MAL2T-2017A.XLS'!E564</f>
        <v>0</v>
      </c>
      <c r="D891" s="336">
        <f>'MAL2T-2017A.XLS'!$E$564</f>
        <v>0</v>
      </c>
    </row>
    <row r="892" spans="1:9">
      <c r="A892" s="7" t="s">
        <v>356</v>
      </c>
      <c r="B892" s="86" t="s">
        <v>970</v>
      </c>
      <c r="C892" s="1262"/>
      <c r="D892" s="1262"/>
    </row>
    <row r="893" spans="1:9">
      <c r="A893" s="7" t="s">
        <v>356</v>
      </c>
      <c r="B893" s="84" t="s">
        <v>1264</v>
      </c>
      <c r="C893" s="45" t="s">
        <v>612</v>
      </c>
      <c r="D893" s="45" t="s">
        <v>612</v>
      </c>
    </row>
    <row r="894" spans="1:9">
      <c r="A894" s="7" t="s">
        <v>356</v>
      </c>
      <c r="B894" s="84" t="s">
        <v>1265</v>
      </c>
      <c r="C894" s="45" t="s">
        <v>612</v>
      </c>
      <c r="D894" s="45" t="s">
        <v>612</v>
      </c>
    </row>
    <row r="895" spans="1:9">
      <c r="A895" s="7" t="s">
        <v>356</v>
      </c>
      <c r="B895" s="7" t="s">
        <v>1266</v>
      </c>
      <c r="C895" s="45">
        <f>'MAL2T-2017A.XLS'!F561</f>
        <v>0</v>
      </c>
      <c r="D895" s="45">
        <f>'MAL2T-2017A.XLS'!$F$561</f>
        <v>0</v>
      </c>
    </row>
    <row r="896" spans="1:9">
      <c r="A896" s="7" t="s">
        <v>356</v>
      </c>
      <c r="B896" s="84" t="s">
        <v>926</v>
      </c>
      <c r="C896" s="45" t="s">
        <v>612</v>
      </c>
      <c r="D896" s="45" t="s">
        <v>612</v>
      </c>
    </row>
    <row r="897" spans="1:4">
      <c r="A897" s="7" t="s">
        <v>356</v>
      </c>
      <c r="B897" s="84" t="s">
        <v>1260</v>
      </c>
      <c r="C897" s="45" t="s">
        <v>612</v>
      </c>
      <c r="D897" s="45" t="s">
        <v>612</v>
      </c>
    </row>
    <row r="898" spans="1:4">
      <c r="A898" s="7" t="s">
        <v>356</v>
      </c>
      <c r="B898" s="85" t="s">
        <v>30</v>
      </c>
      <c r="C898" s="336" t="s">
        <v>612</v>
      </c>
      <c r="D898" s="336" t="s">
        <v>612</v>
      </c>
    </row>
    <row r="899" spans="1:4">
      <c r="A899" s="7" t="s">
        <v>356</v>
      </c>
      <c r="B899" s="84"/>
    </row>
    <row r="900" spans="1:4">
      <c r="A900" s="7" t="s">
        <v>356</v>
      </c>
      <c r="B900" s="73" t="s">
        <v>959</v>
      </c>
    </row>
    <row r="901" spans="1:4">
      <c r="A901" s="7" t="s">
        <v>356</v>
      </c>
      <c r="B901" s="86" t="s">
        <v>970</v>
      </c>
    </row>
    <row r="902" spans="1:4">
      <c r="A902" s="7" t="s">
        <v>356</v>
      </c>
      <c r="B902" s="84" t="s">
        <v>944</v>
      </c>
      <c r="C902" s="45">
        <f>'MAL2T-2017A.XLS'!$J$571</f>
        <v>0</v>
      </c>
      <c r="D902" s="45">
        <f>'MAL2T-2017A.XLS'!$J$571</f>
        <v>0</v>
      </c>
    </row>
    <row r="903" spans="1:4">
      <c r="A903" s="7" t="s">
        <v>356</v>
      </c>
      <c r="B903" s="84" t="s">
        <v>945</v>
      </c>
      <c r="C903" s="45">
        <f>'MAL2T-2017A.XLS'!$J$572</f>
        <v>0</v>
      </c>
      <c r="D903" s="45">
        <f>'MAL2T-2017A.XLS'!$J$572</f>
        <v>0</v>
      </c>
    </row>
    <row r="904" spans="1:4">
      <c r="A904" s="7" t="s">
        <v>356</v>
      </c>
      <c r="B904" s="84" t="s">
        <v>946</v>
      </c>
      <c r="C904" s="45">
        <f>'MAL2T-2017A.XLS'!$J$573</f>
        <v>0</v>
      </c>
      <c r="D904" s="45">
        <f>'MAL2T-2017A.XLS'!$J$573</f>
        <v>0</v>
      </c>
    </row>
    <row r="905" spans="1:4">
      <c r="A905" s="7" t="s">
        <v>356</v>
      </c>
      <c r="B905" s="84" t="s">
        <v>947</v>
      </c>
      <c r="C905" s="45">
        <f>'MAL2T-2017A.XLS'!$J$574</f>
        <v>0</v>
      </c>
      <c r="D905" s="45">
        <f>'MAL2T-2017A.XLS'!$J$574</f>
        <v>0</v>
      </c>
    </row>
    <row r="906" spans="1:4">
      <c r="A906" s="7" t="s">
        <v>356</v>
      </c>
      <c r="B906" s="85" t="s">
        <v>948</v>
      </c>
      <c r="C906" s="77">
        <f>'MAL2T-2017A.XLS'!$J$575</f>
        <v>0</v>
      </c>
      <c r="D906" s="77">
        <f>'MAL2T-2017A.XLS'!$J$575</f>
        <v>0</v>
      </c>
    </row>
    <row r="907" spans="1:4">
      <c r="A907" s="7" t="s">
        <v>356</v>
      </c>
      <c r="B907" s="84" t="s">
        <v>949</v>
      </c>
      <c r="C907" s="45">
        <f>'MAL2T-2017A.XLS'!$J$576</f>
        <v>0</v>
      </c>
      <c r="D907" s="45">
        <f>'MAL2T-2017A.XLS'!$J$576</f>
        <v>0</v>
      </c>
    </row>
    <row r="908" spans="1:4" ht="25.5">
      <c r="A908" s="7" t="s">
        <v>356</v>
      </c>
      <c r="B908" s="84" t="s">
        <v>1205</v>
      </c>
      <c r="C908" s="45">
        <f>'MAL2T-2017A.XLS'!J577</f>
        <v>0</v>
      </c>
      <c r="D908" s="45">
        <f>'MAL2T-2017A.XLS'!$J$577</f>
        <v>0</v>
      </c>
    </row>
    <row r="909" spans="1:4">
      <c r="A909" s="7" t="s">
        <v>356</v>
      </c>
      <c r="B909" s="84" t="s">
        <v>950</v>
      </c>
      <c r="C909" s="45">
        <f>'MAL2T-2017A.XLS'!$J$578</f>
        <v>0</v>
      </c>
      <c r="D909" s="45">
        <f>'MAL2T-2017A.XLS'!$J$578</f>
        <v>0</v>
      </c>
    </row>
    <row r="910" spans="1:4">
      <c r="A910" s="7" t="s">
        <v>356</v>
      </c>
      <c r="B910" s="86" t="s">
        <v>940</v>
      </c>
    </row>
    <row r="911" spans="1:4">
      <c r="A911" s="7" t="s">
        <v>356</v>
      </c>
      <c r="B911" s="84" t="s">
        <v>944</v>
      </c>
      <c r="C911" s="45">
        <f>'MAL2T-2017A.XLS'!$K$571</f>
        <v>0</v>
      </c>
      <c r="D911" s="45">
        <f>'MAL2T-2017A.XLS'!$K$571</f>
        <v>0</v>
      </c>
    </row>
    <row r="912" spans="1:4">
      <c r="A912" s="7" t="s">
        <v>356</v>
      </c>
      <c r="B912" s="84" t="s">
        <v>945</v>
      </c>
      <c r="C912" s="45">
        <f>'MAL2T-2017A.XLS'!$K$572</f>
        <v>0</v>
      </c>
      <c r="D912" s="45">
        <f>'MAL2T-2017A.XLS'!$K$572</f>
        <v>0</v>
      </c>
    </row>
    <row r="913" spans="1:10">
      <c r="A913" s="7" t="s">
        <v>356</v>
      </c>
      <c r="B913" s="84" t="s">
        <v>946</v>
      </c>
      <c r="C913" s="45">
        <f>'MAL2T-2017A.XLS'!$K$573</f>
        <v>0</v>
      </c>
      <c r="D913" s="45">
        <f>'MAL2T-2017A.XLS'!$K$573</f>
        <v>0</v>
      </c>
    </row>
    <row r="914" spans="1:10">
      <c r="A914" s="7" t="s">
        <v>356</v>
      </c>
      <c r="B914" s="84" t="s">
        <v>947</v>
      </c>
      <c r="C914" s="45">
        <f>'MAL2T-2017A.XLS'!$K$574</f>
        <v>0</v>
      </c>
      <c r="D914" s="45">
        <f>'MAL2T-2017A.XLS'!$K$574</f>
        <v>0</v>
      </c>
      <c r="J914" s="7" t="s">
        <v>152</v>
      </c>
    </row>
    <row r="915" spans="1:10">
      <c r="A915" s="7" t="s">
        <v>356</v>
      </c>
      <c r="B915" s="85" t="s">
        <v>948</v>
      </c>
      <c r="C915" s="77">
        <f>'MAL2T-2017A.XLS'!$K$575</f>
        <v>0</v>
      </c>
      <c r="D915" s="77">
        <f>'MAL2T-2017A.XLS'!$K$575</f>
        <v>0</v>
      </c>
    </row>
    <row r="916" spans="1:10">
      <c r="A916" s="7" t="s">
        <v>356</v>
      </c>
      <c r="B916" s="84" t="s">
        <v>949</v>
      </c>
      <c r="C916" s="45">
        <f>'MAL2T-2017A.XLS'!$K$576</f>
        <v>0</v>
      </c>
      <c r="D916" s="50">
        <f>'MAL2T-2017A.XLS'!$K$576</f>
        <v>0</v>
      </c>
    </row>
    <row r="917" spans="1:10" ht="25.5">
      <c r="A917" s="7" t="s">
        <v>356</v>
      </c>
      <c r="B917" s="84" t="s">
        <v>1205</v>
      </c>
      <c r="C917" s="1250">
        <f>'MAL2T-2017A.XLS'!K577</f>
        <v>0</v>
      </c>
      <c r="D917" s="1250">
        <f>'MAL2T-2017A.XLS'!$K$577</f>
        <v>0</v>
      </c>
      <c r="E917" s="1250"/>
      <c r="F917" s="1250"/>
      <c r="G917" s="1250"/>
      <c r="H917" s="1250"/>
      <c r="I917" s="1250"/>
    </row>
    <row r="918" spans="1:10">
      <c r="A918" s="7" t="s">
        <v>356</v>
      </c>
      <c r="B918" s="84" t="s">
        <v>950</v>
      </c>
      <c r="C918" s="45">
        <f>'MAL2T-2017A.XLS'!$K$578</f>
        <v>0</v>
      </c>
      <c r="D918" s="50">
        <f>'MAL2T-2017A.XLS'!$K$578</f>
        <v>0</v>
      </c>
    </row>
    <row r="919" spans="1:10">
      <c r="A919" s="7" t="s">
        <v>356</v>
      </c>
      <c r="B919" s="84"/>
      <c r="D919" s="50"/>
    </row>
    <row r="920" spans="1:10">
      <c r="A920" s="7" t="s">
        <v>356</v>
      </c>
      <c r="B920" s="404" t="s">
        <v>972</v>
      </c>
      <c r="D920" s="50"/>
    </row>
    <row r="921" spans="1:10">
      <c r="A921" s="7" t="s">
        <v>356</v>
      </c>
      <c r="B921" s="277" t="s">
        <v>1087</v>
      </c>
      <c r="D921" s="50"/>
    </row>
    <row r="922" spans="1:10">
      <c r="A922" s="7" t="s">
        <v>356</v>
      </c>
      <c r="B922" s="277" t="s">
        <v>970</v>
      </c>
      <c r="D922" s="50"/>
    </row>
    <row r="923" spans="1:10">
      <c r="A923" s="7" t="s">
        <v>356</v>
      </c>
      <c r="B923" s="206" t="s">
        <v>1088</v>
      </c>
      <c r="C923" s="45">
        <f>'MAL2T-2017A.XLS'!$J$588</f>
        <v>0</v>
      </c>
      <c r="D923" s="50">
        <f>'MAL2T-2017A.XLS'!$J$588</f>
        <v>0</v>
      </c>
    </row>
    <row r="924" spans="1:10">
      <c r="A924" s="7" t="s">
        <v>356</v>
      </c>
      <c r="B924" s="206" t="s">
        <v>1089</v>
      </c>
      <c r="C924" s="45">
        <f>'MAL2T-2017A.XLS'!$J$589</f>
        <v>0</v>
      </c>
      <c r="D924" s="50">
        <f>'MAL2T-2017A.XLS'!$J$589</f>
        <v>0</v>
      </c>
    </row>
    <row r="925" spans="1:10">
      <c r="A925" s="7" t="s">
        <v>356</v>
      </c>
      <c r="B925" s="277" t="s">
        <v>940</v>
      </c>
      <c r="D925" s="50"/>
      <c r="G925" s="312" t="s">
        <v>152</v>
      </c>
    </row>
    <row r="926" spans="1:10">
      <c r="A926" s="7" t="s">
        <v>356</v>
      </c>
      <c r="B926" s="206" t="s">
        <v>1088</v>
      </c>
      <c r="C926" s="45">
        <f>'MAL2T-2017A.XLS'!$K$588</f>
        <v>0</v>
      </c>
      <c r="D926" s="50">
        <f>'MAL2T-2017A.XLS'!$K$588</f>
        <v>0</v>
      </c>
    </row>
    <row r="927" spans="1:10">
      <c r="A927" s="7" t="s">
        <v>356</v>
      </c>
      <c r="B927" s="206" t="s">
        <v>1089</v>
      </c>
      <c r="C927" s="45">
        <f>'MAL2T-2017A.XLS'!$K$589</f>
        <v>0</v>
      </c>
      <c r="D927" s="50">
        <f>'MAL2T-2017A.XLS'!$K$589</f>
        <v>0</v>
      </c>
    </row>
    <row r="928" spans="1:10">
      <c r="A928" s="7" t="s">
        <v>356</v>
      </c>
      <c r="B928" s="84"/>
      <c r="D928" s="418"/>
    </row>
    <row r="929" spans="1:7">
      <c r="A929" s="7" t="s">
        <v>356</v>
      </c>
      <c r="B929" s="84"/>
      <c r="D929" s="418"/>
    </row>
    <row r="930" spans="1:7">
      <c r="A930" s="7" t="s">
        <v>356</v>
      </c>
      <c r="B930" s="84"/>
    </row>
    <row r="931" spans="1:7">
      <c r="A931" s="7" t="s">
        <v>356</v>
      </c>
      <c r="B931" s="73" t="s">
        <v>1096</v>
      </c>
    </row>
    <row r="932" spans="1:7">
      <c r="A932" s="7" t="s">
        <v>356</v>
      </c>
      <c r="B932" s="166" t="s">
        <v>955</v>
      </c>
      <c r="C932" s="76">
        <f>'MAL2T-2017A.XLS'!$I$595</f>
        <v>0</v>
      </c>
      <c r="D932" s="76">
        <f>'MAL2T-2017A.XLS'!$I$595</f>
        <v>0</v>
      </c>
    </row>
    <row r="933" spans="1:7">
      <c r="A933" s="7" t="s">
        <v>356</v>
      </c>
      <c r="B933" s="84" t="s">
        <v>956</v>
      </c>
      <c r="C933" s="45">
        <f>'MAL2T-2017A.XLS'!$I$596</f>
        <v>0</v>
      </c>
      <c r="D933" s="45">
        <f>'MAL2T-2017A.XLS'!$I$596</f>
        <v>0</v>
      </c>
    </row>
    <row r="934" spans="1:7">
      <c r="A934" s="7" t="s">
        <v>356</v>
      </c>
      <c r="B934" s="84" t="s">
        <v>298</v>
      </c>
      <c r="C934" s="45">
        <f>'MAL2T-2017A.XLS'!$I$597</f>
        <v>0</v>
      </c>
      <c r="D934" s="45">
        <f>'MAL2T-2017A.XLS'!$I$597</f>
        <v>0</v>
      </c>
    </row>
    <row r="935" spans="1:7">
      <c r="A935" s="7" t="s">
        <v>356</v>
      </c>
      <c r="B935" s="84" t="s">
        <v>957</v>
      </c>
      <c r="C935" s="45">
        <f>'MAL2T-2017A.XLS'!$I$598</f>
        <v>0</v>
      </c>
      <c r="D935" s="45">
        <f>'MAL2T-2017A.XLS'!$I$598</f>
        <v>0</v>
      </c>
    </row>
    <row r="936" spans="1:7">
      <c r="A936" s="7" t="s">
        <v>356</v>
      </c>
      <c r="B936" s="84" t="s">
        <v>299</v>
      </c>
      <c r="C936" s="45">
        <f>'MAL2T-2017A.XLS'!$I$599</f>
        <v>0</v>
      </c>
      <c r="D936" s="45">
        <f>'MAL2T-2017A.XLS'!$I$599</f>
        <v>0</v>
      </c>
    </row>
    <row r="937" spans="1:7" ht="25.5">
      <c r="A937" s="7" t="s">
        <v>356</v>
      </c>
      <c r="B937" s="84" t="s">
        <v>961</v>
      </c>
      <c r="C937" s="45">
        <f>'MAL2T-2017A.XLS'!$I$600</f>
        <v>0</v>
      </c>
      <c r="D937" s="45">
        <f>'MAL2T-2017A.XLS'!$I$600</f>
        <v>0</v>
      </c>
    </row>
    <row r="938" spans="1:7">
      <c r="A938" s="7" t="s">
        <v>356</v>
      </c>
      <c r="B938" s="84" t="s">
        <v>962</v>
      </c>
      <c r="C938" s="45">
        <f>'MAL2T-2017A.XLS'!$I$601</f>
        <v>0</v>
      </c>
      <c r="D938" s="45">
        <f>'MAL2T-2017A.XLS'!$I$601</f>
        <v>0</v>
      </c>
    </row>
    <row r="939" spans="1:7">
      <c r="A939" s="7" t="s">
        <v>356</v>
      </c>
      <c r="B939" s="84" t="s">
        <v>963</v>
      </c>
      <c r="C939" s="45">
        <f>'MAL2T-2017A.XLS'!$I$602</f>
        <v>0</v>
      </c>
      <c r="D939" s="45">
        <f>'MAL2T-2017A.XLS'!$I$602</f>
        <v>0</v>
      </c>
    </row>
    <row r="940" spans="1:7">
      <c r="A940" s="7" t="s">
        <v>356</v>
      </c>
      <c r="B940" s="85" t="s">
        <v>964</v>
      </c>
      <c r="C940" s="77">
        <f>'MAL2T-2017A.XLS'!$I$603</f>
        <v>0</v>
      </c>
      <c r="D940" s="77">
        <f>'MAL2T-2017A.XLS'!$I$603</f>
        <v>0</v>
      </c>
    </row>
    <row r="941" spans="1:7">
      <c r="A941" s="7" t="s">
        <v>356</v>
      </c>
      <c r="B941" s="84"/>
    </row>
    <row r="942" spans="1:7" s="8" customFormat="1">
      <c r="A942" s="7" t="s">
        <v>356</v>
      </c>
      <c r="B942" s="87"/>
      <c r="C942" s="42"/>
      <c r="D942" s="42"/>
      <c r="E942" s="61"/>
      <c r="F942" s="61"/>
      <c r="G942" s="314"/>
    </row>
    <row r="943" spans="1:7" s="8" customFormat="1" ht="25.5" customHeight="1">
      <c r="A943" s="7" t="s">
        <v>356</v>
      </c>
      <c r="B943" s="73" t="s">
        <v>1387</v>
      </c>
      <c r="C943" s="42"/>
      <c r="D943" s="42"/>
      <c r="E943" s="61"/>
      <c r="F943" s="61"/>
      <c r="G943" s="314"/>
    </row>
    <row r="944" spans="1:7" s="8" customFormat="1">
      <c r="A944" s="7" t="s">
        <v>356</v>
      </c>
      <c r="B944" s="104" t="s">
        <v>446</v>
      </c>
      <c r="C944" s="42"/>
      <c r="D944" s="42"/>
      <c r="E944" s="61"/>
      <c r="F944" s="61"/>
      <c r="G944" s="314"/>
    </row>
    <row r="945" spans="1:7" s="8" customFormat="1">
      <c r="A945" s="7" t="s">
        <v>356</v>
      </c>
      <c r="B945" s="87" t="str">
        <f>'MAL2T-2017A.XLS'!B614</f>
        <v>Antall beboere som har avsluttet opphold i sykehjem hittil i år</v>
      </c>
      <c r="C945" s="42">
        <f>'MAL2T-2017A.XLS'!$G$614</f>
        <v>0</v>
      </c>
      <c r="D945" s="42">
        <f>'MAL2T-2017A.XLS'!$G$614</f>
        <v>0</v>
      </c>
      <c r="E945" s="61"/>
      <c r="F945" s="61"/>
      <c r="G945" s="314"/>
    </row>
    <row r="946" spans="1:7" s="8" customFormat="1">
      <c r="A946" s="7" t="s">
        <v>356</v>
      </c>
      <c r="B946" s="420" t="str">
        <f>'MAL2T-2017A.XLS'!B615</f>
        <v>Antall avsluttede opphold (korttids) hittil i år 1)</v>
      </c>
      <c r="C946" s="42" t="str">
        <f>'MAL2T-2017A.XLS'!$G$615</f>
        <v>xxxxxx</v>
      </c>
      <c r="D946" s="42" t="str">
        <f>'MAL2T-2017A.XLS'!$G$615</f>
        <v>xxxxxx</v>
      </c>
      <c r="E946" s="61"/>
      <c r="F946" s="61"/>
      <c r="G946" s="314"/>
    </row>
    <row r="947" spans="1:7" s="8" customFormat="1" ht="27.2" customHeight="1">
      <c r="A947" s="7" t="s">
        <v>356</v>
      </c>
      <c r="B947" s="420" t="str">
        <f>'MAL2T-2017A.XLS'!B616</f>
        <v>Ant. opph.døgn tot. for alle beboere som har avsluttet sitt opphold hittil i år 2)</v>
      </c>
      <c r="C947" s="42">
        <f>'MAL2T-2017A.XLS'!$G$616</f>
        <v>0</v>
      </c>
      <c r="D947" s="42">
        <f>'MAL2T-2017A.XLS'!$G$616</f>
        <v>0</v>
      </c>
      <c r="E947" s="61"/>
      <c r="F947" s="61"/>
      <c r="G947" s="314"/>
    </row>
    <row r="948" spans="1:7" s="8" customFormat="1">
      <c r="A948" s="7" t="s">
        <v>356</v>
      </c>
      <c r="B948" s="420" t="str">
        <f>'MAL2T-2017A.XLS'!B617</f>
        <v>Gjennomsnittlig antall oppholdsdøgn per opphold (korttid) 1) 2)</v>
      </c>
      <c r="C948" s="42" t="str">
        <f>'MAL2T-2017A.XLS'!$G$617</f>
        <v>xxxxxx</v>
      </c>
      <c r="D948" s="42" t="str">
        <f>'MAL2T-2017A.XLS'!$G$617</f>
        <v>xxxxxx</v>
      </c>
      <c r="E948" s="61"/>
      <c r="F948" s="61"/>
      <c r="G948" s="314"/>
    </row>
    <row r="949" spans="1:7" s="8" customFormat="1">
      <c r="A949" s="7" t="s">
        <v>356</v>
      </c>
      <c r="B949" s="1347" t="str">
        <f>'MAL2T-2017A.XLS'!B618</f>
        <v>Gjennomsnittlig antall oppholdsdøgn per beboer 2)</v>
      </c>
      <c r="C949" s="42">
        <f>'MAL2T-2017A.XLS'!$G$618</f>
        <v>0</v>
      </c>
      <c r="D949" s="42">
        <f>'MAL2T-2017A.XLS'!$G$618</f>
        <v>0</v>
      </c>
      <c r="E949" s="61"/>
      <c r="F949" s="61"/>
      <c r="G949" s="314"/>
    </row>
    <row r="950" spans="1:7" s="8" customFormat="1">
      <c r="A950" s="7" t="s">
        <v>356</v>
      </c>
      <c r="B950" s="104" t="s">
        <v>447</v>
      </c>
      <c r="C950" s="42"/>
      <c r="D950" s="42"/>
      <c r="E950" s="61"/>
      <c r="F950" s="61"/>
      <c r="G950" s="314"/>
    </row>
    <row r="951" spans="1:7" s="8" customFormat="1">
      <c r="A951" s="7" t="s">
        <v>356</v>
      </c>
      <c r="B951" s="87" t="str">
        <f>'MAL2T-2017A.XLS'!B614</f>
        <v>Antall beboere som har avsluttet opphold i sykehjem hittil i år</v>
      </c>
      <c r="C951" s="42">
        <f>'MAL2T-2017A.XLS'!$H$614</f>
        <v>0</v>
      </c>
      <c r="D951" s="42">
        <f>'MAL2T-2017A.XLS'!$H$614</f>
        <v>0</v>
      </c>
      <c r="E951" s="61"/>
      <c r="F951" s="61"/>
      <c r="G951" s="314"/>
    </row>
    <row r="952" spans="1:7" s="8" customFormat="1">
      <c r="A952" s="7" t="s">
        <v>356</v>
      </c>
      <c r="B952" s="420" t="str">
        <f>'MAL2T-2017A.XLS'!B615</f>
        <v>Antall avsluttede opphold (korttids) hittil i år 1)</v>
      </c>
      <c r="C952" s="42">
        <f>'MAL2T-2017A.XLS'!$H$615</f>
        <v>0</v>
      </c>
      <c r="D952" s="42">
        <f>'MAL2T-2017A.XLS'!$H$615</f>
        <v>0</v>
      </c>
      <c r="E952" s="61"/>
      <c r="F952" s="61"/>
      <c r="G952" s="314"/>
    </row>
    <row r="953" spans="1:7" s="8" customFormat="1">
      <c r="A953" s="7" t="s">
        <v>356</v>
      </c>
      <c r="B953" s="420" t="str">
        <f>'MAL2T-2017A.XLS'!B616</f>
        <v>Ant. opph.døgn tot. for alle beboere som har avsluttet sitt opphold hittil i år 2)</v>
      </c>
      <c r="C953" s="42">
        <f>'MAL2T-2017A.XLS'!$H$616</f>
        <v>0</v>
      </c>
      <c r="D953" s="42">
        <f>'MAL2T-2017A.XLS'!$H$616</f>
        <v>0</v>
      </c>
      <c r="E953" s="61"/>
      <c r="F953" s="61"/>
      <c r="G953" s="314"/>
    </row>
    <row r="954" spans="1:7" s="8" customFormat="1">
      <c r="A954" s="7" t="s">
        <v>356</v>
      </c>
      <c r="B954" s="420" t="str">
        <f>'MAL2T-2017A.XLS'!B617</f>
        <v>Gjennomsnittlig antall oppholdsdøgn per opphold (korttid) 1) 2)</v>
      </c>
      <c r="C954" s="42">
        <f>'MAL2T-2017A.XLS'!$H$617</f>
        <v>0</v>
      </c>
      <c r="D954" s="42">
        <f>'MAL2T-2017A.XLS'!$H$617</f>
        <v>0</v>
      </c>
      <c r="E954" s="61"/>
      <c r="F954" s="61"/>
      <c r="G954" s="314"/>
    </row>
    <row r="955" spans="1:7" s="8" customFormat="1">
      <c r="A955" s="7" t="s">
        <v>356</v>
      </c>
      <c r="B955" s="1347" t="str">
        <f>'MAL2T-2017A.XLS'!B618</f>
        <v>Gjennomsnittlig antall oppholdsdøgn per beboer 2)</v>
      </c>
      <c r="C955" s="42">
        <f>'MAL2T-2017A.XLS'!$H$618</f>
        <v>0</v>
      </c>
      <c r="D955" s="42">
        <f>'MAL2T-2017A.XLS'!$H$618</f>
        <v>0</v>
      </c>
      <c r="E955" s="61"/>
      <c r="F955" s="61"/>
      <c r="G955" s="314"/>
    </row>
    <row r="956" spans="1:7" s="8" customFormat="1">
      <c r="A956" s="7" t="s">
        <v>356</v>
      </c>
      <c r="B956" s="1347"/>
      <c r="C956" s="42"/>
      <c r="D956" s="42"/>
      <c r="E956" s="61"/>
      <c r="F956" s="61"/>
      <c r="G956" s="314"/>
    </row>
    <row r="957" spans="1:7" s="8" customFormat="1">
      <c r="A957" s="7" t="s">
        <v>356</v>
      </c>
      <c r="B957" s="87"/>
      <c r="C957" s="42"/>
      <c r="D957" s="42"/>
      <c r="E957" s="61"/>
      <c r="F957" s="61"/>
      <c r="G957" s="314"/>
    </row>
    <row r="958" spans="1:7" s="8" customFormat="1" ht="25.5">
      <c r="A958" s="7" t="s">
        <v>356</v>
      </c>
      <c r="B958" s="73" t="s">
        <v>449</v>
      </c>
      <c r="C958" s="42"/>
      <c r="D958" s="42"/>
      <c r="E958" s="61"/>
      <c r="F958" s="61"/>
      <c r="G958" s="314"/>
    </row>
    <row r="959" spans="1:7" s="8" customFormat="1">
      <c r="A959" s="7" t="s">
        <v>356</v>
      </c>
      <c r="B959" s="104" t="s">
        <v>451</v>
      </c>
      <c r="C959" s="42"/>
      <c r="E959" s="61"/>
      <c r="F959" s="61"/>
      <c r="G959" s="314"/>
    </row>
    <row r="960" spans="1:7" s="8" customFormat="1">
      <c r="A960" s="7" t="s">
        <v>356</v>
      </c>
      <c r="B960" s="67" t="s">
        <v>453</v>
      </c>
      <c r="C960" s="22" t="str">
        <f>'MAL2T-2017A.XLS'!$G$630</f>
        <v>xxx</v>
      </c>
      <c r="D960" s="22" t="str">
        <f>'MAL2T-2017A.XLS'!$G$630</f>
        <v>xxx</v>
      </c>
      <c r="E960" s="61"/>
      <c r="F960" s="61"/>
      <c r="G960" s="314"/>
    </row>
    <row r="961" spans="1:7" s="8" customFormat="1">
      <c r="A961" s="7" t="s">
        <v>356</v>
      </c>
      <c r="B961" s="87" t="s">
        <v>422</v>
      </c>
      <c r="C961" s="42">
        <f>'MAL2T-2017A.XLS'!$G$631</f>
        <v>0</v>
      </c>
      <c r="D961" s="42">
        <f>'MAL2T-2017A.XLS'!$G$631</f>
        <v>0</v>
      </c>
      <c r="E961" s="61"/>
      <c r="F961" s="61"/>
      <c r="G961" s="314"/>
    </row>
    <row r="962" spans="1:7" s="8" customFormat="1">
      <c r="A962" s="7" t="s">
        <v>356</v>
      </c>
      <c r="B962" s="87" t="s">
        <v>423</v>
      </c>
      <c r="C962" s="42">
        <f>'MAL2T-2017A.XLS'!$G$632</f>
        <v>0</v>
      </c>
      <c r="D962" s="42">
        <f>'MAL2T-2017A.XLS'!$G$632</f>
        <v>0</v>
      </c>
      <c r="E962" s="61"/>
      <c r="F962" s="61"/>
      <c r="G962" s="314"/>
    </row>
    <row r="963" spans="1:7" s="8" customFormat="1">
      <c r="A963" s="7" t="s">
        <v>356</v>
      </c>
      <c r="B963" s="87" t="s">
        <v>429</v>
      </c>
      <c r="C963" s="42">
        <f>'MAL2T-2017A.XLS'!$G$633</f>
        <v>0</v>
      </c>
      <c r="D963" s="42">
        <f>'MAL2T-2017A.XLS'!$G$633</f>
        <v>0</v>
      </c>
      <c r="E963" s="61"/>
      <c r="F963" s="61"/>
      <c r="G963" s="314"/>
    </row>
    <row r="964" spans="1:7" s="8" customFormat="1">
      <c r="A964" s="7" t="s">
        <v>356</v>
      </c>
      <c r="B964" s="67" t="s">
        <v>454</v>
      </c>
      <c r="C964" s="22" t="str">
        <f>'MAL2T-2017A.XLS'!$G$634</f>
        <v>xxx</v>
      </c>
      <c r="D964" s="22" t="str">
        <f>'MAL2T-2017A.XLS'!$G$634</f>
        <v>xxx</v>
      </c>
      <c r="E964" s="61"/>
      <c r="F964" s="61"/>
      <c r="G964" s="314"/>
    </row>
    <row r="965" spans="1:7" s="8" customFormat="1">
      <c r="A965" s="7" t="s">
        <v>356</v>
      </c>
      <c r="B965" s="87" t="s">
        <v>424</v>
      </c>
      <c r="C965" s="42">
        <f>'MAL2T-2017A.XLS'!$G$635</f>
        <v>0</v>
      </c>
      <c r="D965" s="42">
        <f>'MAL2T-2017A.XLS'!$G$635</f>
        <v>0</v>
      </c>
      <c r="E965" s="61"/>
      <c r="F965" s="61"/>
      <c r="G965" s="314"/>
    </row>
    <row r="966" spans="1:7" s="8" customFormat="1">
      <c r="A966" s="7" t="s">
        <v>356</v>
      </c>
      <c r="B966" s="87" t="s">
        <v>425</v>
      </c>
      <c r="C966" s="42">
        <f>'MAL2T-2017A.XLS'!$G$636</f>
        <v>0</v>
      </c>
      <c r="D966" s="42">
        <f>'MAL2T-2017A.XLS'!$G$636</f>
        <v>0</v>
      </c>
      <c r="E966" s="61"/>
      <c r="F966" s="61"/>
      <c r="G966" s="314"/>
    </row>
    <row r="967" spans="1:7" s="8" customFormat="1">
      <c r="A967" s="7" t="s">
        <v>356</v>
      </c>
      <c r="B967" s="87" t="s">
        <v>426</v>
      </c>
      <c r="C967" s="42">
        <f>'MAL2T-2017A.XLS'!$G$637</f>
        <v>0</v>
      </c>
      <c r="D967" s="42">
        <f>'MAL2T-2017A.XLS'!$G$637</f>
        <v>0</v>
      </c>
      <c r="E967" s="61"/>
      <c r="F967" s="61"/>
      <c r="G967" s="314"/>
    </row>
    <row r="968" spans="1:7" s="8" customFormat="1">
      <c r="A968" s="7" t="s">
        <v>356</v>
      </c>
      <c r="B968" s="87" t="s">
        <v>427</v>
      </c>
      <c r="C968" s="42">
        <f>'MAL2T-2017A.XLS'!$G$638</f>
        <v>0</v>
      </c>
      <c r="D968" s="42">
        <f>'MAL2T-2017A.XLS'!$G$638</f>
        <v>0</v>
      </c>
      <c r="E968" s="61"/>
      <c r="F968" s="61"/>
      <c r="G968" s="314"/>
    </row>
    <row r="969" spans="1:7" s="8" customFormat="1">
      <c r="A969" s="7" t="s">
        <v>356</v>
      </c>
      <c r="B969" s="87" t="s">
        <v>428</v>
      </c>
      <c r="C969" s="42">
        <f>'MAL2T-2017A.XLS'!$G$639</f>
        <v>0</v>
      </c>
      <c r="D969" s="42">
        <f>'MAL2T-2017A.XLS'!$G$639</f>
        <v>0</v>
      </c>
      <c r="E969" s="61"/>
      <c r="F969" s="61"/>
      <c r="G969" s="314"/>
    </row>
    <row r="970" spans="1:7" s="8" customFormat="1">
      <c r="A970" s="7" t="s">
        <v>356</v>
      </c>
      <c r="B970" s="87" t="s">
        <v>430</v>
      </c>
      <c r="C970" s="42">
        <f>'MAL2T-2017A.XLS'!$G$640</f>
        <v>0</v>
      </c>
      <c r="D970" s="42">
        <f>'MAL2T-2017A.XLS'!$G$640</f>
        <v>0</v>
      </c>
      <c r="E970" s="61"/>
      <c r="F970" s="61"/>
      <c r="G970" s="314"/>
    </row>
    <row r="971" spans="1:7" s="8" customFormat="1">
      <c r="A971" s="7" t="s">
        <v>356</v>
      </c>
      <c r="B971" s="87" t="s">
        <v>923</v>
      </c>
      <c r="C971" s="42">
        <f>'MAL2T-2017A.XLS'!$G$641</f>
        <v>0</v>
      </c>
      <c r="D971" s="42">
        <f>'MAL2T-2017A.XLS'!$G$641</f>
        <v>0</v>
      </c>
      <c r="E971" s="61"/>
      <c r="F971" s="61"/>
      <c r="G971" s="314"/>
    </row>
    <row r="972" spans="1:7" s="8" customFormat="1">
      <c r="A972" s="7" t="s">
        <v>356</v>
      </c>
      <c r="B972" s="67" t="s">
        <v>455</v>
      </c>
      <c r="C972" s="22" t="str">
        <f>'MAL2T-2017A.XLS'!$G$642</f>
        <v>xxx</v>
      </c>
      <c r="D972" s="22" t="str">
        <f>'MAL2T-2017A.XLS'!$G$642</f>
        <v>xxx</v>
      </c>
      <c r="E972" s="61"/>
      <c r="F972" s="61"/>
      <c r="G972" s="314"/>
    </row>
    <row r="973" spans="1:7" s="8" customFormat="1">
      <c r="A973" s="7" t="s">
        <v>356</v>
      </c>
      <c r="B973" s="87" t="s">
        <v>431</v>
      </c>
      <c r="C973" s="42">
        <f>'MAL2T-2017A.XLS'!$G$643</f>
        <v>0</v>
      </c>
      <c r="D973" s="42">
        <f>'MAL2T-2017A.XLS'!$G$643</f>
        <v>0</v>
      </c>
      <c r="E973" s="61"/>
      <c r="F973" s="61"/>
      <c r="G973" s="314"/>
    </row>
    <row r="974" spans="1:7" s="8" customFormat="1">
      <c r="A974" s="7" t="s">
        <v>356</v>
      </c>
      <c r="B974" s="87" t="s">
        <v>432</v>
      </c>
      <c r="C974" s="42">
        <f>'MAL2T-2017A.XLS'!$G$644</f>
        <v>0</v>
      </c>
      <c r="D974" s="42">
        <f>'MAL2T-2017A.XLS'!$G$644</f>
        <v>0</v>
      </c>
      <c r="E974" s="61"/>
      <c r="F974" s="61"/>
      <c r="G974" s="314"/>
    </row>
    <row r="975" spans="1:7" s="8" customFormat="1">
      <c r="A975" s="7" t="s">
        <v>356</v>
      </c>
      <c r="B975" s="87" t="s">
        <v>433</v>
      </c>
      <c r="C975" s="42">
        <f>'MAL2T-2017A.XLS'!$G$645</f>
        <v>0</v>
      </c>
      <c r="D975" s="42">
        <f>'MAL2T-2017A.XLS'!$G$645</f>
        <v>0</v>
      </c>
      <c r="E975" s="61"/>
      <c r="F975" s="61"/>
      <c r="G975" s="314"/>
    </row>
    <row r="976" spans="1:7" s="8" customFormat="1">
      <c r="A976" s="7" t="s">
        <v>356</v>
      </c>
      <c r="B976" s="85" t="s">
        <v>793</v>
      </c>
      <c r="C976" s="171">
        <f>'MAL2T-2017A.XLS'!$G$646</f>
        <v>0</v>
      </c>
      <c r="D976" s="171">
        <f>'MAL2T-2017A.XLS'!$G$646</f>
        <v>0</v>
      </c>
      <c r="E976" s="61"/>
      <c r="F976" s="61"/>
      <c r="G976" s="314"/>
    </row>
    <row r="977" spans="1:7" s="8" customFormat="1">
      <c r="A977" s="7" t="s">
        <v>356</v>
      </c>
      <c r="B977" s="104" t="s">
        <v>450</v>
      </c>
      <c r="C977" s="42"/>
      <c r="D977" s="42"/>
      <c r="E977" s="61"/>
      <c r="F977" s="61"/>
      <c r="G977" s="314"/>
    </row>
    <row r="978" spans="1:7" s="8" customFormat="1">
      <c r="A978" s="7" t="s">
        <v>356</v>
      </c>
      <c r="B978" s="67" t="s">
        <v>453</v>
      </c>
      <c r="C978" s="22" t="str">
        <f>'MAL2T-2017A.XLS'!$H$630</f>
        <v>xxx</v>
      </c>
      <c r="D978" s="22" t="str">
        <f>'MAL2T-2017A.XLS'!$H$630</f>
        <v>xxx</v>
      </c>
      <c r="E978" s="61"/>
      <c r="F978" s="61"/>
      <c r="G978" s="314"/>
    </row>
    <row r="979" spans="1:7" s="8" customFormat="1">
      <c r="A979" s="7" t="s">
        <v>356</v>
      </c>
      <c r="B979" s="87" t="s">
        <v>422</v>
      </c>
      <c r="C979" s="42">
        <f>'MAL2T-2017A.XLS'!$H$631</f>
        <v>0</v>
      </c>
      <c r="D979" s="42">
        <f>'MAL2T-2017A.XLS'!$H$631</f>
        <v>0</v>
      </c>
      <c r="E979" s="61"/>
      <c r="F979" s="61"/>
      <c r="G979" s="314"/>
    </row>
    <row r="980" spans="1:7" s="8" customFormat="1">
      <c r="A980" s="7" t="s">
        <v>356</v>
      </c>
      <c r="B980" s="87" t="s">
        <v>423</v>
      </c>
      <c r="C980" s="42">
        <f>'MAL2T-2017A.XLS'!$H$632</f>
        <v>0</v>
      </c>
      <c r="D980" s="42">
        <f>'MAL2T-2017A.XLS'!$H$632</f>
        <v>0</v>
      </c>
      <c r="E980" s="61"/>
      <c r="F980" s="61"/>
      <c r="G980" s="314"/>
    </row>
    <row r="981" spans="1:7" s="8" customFormat="1">
      <c r="A981" s="7" t="s">
        <v>356</v>
      </c>
      <c r="B981" s="87" t="s">
        <v>429</v>
      </c>
      <c r="C981" s="42">
        <f>'MAL2T-2017A.XLS'!$H$633</f>
        <v>0</v>
      </c>
      <c r="D981" s="42">
        <f>'MAL2T-2017A.XLS'!$H$633</f>
        <v>0</v>
      </c>
      <c r="E981" s="61"/>
      <c r="F981" s="61"/>
      <c r="G981" s="314"/>
    </row>
    <row r="982" spans="1:7" s="8" customFormat="1">
      <c r="A982" s="7" t="s">
        <v>356</v>
      </c>
      <c r="B982" s="67" t="s">
        <v>454</v>
      </c>
      <c r="C982" s="22" t="str">
        <f>'MAL2T-2017A.XLS'!$H$634</f>
        <v>xxx</v>
      </c>
      <c r="D982" s="22" t="str">
        <f>'MAL2T-2017A.XLS'!$H$634</f>
        <v>xxx</v>
      </c>
      <c r="E982" s="61"/>
      <c r="F982" s="61"/>
      <c r="G982" s="314"/>
    </row>
    <row r="983" spans="1:7" s="8" customFormat="1">
      <c r="A983" s="7" t="s">
        <v>356</v>
      </c>
      <c r="B983" s="87" t="s">
        <v>424</v>
      </c>
      <c r="C983" s="42">
        <f>'MAL2T-2017A.XLS'!$H$635</f>
        <v>0</v>
      </c>
      <c r="D983" s="42">
        <f>'MAL2T-2017A.XLS'!$H$635</f>
        <v>0</v>
      </c>
      <c r="E983" s="61"/>
      <c r="F983" s="61"/>
      <c r="G983" s="314"/>
    </row>
    <row r="984" spans="1:7" s="8" customFormat="1">
      <c r="A984" s="7" t="s">
        <v>356</v>
      </c>
      <c r="B984" s="87" t="s">
        <v>425</v>
      </c>
      <c r="C984" s="42">
        <f>'MAL2T-2017A.XLS'!$H$636</f>
        <v>0</v>
      </c>
      <c r="D984" s="42">
        <f>'MAL2T-2017A.XLS'!$H$636</f>
        <v>0</v>
      </c>
      <c r="E984" s="61"/>
      <c r="F984" s="61"/>
      <c r="G984" s="314"/>
    </row>
    <row r="985" spans="1:7" s="8" customFormat="1">
      <c r="A985" s="7" t="s">
        <v>356</v>
      </c>
      <c r="B985" s="87" t="s">
        <v>426</v>
      </c>
      <c r="C985" s="42">
        <f>'MAL2T-2017A.XLS'!$H$637</f>
        <v>0</v>
      </c>
      <c r="D985" s="42">
        <f>'MAL2T-2017A.XLS'!$H$637</f>
        <v>0</v>
      </c>
      <c r="E985" s="61"/>
      <c r="F985" s="61"/>
      <c r="G985" s="314"/>
    </row>
    <row r="986" spans="1:7" s="8" customFormat="1">
      <c r="A986" s="7" t="s">
        <v>356</v>
      </c>
      <c r="B986" s="87" t="s">
        <v>427</v>
      </c>
      <c r="C986" s="42">
        <f>'MAL2T-2017A.XLS'!$H$638</f>
        <v>0</v>
      </c>
      <c r="D986" s="42">
        <f>'MAL2T-2017A.XLS'!$H$638</f>
        <v>0</v>
      </c>
      <c r="E986" s="61"/>
      <c r="F986" s="61"/>
      <c r="G986" s="314"/>
    </row>
    <row r="987" spans="1:7" s="8" customFormat="1">
      <c r="A987" s="7" t="s">
        <v>356</v>
      </c>
      <c r="B987" s="87" t="s">
        <v>428</v>
      </c>
      <c r="C987" s="42">
        <f>'MAL2T-2017A.XLS'!$H$639</f>
        <v>0</v>
      </c>
      <c r="D987" s="42">
        <f>'MAL2T-2017A.XLS'!$H$639</f>
        <v>0</v>
      </c>
      <c r="E987" s="61"/>
      <c r="F987" s="61"/>
      <c r="G987" s="314"/>
    </row>
    <row r="988" spans="1:7" s="8" customFormat="1">
      <c r="A988" s="7" t="s">
        <v>356</v>
      </c>
      <c r="B988" s="87" t="s">
        <v>430</v>
      </c>
      <c r="C988" s="42">
        <f>'MAL2T-2017A.XLS'!$H$640</f>
        <v>0</v>
      </c>
      <c r="D988" s="42">
        <f>'MAL2T-2017A.XLS'!$H$640</f>
        <v>0</v>
      </c>
      <c r="E988" s="61"/>
      <c r="F988" s="61"/>
      <c r="G988" s="314"/>
    </row>
    <row r="989" spans="1:7" s="8" customFormat="1">
      <c r="A989" s="7" t="s">
        <v>356</v>
      </c>
      <c r="B989" s="87" t="s">
        <v>923</v>
      </c>
      <c r="C989" s="42">
        <f>'MAL2T-2017A.XLS'!$H$641</f>
        <v>0</v>
      </c>
      <c r="D989" s="42">
        <f>'MAL2T-2017A.XLS'!$H$641</f>
        <v>0</v>
      </c>
      <c r="E989" s="61"/>
      <c r="F989" s="61"/>
      <c r="G989" s="314"/>
    </row>
    <row r="990" spans="1:7" s="8" customFormat="1">
      <c r="A990" s="7" t="s">
        <v>356</v>
      </c>
      <c r="B990" s="67" t="s">
        <v>455</v>
      </c>
      <c r="C990" s="22" t="str">
        <f>'MAL2T-2017A.XLS'!$H$642</f>
        <v>xxx</v>
      </c>
      <c r="D990" s="22" t="str">
        <f>'MAL2T-2017A.XLS'!$H$642</f>
        <v>xxx</v>
      </c>
      <c r="E990" s="61"/>
      <c r="F990" s="61"/>
      <c r="G990" s="314"/>
    </row>
    <row r="991" spans="1:7" s="8" customFormat="1">
      <c r="A991" s="7" t="s">
        <v>356</v>
      </c>
      <c r="B991" s="87" t="s">
        <v>431</v>
      </c>
      <c r="C991" s="42">
        <f>'MAL2T-2017A.XLS'!$H$643</f>
        <v>0</v>
      </c>
      <c r="D991" s="42">
        <f>'MAL2T-2017A.XLS'!$H$643</f>
        <v>0</v>
      </c>
      <c r="E991" s="61"/>
      <c r="F991" s="61"/>
      <c r="G991" s="314"/>
    </row>
    <row r="992" spans="1:7" s="8" customFormat="1">
      <c r="A992" s="7" t="s">
        <v>356</v>
      </c>
      <c r="B992" s="87" t="s">
        <v>432</v>
      </c>
      <c r="C992" s="42">
        <f>'MAL2T-2017A.XLS'!$H$644</f>
        <v>0</v>
      </c>
      <c r="D992" s="42">
        <f>'MAL2T-2017A.XLS'!$H$644</f>
        <v>0</v>
      </c>
      <c r="E992" s="61"/>
      <c r="F992" s="61"/>
      <c r="G992" s="314"/>
    </row>
    <row r="993" spans="1:7" s="8" customFormat="1">
      <c r="A993" s="7" t="s">
        <v>356</v>
      </c>
      <c r="B993" s="87" t="s">
        <v>433</v>
      </c>
      <c r="C993" s="42">
        <f>'MAL2T-2017A.XLS'!$H$645</f>
        <v>0</v>
      </c>
      <c r="D993" s="42">
        <f>'MAL2T-2017A.XLS'!$H$645</f>
        <v>0</v>
      </c>
      <c r="E993" s="61"/>
      <c r="F993" s="61"/>
      <c r="G993" s="314"/>
    </row>
    <row r="994" spans="1:7" s="8" customFormat="1">
      <c r="A994" s="7" t="s">
        <v>356</v>
      </c>
      <c r="B994" s="85" t="s">
        <v>793</v>
      </c>
      <c r="C994" s="171">
        <f>'MAL2T-2017A.XLS'!$H$646</f>
        <v>0</v>
      </c>
      <c r="D994" s="171">
        <f>'MAL2T-2017A.XLS'!$H$646</f>
        <v>0</v>
      </c>
      <c r="E994" s="61"/>
      <c r="F994" s="61"/>
      <c r="G994" s="314"/>
    </row>
    <row r="995" spans="1:7" s="8" customFormat="1">
      <c r="A995" s="7" t="s">
        <v>356</v>
      </c>
      <c r="B995" s="104" t="s">
        <v>452</v>
      </c>
      <c r="C995" s="42"/>
      <c r="D995" s="42"/>
      <c r="E995" s="61"/>
      <c r="F995" s="61"/>
      <c r="G995" s="314"/>
    </row>
    <row r="996" spans="1:7" s="8" customFormat="1">
      <c r="A996" s="7" t="s">
        <v>356</v>
      </c>
      <c r="B996" s="67" t="s">
        <v>453</v>
      </c>
      <c r="C996" s="22" t="str">
        <f>'MAL2T-2017A.XLS'!$I$630</f>
        <v>xxx</v>
      </c>
      <c r="D996" s="22" t="str">
        <f>'MAL2T-2017A.XLS'!$I$630</f>
        <v>xxx</v>
      </c>
      <c r="E996" s="61"/>
      <c r="F996" s="61"/>
      <c r="G996" s="314"/>
    </row>
    <row r="997" spans="1:7" s="8" customFormat="1">
      <c r="A997" s="7" t="s">
        <v>356</v>
      </c>
      <c r="B997" s="87" t="s">
        <v>422</v>
      </c>
      <c r="C997" s="42">
        <f>'MAL2T-2017A.XLS'!$I$631</f>
        <v>0</v>
      </c>
      <c r="D997" s="42">
        <f>'MAL2T-2017A.XLS'!$I$631</f>
        <v>0</v>
      </c>
      <c r="E997" s="61"/>
      <c r="F997" s="61"/>
      <c r="G997" s="314"/>
    </row>
    <row r="998" spans="1:7" s="8" customFormat="1">
      <c r="A998" s="7" t="s">
        <v>356</v>
      </c>
      <c r="B998" s="87" t="s">
        <v>423</v>
      </c>
      <c r="C998" s="42">
        <f>'MAL2T-2017A.XLS'!$I$632</f>
        <v>0</v>
      </c>
      <c r="D998" s="42">
        <f>'MAL2T-2017A.XLS'!$I$632</f>
        <v>0</v>
      </c>
      <c r="E998" s="61"/>
      <c r="F998" s="61"/>
      <c r="G998" s="314"/>
    </row>
    <row r="999" spans="1:7" s="8" customFormat="1">
      <c r="A999" s="7" t="s">
        <v>356</v>
      </c>
      <c r="B999" s="87" t="s">
        <v>429</v>
      </c>
      <c r="C999" s="42">
        <f>'MAL2T-2017A.XLS'!$I$633</f>
        <v>0</v>
      </c>
      <c r="D999" s="42">
        <f>'MAL2T-2017A.XLS'!$I$633</f>
        <v>0</v>
      </c>
      <c r="E999" s="61"/>
      <c r="F999" s="61"/>
      <c r="G999" s="314"/>
    </row>
    <row r="1000" spans="1:7" s="8" customFormat="1">
      <c r="A1000" s="7" t="s">
        <v>356</v>
      </c>
      <c r="B1000" s="67" t="s">
        <v>454</v>
      </c>
      <c r="C1000" s="22" t="str">
        <f>'MAL2T-2017A.XLS'!$I$634</f>
        <v>xxx</v>
      </c>
      <c r="D1000" s="22" t="str">
        <f>'MAL2T-2017A.XLS'!$I$634</f>
        <v>xxx</v>
      </c>
      <c r="E1000" s="61"/>
      <c r="F1000" s="61"/>
      <c r="G1000" s="314"/>
    </row>
    <row r="1001" spans="1:7" s="8" customFormat="1">
      <c r="A1001" s="7" t="s">
        <v>356</v>
      </c>
      <c r="B1001" s="87" t="s">
        <v>424</v>
      </c>
      <c r="C1001" s="42">
        <f>'MAL2T-2017A.XLS'!$I$635</f>
        <v>0</v>
      </c>
      <c r="D1001" s="42">
        <f>'MAL2T-2017A.XLS'!$I$635</f>
        <v>0</v>
      </c>
      <c r="E1001" s="61"/>
      <c r="F1001" s="61"/>
      <c r="G1001" s="314"/>
    </row>
    <row r="1002" spans="1:7" s="8" customFormat="1">
      <c r="A1002" s="7" t="s">
        <v>356</v>
      </c>
      <c r="B1002" s="87" t="s">
        <v>425</v>
      </c>
      <c r="C1002" s="42">
        <f>'MAL2T-2017A.XLS'!$I$636</f>
        <v>0</v>
      </c>
      <c r="D1002" s="42">
        <f>'MAL2T-2017A.XLS'!$I$636</f>
        <v>0</v>
      </c>
      <c r="E1002" s="61"/>
      <c r="F1002" s="61"/>
      <c r="G1002" s="314"/>
    </row>
    <row r="1003" spans="1:7" s="8" customFormat="1">
      <c r="A1003" s="7" t="s">
        <v>356</v>
      </c>
      <c r="B1003" s="87" t="s">
        <v>426</v>
      </c>
      <c r="C1003" s="42">
        <f>'MAL2T-2017A.XLS'!$I$637</f>
        <v>0</v>
      </c>
      <c r="D1003" s="42">
        <f>'MAL2T-2017A.XLS'!$I$637</f>
        <v>0</v>
      </c>
      <c r="E1003" s="61"/>
      <c r="F1003" s="61"/>
      <c r="G1003" s="314"/>
    </row>
    <row r="1004" spans="1:7" s="8" customFormat="1">
      <c r="A1004" s="7" t="s">
        <v>356</v>
      </c>
      <c r="B1004" s="87" t="s">
        <v>427</v>
      </c>
      <c r="C1004" s="42">
        <f>'MAL2T-2017A.XLS'!$I$638</f>
        <v>0</v>
      </c>
      <c r="D1004" s="42">
        <f>'MAL2T-2017A.XLS'!$I$638</f>
        <v>0</v>
      </c>
      <c r="E1004" s="61"/>
      <c r="F1004" s="61"/>
      <c r="G1004" s="314"/>
    </row>
    <row r="1005" spans="1:7" s="8" customFormat="1">
      <c r="A1005" s="7" t="s">
        <v>356</v>
      </c>
      <c r="B1005" s="87" t="s">
        <v>428</v>
      </c>
      <c r="C1005" s="42">
        <f>'MAL2T-2017A.XLS'!$I$639</f>
        <v>0</v>
      </c>
      <c r="D1005" s="42">
        <f>'MAL2T-2017A.XLS'!$I$639</f>
        <v>0</v>
      </c>
      <c r="E1005" s="61"/>
      <c r="F1005" s="61"/>
      <c r="G1005" s="314"/>
    </row>
    <row r="1006" spans="1:7" s="8" customFormat="1">
      <c r="A1006" s="7" t="s">
        <v>356</v>
      </c>
      <c r="B1006" s="87" t="s">
        <v>430</v>
      </c>
      <c r="C1006" s="42">
        <f>'MAL2T-2017A.XLS'!$I$640</f>
        <v>0</v>
      </c>
      <c r="D1006" s="42">
        <f>'MAL2T-2017A.XLS'!$I$640</f>
        <v>0</v>
      </c>
      <c r="E1006" s="61"/>
      <c r="F1006" s="61"/>
      <c r="G1006" s="314"/>
    </row>
    <row r="1007" spans="1:7" s="8" customFormat="1">
      <c r="A1007" s="7" t="s">
        <v>356</v>
      </c>
      <c r="B1007" s="87" t="s">
        <v>923</v>
      </c>
      <c r="C1007" s="42">
        <f>'MAL2T-2017A.XLS'!$I$641</f>
        <v>0</v>
      </c>
      <c r="D1007" s="42">
        <f>'MAL2T-2017A.XLS'!$I$641</f>
        <v>0</v>
      </c>
      <c r="E1007" s="61"/>
      <c r="F1007" s="61"/>
      <c r="G1007" s="314"/>
    </row>
    <row r="1008" spans="1:7" s="8" customFormat="1">
      <c r="A1008" s="7" t="s">
        <v>356</v>
      </c>
      <c r="B1008" s="67" t="s">
        <v>455</v>
      </c>
      <c r="C1008" s="22" t="str">
        <f>'MAL2T-2017A.XLS'!$I$642</f>
        <v>xxx</v>
      </c>
      <c r="D1008" s="22" t="str">
        <f>'MAL2T-2017A.XLS'!$I$642</f>
        <v>xxx</v>
      </c>
      <c r="E1008" s="61"/>
      <c r="F1008" s="61"/>
      <c r="G1008" s="314"/>
    </row>
    <row r="1009" spans="1:7" s="8" customFormat="1">
      <c r="A1009" s="7" t="s">
        <v>356</v>
      </c>
      <c r="B1009" s="87" t="s">
        <v>431</v>
      </c>
      <c r="C1009" s="42">
        <f>'MAL2T-2017A.XLS'!$I$643</f>
        <v>0</v>
      </c>
      <c r="D1009" s="42">
        <f>'MAL2T-2017A.XLS'!$I$643</f>
        <v>0</v>
      </c>
      <c r="E1009" s="61"/>
      <c r="F1009" s="61"/>
      <c r="G1009" s="314"/>
    </row>
    <row r="1010" spans="1:7" s="8" customFormat="1">
      <c r="A1010" s="7" t="s">
        <v>356</v>
      </c>
      <c r="B1010" s="87" t="s">
        <v>432</v>
      </c>
      <c r="C1010" s="42">
        <f>'MAL2T-2017A.XLS'!$I$644</f>
        <v>0</v>
      </c>
      <c r="D1010" s="42">
        <f>'MAL2T-2017A.XLS'!$I$644</f>
        <v>0</v>
      </c>
      <c r="E1010" s="61"/>
      <c r="F1010" s="61"/>
      <c r="G1010" s="314"/>
    </row>
    <row r="1011" spans="1:7" s="8" customFormat="1">
      <c r="A1011" s="7" t="s">
        <v>356</v>
      </c>
      <c r="B1011" s="87" t="s">
        <v>433</v>
      </c>
      <c r="C1011" s="42">
        <f>'MAL2T-2017A.XLS'!$I$645</f>
        <v>0</v>
      </c>
      <c r="D1011" s="42">
        <f>'MAL2T-2017A.XLS'!$I$645</f>
        <v>0</v>
      </c>
      <c r="E1011" s="61"/>
      <c r="F1011" s="61"/>
      <c r="G1011" s="314"/>
    </row>
    <row r="1012" spans="1:7" s="8" customFormat="1">
      <c r="A1012" s="7" t="s">
        <v>356</v>
      </c>
      <c r="B1012" s="85" t="s">
        <v>793</v>
      </c>
      <c r="C1012" s="171">
        <f>'MAL2T-2017A.XLS'!$I$646</f>
        <v>0</v>
      </c>
      <c r="D1012" s="171">
        <f>'MAL2T-2017A.XLS'!$I$646</f>
        <v>0</v>
      </c>
      <c r="E1012" s="61"/>
      <c r="F1012" s="61"/>
      <c r="G1012" s="314"/>
    </row>
    <row r="1013" spans="1:7" s="8" customFormat="1">
      <c r="A1013" s="7" t="s">
        <v>356</v>
      </c>
      <c r="B1013" s="104" t="s">
        <v>1022</v>
      </c>
      <c r="C1013" s="42"/>
      <c r="D1013" s="42"/>
      <c r="E1013" s="61"/>
      <c r="F1013" s="61"/>
      <c r="G1013" s="314"/>
    </row>
    <row r="1014" spans="1:7" s="8" customFormat="1">
      <c r="A1014" s="7" t="s">
        <v>356</v>
      </c>
      <c r="B1014" s="67" t="s">
        <v>453</v>
      </c>
      <c r="C1014" s="22" t="str">
        <f>'MAL2T-2017A.XLS'!$J$630</f>
        <v>xxx</v>
      </c>
      <c r="D1014" s="22" t="str">
        <f>'MAL2T-2017A.XLS'!$J$630</f>
        <v>xxx</v>
      </c>
      <c r="E1014" s="61"/>
      <c r="F1014" s="61"/>
      <c r="G1014" s="314"/>
    </row>
    <row r="1015" spans="1:7" s="8" customFormat="1">
      <c r="A1015" s="7" t="s">
        <v>356</v>
      </c>
      <c r="B1015" s="87" t="s">
        <v>422</v>
      </c>
      <c r="C1015" s="42">
        <f>'MAL2T-2017A.XLS'!$J$631</f>
        <v>0</v>
      </c>
      <c r="D1015" s="42">
        <f>'MAL2T-2017A.XLS'!$J$631</f>
        <v>0</v>
      </c>
      <c r="E1015" s="61"/>
      <c r="F1015" s="61"/>
      <c r="G1015" s="314"/>
    </row>
    <row r="1016" spans="1:7" s="8" customFormat="1">
      <c r="A1016" s="7" t="s">
        <v>356</v>
      </c>
      <c r="B1016" s="87" t="s">
        <v>423</v>
      </c>
      <c r="C1016" s="42">
        <f>'MAL2T-2017A.XLS'!$J$632</f>
        <v>0</v>
      </c>
      <c r="D1016" s="42">
        <f>'MAL2T-2017A.XLS'!$J$632</f>
        <v>0</v>
      </c>
      <c r="E1016" s="61"/>
      <c r="F1016" s="61"/>
      <c r="G1016" s="314"/>
    </row>
    <row r="1017" spans="1:7" s="8" customFormat="1">
      <c r="A1017" s="7" t="s">
        <v>356</v>
      </c>
      <c r="B1017" s="87" t="s">
        <v>429</v>
      </c>
      <c r="C1017" s="42">
        <f>'MAL2T-2017A.XLS'!$J$633</f>
        <v>0</v>
      </c>
      <c r="D1017" s="42">
        <f>'MAL2T-2017A.XLS'!$J$633</f>
        <v>0</v>
      </c>
      <c r="E1017" s="61"/>
      <c r="F1017" s="61"/>
      <c r="G1017" s="314"/>
    </row>
    <row r="1018" spans="1:7" s="8" customFormat="1">
      <c r="A1018" s="7" t="s">
        <v>356</v>
      </c>
      <c r="B1018" s="67" t="s">
        <v>454</v>
      </c>
      <c r="C1018" s="22" t="str">
        <f>'MAL2T-2017A.XLS'!$J$634</f>
        <v>xxx</v>
      </c>
      <c r="D1018" s="22" t="str">
        <f>'MAL2T-2017A.XLS'!$J$634</f>
        <v>xxx</v>
      </c>
      <c r="E1018" s="61"/>
      <c r="F1018" s="61"/>
      <c r="G1018" s="314"/>
    </row>
    <row r="1019" spans="1:7" s="8" customFormat="1">
      <c r="A1019" s="7" t="s">
        <v>356</v>
      </c>
      <c r="B1019" s="87" t="s">
        <v>424</v>
      </c>
      <c r="C1019" s="42">
        <f>'MAL2T-2017A.XLS'!$J$635</f>
        <v>0</v>
      </c>
      <c r="D1019" s="42">
        <f>'MAL2T-2017A.XLS'!$J$635</f>
        <v>0</v>
      </c>
      <c r="E1019" s="61"/>
      <c r="F1019" s="61"/>
      <c r="G1019" s="314"/>
    </row>
    <row r="1020" spans="1:7" s="8" customFormat="1">
      <c r="A1020" s="7" t="s">
        <v>356</v>
      </c>
      <c r="B1020" s="87" t="s">
        <v>425</v>
      </c>
      <c r="C1020" s="42">
        <f>'MAL2T-2017A.XLS'!$J$636</f>
        <v>0</v>
      </c>
      <c r="D1020" s="42">
        <f>'MAL2T-2017A.XLS'!$J$636</f>
        <v>0</v>
      </c>
      <c r="E1020" s="61"/>
      <c r="F1020" s="61"/>
      <c r="G1020" s="314"/>
    </row>
    <row r="1021" spans="1:7" s="8" customFormat="1">
      <c r="A1021" s="7" t="s">
        <v>356</v>
      </c>
      <c r="B1021" s="87" t="s">
        <v>426</v>
      </c>
      <c r="C1021" s="42">
        <f>'MAL2T-2017A.XLS'!$J$637</f>
        <v>0</v>
      </c>
      <c r="D1021" s="42">
        <f>'MAL2T-2017A.XLS'!$J$637</f>
        <v>0</v>
      </c>
      <c r="E1021" s="61"/>
      <c r="F1021" s="61"/>
      <c r="G1021" s="314"/>
    </row>
    <row r="1022" spans="1:7" s="8" customFormat="1">
      <c r="A1022" s="7" t="s">
        <v>356</v>
      </c>
      <c r="B1022" s="87" t="s">
        <v>427</v>
      </c>
      <c r="C1022" s="42">
        <f>'MAL2T-2017A.XLS'!$J$638</f>
        <v>0</v>
      </c>
      <c r="D1022" s="42">
        <f>'MAL2T-2017A.XLS'!$J$638</f>
        <v>0</v>
      </c>
      <c r="E1022" s="61"/>
      <c r="F1022" s="61"/>
      <c r="G1022" s="314"/>
    </row>
    <row r="1023" spans="1:7" s="8" customFormat="1">
      <c r="A1023" s="7" t="s">
        <v>356</v>
      </c>
      <c r="B1023" s="87" t="s">
        <v>428</v>
      </c>
      <c r="C1023" s="42">
        <f>'MAL2T-2017A.XLS'!$J$639</f>
        <v>0</v>
      </c>
      <c r="D1023" s="42">
        <f>'MAL2T-2017A.XLS'!$J$639</f>
        <v>0</v>
      </c>
      <c r="E1023" s="61"/>
      <c r="F1023" s="61"/>
      <c r="G1023" s="314"/>
    </row>
    <row r="1024" spans="1:7" s="8" customFormat="1">
      <c r="A1024" s="7" t="s">
        <v>356</v>
      </c>
      <c r="B1024" s="87" t="s">
        <v>430</v>
      </c>
      <c r="C1024" s="42">
        <f>'MAL2T-2017A.XLS'!$J$640</f>
        <v>0</v>
      </c>
      <c r="D1024" s="42">
        <f>'MAL2T-2017A.XLS'!$J$640</f>
        <v>0</v>
      </c>
      <c r="E1024" s="61"/>
      <c r="F1024" s="61"/>
      <c r="G1024" s="314"/>
    </row>
    <row r="1025" spans="1:7" s="8" customFormat="1">
      <c r="A1025" s="7" t="s">
        <v>356</v>
      </c>
      <c r="B1025" s="87" t="s">
        <v>923</v>
      </c>
      <c r="C1025" s="42">
        <f>'MAL2T-2017A.XLS'!$J$641</f>
        <v>0</v>
      </c>
      <c r="D1025" s="42">
        <f>'MAL2T-2017A.XLS'!$J$641</f>
        <v>0</v>
      </c>
      <c r="E1025" s="61"/>
      <c r="F1025" s="61"/>
      <c r="G1025" s="314"/>
    </row>
    <row r="1026" spans="1:7" s="8" customFormat="1">
      <c r="A1026" s="7" t="s">
        <v>356</v>
      </c>
      <c r="B1026" s="67" t="s">
        <v>455</v>
      </c>
      <c r="C1026" s="22" t="str">
        <f>'MAL2T-2017A.XLS'!$J$642</f>
        <v>xxx</v>
      </c>
      <c r="D1026" s="22" t="str">
        <f>'MAL2T-2017A.XLS'!$J$642</f>
        <v>xxx</v>
      </c>
      <c r="E1026" s="61"/>
      <c r="F1026" s="61"/>
      <c r="G1026" s="314"/>
    </row>
    <row r="1027" spans="1:7" s="8" customFormat="1">
      <c r="A1027" s="7" t="s">
        <v>356</v>
      </c>
      <c r="B1027" s="87" t="s">
        <v>431</v>
      </c>
      <c r="C1027" s="42">
        <f>'MAL2T-2017A.XLS'!$J$643</f>
        <v>0</v>
      </c>
      <c r="D1027" s="42">
        <f>'MAL2T-2017A.XLS'!$J$643</f>
        <v>0</v>
      </c>
      <c r="E1027" s="61"/>
      <c r="F1027" s="61"/>
      <c r="G1027" s="314"/>
    </row>
    <row r="1028" spans="1:7" s="8" customFormat="1">
      <c r="A1028" s="7" t="s">
        <v>356</v>
      </c>
      <c r="B1028" s="87" t="s">
        <v>432</v>
      </c>
      <c r="C1028" s="42">
        <f>'MAL2T-2017A.XLS'!$J$644</f>
        <v>0</v>
      </c>
      <c r="D1028" s="42">
        <f>'MAL2T-2017A.XLS'!$J$644</f>
        <v>0</v>
      </c>
      <c r="E1028" s="61"/>
      <c r="F1028" s="61"/>
      <c r="G1028" s="314"/>
    </row>
    <row r="1029" spans="1:7" s="8" customFormat="1">
      <c r="A1029" s="7" t="s">
        <v>356</v>
      </c>
      <c r="B1029" s="87" t="s">
        <v>433</v>
      </c>
      <c r="C1029" s="42">
        <f>'MAL2T-2017A.XLS'!$J$645</f>
        <v>0</v>
      </c>
      <c r="D1029" s="42">
        <f>'MAL2T-2017A.XLS'!$J$645</f>
        <v>0</v>
      </c>
      <c r="E1029" s="61"/>
      <c r="F1029" s="61"/>
      <c r="G1029" s="314"/>
    </row>
    <row r="1030" spans="1:7" s="8" customFormat="1">
      <c r="A1030" s="7" t="s">
        <v>356</v>
      </c>
      <c r="B1030" s="85" t="s">
        <v>793</v>
      </c>
      <c r="C1030" s="171">
        <f>'MAL2T-2017A.XLS'!$J$646</f>
        <v>0</v>
      </c>
      <c r="D1030" s="171">
        <f>'MAL2T-2017A.XLS'!$J$646</f>
        <v>0</v>
      </c>
      <c r="E1030" s="61"/>
      <c r="F1030" s="61"/>
      <c r="G1030" s="314"/>
    </row>
    <row r="1031" spans="1:7" s="8" customFormat="1">
      <c r="A1031" s="7" t="s">
        <v>356</v>
      </c>
      <c r="B1031" s="104"/>
      <c r="C1031" s="42"/>
      <c r="D1031" s="42"/>
      <c r="E1031" s="61"/>
      <c r="F1031" s="61"/>
      <c r="G1031" s="314"/>
    </row>
    <row r="1032" spans="1:7" s="8" customFormat="1">
      <c r="A1032" s="8" t="s">
        <v>356</v>
      </c>
      <c r="B1032" s="86"/>
      <c r="C1032" s="42"/>
      <c r="D1032" s="42"/>
      <c r="E1032" s="61"/>
      <c r="F1032" s="61"/>
      <c r="G1032" s="314"/>
    </row>
    <row r="1033" spans="1:7" ht="25.5">
      <c r="A1033" s="8" t="s">
        <v>356</v>
      </c>
      <c r="B1033" s="72" t="s">
        <v>56</v>
      </c>
    </row>
    <row r="1034" spans="1:7">
      <c r="A1034" s="7" t="s">
        <v>356</v>
      </c>
      <c r="B1034" s="87" t="s">
        <v>348</v>
      </c>
      <c r="C1034" s="45">
        <f>'MAL2T-2017A.XLS'!$F$656</f>
        <v>0</v>
      </c>
      <c r="D1034" s="45">
        <f>'MAL2T-2017A.XLS'!$F$656</f>
        <v>0</v>
      </c>
    </row>
    <row r="1035" spans="1:7">
      <c r="A1035" s="7" t="s">
        <v>356</v>
      </c>
      <c r="B1035" s="87" t="s">
        <v>349</v>
      </c>
      <c r="C1035" s="45">
        <f>'MAL2T-2017A.XLS'!$F$657</f>
        <v>0</v>
      </c>
      <c r="D1035" s="45">
        <f>'MAL2T-2017A.XLS'!$F$657</f>
        <v>0</v>
      </c>
    </row>
    <row r="1036" spans="1:7">
      <c r="A1036" s="7" t="s">
        <v>356</v>
      </c>
      <c r="B1036" s="87" t="s">
        <v>350</v>
      </c>
      <c r="C1036" s="45">
        <f>'MAL2T-2017A.XLS'!$F$658</f>
        <v>0</v>
      </c>
      <c r="D1036" s="45">
        <f>'MAL2T-2017A.XLS'!$F$658</f>
        <v>0</v>
      </c>
    </row>
    <row r="1037" spans="1:7">
      <c r="A1037" s="7" t="s">
        <v>356</v>
      </c>
      <c r="B1037" s="109"/>
    </row>
    <row r="1038" spans="1:7">
      <c r="A1038" s="7" t="s">
        <v>356</v>
      </c>
      <c r="B1038" s="110" t="s">
        <v>873</v>
      </c>
      <c r="C1038" s="43">
        <f>$C$785-$C$790-$C$1036</f>
        <v>0</v>
      </c>
      <c r="D1038" s="43">
        <f>$C$785-$C$790-$C$1036</f>
        <v>0</v>
      </c>
    </row>
    <row r="1039" spans="1:7">
      <c r="A1039" s="7" t="s">
        <v>356</v>
      </c>
      <c r="B1039" s="109"/>
    </row>
    <row r="1040" spans="1:7">
      <c r="A1040" s="7" t="s">
        <v>356</v>
      </c>
      <c r="B1040" s="111" t="s">
        <v>1034</v>
      </c>
    </row>
    <row r="1041" spans="1:4">
      <c r="A1041" s="7" t="s">
        <v>356</v>
      </c>
      <c r="B1041" s="87" t="s">
        <v>348</v>
      </c>
      <c r="C1041" s="62">
        <f>'MAL2T-2017A.XLS'!$G$656</f>
        <v>0</v>
      </c>
      <c r="D1041" s="62">
        <f>'MAL2T-2017A.XLS'!$G$656</f>
        <v>0</v>
      </c>
    </row>
    <row r="1042" spans="1:4">
      <c r="A1042" s="7" t="s">
        <v>356</v>
      </c>
      <c r="B1042" s="87" t="s">
        <v>348</v>
      </c>
      <c r="C1042" s="62">
        <f>'MAL2T-2017A.XLS'!$H$656</f>
        <v>0</v>
      </c>
      <c r="D1042" s="62">
        <f>'MAL2T-2017A.XLS'!$H$656</f>
        <v>0</v>
      </c>
    </row>
    <row r="1043" spans="1:4">
      <c r="A1043" s="7" t="s">
        <v>356</v>
      </c>
      <c r="B1043" s="87" t="s">
        <v>348</v>
      </c>
      <c r="C1043" s="62">
        <f>'MAL2T-2017A.XLS'!$I$656</f>
        <v>0</v>
      </c>
      <c r="D1043" s="62">
        <f>'MAL2T-2017A.XLS'!$I$656</f>
        <v>0</v>
      </c>
    </row>
    <row r="1044" spans="1:4">
      <c r="A1044" s="7" t="s">
        <v>356</v>
      </c>
      <c r="B1044" s="111" t="s">
        <v>1034</v>
      </c>
      <c r="C1044" s="63"/>
      <c r="D1044" s="63"/>
    </row>
    <row r="1045" spans="1:4">
      <c r="A1045" s="7" t="s">
        <v>356</v>
      </c>
      <c r="B1045" s="87" t="s">
        <v>349</v>
      </c>
      <c r="C1045" s="62">
        <f>'MAL2T-2017A.XLS'!$G$657</f>
        <v>0</v>
      </c>
      <c r="D1045" s="62">
        <f>'MAL2T-2017A.XLS'!$G$657</f>
        <v>0</v>
      </c>
    </row>
    <row r="1046" spans="1:4">
      <c r="A1046" s="7" t="s">
        <v>356</v>
      </c>
      <c r="B1046" s="87" t="s">
        <v>349</v>
      </c>
      <c r="C1046" s="62">
        <f>'MAL2T-2017A.XLS'!$H$657</f>
        <v>0</v>
      </c>
      <c r="D1046" s="62">
        <f>'MAL2T-2017A.XLS'!$H$657</f>
        <v>0</v>
      </c>
    </row>
    <row r="1047" spans="1:4">
      <c r="A1047" s="7" t="s">
        <v>356</v>
      </c>
      <c r="B1047" s="87" t="s">
        <v>349</v>
      </c>
      <c r="C1047" s="62">
        <f>'MAL2T-2017A.XLS'!$I$657</f>
        <v>0</v>
      </c>
      <c r="D1047" s="62">
        <f>'MAL2T-2017A.XLS'!$I$657</f>
        <v>0</v>
      </c>
    </row>
    <row r="1048" spans="1:4">
      <c r="A1048" s="7" t="s">
        <v>356</v>
      </c>
      <c r="B1048" s="84"/>
    </row>
    <row r="1049" spans="1:4">
      <c r="A1049" s="7" t="s">
        <v>356</v>
      </c>
      <c r="B1049" s="86" t="s">
        <v>771</v>
      </c>
    </row>
    <row r="1050" spans="1:4" ht="25.5">
      <c r="A1050" s="7" t="s">
        <v>356</v>
      </c>
      <c r="B1050" s="67" t="s">
        <v>47</v>
      </c>
      <c r="C1050" s="45">
        <f>'MAL2T-2017A.XLS'!$K$669</f>
        <v>0</v>
      </c>
      <c r="D1050" s="45">
        <f>'MAL2T-2017A.XLS'!$K$669</f>
        <v>0</v>
      </c>
    </row>
    <row r="1051" spans="1:4">
      <c r="A1051" s="7" t="s">
        <v>356</v>
      </c>
      <c r="B1051" s="67" t="s">
        <v>100</v>
      </c>
      <c r="C1051" s="48" t="str">
        <f>'MAL2T-2017A.XLS'!$K$671</f>
        <v>00/00</v>
      </c>
      <c r="D1051" s="48" t="str">
        <f>'MAL2T-2017A.XLS'!$K$671</f>
        <v>00/00</v>
      </c>
    </row>
    <row r="1052" spans="1:4">
      <c r="A1052" s="7" t="s">
        <v>356</v>
      </c>
      <c r="B1052" s="67"/>
      <c r="C1052" s="48"/>
      <c r="D1052" s="48"/>
    </row>
    <row r="1053" spans="1:4">
      <c r="A1053" s="7" t="s">
        <v>356</v>
      </c>
      <c r="B1053" s="86" t="s">
        <v>610</v>
      </c>
      <c r="C1053" s="48"/>
      <c r="D1053" s="48"/>
    </row>
    <row r="1054" spans="1:4">
      <c r="A1054" s="7" t="s">
        <v>356</v>
      </c>
      <c r="B1054" s="67" t="s">
        <v>824</v>
      </c>
      <c r="C1054" s="48" t="str">
        <f>'MAL2T-2017A.XLS'!$K$677</f>
        <v>00/00</v>
      </c>
      <c r="D1054" s="48" t="str">
        <f>'MAL2T-2017A.XLS'!$K$677</f>
        <v>00/00</v>
      </c>
    </row>
    <row r="1055" spans="1:4">
      <c r="A1055" s="7" t="s">
        <v>356</v>
      </c>
      <c r="B1055" s="67" t="s">
        <v>554</v>
      </c>
      <c r="C1055" s="48">
        <f>'MAL2T-2017A.XLS'!$K$680</f>
        <v>0</v>
      </c>
      <c r="D1055" s="48">
        <f>'MAL2T-2017A.XLS'!$K$680</f>
        <v>0</v>
      </c>
    </row>
    <row r="1056" spans="1:4">
      <c r="A1056" s="7" t="s">
        <v>356</v>
      </c>
      <c r="B1056" s="419"/>
      <c r="C1056" s="48"/>
      <c r="D1056" s="48"/>
    </row>
    <row r="1057" spans="1:12">
      <c r="A1057" s="7" t="s">
        <v>356</v>
      </c>
      <c r="B1057" s="86" t="str">
        <f>'MAL2T-2017A.XLS'!B682</f>
        <v>Kompetanseplan for helse- og omsorgstjenester</v>
      </c>
      <c r="C1057" s="48"/>
      <c r="D1057" s="48"/>
    </row>
    <row r="1058" spans="1:12">
      <c r="A1058" s="7" t="s">
        <v>356</v>
      </c>
      <c r="B1058" s="419" t="str">
        <f>'MAL2T-2017A.XLS'!B683</f>
        <v>Har bydelen utarbeidet en egen kompetanseplan for helse- og omsorgstjenester?</v>
      </c>
      <c r="C1058" s="48">
        <f>'MAL2T-2017A.XLS'!K683</f>
        <v>0</v>
      </c>
      <c r="D1058" s="48">
        <f>'MAL2T-2017A.XLS'!K683</f>
        <v>0</v>
      </c>
    </row>
    <row r="1059" spans="1:12">
      <c r="A1059" s="7" t="s">
        <v>356</v>
      </c>
      <c r="B1059" s="419" t="str">
        <f>'MAL2T-2017A.XLS'!B684</f>
        <v>Når ble kompetanseplanen sist revidert (skriv slik: 08/17)?</v>
      </c>
      <c r="C1059" s="48" t="str">
        <f>'MAL2T-2017A.XLS'!K684</f>
        <v>00/00</v>
      </c>
      <c r="D1059" s="48" t="str">
        <f>'MAL2T-2017A.XLS'!K684</f>
        <v>00/00</v>
      </c>
    </row>
    <row r="1060" spans="1:12">
      <c r="A1060" s="7" t="s">
        <v>1299</v>
      </c>
      <c r="C1060" s="48"/>
      <c r="D1060" s="48"/>
    </row>
    <row r="1061" spans="1:12">
      <c r="A1061" s="7" t="s">
        <v>1299</v>
      </c>
      <c r="B1061" s="74" t="str">
        <f>'MAL2T-2017A.XLS'!B688</f>
        <v xml:space="preserve">  Tabell 3 - 5A -1  Antall personer som mottar hjemmetjenester pr 31.12.    1)</v>
      </c>
    </row>
    <row r="1062" spans="1:12">
      <c r="A1062" s="7" t="s">
        <v>1299</v>
      </c>
      <c r="B1062" s="89" t="s">
        <v>823</v>
      </c>
      <c r="C1062" s="45" t="s">
        <v>544</v>
      </c>
      <c r="D1062" s="45" t="s">
        <v>544</v>
      </c>
    </row>
    <row r="1063" spans="1:12">
      <c r="A1063" s="7" t="s">
        <v>1299</v>
      </c>
      <c r="B1063" s="1" t="s">
        <v>536</v>
      </c>
      <c r="C1063" s="45">
        <f>'MAL2T-2017A.XLS'!$F$689</f>
        <v>0</v>
      </c>
      <c r="D1063" s="45">
        <f>'MAL2T-2017A.XLS'!$F$689</f>
        <v>0</v>
      </c>
    </row>
    <row r="1064" spans="1:12">
      <c r="A1064" s="7" t="s">
        <v>1299</v>
      </c>
      <c r="B1064" s="1" t="s">
        <v>59</v>
      </c>
      <c r="C1064" s="45">
        <f>'MAL2T-2017A.XLS'!$F$690</f>
        <v>0</v>
      </c>
      <c r="D1064" s="45">
        <f>'MAL2T-2017A.XLS'!$F$690</f>
        <v>0</v>
      </c>
    </row>
    <row r="1065" spans="1:12">
      <c r="A1065" s="7" t="s">
        <v>1299</v>
      </c>
      <c r="B1065" s="1" t="s">
        <v>220</v>
      </c>
      <c r="C1065" s="45">
        <f>'MAL2T-2017A.XLS'!$F$691</f>
        <v>0</v>
      </c>
      <c r="D1065" s="45">
        <f>'MAL2T-2017A.XLS'!$F$691</f>
        <v>0</v>
      </c>
    </row>
    <row r="1066" spans="1:12">
      <c r="A1066" s="7" t="s">
        <v>1299</v>
      </c>
      <c r="B1066" s="1" t="s">
        <v>60</v>
      </c>
      <c r="C1066" s="45">
        <f>'MAL2T-2017A.XLS'!$F$692</f>
        <v>0</v>
      </c>
      <c r="D1066" s="45">
        <f>'MAL2T-2017A.XLS'!$F$692</f>
        <v>0</v>
      </c>
    </row>
    <row r="1067" spans="1:12">
      <c r="A1067" s="7" t="s">
        <v>1299</v>
      </c>
      <c r="B1067" s="1" t="s">
        <v>61</v>
      </c>
      <c r="C1067" s="45">
        <f>'MAL2T-2017A.XLS'!$F$693</f>
        <v>0</v>
      </c>
      <c r="D1067" s="45">
        <f>'MAL2T-2017A.XLS'!$F$693</f>
        <v>0</v>
      </c>
    </row>
    <row r="1068" spans="1:12">
      <c r="A1068" s="7" t="s">
        <v>1299</v>
      </c>
      <c r="B1068" s="1" t="s">
        <v>1284</v>
      </c>
      <c r="C1068" s="45">
        <f>'MAL2T-2017A.XLS'!F694</f>
        <v>0</v>
      </c>
      <c r="D1068" s="45">
        <f>'MAL2T-2017A.XLS'!$F$694</f>
        <v>0</v>
      </c>
    </row>
    <row r="1069" spans="1:12">
      <c r="A1069" s="7" t="s">
        <v>1299</v>
      </c>
      <c r="B1069" s="1" t="s">
        <v>1285</v>
      </c>
      <c r="C1069" s="45">
        <f>'MAL2T-2017A.XLS'!F695</f>
        <v>0</v>
      </c>
      <c r="D1069" s="45">
        <f>'MAL2T-2017A.XLS'!$F$695</f>
        <v>0</v>
      </c>
    </row>
    <row r="1070" spans="1:12">
      <c r="A1070" s="7" t="s">
        <v>1299</v>
      </c>
      <c r="B1070" s="1" t="s">
        <v>221</v>
      </c>
      <c r="C1070" s="45">
        <f>'MAL2T-2017A.XLS'!$F$696</f>
        <v>0</v>
      </c>
      <c r="D1070" s="45">
        <f>'MAL2T-2017A.XLS'!$F$696</f>
        <v>0</v>
      </c>
    </row>
    <row r="1071" spans="1:12">
      <c r="A1071" s="7" t="s">
        <v>1299</v>
      </c>
      <c r="B1071" s="133" t="s">
        <v>222</v>
      </c>
      <c r="C1071" s="77">
        <f>'MAL2T-2017A.XLS'!$F$697</f>
        <v>0</v>
      </c>
      <c r="D1071" s="77">
        <f>'MAL2T-2017A.XLS'!$F$697</f>
        <v>0</v>
      </c>
      <c r="L1071" s="7" t="s">
        <v>152</v>
      </c>
    </row>
    <row r="1072" spans="1:12">
      <c r="A1072" s="7" t="s">
        <v>1299</v>
      </c>
      <c r="B1072" s="89" t="s">
        <v>825</v>
      </c>
      <c r="C1072" s="45" t="s">
        <v>544</v>
      </c>
      <c r="D1072" s="45" t="s">
        <v>544</v>
      </c>
    </row>
    <row r="1073" spans="1:4">
      <c r="A1073" s="7" t="s">
        <v>1299</v>
      </c>
      <c r="B1073" s="1" t="s">
        <v>536</v>
      </c>
      <c r="C1073" s="45">
        <f>'MAL2T-2017A.XLS'!$G$689</f>
        <v>0</v>
      </c>
      <c r="D1073" s="45">
        <f>'MAL2T-2017A.XLS'!$G$689</f>
        <v>0</v>
      </c>
    </row>
    <row r="1074" spans="1:4">
      <c r="A1074" s="7" t="s">
        <v>1299</v>
      </c>
      <c r="B1074" s="1" t="s">
        <v>59</v>
      </c>
      <c r="C1074" s="45">
        <f>'MAL2T-2017A.XLS'!$G$690</f>
        <v>0</v>
      </c>
      <c r="D1074" s="45">
        <f>'MAL2T-2017A.XLS'!$G$690</f>
        <v>0</v>
      </c>
    </row>
    <row r="1075" spans="1:4">
      <c r="A1075" s="7" t="s">
        <v>1299</v>
      </c>
      <c r="B1075" s="1" t="s">
        <v>220</v>
      </c>
      <c r="C1075" s="45">
        <f>'MAL2T-2017A.XLS'!$G$691</f>
        <v>0</v>
      </c>
      <c r="D1075" s="45">
        <f>'MAL2T-2017A.XLS'!$G$691</f>
        <v>0</v>
      </c>
    </row>
    <row r="1076" spans="1:4">
      <c r="A1076" s="7" t="s">
        <v>1299</v>
      </c>
      <c r="B1076" s="1" t="s">
        <v>60</v>
      </c>
      <c r="C1076" s="45">
        <f>'MAL2T-2017A.XLS'!$G$692</f>
        <v>0</v>
      </c>
      <c r="D1076" s="45">
        <f>'MAL2T-2017A.XLS'!$G$692</f>
        <v>0</v>
      </c>
    </row>
    <row r="1077" spans="1:4">
      <c r="A1077" s="7" t="s">
        <v>1299</v>
      </c>
      <c r="B1077" s="1" t="s">
        <v>61</v>
      </c>
      <c r="C1077" s="45">
        <f>'MAL2T-2017A.XLS'!$G$693</f>
        <v>0</v>
      </c>
      <c r="D1077" s="45">
        <f>'MAL2T-2017A.XLS'!$G$693</f>
        <v>0</v>
      </c>
    </row>
    <row r="1078" spans="1:4">
      <c r="A1078" s="7" t="s">
        <v>1299</v>
      </c>
      <c r="B1078" s="1" t="s">
        <v>1284</v>
      </c>
      <c r="C1078" s="45">
        <f>'MAL2T-2017A.XLS'!G694</f>
        <v>0</v>
      </c>
      <c r="D1078" s="45">
        <f>'MAL2T-2017A.XLS'!$H$694</f>
        <v>0</v>
      </c>
    </row>
    <row r="1079" spans="1:4">
      <c r="A1079" s="7" t="s">
        <v>1299</v>
      </c>
      <c r="B1079" s="1" t="s">
        <v>1285</v>
      </c>
      <c r="C1079" s="45">
        <f>'MAL2T-2017A.XLS'!G695</f>
        <v>0</v>
      </c>
      <c r="D1079" s="45">
        <f>'MAL2T-2017A.XLS'!$G$695</f>
        <v>0</v>
      </c>
    </row>
    <row r="1080" spans="1:4">
      <c r="A1080" s="7" t="s">
        <v>1299</v>
      </c>
      <c r="B1080" s="1" t="s">
        <v>221</v>
      </c>
      <c r="C1080" s="45">
        <f>'MAL2T-2017A.XLS'!$G$696</f>
        <v>0</v>
      </c>
      <c r="D1080" s="45">
        <f>'MAL2T-2017A.XLS'!$G$696</f>
        <v>0</v>
      </c>
    </row>
    <row r="1081" spans="1:4">
      <c r="A1081" s="7" t="s">
        <v>1299</v>
      </c>
      <c r="B1081" s="133" t="s">
        <v>222</v>
      </c>
      <c r="C1081" s="77">
        <f>'MAL2T-2017A.XLS'!$G$697</f>
        <v>0</v>
      </c>
      <c r="D1081" s="77">
        <f>'MAL2T-2017A.XLS'!$G$697</f>
        <v>0</v>
      </c>
    </row>
    <row r="1082" spans="1:4">
      <c r="A1082" s="7" t="s">
        <v>1299</v>
      </c>
      <c r="B1082" s="89" t="s">
        <v>826</v>
      </c>
      <c r="C1082" s="45" t="s">
        <v>544</v>
      </c>
      <c r="D1082" s="45" t="s">
        <v>544</v>
      </c>
    </row>
    <row r="1083" spans="1:4">
      <c r="A1083" s="7" t="s">
        <v>1299</v>
      </c>
      <c r="B1083" s="1" t="s">
        <v>536</v>
      </c>
      <c r="C1083" s="45">
        <f>'MAL2T-2017A.XLS'!$H$689</f>
        <v>0</v>
      </c>
      <c r="D1083" s="45">
        <f>'MAL2T-2017A.XLS'!$H$689</f>
        <v>0</v>
      </c>
    </row>
    <row r="1084" spans="1:4">
      <c r="A1084" s="7" t="s">
        <v>1299</v>
      </c>
      <c r="B1084" s="1" t="s">
        <v>59</v>
      </c>
      <c r="C1084" s="45">
        <f>'MAL2T-2017A.XLS'!$H$690</f>
        <v>0</v>
      </c>
      <c r="D1084" s="45">
        <f>'MAL2T-2017A.XLS'!$H$690</f>
        <v>0</v>
      </c>
    </row>
    <row r="1085" spans="1:4">
      <c r="A1085" s="7" t="s">
        <v>1299</v>
      </c>
      <c r="B1085" s="1" t="s">
        <v>220</v>
      </c>
      <c r="C1085" s="45">
        <f>'MAL2T-2017A.XLS'!$H$691</f>
        <v>0</v>
      </c>
      <c r="D1085" s="45">
        <f>'MAL2T-2017A.XLS'!$H$691</f>
        <v>0</v>
      </c>
    </row>
    <row r="1086" spans="1:4">
      <c r="A1086" s="7" t="s">
        <v>1299</v>
      </c>
      <c r="B1086" s="1" t="s">
        <v>60</v>
      </c>
      <c r="C1086" s="45">
        <f>'MAL2T-2017A.XLS'!$H$692</f>
        <v>0</v>
      </c>
      <c r="D1086" s="45">
        <f>'MAL2T-2017A.XLS'!$H$692</f>
        <v>0</v>
      </c>
    </row>
    <row r="1087" spans="1:4">
      <c r="A1087" s="7" t="s">
        <v>1299</v>
      </c>
      <c r="B1087" s="1" t="s">
        <v>61</v>
      </c>
      <c r="C1087" s="45">
        <f>'MAL2T-2017A.XLS'!$H$693</f>
        <v>0</v>
      </c>
      <c r="D1087" s="45">
        <f>'MAL2T-2017A.XLS'!$H$693</f>
        <v>0</v>
      </c>
    </row>
    <row r="1088" spans="1:4">
      <c r="A1088" s="7" t="s">
        <v>1299</v>
      </c>
      <c r="B1088" s="1" t="s">
        <v>1284</v>
      </c>
      <c r="C1088" s="45">
        <f>'MAL2T-2017A.XLS'!H694</f>
        <v>0</v>
      </c>
      <c r="D1088" s="45">
        <f>'MAL2T-2017A.XLS'!$H$694</f>
        <v>0</v>
      </c>
    </row>
    <row r="1089" spans="1:10">
      <c r="A1089" s="7" t="s">
        <v>1299</v>
      </c>
      <c r="B1089" s="1" t="s">
        <v>1285</v>
      </c>
      <c r="C1089" s="45">
        <f>'MAL2T-2017A.XLS'!H695</f>
        <v>0</v>
      </c>
      <c r="D1089" s="45">
        <f>'MAL2T-2017A.XLS'!H695</f>
        <v>0</v>
      </c>
    </row>
    <row r="1090" spans="1:10">
      <c r="A1090" s="7" t="s">
        <v>1299</v>
      </c>
      <c r="B1090" s="1" t="s">
        <v>221</v>
      </c>
      <c r="C1090" s="45">
        <f>'MAL2T-2017A.XLS'!$H$696</f>
        <v>0</v>
      </c>
      <c r="D1090" s="45">
        <f>'MAL2T-2017A.XLS'!$H$696</f>
        <v>0</v>
      </c>
      <c r="J1090" s="7" t="s">
        <v>152</v>
      </c>
    </row>
    <row r="1091" spans="1:10">
      <c r="A1091" s="7" t="s">
        <v>1299</v>
      </c>
      <c r="B1091" s="133" t="s">
        <v>222</v>
      </c>
      <c r="C1091" s="77">
        <f>'MAL2T-2017A.XLS'!$H$697</f>
        <v>0</v>
      </c>
      <c r="D1091" s="77">
        <f>'MAL2T-2017A.XLS'!$H$697</f>
        <v>0</v>
      </c>
    </row>
    <row r="1092" spans="1:10">
      <c r="A1092" s="7" t="s">
        <v>1299</v>
      </c>
      <c r="B1092" s="89" t="s">
        <v>827</v>
      </c>
      <c r="C1092" s="45" t="s">
        <v>544</v>
      </c>
      <c r="D1092" s="45" t="s">
        <v>544</v>
      </c>
    </row>
    <row r="1093" spans="1:10">
      <c r="A1093" s="7" t="s">
        <v>1299</v>
      </c>
      <c r="B1093" s="1" t="s">
        <v>536</v>
      </c>
      <c r="C1093" s="45">
        <f>'MAL2T-2017A.XLS'!$I$689</f>
        <v>0</v>
      </c>
      <c r="D1093" s="45">
        <f>'MAL2T-2017A.XLS'!$I$689</f>
        <v>0</v>
      </c>
    </row>
    <row r="1094" spans="1:10">
      <c r="A1094" s="7" t="s">
        <v>1299</v>
      </c>
      <c r="B1094" s="1" t="s">
        <v>59</v>
      </c>
      <c r="C1094" s="45">
        <f>'MAL2T-2017A.XLS'!$I$690</f>
        <v>0</v>
      </c>
      <c r="D1094" s="45">
        <f>'MAL2T-2017A.XLS'!$I$690</f>
        <v>0</v>
      </c>
    </row>
    <row r="1095" spans="1:10">
      <c r="A1095" s="7" t="s">
        <v>1299</v>
      </c>
      <c r="B1095" s="1" t="s">
        <v>220</v>
      </c>
      <c r="C1095" s="45">
        <f>'MAL2T-2017A.XLS'!$I$691</f>
        <v>0</v>
      </c>
      <c r="D1095" s="45">
        <f>'MAL2T-2017A.XLS'!$I$691</f>
        <v>0</v>
      </c>
    </row>
    <row r="1096" spans="1:10">
      <c r="A1096" s="7" t="s">
        <v>1299</v>
      </c>
      <c r="B1096" s="1" t="s">
        <v>60</v>
      </c>
      <c r="C1096" s="45">
        <f>'MAL2T-2017A.XLS'!$I$692</f>
        <v>0</v>
      </c>
      <c r="D1096" s="45">
        <f>'MAL2T-2017A.XLS'!$I$692</f>
        <v>0</v>
      </c>
    </row>
    <row r="1097" spans="1:10">
      <c r="A1097" s="7" t="s">
        <v>1299</v>
      </c>
      <c r="B1097" s="1" t="s">
        <v>61</v>
      </c>
      <c r="C1097" s="45">
        <f>'MAL2T-2017A.XLS'!$I$693</f>
        <v>0</v>
      </c>
      <c r="D1097" s="45">
        <f>'MAL2T-2017A.XLS'!$I$693</f>
        <v>0</v>
      </c>
    </row>
    <row r="1098" spans="1:10">
      <c r="A1098" s="7" t="s">
        <v>1299</v>
      </c>
      <c r="B1098" s="1" t="s">
        <v>1284</v>
      </c>
      <c r="C1098" s="45">
        <f>'MAL2T-2017A.XLS'!I694</f>
        <v>0</v>
      </c>
      <c r="D1098" s="45">
        <f>'MAL2T-2017A.XLS'!I694</f>
        <v>0</v>
      </c>
    </row>
    <row r="1099" spans="1:10">
      <c r="A1099" s="7" t="s">
        <v>1299</v>
      </c>
      <c r="B1099" s="1" t="s">
        <v>1285</v>
      </c>
      <c r="C1099" s="45">
        <f>'MAL2T-2017A.XLS'!I695</f>
        <v>0</v>
      </c>
      <c r="D1099" s="45">
        <f>'MAL2T-2017A.XLS'!$I695</f>
        <v>0</v>
      </c>
    </row>
    <row r="1100" spans="1:10">
      <c r="A1100" s="7" t="s">
        <v>1299</v>
      </c>
      <c r="B1100" s="1" t="s">
        <v>221</v>
      </c>
      <c r="C1100" s="45">
        <f>'MAL2T-2017A.XLS'!$I$696</f>
        <v>0</v>
      </c>
      <c r="D1100" s="45">
        <f>'MAL2T-2017A.XLS'!$I$696</f>
        <v>0</v>
      </c>
    </row>
    <row r="1101" spans="1:10">
      <c r="A1101" s="7" t="s">
        <v>1299</v>
      </c>
      <c r="B1101" s="133" t="s">
        <v>222</v>
      </c>
      <c r="C1101" s="77">
        <f>'MAL2T-2017A.XLS'!$I$697</f>
        <v>0</v>
      </c>
      <c r="D1101" s="77">
        <f>'MAL2T-2017A.XLS'!$I$697</f>
        <v>0</v>
      </c>
    </row>
    <row r="1102" spans="1:10">
      <c r="A1102" s="7" t="s">
        <v>1299</v>
      </c>
      <c r="B1102" s="89" t="s">
        <v>1012</v>
      </c>
      <c r="C1102" s="45" t="s">
        <v>544</v>
      </c>
      <c r="D1102" s="45" t="s">
        <v>544</v>
      </c>
    </row>
    <row r="1103" spans="1:10">
      <c r="A1103" s="7" t="s">
        <v>1299</v>
      </c>
      <c r="B1103" s="1" t="s">
        <v>536</v>
      </c>
      <c r="C1103" s="45">
        <f>'MAL2T-2017A.XLS'!$J$689</f>
        <v>0</v>
      </c>
      <c r="D1103" s="45">
        <f>'MAL2T-2017A.XLS'!$J$689</f>
        <v>0</v>
      </c>
    </row>
    <row r="1104" spans="1:10">
      <c r="A1104" s="7" t="s">
        <v>1299</v>
      </c>
      <c r="B1104" s="1" t="s">
        <v>59</v>
      </c>
      <c r="C1104" s="45">
        <f>'MAL2T-2017A.XLS'!$J$690</f>
        <v>0</v>
      </c>
      <c r="D1104" s="45">
        <f>'MAL2T-2017A.XLS'!$J$690</f>
        <v>0</v>
      </c>
    </row>
    <row r="1105" spans="1:5">
      <c r="A1105" s="7" t="s">
        <v>1299</v>
      </c>
      <c r="B1105" s="1" t="s">
        <v>220</v>
      </c>
      <c r="C1105" s="45">
        <f>'MAL2T-2017A.XLS'!$J$691</f>
        <v>0</v>
      </c>
      <c r="D1105" s="45">
        <f>'MAL2T-2017A.XLS'!$J$691</f>
        <v>0</v>
      </c>
    </row>
    <row r="1106" spans="1:5">
      <c r="A1106" s="7" t="s">
        <v>1299</v>
      </c>
      <c r="B1106" s="1" t="s">
        <v>60</v>
      </c>
      <c r="C1106" s="45">
        <f>'MAL2T-2017A.XLS'!$J$692</f>
        <v>0</v>
      </c>
      <c r="D1106" s="45">
        <f>'MAL2T-2017A.XLS'!$J$692</f>
        <v>0</v>
      </c>
    </row>
    <row r="1107" spans="1:5">
      <c r="A1107" s="7" t="s">
        <v>1299</v>
      </c>
      <c r="B1107" s="1" t="s">
        <v>61</v>
      </c>
      <c r="C1107" s="45">
        <f>'MAL2T-2017A.XLS'!$J$693</f>
        <v>0</v>
      </c>
      <c r="D1107" s="45">
        <f>'MAL2T-2017A.XLS'!$J$693</f>
        <v>0</v>
      </c>
    </row>
    <row r="1108" spans="1:5">
      <c r="A1108" s="7" t="s">
        <v>1299</v>
      </c>
      <c r="B1108" s="1" t="s">
        <v>1284</v>
      </c>
      <c r="C1108" s="45">
        <f>'MAL2T-2017A.XLS'!J694</f>
        <v>0</v>
      </c>
      <c r="D1108" s="45">
        <f>'MAL2T-2017A.XLS'!$J$694</f>
        <v>0</v>
      </c>
    </row>
    <row r="1109" spans="1:5">
      <c r="A1109" s="7" t="s">
        <v>1299</v>
      </c>
      <c r="B1109" s="1" t="s">
        <v>1285</v>
      </c>
      <c r="C1109" s="45">
        <f>'MAL2T-2017A.XLS'!J695</f>
        <v>0</v>
      </c>
      <c r="D1109" s="45">
        <f>'MAL2T-2017A.XLS'!$J$695</f>
        <v>0</v>
      </c>
    </row>
    <row r="1110" spans="1:5">
      <c r="A1110" s="7" t="s">
        <v>1299</v>
      </c>
      <c r="B1110" s="133" t="s">
        <v>221</v>
      </c>
      <c r="C1110" s="77">
        <f>'MAL2T-2017A.XLS'!$J$696</f>
        <v>0</v>
      </c>
      <c r="D1110" s="77">
        <f>'MAL2T-2017A.XLS'!$J$696</f>
        <v>0</v>
      </c>
    </row>
    <row r="1111" spans="1:5">
      <c r="A1111" s="7" t="s">
        <v>1299</v>
      </c>
      <c r="B1111" s="1" t="s">
        <v>222</v>
      </c>
      <c r="C1111" s="45">
        <f>'MAL2T-2017A.XLS'!$J$697</f>
        <v>0</v>
      </c>
      <c r="D1111" s="45">
        <f>'MAL2T-2017A.XLS'!$J$697</f>
        <v>0</v>
      </c>
    </row>
    <row r="1112" spans="1:5" ht="13.5" thickBot="1">
      <c r="A1112" s="7" t="s">
        <v>1299</v>
      </c>
      <c r="B1112" s="84"/>
    </row>
    <row r="1113" spans="1:5" ht="34.5" customHeight="1" thickBot="1">
      <c r="A1113" s="7" t="s">
        <v>1299</v>
      </c>
      <c r="B1113" s="1305" t="s">
        <v>1304</v>
      </c>
      <c r="C1113" s="1306"/>
      <c r="D1113" s="1306"/>
      <c r="E1113" s="312"/>
    </row>
    <row r="1114" spans="1:5" ht="20.25" customHeight="1" thickBot="1">
      <c r="A1114" s="7" t="s">
        <v>1299</v>
      </c>
      <c r="B1114" s="1041" t="s">
        <v>1302</v>
      </c>
      <c r="C1114" s="45" t="s">
        <v>544</v>
      </c>
      <c r="D1114" s="45" t="s">
        <v>544</v>
      </c>
      <c r="E1114" s="312"/>
    </row>
    <row r="1115" spans="1:5">
      <c r="A1115" s="7" t="s">
        <v>1299</v>
      </c>
      <c r="B1115" s="886" t="s">
        <v>536</v>
      </c>
      <c r="C1115" s="45">
        <f>'MAL2T-2017A.XLS'!F704</f>
        <v>0</v>
      </c>
      <c r="D1115" s="45">
        <f>'MAL2T-2017A.XLS'!$F$704</f>
        <v>0</v>
      </c>
      <c r="E1115" s="312"/>
    </row>
    <row r="1116" spans="1:5">
      <c r="A1116" s="7" t="s">
        <v>1299</v>
      </c>
      <c r="B1116" s="886" t="s">
        <v>59</v>
      </c>
      <c r="C1116" s="45">
        <f>'MAL2T-2017A.XLS'!F705</f>
        <v>0</v>
      </c>
      <c r="D1116" s="45">
        <f>'MAL2T-2017A.XLS'!$F$705</f>
        <v>0</v>
      </c>
      <c r="E1116" s="312"/>
    </row>
    <row r="1117" spans="1:5">
      <c r="A1117" s="7" t="s">
        <v>1299</v>
      </c>
      <c r="B1117" s="886" t="s">
        <v>220</v>
      </c>
      <c r="C1117" s="45">
        <f>'MAL2T-2017A.XLS'!F706</f>
        <v>0</v>
      </c>
      <c r="D1117" s="45">
        <f>'MAL2T-2017A.XLS'!$F$706</f>
        <v>0</v>
      </c>
      <c r="E1117" s="312"/>
    </row>
    <row r="1118" spans="1:5">
      <c r="A1118" s="7" t="s">
        <v>1299</v>
      </c>
      <c r="B1118" s="886" t="s">
        <v>60</v>
      </c>
      <c r="C1118" s="45">
        <f>'MAL2T-2017A.XLS'!F707</f>
        <v>0</v>
      </c>
      <c r="D1118" s="45">
        <f>'MAL2T-2017A.XLS'!$F$707</f>
        <v>0</v>
      </c>
      <c r="E1118" s="312"/>
    </row>
    <row r="1119" spans="1:5">
      <c r="A1119" s="7" t="s">
        <v>1299</v>
      </c>
      <c r="B1119" s="886" t="s">
        <v>61</v>
      </c>
      <c r="C1119" s="45">
        <f>'MAL2T-2017A.XLS'!F708</f>
        <v>0</v>
      </c>
      <c r="D1119" s="45">
        <f>'MAL2T-2017A.XLS'!$F$708</f>
        <v>0</v>
      </c>
      <c r="E1119" s="312"/>
    </row>
    <row r="1120" spans="1:5">
      <c r="A1120" s="7" t="s">
        <v>1299</v>
      </c>
      <c r="B1120" s="886" t="s">
        <v>1284</v>
      </c>
      <c r="C1120" s="45">
        <f>'MAL2T-2017A.XLS'!F709</f>
        <v>0</v>
      </c>
      <c r="D1120" s="45">
        <f>'MAL2T-2017A.XLS'!$F$709</f>
        <v>0</v>
      </c>
      <c r="E1120" s="312"/>
    </row>
    <row r="1121" spans="1:6" ht="13.5" thickBot="1">
      <c r="A1121" s="7" t="s">
        <v>1299</v>
      </c>
      <c r="B1121" s="1283" t="s">
        <v>1285</v>
      </c>
      <c r="C1121" s="45">
        <f>'MAL2T-2017A.XLS'!F710</f>
        <v>0</v>
      </c>
      <c r="D1121" s="45">
        <f>'MAL2T-2017A.XLS'!$F$710</f>
        <v>0</v>
      </c>
      <c r="E1121" s="312"/>
    </row>
    <row r="1122" spans="1:6" ht="13.5" thickBot="1">
      <c r="A1122" s="7" t="s">
        <v>1299</v>
      </c>
      <c r="B1122" s="661" t="s">
        <v>221</v>
      </c>
      <c r="C1122" s="77">
        <f>'MAL2T-2017A.XLS'!F711</f>
        <v>0</v>
      </c>
      <c r="D1122" s="77">
        <f>'MAL2T-2017A.XLS'!$F$711</f>
        <v>0</v>
      </c>
      <c r="E1122" s="312"/>
    </row>
    <row r="1123" spans="1:6" ht="13.5" thickBot="1">
      <c r="A1123" s="7" t="s">
        <v>1299</v>
      </c>
      <c r="B1123" s="661" t="s">
        <v>222</v>
      </c>
      <c r="C1123" s="45">
        <f>'MAL2T-2017A.XLS'!F712</f>
        <v>0</v>
      </c>
      <c r="D1123" s="45">
        <f>'MAL2T-2017A.XLS'!$F$712</f>
        <v>0</v>
      </c>
      <c r="E1123" s="312"/>
    </row>
    <row r="1124" spans="1:6" ht="13.5" thickBot="1">
      <c r="A1124" s="7" t="s">
        <v>1299</v>
      </c>
      <c r="B1124" s="1041" t="s">
        <v>1301</v>
      </c>
      <c r="C1124" s="45" t="s">
        <v>544</v>
      </c>
      <c r="D1124" s="45" t="s">
        <v>544</v>
      </c>
    </row>
    <row r="1125" spans="1:6">
      <c r="A1125" s="7" t="s">
        <v>1299</v>
      </c>
      <c r="B1125" s="886" t="s">
        <v>536</v>
      </c>
      <c r="C1125" s="45">
        <f>'MAL2T-2017A.XLS'!G704</f>
        <v>0</v>
      </c>
      <c r="D1125" s="45">
        <f>'MAL2T-2017A.XLS'!$G$704</f>
        <v>0</v>
      </c>
    </row>
    <row r="1126" spans="1:6">
      <c r="A1126" s="7" t="s">
        <v>1299</v>
      </c>
      <c r="B1126" s="886" t="s">
        <v>59</v>
      </c>
      <c r="C1126" s="45">
        <f>'MAL2T-2017A.XLS'!G705</f>
        <v>0</v>
      </c>
      <c r="D1126" s="45">
        <f>'MAL2T-2017A.XLS'!$G$705</f>
        <v>0</v>
      </c>
    </row>
    <row r="1127" spans="1:6">
      <c r="A1127" s="7" t="s">
        <v>1299</v>
      </c>
      <c r="B1127" s="886" t="s">
        <v>220</v>
      </c>
      <c r="C1127" s="45">
        <f>'MAL2T-2017A.XLS'!G706</f>
        <v>0</v>
      </c>
      <c r="D1127" s="45">
        <f>'MAL2T-2017A.XLS'!$G$706</f>
        <v>0</v>
      </c>
    </row>
    <row r="1128" spans="1:6">
      <c r="A1128" s="7" t="s">
        <v>1299</v>
      </c>
      <c r="B1128" s="886" t="s">
        <v>60</v>
      </c>
      <c r="C1128" s="45">
        <f>'MAL2T-2017A.XLS'!G707</f>
        <v>0</v>
      </c>
      <c r="D1128" s="45">
        <f>'MAL2T-2017A.XLS'!$G$707</f>
        <v>0</v>
      </c>
    </row>
    <row r="1129" spans="1:6">
      <c r="A1129" s="7" t="s">
        <v>1299</v>
      </c>
      <c r="B1129" s="886" t="s">
        <v>61</v>
      </c>
      <c r="C1129" s="45">
        <f>'MAL2T-2017A.XLS'!G708</f>
        <v>0</v>
      </c>
      <c r="D1129" s="45">
        <f>'MAL2T-2017A.XLS'!$G$708</f>
        <v>0</v>
      </c>
    </row>
    <row r="1130" spans="1:6">
      <c r="A1130" s="7" t="s">
        <v>1299</v>
      </c>
      <c r="B1130" s="886" t="s">
        <v>1284</v>
      </c>
      <c r="C1130" s="45">
        <f>'MAL2T-2017A.XLS'!G709</f>
        <v>0</v>
      </c>
      <c r="D1130" s="45">
        <f>'MAL2T-2017A.XLS'!$G$709</f>
        <v>0</v>
      </c>
      <c r="F1130" s="7" t="s">
        <v>152</v>
      </c>
    </row>
    <row r="1131" spans="1:6" ht="13.5" thickBot="1">
      <c r="A1131" s="7" t="s">
        <v>1299</v>
      </c>
      <c r="B1131" s="1283" t="s">
        <v>1285</v>
      </c>
      <c r="C1131" s="45">
        <f>'MAL2T-2017A.XLS'!G710</f>
        <v>0</v>
      </c>
      <c r="D1131" s="45">
        <f>'MAL2T-2017A.XLS'!$G$710</f>
        <v>0</v>
      </c>
    </row>
    <row r="1132" spans="1:6" ht="13.5" thickBot="1">
      <c r="A1132" s="7" t="s">
        <v>1299</v>
      </c>
      <c r="B1132" s="661" t="s">
        <v>221</v>
      </c>
      <c r="C1132" s="77">
        <f>'MAL2T-2017A.XLS'!G711</f>
        <v>0</v>
      </c>
      <c r="D1132" s="77">
        <f>'MAL2T-2017A.XLS'!$G$711</f>
        <v>0</v>
      </c>
    </row>
    <row r="1133" spans="1:6" ht="13.5" thickBot="1">
      <c r="A1133" s="7" t="s">
        <v>1299</v>
      </c>
      <c r="B1133" s="661" t="s">
        <v>222</v>
      </c>
      <c r="C1133" s="45">
        <f>'MAL2T-2017A.XLS'!G712</f>
        <v>0</v>
      </c>
      <c r="D1133" s="45">
        <f>'MAL2T-2017A.XLS'!$G$712</f>
        <v>0</v>
      </c>
    </row>
    <row r="1134" spans="1:6" ht="13.5" thickBot="1">
      <c r="A1134" s="7" t="s">
        <v>1299</v>
      </c>
      <c r="B1134" s="1041" t="s">
        <v>851</v>
      </c>
      <c r="C1134" s="45" t="s">
        <v>544</v>
      </c>
      <c r="D1134" s="45" t="s">
        <v>544</v>
      </c>
    </row>
    <row r="1135" spans="1:6">
      <c r="A1135" s="7" t="s">
        <v>1299</v>
      </c>
      <c r="B1135" s="886" t="s">
        <v>536</v>
      </c>
      <c r="C1135" s="45">
        <f>'MAL2T-2017A.XLS'!H704</f>
        <v>0</v>
      </c>
      <c r="D1135" s="45">
        <f>'MAL2T-2017A.XLS'!$H$704</f>
        <v>0</v>
      </c>
    </row>
    <row r="1136" spans="1:6">
      <c r="A1136" s="7" t="s">
        <v>1299</v>
      </c>
      <c r="B1136" s="886" t="s">
        <v>59</v>
      </c>
      <c r="C1136" s="45">
        <f>'MAL2T-2017A.XLS'!H705</f>
        <v>0</v>
      </c>
      <c r="D1136" s="45">
        <f>'MAL2T-2017A.XLS'!$H$705</f>
        <v>0</v>
      </c>
    </row>
    <row r="1137" spans="1:11">
      <c r="A1137" s="7" t="s">
        <v>1299</v>
      </c>
      <c r="B1137" s="886" t="s">
        <v>220</v>
      </c>
      <c r="C1137" s="45">
        <f>'MAL2T-2017A.XLS'!H706</f>
        <v>0</v>
      </c>
      <c r="D1137" s="45">
        <f>'MAL2T-2017A.XLS'!$H$706</f>
        <v>0</v>
      </c>
    </row>
    <row r="1138" spans="1:11">
      <c r="A1138" s="7" t="s">
        <v>1299</v>
      </c>
      <c r="B1138" s="886" t="s">
        <v>60</v>
      </c>
      <c r="C1138" s="45">
        <f>'MAL2T-2017A.XLS'!H707</f>
        <v>0</v>
      </c>
      <c r="D1138" s="45">
        <f>'MAL2T-2017A.XLS'!$H$707</f>
        <v>0</v>
      </c>
    </row>
    <row r="1139" spans="1:11">
      <c r="A1139" s="7" t="s">
        <v>1299</v>
      </c>
      <c r="B1139" s="886" t="s">
        <v>61</v>
      </c>
      <c r="C1139" s="45">
        <f>'MAL2T-2017A.XLS'!H708</f>
        <v>0</v>
      </c>
      <c r="D1139" s="45">
        <f>'MAL2T-2017A.XLS'!$H$708</f>
        <v>0</v>
      </c>
    </row>
    <row r="1140" spans="1:11">
      <c r="A1140" s="7" t="s">
        <v>1299</v>
      </c>
      <c r="B1140" s="886" t="s">
        <v>1284</v>
      </c>
      <c r="C1140" s="45">
        <f>'MAL2T-2017A.XLS'!H709</f>
        <v>0</v>
      </c>
      <c r="D1140" s="45">
        <f>'MAL2T-2017A.XLS'!$H$709</f>
        <v>0</v>
      </c>
    </row>
    <row r="1141" spans="1:11" ht="13.5" thickBot="1">
      <c r="A1141" s="7" t="s">
        <v>1299</v>
      </c>
      <c r="B1141" s="1283" t="s">
        <v>1285</v>
      </c>
      <c r="C1141" s="45">
        <f>'MAL2T-2017A.XLS'!H710</f>
        <v>0</v>
      </c>
      <c r="D1141" s="45">
        <f>'MAL2T-2017A.XLS'!$H$710</f>
        <v>0</v>
      </c>
    </row>
    <row r="1142" spans="1:11" ht="13.5" thickBot="1">
      <c r="A1142" s="7" t="s">
        <v>1299</v>
      </c>
      <c r="B1142" s="661" t="s">
        <v>221</v>
      </c>
      <c r="C1142" s="77">
        <f>'MAL2T-2017A.XLS'!H711</f>
        <v>0</v>
      </c>
      <c r="D1142" s="77">
        <f>'MAL2T-2017A.XLS'!$H$711</f>
        <v>0</v>
      </c>
      <c r="K1142" s="7" t="s">
        <v>152</v>
      </c>
    </row>
    <row r="1143" spans="1:11" ht="13.5" thickBot="1">
      <c r="A1143" s="7" t="s">
        <v>1299</v>
      </c>
      <c r="B1143" s="661" t="s">
        <v>222</v>
      </c>
      <c r="C1143" s="45">
        <f>'MAL2T-2017A.XLS'!H712</f>
        <v>0</v>
      </c>
      <c r="D1143" s="45">
        <f>'MAL2T-2017A.XLS'!$H$712</f>
        <v>0</v>
      </c>
    </row>
    <row r="1144" spans="1:11" ht="13.5" thickBot="1">
      <c r="A1144" s="7" t="s">
        <v>1299</v>
      </c>
      <c r="B1144" s="1041" t="s">
        <v>852</v>
      </c>
      <c r="C1144" s="45" t="s">
        <v>544</v>
      </c>
      <c r="D1144" s="45" t="s">
        <v>544</v>
      </c>
    </row>
    <row r="1145" spans="1:11">
      <c r="A1145" s="7" t="s">
        <v>1299</v>
      </c>
      <c r="B1145" s="886" t="s">
        <v>536</v>
      </c>
      <c r="C1145" s="45">
        <f>'MAL2T-2017A.XLS'!I704</f>
        <v>0</v>
      </c>
      <c r="D1145" s="45">
        <f>'MAL2T-2017A.XLS'!$I$704</f>
        <v>0</v>
      </c>
    </row>
    <row r="1146" spans="1:11">
      <c r="A1146" s="7" t="s">
        <v>1299</v>
      </c>
      <c r="B1146" s="886" t="s">
        <v>59</v>
      </c>
      <c r="C1146" s="45">
        <f>'MAL2T-2017A.XLS'!I705</f>
        <v>0</v>
      </c>
      <c r="D1146" s="45">
        <f>'MAL2T-2017A.XLS'!$I$705</f>
        <v>0</v>
      </c>
    </row>
    <row r="1147" spans="1:11">
      <c r="A1147" s="7" t="s">
        <v>1299</v>
      </c>
      <c r="B1147" s="886" t="s">
        <v>220</v>
      </c>
      <c r="C1147" s="45">
        <f>'MAL2T-2017A.XLS'!I706</f>
        <v>0</v>
      </c>
      <c r="D1147" s="45">
        <f>'MAL2T-2017A.XLS'!$I$706</f>
        <v>0</v>
      </c>
    </row>
    <row r="1148" spans="1:11">
      <c r="A1148" s="7" t="s">
        <v>1299</v>
      </c>
      <c r="B1148" s="886" t="s">
        <v>60</v>
      </c>
      <c r="C1148" s="45">
        <f>'MAL2T-2017A.XLS'!I707</f>
        <v>0</v>
      </c>
      <c r="D1148" s="45">
        <f>'MAL2T-2017A.XLS'!$I$707</f>
        <v>0</v>
      </c>
    </row>
    <row r="1149" spans="1:11">
      <c r="A1149" s="7" t="s">
        <v>1299</v>
      </c>
      <c r="B1149" s="886" t="s">
        <v>61</v>
      </c>
      <c r="C1149" s="45">
        <f>'MAL2T-2017A.XLS'!I708</f>
        <v>0</v>
      </c>
      <c r="D1149" s="45">
        <f>'MAL2T-2017A.XLS'!$I$708</f>
        <v>0</v>
      </c>
    </row>
    <row r="1150" spans="1:11">
      <c r="A1150" s="7" t="s">
        <v>1299</v>
      </c>
      <c r="B1150" s="886" t="s">
        <v>1284</v>
      </c>
      <c r="C1150" s="45">
        <f>'MAL2T-2017A.XLS'!I709</f>
        <v>0</v>
      </c>
      <c r="D1150" s="45">
        <f>'MAL2T-2017A.XLS'!$I$709</f>
        <v>0</v>
      </c>
    </row>
    <row r="1151" spans="1:11" ht="13.5" thickBot="1">
      <c r="A1151" s="7" t="s">
        <v>1299</v>
      </c>
      <c r="B1151" s="1283" t="s">
        <v>1285</v>
      </c>
      <c r="C1151" s="45">
        <f>'MAL2T-2017A.XLS'!I710</f>
        <v>0</v>
      </c>
      <c r="D1151" s="45">
        <f>'MAL2T-2017A.XLS'!$I$710</f>
        <v>0</v>
      </c>
    </row>
    <row r="1152" spans="1:11" ht="13.5" thickBot="1">
      <c r="A1152" s="7" t="s">
        <v>1299</v>
      </c>
      <c r="B1152" s="661" t="s">
        <v>221</v>
      </c>
      <c r="C1152" s="77">
        <f>'MAL2T-2017A.XLS'!I711</f>
        <v>0</v>
      </c>
      <c r="D1152" s="77">
        <f>'MAL2T-2017A.XLS'!$I$711</f>
        <v>0</v>
      </c>
    </row>
    <row r="1153" spans="1:7" ht="13.5" thickBot="1">
      <c r="A1153" s="7" t="s">
        <v>1299</v>
      </c>
      <c r="B1153" s="661" t="s">
        <v>222</v>
      </c>
      <c r="C1153" s="45">
        <f>'MAL2T-2017A.XLS'!I712</f>
        <v>0</v>
      </c>
      <c r="D1153" s="45">
        <f>'MAL2T-2017A.XLS'!$I$712</f>
        <v>0</v>
      </c>
      <c r="E1153" s="7" t="s">
        <v>152</v>
      </c>
    </row>
    <row r="1154" spans="1:7" ht="33.950000000000003" customHeight="1" thickBot="1">
      <c r="A1154" s="7" t="s">
        <v>1299</v>
      </c>
      <c r="B1154" s="1041" t="s">
        <v>1303</v>
      </c>
      <c r="C1154" s="45" t="s">
        <v>544</v>
      </c>
      <c r="D1154" s="45" t="s">
        <v>544</v>
      </c>
    </row>
    <row r="1155" spans="1:7">
      <c r="A1155" s="7" t="s">
        <v>1299</v>
      </c>
      <c r="B1155" s="886" t="s">
        <v>536</v>
      </c>
      <c r="C1155" s="45">
        <f>'MAL2T-2017A.XLS'!J704</f>
        <v>0</v>
      </c>
      <c r="D1155" s="45">
        <f>'MAL2T-2017A.XLS'!$J$704</f>
        <v>0</v>
      </c>
    </row>
    <row r="1156" spans="1:7">
      <c r="A1156" s="7" t="s">
        <v>1299</v>
      </c>
      <c r="B1156" s="886" t="s">
        <v>59</v>
      </c>
      <c r="C1156" s="45">
        <f>'MAL2T-2017A.XLS'!J705</f>
        <v>0</v>
      </c>
      <c r="D1156" s="45">
        <f>'MAL2T-2017A.XLS'!$J$705</f>
        <v>0</v>
      </c>
    </row>
    <row r="1157" spans="1:7">
      <c r="A1157" s="7" t="s">
        <v>1299</v>
      </c>
      <c r="B1157" s="886" t="s">
        <v>220</v>
      </c>
      <c r="C1157" s="45">
        <f>'MAL2T-2017A.XLS'!J706</f>
        <v>0</v>
      </c>
      <c r="D1157" s="45">
        <f>'MAL2T-2017A.XLS'!$J$706</f>
        <v>0</v>
      </c>
    </row>
    <row r="1158" spans="1:7">
      <c r="A1158" s="7" t="s">
        <v>1299</v>
      </c>
      <c r="B1158" s="886" t="s">
        <v>60</v>
      </c>
      <c r="C1158" s="45">
        <f>'MAL2T-2017A.XLS'!J707</f>
        <v>0</v>
      </c>
      <c r="D1158" s="45">
        <f>'MAL2T-2017A.XLS'!$J$707</f>
        <v>0</v>
      </c>
    </row>
    <row r="1159" spans="1:7">
      <c r="A1159" s="7" t="s">
        <v>1299</v>
      </c>
      <c r="B1159" s="886" t="s">
        <v>61</v>
      </c>
      <c r="C1159" s="45">
        <f>'MAL2T-2017A.XLS'!J708</f>
        <v>0</v>
      </c>
      <c r="D1159" s="45">
        <f>'MAL2T-2017A.XLS'!$J$708</f>
        <v>0</v>
      </c>
    </row>
    <row r="1160" spans="1:7">
      <c r="A1160" s="7" t="s">
        <v>1299</v>
      </c>
      <c r="B1160" s="886" t="s">
        <v>1284</v>
      </c>
      <c r="C1160" s="45">
        <f>'MAL2T-2017A.XLS'!J709</f>
        <v>0</v>
      </c>
      <c r="D1160" s="45">
        <f>'MAL2T-2017A.XLS'!$J$709</f>
        <v>0</v>
      </c>
    </row>
    <row r="1161" spans="1:7" ht="13.5" thickBot="1">
      <c r="A1161" s="7" t="s">
        <v>1299</v>
      </c>
      <c r="B1161" s="1283" t="s">
        <v>1285</v>
      </c>
      <c r="C1161" s="45">
        <f>'MAL2T-2017A.XLS'!J710</f>
        <v>0</v>
      </c>
      <c r="D1161" s="45">
        <f>'MAL2T-2017A.XLS'!$J$710</f>
        <v>0</v>
      </c>
    </row>
    <row r="1162" spans="1:7" ht="13.5" thickBot="1">
      <c r="A1162" s="7" t="s">
        <v>1299</v>
      </c>
      <c r="B1162" s="661" t="s">
        <v>221</v>
      </c>
      <c r="C1162" s="77">
        <f>'MAL2T-2017A.XLS'!J711</f>
        <v>0</v>
      </c>
      <c r="D1162" s="77">
        <f>'MAL2T-2017A.XLS'!$J$711</f>
        <v>0</v>
      </c>
    </row>
    <row r="1163" spans="1:7" ht="13.5" thickBot="1">
      <c r="A1163" s="7" t="s">
        <v>1299</v>
      </c>
      <c r="B1163" s="661" t="s">
        <v>222</v>
      </c>
      <c r="C1163" s="1307">
        <f>'MAL2T-2017A.XLS'!J712</f>
        <v>0</v>
      </c>
      <c r="D1163" s="1307">
        <f>'MAL2T-2017A.XLS'!$J$712</f>
        <v>0</v>
      </c>
    </row>
    <row r="1164" spans="1:7">
      <c r="A1164" s="7" t="s">
        <v>1299</v>
      </c>
      <c r="B1164" s="1093"/>
    </row>
    <row r="1165" spans="1:7">
      <c r="A1165" s="7" t="s">
        <v>1299</v>
      </c>
      <c r="B1165" s="1093"/>
    </row>
    <row r="1166" spans="1:7">
      <c r="A1166" s="7" t="s">
        <v>1299</v>
      </c>
      <c r="B1166" s="129" t="s">
        <v>0</v>
      </c>
    </row>
    <row r="1167" spans="1:7">
      <c r="A1167" s="7" t="s">
        <v>1299</v>
      </c>
      <c r="B1167" s="128" t="s">
        <v>608</v>
      </c>
    </row>
    <row r="1168" spans="1:7">
      <c r="A1168" s="7" t="s">
        <v>1299</v>
      </c>
      <c r="B1168" s="84" t="s">
        <v>896</v>
      </c>
      <c r="C1168" s="130">
        <f>'MAL2T-2017A.XLS'!$H$715</f>
        <v>0</v>
      </c>
      <c r="D1168" s="130">
        <f>'MAL2T-2017A.XLS'!$H$715</f>
        <v>0</v>
      </c>
      <c r="E1168" s="131"/>
      <c r="F1168" s="131"/>
      <c r="G1168" s="316"/>
    </row>
    <row r="1169" spans="1:7">
      <c r="A1169" s="7" t="s">
        <v>1299</v>
      </c>
      <c r="B1169" s="84" t="s">
        <v>863</v>
      </c>
      <c r="C1169" s="130">
        <f>'MAL2T-2017A.XLS'!$H$716</f>
        <v>0</v>
      </c>
      <c r="D1169" s="130">
        <f>'MAL2T-2017A.XLS'!$H$716</f>
        <v>0</v>
      </c>
      <c r="E1169" s="131"/>
      <c r="F1169" s="131"/>
      <c r="G1169" s="316"/>
    </row>
    <row r="1170" spans="1:7">
      <c r="A1170" s="7" t="s">
        <v>1299</v>
      </c>
      <c r="B1170" s="84" t="s">
        <v>864</v>
      </c>
      <c r="C1170" s="130">
        <f>'MAL2T-2017A.XLS'!$H$717</f>
        <v>0</v>
      </c>
      <c r="D1170" s="130">
        <f>'MAL2T-2017A.XLS'!$H$717</f>
        <v>0</v>
      </c>
      <c r="E1170" s="131"/>
      <c r="F1170" s="131"/>
      <c r="G1170" s="316"/>
    </row>
    <row r="1171" spans="1:7">
      <c r="A1171" s="7" t="s">
        <v>1299</v>
      </c>
      <c r="B1171" s="84" t="s">
        <v>865</v>
      </c>
      <c r="C1171" s="130">
        <f>'MAL2T-2017A.XLS'!$H$718</f>
        <v>0</v>
      </c>
      <c r="D1171" s="130">
        <f>'MAL2T-2017A.XLS'!$H$718</f>
        <v>0</v>
      </c>
      <c r="E1171" s="131"/>
      <c r="F1171" s="131"/>
      <c r="G1171" s="316"/>
    </row>
    <row r="1172" spans="1:7">
      <c r="A1172" s="7" t="s">
        <v>1299</v>
      </c>
      <c r="B1172" s="84" t="s">
        <v>897</v>
      </c>
      <c r="C1172" s="130">
        <f>'MAL2T-2017A.XLS'!$H$719</f>
        <v>0</v>
      </c>
      <c r="D1172" s="130">
        <f>'MAL2T-2017A.XLS'!$H$719</f>
        <v>0</v>
      </c>
      <c r="E1172" s="131"/>
      <c r="F1172" s="131"/>
      <c r="G1172" s="316"/>
    </row>
    <row r="1173" spans="1:7" ht="25.5">
      <c r="A1173" s="7" t="s">
        <v>1299</v>
      </c>
      <c r="B1173" s="84" t="s">
        <v>866</v>
      </c>
      <c r="C1173" s="130">
        <f>'MAL2T-2017A.XLS'!$H$720</f>
        <v>0</v>
      </c>
      <c r="D1173" s="130">
        <f>'MAL2T-2017A.XLS'!$H$720</f>
        <v>0</v>
      </c>
      <c r="E1173" s="131"/>
      <c r="F1173" s="131"/>
      <c r="G1173" s="316"/>
    </row>
    <row r="1174" spans="1:7">
      <c r="A1174" s="7" t="s">
        <v>1299</v>
      </c>
      <c r="B1174" s="85" t="s">
        <v>889</v>
      </c>
      <c r="C1174" s="132">
        <f>'MAL2T-2017A.XLS'!$H$721</f>
        <v>0</v>
      </c>
      <c r="D1174" s="132">
        <f>'MAL2T-2017A.XLS'!$H$721</f>
        <v>0</v>
      </c>
      <c r="E1174" s="131"/>
      <c r="F1174" s="131"/>
      <c r="G1174" s="316"/>
    </row>
    <row r="1175" spans="1:7">
      <c r="A1175" s="7" t="s">
        <v>1299</v>
      </c>
      <c r="B1175" s="1"/>
    </row>
    <row r="1176" spans="1:7" ht="13.5" customHeight="1">
      <c r="A1176" s="7" t="s">
        <v>1299</v>
      </c>
      <c r="B1176" s="128" t="s">
        <v>607</v>
      </c>
    </row>
    <row r="1177" spans="1:7">
      <c r="A1177" s="7" t="s">
        <v>1299</v>
      </c>
      <c r="B1177" s="84" t="s">
        <v>896</v>
      </c>
      <c r="C1177" s="45">
        <f>'MAL2T-2017A.XLS'!$I$715</f>
        <v>0</v>
      </c>
      <c r="D1177" s="45">
        <f>'MAL2T-2017A.XLS'!$I$715</f>
        <v>0</v>
      </c>
    </row>
    <row r="1178" spans="1:7">
      <c r="A1178" s="7" t="s">
        <v>1299</v>
      </c>
      <c r="B1178" s="84" t="s">
        <v>863</v>
      </c>
      <c r="C1178" s="45">
        <f>'MAL2T-2017A.XLS'!$I$716</f>
        <v>0</v>
      </c>
      <c r="D1178" s="45">
        <f>'MAL2T-2017A.XLS'!$I$716</f>
        <v>0</v>
      </c>
    </row>
    <row r="1179" spans="1:7">
      <c r="A1179" s="7" t="s">
        <v>1299</v>
      </c>
      <c r="B1179" s="84" t="s">
        <v>864</v>
      </c>
      <c r="C1179" s="45">
        <f>'MAL2T-2017A.XLS'!$I$717</f>
        <v>0</v>
      </c>
      <c r="D1179" s="45">
        <f>'MAL2T-2017A.XLS'!$I$717</f>
        <v>0</v>
      </c>
    </row>
    <row r="1180" spans="1:7">
      <c r="A1180" s="7" t="s">
        <v>1299</v>
      </c>
      <c r="B1180" s="84" t="s">
        <v>865</v>
      </c>
      <c r="C1180" s="45">
        <f>'MAL2T-2017A.XLS'!$I$718</f>
        <v>0</v>
      </c>
      <c r="D1180" s="45">
        <f>'MAL2T-2017A.XLS'!$I$718</f>
        <v>0</v>
      </c>
    </row>
    <row r="1181" spans="1:7">
      <c r="A1181" s="7" t="s">
        <v>1299</v>
      </c>
      <c r="B1181" s="84" t="s">
        <v>897</v>
      </c>
      <c r="C1181" s="45">
        <f>'MAL2T-2017A.XLS'!$I$719</f>
        <v>0</v>
      </c>
      <c r="D1181" s="45">
        <f>'MAL2T-2017A.XLS'!$I$719</f>
        <v>0</v>
      </c>
    </row>
    <row r="1182" spans="1:7" ht="25.5">
      <c r="A1182" s="7" t="s">
        <v>1299</v>
      </c>
      <c r="B1182" s="84" t="s">
        <v>866</v>
      </c>
      <c r="C1182" s="45">
        <f>'MAL2T-2017A.XLS'!$I$720</f>
        <v>0</v>
      </c>
      <c r="D1182" s="45">
        <f>'MAL2T-2017A.XLS'!$I$720</f>
        <v>0</v>
      </c>
    </row>
    <row r="1183" spans="1:7">
      <c r="A1183" s="7" t="s">
        <v>1299</v>
      </c>
      <c r="B1183" s="85" t="s">
        <v>889</v>
      </c>
      <c r="C1183" s="77">
        <f>'MAL2T-2017A.XLS'!$I$721</f>
        <v>0</v>
      </c>
      <c r="D1183" s="77">
        <f>'MAL2T-2017A.XLS'!$I$721</f>
        <v>0</v>
      </c>
    </row>
    <row r="1184" spans="1:7">
      <c r="A1184" s="7" t="s">
        <v>1299</v>
      </c>
      <c r="B1184" s="1"/>
    </row>
    <row r="1185" spans="1:7">
      <c r="A1185" s="7" t="s">
        <v>1299</v>
      </c>
      <c r="B1185" s="128" t="s">
        <v>443</v>
      </c>
    </row>
    <row r="1186" spans="1:7">
      <c r="A1186" s="7" t="s">
        <v>1299</v>
      </c>
      <c r="B1186" s="84" t="s">
        <v>896</v>
      </c>
      <c r="C1186" s="45">
        <f>'MAL2T-2017A.XLS'!$J$715</f>
        <v>0</v>
      </c>
      <c r="D1186" s="45">
        <f>'MAL2T-2017A.XLS'!$J$715</f>
        <v>0</v>
      </c>
    </row>
    <row r="1187" spans="1:7">
      <c r="A1187" s="7" t="s">
        <v>1299</v>
      </c>
      <c r="B1187" s="84" t="s">
        <v>863</v>
      </c>
      <c r="C1187" s="45">
        <f>'MAL2T-2017A.XLS'!$J$716</f>
        <v>0</v>
      </c>
      <c r="D1187" s="45">
        <f>'MAL2T-2017A.XLS'!$J$716</f>
        <v>0</v>
      </c>
    </row>
    <row r="1188" spans="1:7">
      <c r="A1188" s="7" t="s">
        <v>1299</v>
      </c>
      <c r="B1188" s="84" t="s">
        <v>864</v>
      </c>
      <c r="C1188" s="45">
        <f>'MAL2T-2017A.XLS'!$J$717</f>
        <v>0</v>
      </c>
      <c r="D1188" s="45">
        <f>'MAL2T-2017A.XLS'!$J$717</f>
        <v>0</v>
      </c>
    </row>
    <row r="1189" spans="1:7">
      <c r="A1189" s="7" t="s">
        <v>1299</v>
      </c>
      <c r="B1189" s="84" t="s">
        <v>865</v>
      </c>
      <c r="C1189" s="45">
        <f>'MAL2T-2017A.XLS'!$J$718</f>
        <v>0</v>
      </c>
      <c r="D1189" s="45">
        <f>'MAL2T-2017A.XLS'!$J$718</f>
        <v>0</v>
      </c>
    </row>
    <row r="1190" spans="1:7">
      <c r="A1190" s="7" t="s">
        <v>1299</v>
      </c>
      <c r="B1190" s="84" t="s">
        <v>897</v>
      </c>
      <c r="C1190" s="45">
        <f>'MAL2T-2017A.XLS'!$J$719</f>
        <v>0</v>
      </c>
      <c r="D1190" s="45">
        <f>'MAL2T-2017A.XLS'!$J$719</f>
        <v>0</v>
      </c>
    </row>
    <row r="1191" spans="1:7" ht="25.5">
      <c r="A1191" s="7" t="s">
        <v>1299</v>
      </c>
      <c r="B1191" s="84" t="s">
        <v>866</v>
      </c>
      <c r="C1191" s="45">
        <f>'MAL2T-2017A.XLS'!$J$720</f>
        <v>0</v>
      </c>
      <c r="D1191" s="45">
        <f>'MAL2T-2017A.XLS'!$J$720</f>
        <v>0</v>
      </c>
    </row>
    <row r="1192" spans="1:7">
      <c r="A1192" s="7" t="s">
        <v>1299</v>
      </c>
      <c r="B1192" s="85" t="s">
        <v>889</v>
      </c>
      <c r="C1192" s="77">
        <f>'MAL2T-2017A.XLS'!$J$721</f>
        <v>0</v>
      </c>
      <c r="D1192" s="77">
        <f>'MAL2T-2017A.XLS'!$J$721</f>
        <v>0</v>
      </c>
    </row>
    <row r="1193" spans="1:7">
      <c r="A1193" s="7" t="s">
        <v>1299</v>
      </c>
      <c r="B1193" s="1"/>
    </row>
    <row r="1194" spans="1:7">
      <c r="A1194" s="7" t="s">
        <v>1299</v>
      </c>
      <c r="B1194" s="1"/>
    </row>
    <row r="1195" spans="1:7" ht="25.5" customHeight="1">
      <c r="A1195" s="7" t="s">
        <v>1299</v>
      </c>
      <c r="B1195" s="66" t="s">
        <v>1298</v>
      </c>
      <c r="F1195" s="45"/>
      <c r="G1195" s="45"/>
    </row>
    <row r="1196" spans="1:7">
      <c r="A1196" s="7" t="s">
        <v>1299</v>
      </c>
      <c r="B1196" s="84" t="str">
        <f>"Antall mottagere av hverdagsrehabilitering hittil i år"</f>
        <v>Antall mottagere av hverdagsrehabilitering hittil i år</v>
      </c>
      <c r="C1196" s="45">
        <f>'MAL2T-2017A.XLS'!H737</f>
        <v>0</v>
      </c>
      <c r="D1196" s="45">
        <f>'MAL2T-2017A.XLS'!$H$737</f>
        <v>0</v>
      </c>
      <c r="F1196" s="45"/>
      <c r="G1196" s="45"/>
    </row>
    <row r="1197" spans="1:7">
      <c r="A1197" s="7" t="s">
        <v>1299</v>
      </c>
      <c r="B1197" s="84" t="str">
        <f>"Antall vedtakstimer hittil i år"</f>
        <v>Antall vedtakstimer hittil i år</v>
      </c>
      <c r="C1197" s="45">
        <f>'MAL2T-2017A.XLS'!H738</f>
        <v>0</v>
      </c>
      <c r="D1197" s="45">
        <f>'MAL2T-2017A.XLS'!$H738</f>
        <v>0</v>
      </c>
      <c r="F1197" s="45"/>
      <c r="G1197" s="45"/>
    </row>
    <row r="1198" spans="1:7">
      <c r="A1198" s="7" t="s">
        <v>1299</v>
      </c>
      <c r="B1198" s="84" t="str">
        <f>"Antall utførte  vedtakstimer hittil i år"</f>
        <v>Antall utførte  vedtakstimer hittil i år</v>
      </c>
      <c r="C1198" s="45">
        <f>'MAL2T-2017A.XLS'!H739</f>
        <v>0</v>
      </c>
      <c r="D1198" s="45">
        <f>'MAL2T-2017A.XLS'!$H$739</f>
        <v>0</v>
      </c>
      <c r="F1198" s="45"/>
      <c r="G1198" s="45"/>
    </row>
    <row r="1199" spans="1:7">
      <c r="A1199" s="7" t="s">
        <v>1299</v>
      </c>
      <c r="B1199" s="84" t="s">
        <v>1297</v>
      </c>
      <c r="C1199" s="77" t="e">
        <f>'MAL2T-2017A.XLS'!H740</f>
        <v>#DIV/0!</v>
      </c>
      <c r="D1199" s="77" t="e">
        <f>'MAL2T-2017A.XLS'!$H$740</f>
        <v>#DIV/0!</v>
      </c>
      <c r="F1199" s="45"/>
      <c r="G1199" s="45"/>
    </row>
    <row r="1200" spans="1:7">
      <c r="A1200" s="7" t="s">
        <v>1299</v>
      </c>
      <c r="B1200" s="66" t="s">
        <v>1296</v>
      </c>
      <c r="C1200" s="77" t="e">
        <f>'MAL2T-2017A.XLS'!H741</f>
        <v>#DIV/0!</v>
      </c>
      <c r="D1200" s="77" t="e">
        <f>'MAL2T-2017A.XLS'!$H$741</f>
        <v>#DIV/0!</v>
      </c>
      <c r="F1200" s="45"/>
      <c r="G1200" s="45"/>
    </row>
    <row r="1201" spans="1:11">
      <c r="A1201" s="7" t="s">
        <v>1299</v>
      </c>
      <c r="B1201" s="1"/>
      <c r="K1201" s="7" t="s">
        <v>152</v>
      </c>
    </row>
    <row r="1202" spans="1:11">
      <c r="A1202" s="7" t="s">
        <v>1299</v>
      </c>
      <c r="B1202" s="1"/>
    </row>
    <row r="1203" spans="1:11" ht="41.45" customHeight="1">
      <c r="A1203" s="7" t="s">
        <v>1299</v>
      </c>
      <c r="B1203" s="66" t="s">
        <v>40</v>
      </c>
    </row>
    <row r="1204" spans="1:11">
      <c r="A1204" s="7" t="s">
        <v>1299</v>
      </c>
      <c r="B1204" s="84" t="s">
        <v>868</v>
      </c>
      <c r="C1204" s="45">
        <f>'MAL2T-2017A.XLS'!$G$752</f>
        <v>0</v>
      </c>
      <c r="D1204" s="45">
        <f>'MAL2T-2017A.XLS'!$G$752</f>
        <v>0</v>
      </c>
      <c r="E1204" s="312"/>
    </row>
    <row r="1205" spans="1:11">
      <c r="A1205" s="7" t="s">
        <v>1299</v>
      </c>
      <c r="B1205" s="84" t="s">
        <v>867</v>
      </c>
      <c r="C1205" s="45">
        <f>'MAL2T-2017A.XLS'!$H$752</f>
        <v>0</v>
      </c>
      <c r="D1205" s="45">
        <f>'MAL2T-2017A.XLS'!$H$752</f>
        <v>0</v>
      </c>
      <c r="E1205" s="312"/>
    </row>
    <row r="1206" spans="1:11">
      <c r="A1206" s="7" t="s">
        <v>1299</v>
      </c>
      <c r="B1206" s="84" t="s">
        <v>858</v>
      </c>
      <c r="C1206" s="45">
        <f>'MAL2T-2017A.XLS'!$I$752</f>
        <v>0</v>
      </c>
      <c r="D1206" s="45">
        <f>'MAL2T-2017A.XLS'!$I$752</f>
        <v>0</v>
      </c>
      <c r="E1206" s="312"/>
    </row>
    <row r="1207" spans="1:11">
      <c r="A1207" s="7" t="s">
        <v>1299</v>
      </c>
      <c r="B1207" s="84" t="s">
        <v>857</v>
      </c>
      <c r="C1207" s="45">
        <f>'MAL2T-2017A.XLS'!$J$752</f>
        <v>0</v>
      </c>
      <c r="D1207" s="45">
        <f>'MAL2T-2017A.XLS'!$J$752</f>
        <v>0</v>
      </c>
      <c r="E1207" s="312"/>
    </row>
    <row r="1208" spans="1:11">
      <c r="A1208" s="7" t="s">
        <v>1299</v>
      </c>
      <c r="B1208" s="117" t="s">
        <v>874</v>
      </c>
      <c r="C1208" s="120">
        <f>'MAL2T-2017A.XLS'!$K$752</f>
        <v>0</v>
      </c>
      <c r="D1208" s="120">
        <f>'MAL2T-2017A.XLS'!$K$752</f>
        <v>0</v>
      </c>
      <c r="E1208" s="312"/>
    </row>
    <row r="1209" spans="1:11">
      <c r="A1209" s="7" t="s">
        <v>1299</v>
      </c>
      <c r="B1209" s="84" t="s">
        <v>243</v>
      </c>
      <c r="C1209" s="136" t="e">
        <f>'MAL2T-2017A.XLS'!$G$753</f>
        <v>#DIV/0!</v>
      </c>
      <c r="D1209" s="136" t="e">
        <f>(D1093+D1094)/D1204</f>
        <v>#DIV/0!</v>
      </c>
      <c r="E1209" s="312"/>
    </row>
    <row r="1210" spans="1:11">
      <c r="A1210" s="7" t="s">
        <v>1299</v>
      </c>
      <c r="B1210" s="84" t="s">
        <v>242</v>
      </c>
      <c r="C1210" s="136" t="e">
        <f>'MAL2T-2017A.XLS'!$H$753</f>
        <v>#DIV/0!</v>
      </c>
      <c r="D1210" s="136" t="e">
        <f>D1095/D1205</f>
        <v>#DIV/0!</v>
      </c>
      <c r="E1210" s="312"/>
    </row>
    <row r="1211" spans="1:11">
      <c r="A1211" s="7" t="s">
        <v>1299</v>
      </c>
      <c r="B1211" s="84" t="s">
        <v>856</v>
      </c>
      <c r="C1211" s="136" t="e">
        <f>'MAL2T-2017A.XLS'!$I$753</f>
        <v>#DIV/0!</v>
      </c>
      <c r="D1211" s="136" t="e">
        <f>(D1096+D1097)/D1206</f>
        <v>#DIV/0!</v>
      </c>
      <c r="E1211" s="312"/>
    </row>
    <row r="1212" spans="1:11">
      <c r="A1212" s="7" t="s">
        <v>1299</v>
      </c>
      <c r="B1212" s="84" t="s">
        <v>227</v>
      </c>
      <c r="C1212" s="136" t="e">
        <f>'MAL2T-2017A.XLS'!$J$753</f>
        <v>#DIV/0!</v>
      </c>
      <c r="D1212" s="136" t="e">
        <f>D1098/D1207</f>
        <v>#DIV/0!</v>
      </c>
      <c r="E1212" s="312"/>
    </row>
    <row r="1213" spans="1:11">
      <c r="A1213" s="7" t="s">
        <v>1299</v>
      </c>
      <c r="B1213" s="117" t="s">
        <v>875</v>
      </c>
      <c r="C1213" s="137" t="e">
        <f>'MAL2T-2017A.XLS'!$K$753</f>
        <v>#DIV/0!</v>
      </c>
      <c r="D1213" s="137" t="e">
        <f>D1101/D1208</f>
        <v>#DIV/0!</v>
      </c>
      <c r="E1213" s="312"/>
    </row>
    <row r="1214" spans="1:11">
      <c r="A1214" s="7" t="s">
        <v>1299</v>
      </c>
      <c r="E1214" s="312"/>
    </row>
    <row r="1215" spans="1:11">
      <c r="A1215" s="7" t="s">
        <v>1299</v>
      </c>
      <c r="B1215" s="66" t="s">
        <v>53</v>
      </c>
    </row>
    <row r="1216" spans="1:11" s="70" customFormat="1">
      <c r="A1216" s="7" t="s">
        <v>1299</v>
      </c>
      <c r="B1216" s="88" t="s">
        <v>54</v>
      </c>
      <c r="C1216" s="71"/>
      <c r="D1216" s="71"/>
      <c r="G1216" s="313"/>
    </row>
    <row r="1217" spans="1:5">
      <c r="A1217" s="7" t="s">
        <v>1299</v>
      </c>
      <c r="B1217" s="84" t="s">
        <v>989</v>
      </c>
      <c r="C1217" s="45">
        <f>'MAL2T-2017A.XLS'!$J$762</f>
        <v>0</v>
      </c>
      <c r="D1217" s="45">
        <f>'MAL2T-2017A.XLS'!$J$762</f>
        <v>0</v>
      </c>
    </row>
    <row r="1218" spans="1:5">
      <c r="A1218" s="7" t="s">
        <v>1299</v>
      </c>
      <c r="B1218" s="84" t="s">
        <v>990</v>
      </c>
      <c r="C1218" s="45">
        <f>'MAL2T-2017A.XLS'!$J$763</f>
        <v>0</v>
      </c>
      <c r="D1218" s="45">
        <f>'MAL2T-2017A.XLS'!$J$763</f>
        <v>0</v>
      </c>
    </row>
    <row r="1219" spans="1:5">
      <c r="A1219" s="7" t="s">
        <v>1299</v>
      </c>
      <c r="B1219" s="84" t="s">
        <v>991</v>
      </c>
      <c r="C1219" s="45">
        <f>'MAL2T-2017A.XLS'!$J$764</f>
        <v>0</v>
      </c>
      <c r="D1219" s="45">
        <f>'MAL2T-2017A.XLS'!$J$764</f>
        <v>0</v>
      </c>
    </row>
    <row r="1220" spans="1:5">
      <c r="A1220" s="7" t="s">
        <v>1299</v>
      </c>
      <c r="B1220" s="84" t="s">
        <v>992</v>
      </c>
      <c r="C1220" s="45">
        <f>'MAL2T-2017A.XLS'!$J$765</f>
        <v>0</v>
      </c>
      <c r="D1220" s="45">
        <f>'MAL2T-2017A.XLS'!$J$765</f>
        <v>0</v>
      </c>
    </row>
    <row r="1221" spans="1:5">
      <c r="A1221" s="7" t="s">
        <v>356</v>
      </c>
      <c r="B1221" s="86" t="s">
        <v>55</v>
      </c>
    </row>
    <row r="1222" spans="1:5">
      <c r="A1222" s="7" t="s">
        <v>356</v>
      </c>
      <c r="B1222" s="1290" t="s">
        <v>1287</v>
      </c>
      <c r="C1222" s="169">
        <f>'MAL2T-2017A.XLS'!$J$775</f>
        <v>0</v>
      </c>
      <c r="D1222" s="169">
        <f>'MAL2T-2017A.XLS'!$J$775</f>
        <v>0</v>
      </c>
    </row>
    <row r="1223" spans="1:5">
      <c r="A1223" s="7" t="s">
        <v>356</v>
      </c>
      <c r="B1223" s="1290" t="s">
        <v>392</v>
      </c>
      <c r="C1223" s="45" t="str">
        <f>'MAL2T-2017A.XLS'!$J$776</f>
        <v>00/00</v>
      </c>
      <c r="D1223" s="45" t="str">
        <f>'MAL2T-2017A.XLS'!$J$776</f>
        <v>00/00</v>
      </c>
    </row>
    <row r="1224" spans="1:5">
      <c r="A1224" s="7" t="s">
        <v>356</v>
      </c>
      <c r="B1224" s="1290" t="s">
        <v>1288</v>
      </c>
      <c r="C1224" s="45">
        <f>'MAL2T-2017A.XLS'!J778</f>
        <v>0</v>
      </c>
      <c r="D1224" s="45">
        <f>'MAL2T-2017A.XLS'!$J$778</f>
        <v>0</v>
      </c>
    </row>
    <row r="1225" spans="1:5">
      <c r="A1225" s="7" t="s">
        <v>356</v>
      </c>
      <c r="B1225" s="1290" t="s">
        <v>392</v>
      </c>
      <c r="C1225" s="64" t="str">
        <f>'MAL2T-2017A.XLS'!J779</f>
        <v>00/00</v>
      </c>
      <c r="D1225" s="64" t="str">
        <f>'MAL2T-2017A.XLS'!J779</f>
        <v>00/00</v>
      </c>
    </row>
    <row r="1226" spans="1:5">
      <c r="A1226" s="7" t="s">
        <v>356</v>
      </c>
      <c r="B1226" s="86" t="s">
        <v>271</v>
      </c>
    </row>
    <row r="1227" spans="1:5">
      <c r="A1227" s="7" t="s">
        <v>356</v>
      </c>
      <c r="B1227" s="84" t="s">
        <v>281</v>
      </c>
      <c r="C1227" s="155">
        <f>'MAL2T-2017A.XLS'!$J$786</f>
        <v>0</v>
      </c>
      <c r="D1227" s="155">
        <f>'MAL2T-2017A.XLS'!$J$786</f>
        <v>0</v>
      </c>
      <c r="E1227" s="70"/>
    </row>
    <row r="1228" spans="1:5">
      <c r="A1228" s="7" t="s">
        <v>356</v>
      </c>
      <c r="B1228" s="84" t="s">
        <v>388</v>
      </c>
      <c r="C1228" s="155">
        <f>'MAL2T-2017A.XLS'!$J$787</f>
        <v>0</v>
      </c>
      <c r="D1228" s="155">
        <f>'MAL2T-2017A.XLS'!$J$787</f>
        <v>0</v>
      </c>
      <c r="E1228" s="70"/>
    </row>
    <row r="1229" spans="1:5" ht="13.5" thickBot="1">
      <c r="A1229" s="7" t="s">
        <v>356</v>
      </c>
      <c r="B1229" s="67"/>
      <c r="C1229" s="64"/>
      <c r="D1229" s="64"/>
    </row>
    <row r="1230" spans="1:5">
      <c r="A1230" s="7" t="s">
        <v>1299</v>
      </c>
      <c r="B1230" s="589" t="s">
        <v>1324</v>
      </c>
      <c r="C1230" s="7"/>
      <c r="D1230" s="7"/>
    </row>
    <row r="1231" spans="1:5" ht="12.75" customHeight="1">
      <c r="A1231" s="7" t="s">
        <v>1299</v>
      </c>
      <c r="B1231" s="74" t="s">
        <v>822</v>
      </c>
      <c r="C1231" s="7"/>
      <c r="D1231" s="7"/>
    </row>
    <row r="1232" spans="1:5" ht="13.5" thickBot="1">
      <c r="A1232" s="7" t="s">
        <v>1299</v>
      </c>
      <c r="B1232" s="86" t="s">
        <v>166</v>
      </c>
      <c r="C1232" s="7"/>
      <c r="D1232" s="7"/>
    </row>
    <row r="1233" spans="1:11" ht="13.5" thickBot="1">
      <c r="A1233" s="7" t="s">
        <v>1299</v>
      </c>
      <c r="B1233" s="661" t="s">
        <v>1057</v>
      </c>
      <c r="C1233" s="7">
        <f>'MAL2T-2017A.XLS'!G796</f>
        <v>0</v>
      </c>
      <c r="D1233" s="7"/>
    </row>
    <row r="1234" spans="1:11">
      <c r="A1234" s="7" t="s">
        <v>1299</v>
      </c>
      <c r="B1234" s="1094" t="s">
        <v>1407</v>
      </c>
      <c r="C1234" s="7">
        <f>'MAL2T-2017A.XLS'!G797</f>
        <v>0</v>
      </c>
      <c r="D1234" s="1093"/>
      <c r="E1234" s="1093"/>
      <c r="F1234" s="1093"/>
    </row>
    <row r="1235" spans="1:11">
      <c r="A1235" s="7" t="s">
        <v>1299</v>
      </c>
      <c r="B1235" s="1094" t="s">
        <v>1322</v>
      </c>
      <c r="C1235" s="7">
        <f>'MAL2T-2017A.XLS'!G798</f>
        <v>0</v>
      </c>
      <c r="D1235" s="1093"/>
      <c r="E1235" s="1093"/>
      <c r="F1235" s="1093"/>
    </row>
    <row r="1236" spans="1:11">
      <c r="A1236" s="7" t="s">
        <v>1299</v>
      </c>
      <c r="B1236" s="1094" t="s">
        <v>439</v>
      </c>
      <c r="C1236" s="7">
        <f>'MAL2T-2017A.XLS'!G799</f>
        <v>0</v>
      </c>
      <c r="D1236" s="1093"/>
      <c r="E1236" s="1093"/>
      <c r="F1236" s="1093"/>
    </row>
    <row r="1237" spans="1:11" ht="13.5" thickBot="1">
      <c r="A1237" s="7" t="s">
        <v>1299</v>
      </c>
      <c r="B1237" s="1097" t="s">
        <v>440</v>
      </c>
      <c r="C1237" s="7">
        <f>'MAL2T-2017A.XLS'!G800</f>
        <v>0</v>
      </c>
      <c r="D1237" s="1095"/>
      <c r="E1237" s="1095"/>
      <c r="F1237" s="1095"/>
      <c r="K1237" s="7" t="s">
        <v>346</v>
      </c>
    </row>
    <row r="1238" spans="1:11" ht="13.5" thickBot="1">
      <c r="A1238" s="7" t="s">
        <v>1299</v>
      </c>
      <c r="B1238" s="86" t="s">
        <v>442</v>
      </c>
      <c r="C1238" s="155"/>
      <c r="D1238" s="155"/>
    </row>
    <row r="1239" spans="1:11" ht="13.5" thickBot="1">
      <c r="B1239" s="661" t="s">
        <v>1057</v>
      </c>
      <c r="C1239" s="155">
        <f>'MAL2T-2017A.XLS'!H796</f>
        <v>0</v>
      </c>
      <c r="D1239" s="155"/>
    </row>
    <row r="1240" spans="1:11">
      <c r="A1240" s="7" t="s">
        <v>1299</v>
      </c>
      <c r="B1240" s="1094" t="s">
        <v>1407</v>
      </c>
      <c r="C1240" s="155">
        <f>'MAL2T-2017A.XLS'!H797</f>
        <v>0</v>
      </c>
      <c r="D1240" s="155"/>
    </row>
    <row r="1241" spans="1:11">
      <c r="A1241" s="7" t="s">
        <v>1299</v>
      </c>
      <c r="B1241" s="1094" t="s">
        <v>1322</v>
      </c>
      <c r="C1241" s="155">
        <f>'MAL2T-2017A.XLS'!H798</f>
        <v>0</v>
      </c>
      <c r="D1241" s="155"/>
    </row>
    <row r="1242" spans="1:11">
      <c r="A1242" s="7" t="s">
        <v>1299</v>
      </c>
      <c r="B1242" s="1094" t="s">
        <v>439</v>
      </c>
      <c r="C1242" s="155">
        <f>'MAL2T-2017A.XLS'!H799</f>
        <v>0</v>
      </c>
      <c r="D1242" s="155"/>
    </row>
    <row r="1243" spans="1:11" ht="13.5" thickBot="1">
      <c r="A1243" s="7" t="s">
        <v>1299</v>
      </c>
      <c r="B1243" s="1097" t="s">
        <v>440</v>
      </c>
      <c r="C1243" s="155">
        <f>'MAL2T-2017A.XLS'!H800</f>
        <v>0</v>
      </c>
      <c r="D1243" s="155"/>
    </row>
    <row r="1244" spans="1:11" ht="13.5" thickBot="1">
      <c r="A1244" s="7" t="s">
        <v>1299</v>
      </c>
      <c r="B1244" s="84"/>
      <c r="C1244" s="155"/>
      <c r="D1244" s="155"/>
      <c r="G1244" s="155"/>
    </row>
    <row r="1245" spans="1:11">
      <c r="A1245" s="7" t="s">
        <v>1299</v>
      </c>
      <c r="B1245" s="589" t="s">
        <v>1325</v>
      </c>
      <c r="C1245" s="155"/>
      <c r="D1245" s="155"/>
      <c r="G1245" s="155"/>
    </row>
    <row r="1246" spans="1:11">
      <c r="A1246" s="7" t="s">
        <v>1299</v>
      </c>
      <c r="B1246" s="867" t="s">
        <v>1329</v>
      </c>
      <c r="C1246" s="155"/>
      <c r="D1246" s="155"/>
      <c r="G1246" s="155"/>
    </row>
    <row r="1247" spans="1:11" ht="13.5" thickBot="1">
      <c r="A1247" s="7" t="s">
        <v>1299</v>
      </c>
      <c r="B1247" s="86" t="s">
        <v>166</v>
      </c>
      <c r="C1247" s="155"/>
      <c r="D1247" s="155"/>
      <c r="G1247" s="155"/>
    </row>
    <row r="1248" spans="1:11" ht="13.5" thickBot="1">
      <c r="A1248" s="7" t="s">
        <v>1299</v>
      </c>
      <c r="B1248" s="661" t="s">
        <v>1323</v>
      </c>
      <c r="C1248" s="155">
        <f>'MAL2T-2017A.XLS'!G809</f>
        <v>0</v>
      </c>
      <c r="D1248" s="155"/>
      <c r="G1248" s="155"/>
    </row>
    <row r="1249" spans="1:7" ht="13.5" thickBot="1">
      <c r="A1249" s="7" t="s">
        <v>1299</v>
      </c>
      <c r="B1249" s="661" t="s">
        <v>1331</v>
      </c>
      <c r="C1249" s="155">
        <f>'MAL2T-2017A.XLS'!G810</f>
        <v>0</v>
      </c>
      <c r="D1249" s="155"/>
      <c r="G1249" s="155"/>
    </row>
    <row r="1250" spans="1:7">
      <c r="A1250" s="7" t="s">
        <v>1299</v>
      </c>
      <c r="B1250" s="84"/>
      <c r="C1250" s="155"/>
      <c r="D1250" s="155"/>
      <c r="G1250" s="155"/>
    </row>
    <row r="1251" spans="1:7" ht="13.5" thickBot="1">
      <c r="A1251" s="7" t="s">
        <v>1299</v>
      </c>
      <c r="B1251" s="86" t="s">
        <v>1419</v>
      </c>
      <c r="C1251" s="155"/>
      <c r="D1251" s="155"/>
      <c r="G1251" s="155"/>
    </row>
    <row r="1252" spans="1:7" ht="13.5" thickBot="1">
      <c r="A1252" s="7" t="s">
        <v>1299</v>
      </c>
      <c r="B1252" s="661" t="s">
        <v>1323</v>
      </c>
      <c r="C1252" s="155">
        <f>'MAL2T-2017A.XLS'!H809</f>
        <v>0</v>
      </c>
      <c r="D1252" s="155"/>
      <c r="G1252" s="155"/>
    </row>
    <row r="1253" spans="1:7" ht="13.5" thickBot="1">
      <c r="A1253" s="7" t="s">
        <v>1299</v>
      </c>
      <c r="B1253" s="661" t="s">
        <v>1331</v>
      </c>
      <c r="C1253" s="155">
        <f>'MAL2T-2017A.XLS'!H810</f>
        <v>0</v>
      </c>
      <c r="D1253" s="155"/>
      <c r="G1253" s="155"/>
    </row>
    <row r="1254" spans="1:7">
      <c r="A1254" s="7" t="s">
        <v>1299</v>
      </c>
      <c r="B1254" s="84"/>
      <c r="C1254" s="155"/>
      <c r="D1254" s="155"/>
      <c r="G1254" s="155"/>
    </row>
    <row r="1255" spans="1:7">
      <c r="A1255" s="7" t="s">
        <v>1299</v>
      </c>
      <c r="B1255" s="84"/>
      <c r="C1255" s="64"/>
      <c r="D1255" s="155"/>
    </row>
    <row r="1256" spans="1:7">
      <c r="A1256" s="7" t="s">
        <v>1299</v>
      </c>
      <c r="B1256" s="84"/>
      <c r="C1256" s="64"/>
      <c r="D1256" s="155"/>
    </row>
    <row r="1257" spans="1:7">
      <c r="A1257" s="7" t="s">
        <v>1361</v>
      </c>
      <c r="B1257" s="72" t="s">
        <v>441</v>
      </c>
    </row>
    <row r="1258" spans="1:7">
      <c r="A1258" s="7" t="s">
        <v>1361</v>
      </c>
      <c r="B1258" s="72" t="s">
        <v>1362</v>
      </c>
    </row>
    <row r="1259" spans="1:7">
      <c r="A1259" s="7" t="s">
        <v>1361</v>
      </c>
      <c r="B1259" s="84" t="s">
        <v>1367</v>
      </c>
      <c r="C1259" s="45">
        <f>'MAL2T-2017A.XLS'!H821</f>
        <v>0</v>
      </c>
      <c r="D1259" s="45">
        <f>'MAL2T-2017A.XLS'!$H$821</f>
        <v>0</v>
      </c>
    </row>
    <row r="1260" spans="1:7">
      <c r="A1260" s="7" t="s">
        <v>1361</v>
      </c>
      <c r="B1260" s="84" t="s">
        <v>1368</v>
      </c>
      <c r="C1260" s="45">
        <f>'MAL2T-2017A.XLS'!H822</f>
        <v>0</v>
      </c>
      <c r="D1260" s="45">
        <f>'MAL2T-2017A.XLS'!$H$822</f>
        <v>0</v>
      </c>
    </row>
    <row r="1261" spans="1:7">
      <c r="A1261" s="7" t="s">
        <v>1361</v>
      </c>
      <c r="B1261" s="84" t="s">
        <v>1369</v>
      </c>
      <c r="C1261" s="45">
        <f>'MAL2T-2017A.XLS'!H823</f>
        <v>0</v>
      </c>
      <c r="D1261" s="45">
        <f>'MAL2T-2017A.XLS'!$H$823</f>
        <v>0</v>
      </c>
    </row>
    <row r="1262" spans="1:7">
      <c r="A1262" s="7" t="s">
        <v>1361</v>
      </c>
      <c r="B1262" s="84" t="s">
        <v>1363</v>
      </c>
      <c r="C1262" s="45">
        <f>'MAL2T-2017A.XLS'!H824</f>
        <v>0</v>
      </c>
      <c r="D1262" s="45">
        <f>'MAL2T-2017A.XLS'!$H$824</f>
        <v>0</v>
      </c>
    </row>
    <row r="1263" spans="1:7">
      <c r="A1263" s="7" t="s">
        <v>1361</v>
      </c>
      <c r="B1263" s="84" t="s">
        <v>1364</v>
      </c>
      <c r="C1263" s="45">
        <f>'MAL2T-2017A.XLS'!H825</f>
        <v>0</v>
      </c>
      <c r="D1263" s="45">
        <f>'MAL2T-2017A.XLS'!$H$825</f>
        <v>0</v>
      </c>
    </row>
    <row r="1264" spans="1:7">
      <c r="A1264" s="7" t="s">
        <v>1361</v>
      </c>
      <c r="B1264" s="84" t="s">
        <v>1370</v>
      </c>
      <c r="C1264" s="45">
        <f>'MAL2T-2017A.XLS'!H826</f>
        <v>0</v>
      </c>
      <c r="D1264" s="45">
        <f>'MAL2T-2017A.XLS'!$H$826</f>
        <v>0</v>
      </c>
    </row>
    <row r="1265" spans="1:16">
      <c r="A1265" s="7" t="s">
        <v>1361</v>
      </c>
      <c r="P1265" s="7" t="s">
        <v>1289</v>
      </c>
    </row>
    <row r="1266" spans="1:16" ht="37.700000000000003" customHeight="1">
      <c r="A1266" s="7" t="s">
        <v>1299</v>
      </c>
      <c r="B1266" s="74" t="s">
        <v>1403</v>
      </c>
    </row>
    <row r="1267" spans="1:16">
      <c r="A1267" s="7" t="s">
        <v>1299</v>
      </c>
      <c r="B1267" s="103" t="s">
        <v>272</v>
      </c>
      <c r="C1267" s="45" t="s">
        <v>10</v>
      </c>
      <c r="D1267" s="45" t="s">
        <v>10</v>
      </c>
    </row>
    <row r="1268" spans="1:16">
      <c r="A1268" s="7" t="s">
        <v>1299</v>
      </c>
      <c r="B1268" s="112" t="s">
        <v>557</v>
      </c>
      <c r="C1268" s="45" t="str">
        <f>'MAL2T-2017A.XLS'!$C$833</f>
        <v>xxx</v>
      </c>
      <c r="D1268" s="45" t="str">
        <f>'MAL2T-2017A.XLS'!$C$833</f>
        <v>xxx</v>
      </c>
    </row>
    <row r="1269" spans="1:16">
      <c r="A1269" s="7" t="s">
        <v>1299</v>
      </c>
      <c r="B1269" s="84" t="s">
        <v>630</v>
      </c>
      <c r="C1269" s="45">
        <f>'MAL2T-2017A.XLS'!$C$834</f>
        <v>0</v>
      </c>
      <c r="D1269" s="45">
        <f>'MAL2T-2017A.XLS'!$C$834</f>
        <v>0</v>
      </c>
    </row>
    <row r="1270" spans="1:16">
      <c r="A1270" s="7" t="s">
        <v>1299</v>
      </c>
      <c r="B1270" s="84" t="s">
        <v>611</v>
      </c>
      <c r="C1270" s="45">
        <f>'MAL2T-2017A.XLS'!$C$835</f>
        <v>0</v>
      </c>
      <c r="D1270" s="45">
        <f>'MAL2T-2017A.XLS'!$C$835</f>
        <v>0</v>
      </c>
    </row>
    <row r="1271" spans="1:16">
      <c r="A1271" s="7" t="s">
        <v>1299</v>
      </c>
      <c r="B1271" s="84" t="s">
        <v>249</v>
      </c>
      <c r="C1271" s="45">
        <f>'MAL2T-2017A.XLS'!$C$836</f>
        <v>0</v>
      </c>
      <c r="D1271" s="45">
        <f>'MAL2T-2017A.XLS'!$C$836</f>
        <v>0</v>
      </c>
    </row>
    <row r="1272" spans="1:16">
      <c r="A1272" s="7" t="s">
        <v>1299</v>
      </c>
      <c r="B1272" s="84" t="s">
        <v>631</v>
      </c>
      <c r="C1272" s="45">
        <f>'MAL2T-2017A.XLS'!$C$837</f>
        <v>0</v>
      </c>
      <c r="D1272" s="45">
        <f>'MAL2T-2017A.XLS'!$C$837</f>
        <v>0</v>
      </c>
    </row>
    <row r="1273" spans="1:16">
      <c r="A1273" s="7" t="s">
        <v>1299</v>
      </c>
      <c r="B1273" s="85" t="s">
        <v>1015</v>
      </c>
      <c r="C1273" s="77">
        <f>'MAL2T-2017A.XLS'!$C$838</f>
        <v>0</v>
      </c>
      <c r="D1273" s="77">
        <f>'MAL2T-2017A.XLS'!$C$838</f>
        <v>0</v>
      </c>
    </row>
    <row r="1274" spans="1:16">
      <c r="A1274" s="7" t="s">
        <v>1299</v>
      </c>
      <c r="B1274" s="112" t="s">
        <v>765</v>
      </c>
      <c r="C1274" s="45" t="str">
        <f>'MAL2T-2017A.XLS'!$C$839</f>
        <v>xxx</v>
      </c>
      <c r="D1274" s="45" t="str">
        <f>'MAL2T-2017A.XLS'!$C$839</f>
        <v>xxx</v>
      </c>
    </row>
    <row r="1275" spans="1:16">
      <c r="A1275" s="7" t="s">
        <v>1299</v>
      </c>
      <c r="B1275" s="84" t="s">
        <v>630</v>
      </c>
      <c r="C1275" s="45">
        <f>'MAL2T-2017A.XLS'!$C$840</f>
        <v>0</v>
      </c>
      <c r="D1275" s="45">
        <f>'MAL2T-2017A.XLS'!$C$840</f>
        <v>0</v>
      </c>
    </row>
    <row r="1276" spans="1:16">
      <c r="A1276" s="7" t="s">
        <v>1299</v>
      </c>
      <c r="B1276" s="84" t="s">
        <v>611</v>
      </c>
      <c r="C1276" s="45">
        <f>'MAL2T-2017A.XLS'!$C$841</f>
        <v>0</v>
      </c>
      <c r="D1276" s="45">
        <f>'MAL2T-2017A.XLS'!$C$841</f>
        <v>0</v>
      </c>
    </row>
    <row r="1277" spans="1:16">
      <c r="A1277" s="7" t="s">
        <v>1299</v>
      </c>
      <c r="B1277" s="84" t="s">
        <v>249</v>
      </c>
      <c r="C1277" s="45">
        <f>'MAL2T-2017A.XLS'!$C$842</f>
        <v>0</v>
      </c>
      <c r="D1277" s="45">
        <f>'MAL2T-2017A.XLS'!$C$842</f>
        <v>0</v>
      </c>
    </row>
    <row r="1278" spans="1:16">
      <c r="A1278" s="7" t="s">
        <v>1299</v>
      </c>
      <c r="B1278" s="84" t="s">
        <v>631</v>
      </c>
      <c r="C1278" s="45">
        <f>'MAL2T-2017A.XLS'!$C$843</f>
        <v>0</v>
      </c>
      <c r="D1278" s="45">
        <f>'MAL2T-2017A.XLS'!$C$843</f>
        <v>0</v>
      </c>
    </row>
    <row r="1279" spans="1:16">
      <c r="A1279" s="7" t="s">
        <v>1299</v>
      </c>
      <c r="B1279" s="121" t="s">
        <v>1014</v>
      </c>
      <c r="C1279" s="122">
        <f>'MAL2T-2017A.XLS'!$C$844</f>
        <v>0</v>
      </c>
      <c r="D1279" s="122">
        <f>'MAL2T-2017A.XLS'!$C$844</f>
        <v>0</v>
      </c>
    </row>
    <row r="1280" spans="1:16">
      <c r="A1280" s="7" t="s">
        <v>1299</v>
      </c>
      <c r="B1280" s="123" t="s">
        <v>933</v>
      </c>
      <c r="C1280" s="124">
        <f>'MAL2T-2017A.XLS'!$C$845</f>
        <v>0</v>
      </c>
      <c r="D1280" s="124">
        <f>'MAL2T-2017A.XLS'!$C$845</f>
        <v>0</v>
      </c>
    </row>
    <row r="1281" spans="1:4">
      <c r="A1281" s="7" t="s">
        <v>1299</v>
      </c>
      <c r="B1281" s="151" t="s">
        <v>403</v>
      </c>
      <c r="C1281" s="45" t="str">
        <f>'MAL2T-2017A.XLS'!$C$846</f>
        <v>xxx</v>
      </c>
      <c r="D1281" s="45" t="str">
        <f>'MAL2T-2017A.XLS'!$C$846</f>
        <v>xxx</v>
      </c>
    </row>
    <row r="1282" spans="1:4">
      <c r="A1282" s="7" t="s">
        <v>1299</v>
      </c>
      <c r="B1282" s="103" t="s">
        <v>273</v>
      </c>
      <c r="C1282" s="45" t="s">
        <v>10</v>
      </c>
      <c r="D1282" s="45" t="s">
        <v>10</v>
      </c>
    </row>
    <row r="1283" spans="1:4">
      <c r="A1283" s="7" t="s">
        <v>1299</v>
      </c>
      <c r="B1283" s="112" t="s">
        <v>557</v>
      </c>
      <c r="C1283" s="45" t="str">
        <f>'MAL2T-2017A.XLS'!$D$833</f>
        <v>xxx</v>
      </c>
      <c r="D1283" s="45" t="str">
        <f>'MAL2T-2017A.XLS'!$D$833</f>
        <v>xxx</v>
      </c>
    </row>
    <row r="1284" spans="1:4">
      <c r="A1284" s="7" t="s">
        <v>1299</v>
      </c>
      <c r="B1284" s="84" t="s">
        <v>630</v>
      </c>
      <c r="C1284" s="45">
        <f>'MAL2T-2017A.XLS'!$D$834</f>
        <v>0</v>
      </c>
      <c r="D1284" s="45">
        <f>'MAL2T-2017A.XLS'!$D$834</f>
        <v>0</v>
      </c>
    </row>
    <row r="1285" spans="1:4">
      <c r="A1285" s="7" t="s">
        <v>1299</v>
      </c>
      <c r="B1285" s="84" t="s">
        <v>611</v>
      </c>
      <c r="C1285" s="45">
        <f>'MAL2T-2017A.XLS'!$D$835</f>
        <v>0</v>
      </c>
      <c r="D1285" s="45">
        <f>'MAL2T-2017A.XLS'!$D$835</f>
        <v>0</v>
      </c>
    </row>
    <row r="1286" spans="1:4">
      <c r="A1286" s="7" t="s">
        <v>1299</v>
      </c>
      <c r="B1286" s="84" t="s">
        <v>249</v>
      </c>
      <c r="C1286" s="45">
        <f>'MAL2T-2017A.XLS'!$D$836</f>
        <v>0</v>
      </c>
      <c r="D1286" s="45">
        <f>'MAL2T-2017A.XLS'!$D$836</f>
        <v>0</v>
      </c>
    </row>
    <row r="1287" spans="1:4">
      <c r="A1287" s="7" t="s">
        <v>1299</v>
      </c>
      <c r="B1287" s="84" t="s">
        <v>631</v>
      </c>
      <c r="C1287" s="45">
        <f>'MAL2T-2017A.XLS'!$D$837</f>
        <v>0</v>
      </c>
      <c r="D1287" s="45">
        <f>'MAL2T-2017A.XLS'!$D$837</f>
        <v>0</v>
      </c>
    </row>
    <row r="1288" spans="1:4">
      <c r="A1288" s="7" t="s">
        <v>1299</v>
      </c>
      <c r="B1288" s="85" t="s">
        <v>1015</v>
      </c>
      <c r="C1288" s="77">
        <f>'MAL2T-2017A.XLS'!$D$838</f>
        <v>0</v>
      </c>
      <c r="D1288" s="77">
        <f>'MAL2T-2017A.XLS'!$D$838</f>
        <v>0</v>
      </c>
    </row>
    <row r="1289" spans="1:4">
      <c r="A1289" s="7" t="s">
        <v>1299</v>
      </c>
      <c r="B1289" s="112" t="s">
        <v>765</v>
      </c>
      <c r="C1289" s="45" t="str">
        <f>'MAL2T-2017A.XLS'!$D$839</f>
        <v>xxx</v>
      </c>
      <c r="D1289" s="45" t="str">
        <f>'MAL2T-2017A.XLS'!$D$839</f>
        <v>xxx</v>
      </c>
    </row>
    <row r="1290" spans="1:4">
      <c r="A1290" s="7" t="s">
        <v>1299</v>
      </c>
      <c r="B1290" s="84" t="s">
        <v>630</v>
      </c>
      <c r="C1290" s="45">
        <f>'MAL2T-2017A.XLS'!$D$840</f>
        <v>0</v>
      </c>
      <c r="D1290" s="45">
        <f>'MAL2T-2017A.XLS'!$D$840</f>
        <v>0</v>
      </c>
    </row>
    <row r="1291" spans="1:4">
      <c r="A1291" s="7" t="s">
        <v>1299</v>
      </c>
      <c r="B1291" s="84" t="s">
        <v>611</v>
      </c>
      <c r="C1291" s="45">
        <f>'MAL2T-2017A.XLS'!$D$841</f>
        <v>0</v>
      </c>
      <c r="D1291" s="45">
        <f>'MAL2T-2017A.XLS'!$D$841</f>
        <v>0</v>
      </c>
    </row>
    <row r="1292" spans="1:4">
      <c r="A1292" s="7" t="s">
        <v>1299</v>
      </c>
      <c r="B1292" s="84" t="s">
        <v>249</v>
      </c>
      <c r="C1292" s="45">
        <f>'MAL2T-2017A.XLS'!$D$842</f>
        <v>0</v>
      </c>
      <c r="D1292" s="45">
        <f>'MAL2T-2017A.XLS'!$D$842</f>
        <v>0</v>
      </c>
    </row>
    <row r="1293" spans="1:4">
      <c r="A1293" s="7" t="s">
        <v>1299</v>
      </c>
      <c r="B1293" s="84" t="s">
        <v>631</v>
      </c>
      <c r="C1293" s="45">
        <f>'MAL2T-2017A.XLS'!$D$843</f>
        <v>0</v>
      </c>
      <c r="D1293" s="45">
        <f>'MAL2T-2017A.XLS'!$D$843</f>
        <v>0</v>
      </c>
    </row>
    <row r="1294" spans="1:4">
      <c r="A1294" s="7" t="s">
        <v>1299</v>
      </c>
      <c r="B1294" s="121" t="s">
        <v>1014</v>
      </c>
      <c r="C1294" s="122">
        <f>'MAL2T-2017A.XLS'!$D$844</f>
        <v>0</v>
      </c>
      <c r="D1294" s="122">
        <f>'MAL2T-2017A.XLS'!$D$844</f>
        <v>0</v>
      </c>
    </row>
    <row r="1295" spans="1:4">
      <c r="A1295" s="7" t="s">
        <v>1299</v>
      </c>
      <c r="B1295" s="123" t="s">
        <v>933</v>
      </c>
      <c r="C1295" s="124">
        <f>'MAL2T-2017A.XLS'!$D$845</f>
        <v>0</v>
      </c>
      <c r="D1295" s="124">
        <f>'MAL2T-2017A.XLS'!$D$845</f>
        <v>0</v>
      </c>
    </row>
    <row r="1296" spans="1:4">
      <c r="A1296" s="7" t="s">
        <v>1299</v>
      </c>
      <c r="B1296" s="151" t="s">
        <v>403</v>
      </c>
      <c r="C1296" s="45">
        <f>'MAL2T-2017A.XLS'!$D$846</f>
        <v>0</v>
      </c>
      <c r="D1296" s="45">
        <f>'MAL2T-2017A.XLS'!$D$846</f>
        <v>0</v>
      </c>
    </row>
    <row r="1297" spans="1:4">
      <c r="A1297" s="7" t="s">
        <v>1299</v>
      </c>
      <c r="B1297" s="103" t="s">
        <v>235</v>
      </c>
      <c r="C1297" s="45" t="s">
        <v>10</v>
      </c>
      <c r="D1297" s="45" t="s">
        <v>10</v>
      </c>
    </row>
    <row r="1298" spans="1:4">
      <c r="A1298" s="7" t="s">
        <v>1299</v>
      </c>
      <c r="B1298" s="112" t="s">
        <v>557</v>
      </c>
      <c r="C1298" s="45" t="str">
        <f>'MAL2T-2017A.XLS'!$E$833</f>
        <v>xxx</v>
      </c>
      <c r="D1298" s="45" t="str">
        <f>'MAL2T-2017A.XLS'!$E$833</f>
        <v>xxx</v>
      </c>
    </row>
    <row r="1299" spans="1:4">
      <c r="A1299" s="7" t="s">
        <v>1299</v>
      </c>
      <c r="B1299" s="84" t="s">
        <v>630</v>
      </c>
      <c r="C1299" s="45">
        <f>'MAL2T-2017A.XLS'!$E$834</f>
        <v>0</v>
      </c>
      <c r="D1299" s="45">
        <f>'MAL2T-2017A.XLS'!$E$834</f>
        <v>0</v>
      </c>
    </row>
    <row r="1300" spans="1:4">
      <c r="A1300" s="7" t="s">
        <v>1299</v>
      </c>
      <c r="B1300" s="84" t="s">
        <v>611</v>
      </c>
      <c r="C1300" s="45">
        <f>'MAL2T-2017A.XLS'!$E$835</f>
        <v>0</v>
      </c>
      <c r="D1300" s="45">
        <f>'MAL2T-2017A.XLS'!$E$835</f>
        <v>0</v>
      </c>
    </row>
    <row r="1301" spans="1:4">
      <c r="A1301" s="7" t="s">
        <v>1299</v>
      </c>
      <c r="B1301" s="84" t="s">
        <v>249</v>
      </c>
      <c r="C1301" s="45">
        <f>'MAL2T-2017A.XLS'!$E$836</f>
        <v>0</v>
      </c>
      <c r="D1301" s="45">
        <f>'MAL2T-2017A.XLS'!$E$836</f>
        <v>0</v>
      </c>
    </row>
    <row r="1302" spans="1:4">
      <c r="A1302" s="7" t="s">
        <v>1299</v>
      </c>
      <c r="B1302" s="84" t="s">
        <v>631</v>
      </c>
      <c r="C1302" s="45">
        <f>'MAL2T-2017A.XLS'!$E$837</f>
        <v>0</v>
      </c>
      <c r="D1302" s="45">
        <f>'MAL2T-2017A.XLS'!$E$837</f>
        <v>0</v>
      </c>
    </row>
    <row r="1303" spans="1:4">
      <c r="A1303" s="7" t="s">
        <v>1299</v>
      </c>
      <c r="B1303" s="85" t="s">
        <v>1015</v>
      </c>
      <c r="C1303" s="77">
        <f>'MAL2T-2017A.XLS'!$E$838</f>
        <v>0</v>
      </c>
      <c r="D1303" s="77">
        <f>'MAL2T-2017A.XLS'!$E$838</f>
        <v>0</v>
      </c>
    </row>
    <row r="1304" spans="1:4">
      <c r="A1304" s="7" t="s">
        <v>1299</v>
      </c>
      <c r="B1304" s="112" t="s">
        <v>765</v>
      </c>
      <c r="C1304" s="45" t="str">
        <f>'MAL2T-2017A.XLS'!$E$839</f>
        <v>xxx</v>
      </c>
      <c r="D1304" s="45" t="str">
        <f>'MAL2T-2017A.XLS'!$E$839</f>
        <v>xxx</v>
      </c>
    </row>
    <row r="1305" spans="1:4">
      <c r="A1305" s="7" t="s">
        <v>1299</v>
      </c>
      <c r="B1305" s="84" t="s">
        <v>630</v>
      </c>
      <c r="C1305" s="45">
        <f>'MAL2T-2017A.XLS'!$E$840</f>
        <v>0</v>
      </c>
      <c r="D1305" s="45">
        <f>'MAL2T-2017A.XLS'!$E$840</f>
        <v>0</v>
      </c>
    </row>
    <row r="1306" spans="1:4">
      <c r="A1306" s="7" t="s">
        <v>1299</v>
      </c>
      <c r="B1306" s="84" t="s">
        <v>611</v>
      </c>
      <c r="C1306" s="45">
        <f>'MAL2T-2017A.XLS'!$E$841</f>
        <v>0</v>
      </c>
      <c r="D1306" s="45">
        <f>'MAL2T-2017A.XLS'!$E$841</f>
        <v>0</v>
      </c>
    </row>
    <row r="1307" spans="1:4">
      <c r="A1307" s="7" t="s">
        <v>1299</v>
      </c>
      <c r="B1307" s="84" t="s">
        <v>249</v>
      </c>
      <c r="C1307" s="45">
        <f>'MAL2T-2017A.XLS'!$E$842</f>
        <v>0</v>
      </c>
      <c r="D1307" s="45">
        <f>'MAL2T-2017A.XLS'!$E$842</f>
        <v>0</v>
      </c>
    </row>
    <row r="1308" spans="1:4">
      <c r="A1308" s="7" t="s">
        <v>1299</v>
      </c>
      <c r="B1308" s="84" t="s">
        <v>631</v>
      </c>
      <c r="C1308" s="45">
        <f>'MAL2T-2017A.XLS'!$E$843</f>
        <v>0</v>
      </c>
      <c r="D1308" s="45">
        <f>'MAL2T-2017A.XLS'!$E$843</f>
        <v>0</v>
      </c>
    </row>
    <row r="1309" spans="1:4">
      <c r="A1309" s="7" t="s">
        <v>1299</v>
      </c>
      <c r="B1309" s="121" t="s">
        <v>1014</v>
      </c>
      <c r="C1309" s="122">
        <f>'MAL2T-2017A.XLS'!$E$844</f>
        <v>0</v>
      </c>
      <c r="D1309" s="122">
        <f>'MAL2T-2017A.XLS'!$E$844</f>
        <v>0</v>
      </c>
    </row>
    <row r="1310" spans="1:4">
      <c r="A1310" s="7" t="s">
        <v>1299</v>
      </c>
      <c r="B1310" s="123" t="s">
        <v>933</v>
      </c>
      <c r="C1310" s="124">
        <f>'MAL2T-2017A.XLS'!$E$845</f>
        <v>0</v>
      </c>
      <c r="D1310" s="124">
        <f>'MAL2T-2017A.XLS'!$E$845</f>
        <v>0</v>
      </c>
    </row>
    <row r="1311" spans="1:4">
      <c r="A1311" s="7" t="s">
        <v>1299</v>
      </c>
      <c r="B1311" s="151" t="s">
        <v>403</v>
      </c>
      <c r="C1311" s="45">
        <f>'MAL2T-2017A.XLS'!$E$846</f>
        <v>0</v>
      </c>
      <c r="D1311" s="45">
        <f>'MAL2T-2017A.XLS'!$E$846</f>
        <v>0</v>
      </c>
    </row>
    <row r="1312" spans="1:4">
      <c r="A1312" s="7" t="s">
        <v>1299</v>
      </c>
      <c r="B1312" s="103" t="s">
        <v>236</v>
      </c>
      <c r="C1312" s="45" t="s">
        <v>10</v>
      </c>
      <c r="D1312" s="45" t="s">
        <v>10</v>
      </c>
    </row>
    <row r="1313" spans="1:4">
      <c r="A1313" s="7" t="s">
        <v>1299</v>
      </c>
      <c r="B1313" s="112" t="s">
        <v>557</v>
      </c>
      <c r="C1313" s="45" t="str">
        <f>'MAL2T-2017A.XLS'!$F$833</f>
        <v>xxx</v>
      </c>
      <c r="D1313" s="45" t="str">
        <f>'MAL2T-2017A.XLS'!$F$833</f>
        <v>xxx</v>
      </c>
    </row>
    <row r="1314" spans="1:4">
      <c r="A1314" s="7" t="s">
        <v>1299</v>
      </c>
      <c r="B1314" s="84" t="s">
        <v>630</v>
      </c>
      <c r="C1314" s="45">
        <f>'MAL2T-2017A.XLS'!$F$834</f>
        <v>0</v>
      </c>
      <c r="D1314" s="45">
        <f>'MAL2T-2017A.XLS'!$F$834</f>
        <v>0</v>
      </c>
    </row>
    <row r="1315" spans="1:4">
      <c r="A1315" s="7" t="s">
        <v>1299</v>
      </c>
      <c r="B1315" s="84" t="s">
        <v>611</v>
      </c>
      <c r="C1315" s="45">
        <f>'MAL2T-2017A.XLS'!$F$835</f>
        <v>0</v>
      </c>
      <c r="D1315" s="45">
        <f>'MAL2T-2017A.XLS'!$F$835</f>
        <v>0</v>
      </c>
    </row>
    <row r="1316" spans="1:4">
      <c r="A1316" s="7" t="s">
        <v>1299</v>
      </c>
      <c r="B1316" s="84" t="s">
        <v>249</v>
      </c>
      <c r="C1316" s="45">
        <f>'MAL2T-2017A.XLS'!$F$836</f>
        <v>0</v>
      </c>
      <c r="D1316" s="45">
        <f>'MAL2T-2017A.XLS'!$F$836</f>
        <v>0</v>
      </c>
    </row>
    <row r="1317" spans="1:4">
      <c r="A1317" s="7" t="s">
        <v>1299</v>
      </c>
      <c r="B1317" s="84" t="s">
        <v>631</v>
      </c>
      <c r="C1317" s="45">
        <f>'MAL2T-2017A.XLS'!$F$837</f>
        <v>0</v>
      </c>
      <c r="D1317" s="45">
        <f>'MAL2T-2017A.XLS'!$F$837</f>
        <v>0</v>
      </c>
    </row>
    <row r="1318" spans="1:4">
      <c r="A1318" s="7" t="s">
        <v>1299</v>
      </c>
      <c r="B1318" s="85" t="s">
        <v>1015</v>
      </c>
      <c r="C1318" s="77">
        <f>'MAL2T-2017A.XLS'!$F$838</f>
        <v>0</v>
      </c>
      <c r="D1318" s="77">
        <f>'MAL2T-2017A.XLS'!$F$838</f>
        <v>0</v>
      </c>
    </row>
    <row r="1319" spans="1:4">
      <c r="A1319" s="7" t="s">
        <v>1299</v>
      </c>
      <c r="B1319" s="112" t="s">
        <v>765</v>
      </c>
      <c r="C1319" s="45" t="str">
        <f>'MAL2T-2017A.XLS'!$F$839</f>
        <v>xxx</v>
      </c>
      <c r="D1319" s="45" t="str">
        <f>'MAL2T-2017A.XLS'!$F$839</f>
        <v>xxx</v>
      </c>
    </row>
    <row r="1320" spans="1:4">
      <c r="A1320" s="7" t="s">
        <v>1299</v>
      </c>
      <c r="B1320" s="84" t="s">
        <v>630</v>
      </c>
      <c r="C1320" s="45">
        <f>'MAL2T-2017A.XLS'!$F$840</f>
        <v>0</v>
      </c>
      <c r="D1320" s="45">
        <f>'MAL2T-2017A.XLS'!$F$840</f>
        <v>0</v>
      </c>
    </row>
    <row r="1321" spans="1:4">
      <c r="A1321" s="7" t="s">
        <v>1299</v>
      </c>
      <c r="B1321" s="84" t="s">
        <v>611</v>
      </c>
      <c r="C1321" s="45">
        <f>'MAL2T-2017A.XLS'!$F$841</f>
        <v>0</v>
      </c>
      <c r="D1321" s="45">
        <f>'MAL2T-2017A.XLS'!$F$841</f>
        <v>0</v>
      </c>
    </row>
    <row r="1322" spans="1:4">
      <c r="A1322" s="7" t="s">
        <v>1299</v>
      </c>
      <c r="B1322" s="84" t="s">
        <v>249</v>
      </c>
      <c r="C1322" s="45">
        <f>'MAL2T-2017A.XLS'!$F$842</f>
        <v>0</v>
      </c>
      <c r="D1322" s="45">
        <f>'MAL2T-2017A.XLS'!$F$842</f>
        <v>0</v>
      </c>
    </row>
    <row r="1323" spans="1:4">
      <c r="A1323" s="7" t="s">
        <v>1299</v>
      </c>
      <c r="B1323" s="84" t="s">
        <v>631</v>
      </c>
      <c r="C1323" s="45">
        <f>'MAL2T-2017A.XLS'!$F$843</f>
        <v>0</v>
      </c>
      <c r="D1323" s="45">
        <f>'MAL2T-2017A.XLS'!$F$843</f>
        <v>0</v>
      </c>
    </row>
    <row r="1324" spans="1:4">
      <c r="A1324" s="7" t="s">
        <v>1299</v>
      </c>
      <c r="B1324" s="121" t="s">
        <v>1014</v>
      </c>
      <c r="C1324" s="125">
        <f>'MAL2T-2017A.XLS'!$F$844</f>
        <v>0</v>
      </c>
      <c r="D1324" s="125">
        <f>'MAL2T-2017A.XLS'!$F$844</f>
        <v>0</v>
      </c>
    </row>
    <row r="1325" spans="1:4">
      <c r="A1325" s="7" t="s">
        <v>1299</v>
      </c>
      <c r="B1325" s="123" t="s">
        <v>933</v>
      </c>
      <c r="C1325" s="126">
        <f>'MAL2T-2017A.XLS'!$F$845</f>
        <v>0</v>
      </c>
      <c r="D1325" s="126">
        <f>'MAL2T-2017A.XLS'!$F$845</f>
        <v>0</v>
      </c>
    </row>
    <row r="1326" spans="1:4">
      <c r="A1326" s="7" t="s">
        <v>1299</v>
      </c>
      <c r="B1326" s="151" t="s">
        <v>403</v>
      </c>
      <c r="C1326" s="45">
        <f>'MAL2T-2017A.XLS'!$F$846</f>
        <v>0</v>
      </c>
      <c r="D1326" s="45">
        <f>'MAL2T-2017A.XLS'!$F$846</f>
        <v>0</v>
      </c>
    </row>
    <row r="1327" spans="1:4">
      <c r="A1327" s="7" t="s">
        <v>1299</v>
      </c>
      <c r="B1327" s="103" t="s">
        <v>237</v>
      </c>
      <c r="C1327" s="45" t="s">
        <v>10</v>
      </c>
      <c r="D1327" s="45" t="s">
        <v>10</v>
      </c>
    </row>
    <row r="1328" spans="1:4">
      <c r="A1328" s="7" t="s">
        <v>1299</v>
      </c>
      <c r="B1328" s="112" t="s">
        <v>557</v>
      </c>
      <c r="C1328" s="45" t="str">
        <f>'MAL2T-2017A.XLS'!$G$833</f>
        <v>xxx</v>
      </c>
      <c r="D1328" s="45" t="str">
        <f>'MAL2T-2017A.XLS'!$G$833</f>
        <v>xxx</v>
      </c>
    </row>
    <row r="1329" spans="1:4">
      <c r="A1329" s="7" t="s">
        <v>1299</v>
      </c>
      <c r="B1329" s="84" t="s">
        <v>630</v>
      </c>
      <c r="C1329" s="45">
        <f>'MAL2T-2017A.XLS'!$G$834</f>
        <v>0</v>
      </c>
      <c r="D1329" s="45">
        <f>'MAL2T-2017A.XLS'!$G$834</f>
        <v>0</v>
      </c>
    </row>
    <row r="1330" spans="1:4">
      <c r="A1330" s="7" t="s">
        <v>1299</v>
      </c>
      <c r="B1330" s="84" t="s">
        <v>611</v>
      </c>
      <c r="C1330" s="45">
        <f>'MAL2T-2017A.XLS'!$G$835</f>
        <v>0</v>
      </c>
      <c r="D1330" s="45">
        <f>'MAL2T-2017A.XLS'!$G$835</f>
        <v>0</v>
      </c>
    </row>
    <row r="1331" spans="1:4">
      <c r="A1331" s="7" t="s">
        <v>1299</v>
      </c>
      <c r="B1331" s="84" t="s">
        <v>249</v>
      </c>
      <c r="C1331" s="45">
        <f>'MAL2T-2017A.XLS'!$G$836</f>
        <v>0</v>
      </c>
      <c r="D1331" s="45">
        <f>'MAL2T-2017A.XLS'!$G$836</f>
        <v>0</v>
      </c>
    </row>
    <row r="1332" spans="1:4">
      <c r="A1332" s="7" t="s">
        <v>1299</v>
      </c>
      <c r="B1332" s="84" t="s">
        <v>631</v>
      </c>
      <c r="C1332" s="45">
        <f>'MAL2T-2017A.XLS'!$G$837</f>
        <v>0</v>
      </c>
      <c r="D1332" s="45">
        <f>'MAL2T-2017A.XLS'!$G$837</f>
        <v>0</v>
      </c>
    </row>
    <row r="1333" spans="1:4">
      <c r="A1333" s="7" t="s">
        <v>1299</v>
      </c>
      <c r="B1333" s="85" t="s">
        <v>1015</v>
      </c>
      <c r="C1333" s="77">
        <f>'MAL2T-2017A.XLS'!$G$838</f>
        <v>0</v>
      </c>
      <c r="D1333" s="77">
        <f>'MAL2T-2017A.XLS'!$G$838</f>
        <v>0</v>
      </c>
    </row>
    <row r="1334" spans="1:4">
      <c r="A1334" s="7" t="s">
        <v>1299</v>
      </c>
      <c r="B1334" s="112" t="s">
        <v>765</v>
      </c>
      <c r="C1334" s="45" t="str">
        <f>'MAL2T-2017A.XLS'!$G$839</f>
        <v>xxx</v>
      </c>
      <c r="D1334" s="45" t="str">
        <f>'MAL2T-2017A.XLS'!$G$839</f>
        <v>xxx</v>
      </c>
    </row>
    <row r="1335" spans="1:4">
      <c r="A1335" s="7" t="s">
        <v>1299</v>
      </c>
      <c r="B1335" s="84" t="s">
        <v>630</v>
      </c>
      <c r="C1335" s="45">
        <f>'MAL2T-2017A.XLS'!$G$840</f>
        <v>0</v>
      </c>
      <c r="D1335" s="45">
        <f>'MAL2T-2017A.XLS'!$G$840</f>
        <v>0</v>
      </c>
    </row>
    <row r="1336" spans="1:4">
      <c r="A1336" s="7" t="s">
        <v>1299</v>
      </c>
      <c r="B1336" s="84" t="s">
        <v>611</v>
      </c>
      <c r="C1336" s="45">
        <f>'MAL2T-2017A.XLS'!$G$841</f>
        <v>0</v>
      </c>
      <c r="D1336" s="45">
        <f>'MAL2T-2017A.XLS'!$G$841</f>
        <v>0</v>
      </c>
    </row>
    <row r="1337" spans="1:4">
      <c r="A1337" s="7" t="s">
        <v>1299</v>
      </c>
      <c r="B1337" s="84" t="s">
        <v>249</v>
      </c>
      <c r="C1337" s="45">
        <f>'MAL2T-2017A.XLS'!$G$842</f>
        <v>0</v>
      </c>
      <c r="D1337" s="45">
        <f>'MAL2T-2017A.XLS'!$G$842</f>
        <v>0</v>
      </c>
    </row>
    <row r="1338" spans="1:4">
      <c r="A1338" s="7" t="s">
        <v>1299</v>
      </c>
      <c r="B1338" s="84" t="s">
        <v>631</v>
      </c>
      <c r="C1338" s="45">
        <f>'MAL2T-2017A.XLS'!$G$843</f>
        <v>0</v>
      </c>
      <c r="D1338" s="45">
        <f>'MAL2T-2017A.XLS'!$G$843</f>
        <v>0</v>
      </c>
    </row>
    <row r="1339" spans="1:4">
      <c r="A1339" s="7" t="s">
        <v>1299</v>
      </c>
      <c r="B1339" s="121" t="s">
        <v>1014</v>
      </c>
      <c r="C1339" s="122">
        <f>'MAL2T-2017A.XLS'!$G$844</f>
        <v>0</v>
      </c>
      <c r="D1339" s="122">
        <f>'MAL2T-2017A.XLS'!$G$844</f>
        <v>0</v>
      </c>
    </row>
    <row r="1340" spans="1:4">
      <c r="A1340" s="7" t="s">
        <v>1299</v>
      </c>
      <c r="B1340" s="123" t="s">
        <v>933</v>
      </c>
      <c r="C1340" s="124">
        <f>'MAL2T-2017A.XLS'!$G$845</f>
        <v>0</v>
      </c>
      <c r="D1340" s="124">
        <f>'MAL2T-2017A.XLS'!$G$845</f>
        <v>0</v>
      </c>
    </row>
    <row r="1341" spans="1:4">
      <c r="A1341" s="7" t="s">
        <v>1299</v>
      </c>
      <c r="B1341" s="151" t="s">
        <v>403</v>
      </c>
      <c r="C1341" s="45">
        <f>'MAL2T-2017A.XLS'!$G$846</f>
        <v>0</v>
      </c>
      <c r="D1341" s="45">
        <f>'MAL2T-2017A.XLS'!$G$846</f>
        <v>0</v>
      </c>
    </row>
    <row r="1342" spans="1:4">
      <c r="A1342" s="7" t="s">
        <v>1299</v>
      </c>
      <c r="B1342" s="103" t="s">
        <v>238</v>
      </c>
      <c r="C1342" s="45" t="s">
        <v>10</v>
      </c>
      <c r="D1342" s="45" t="s">
        <v>10</v>
      </c>
    </row>
    <row r="1343" spans="1:4">
      <c r="A1343" s="7" t="s">
        <v>1299</v>
      </c>
      <c r="B1343" s="112" t="s">
        <v>557</v>
      </c>
      <c r="C1343" s="45" t="str">
        <f>'MAL2T-2017A.XLS'!$H$833</f>
        <v>xxx</v>
      </c>
      <c r="D1343" s="45" t="str">
        <f>'MAL2T-2017A.XLS'!$H$833</f>
        <v>xxx</v>
      </c>
    </row>
    <row r="1344" spans="1:4">
      <c r="A1344" s="7" t="s">
        <v>1299</v>
      </c>
      <c r="B1344" s="84" t="s">
        <v>630</v>
      </c>
      <c r="C1344" s="45">
        <f>'MAL2T-2017A.XLS'!$H$834</f>
        <v>0</v>
      </c>
      <c r="D1344" s="45">
        <f>'MAL2T-2017A.XLS'!$H$834</f>
        <v>0</v>
      </c>
    </row>
    <row r="1345" spans="1:4">
      <c r="A1345" s="7" t="s">
        <v>1299</v>
      </c>
      <c r="B1345" s="84" t="s">
        <v>611</v>
      </c>
      <c r="C1345" s="45">
        <f>'MAL2T-2017A.XLS'!$H$835</f>
        <v>0</v>
      </c>
      <c r="D1345" s="45">
        <f>'MAL2T-2017A.XLS'!$H$835</f>
        <v>0</v>
      </c>
    </row>
    <row r="1346" spans="1:4">
      <c r="A1346" s="7" t="s">
        <v>1299</v>
      </c>
      <c r="B1346" s="84" t="s">
        <v>249</v>
      </c>
      <c r="C1346" s="45">
        <f>'MAL2T-2017A.XLS'!$H$836</f>
        <v>0</v>
      </c>
      <c r="D1346" s="45">
        <f>'MAL2T-2017A.XLS'!$H$836</f>
        <v>0</v>
      </c>
    </row>
    <row r="1347" spans="1:4">
      <c r="A1347" s="7" t="s">
        <v>1299</v>
      </c>
      <c r="B1347" s="84" t="s">
        <v>631</v>
      </c>
      <c r="C1347" s="45">
        <f>'MAL2T-2017A.XLS'!$H$837</f>
        <v>0</v>
      </c>
      <c r="D1347" s="45">
        <f>'MAL2T-2017A.XLS'!$H$837</f>
        <v>0</v>
      </c>
    </row>
    <row r="1348" spans="1:4">
      <c r="A1348" s="7" t="s">
        <v>1299</v>
      </c>
      <c r="B1348" s="85" t="s">
        <v>1015</v>
      </c>
      <c r="C1348" s="77">
        <f>'MAL2T-2017A.XLS'!$H$838</f>
        <v>0</v>
      </c>
      <c r="D1348" s="77">
        <f>'MAL2T-2017A.XLS'!$H$838</f>
        <v>0</v>
      </c>
    </row>
    <row r="1349" spans="1:4">
      <c r="A1349" s="7" t="s">
        <v>1299</v>
      </c>
      <c r="B1349" s="112" t="s">
        <v>765</v>
      </c>
      <c r="C1349" s="45" t="str">
        <f>'MAL2T-2017A.XLS'!$H$839</f>
        <v>xxx</v>
      </c>
      <c r="D1349" s="45" t="str">
        <f>'MAL2T-2017A.XLS'!$H$839</f>
        <v>xxx</v>
      </c>
    </row>
    <row r="1350" spans="1:4">
      <c r="A1350" s="7" t="s">
        <v>1299</v>
      </c>
      <c r="B1350" s="84" t="s">
        <v>630</v>
      </c>
      <c r="C1350" s="45">
        <f>'MAL2T-2017A.XLS'!$H$840</f>
        <v>0</v>
      </c>
      <c r="D1350" s="45">
        <f>'MAL2T-2017A.XLS'!$H$840</f>
        <v>0</v>
      </c>
    </row>
    <row r="1351" spans="1:4">
      <c r="A1351" s="7" t="s">
        <v>1299</v>
      </c>
      <c r="B1351" s="84" t="s">
        <v>611</v>
      </c>
      <c r="C1351" s="45">
        <f>'MAL2T-2017A.XLS'!$H$841</f>
        <v>0</v>
      </c>
      <c r="D1351" s="45">
        <f>'MAL2T-2017A.XLS'!$H$841</f>
        <v>0</v>
      </c>
    </row>
    <row r="1352" spans="1:4">
      <c r="A1352" s="7" t="s">
        <v>1299</v>
      </c>
      <c r="B1352" s="84" t="s">
        <v>249</v>
      </c>
      <c r="C1352" s="45">
        <f>'MAL2T-2017A.XLS'!$H$842</f>
        <v>0</v>
      </c>
      <c r="D1352" s="45">
        <f>'MAL2T-2017A.XLS'!$H$842</f>
        <v>0</v>
      </c>
    </row>
    <row r="1353" spans="1:4">
      <c r="A1353" s="7" t="s">
        <v>1299</v>
      </c>
      <c r="B1353" s="84" t="s">
        <v>631</v>
      </c>
      <c r="C1353" s="45">
        <f>'MAL2T-2017A.XLS'!$H$843</f>
        <v>0</v>
      </c>
      <c r="D1353" s="45">
        <f>'MAL2T-2017A.XLS'!$H$843</f>
        <v>0</v>
      </c>
    </row>
    <row r="1354" spans="1:4">
      <c r="A1354" s="7" t="s">
        <v>1299</v>
      </c>
      <c r="B1354" s="121" t="s">
        <v>1014</v>
      </c>
      <c r="C1354" s="122">
        <f>'MAL2T-2017A.XLS'!$H$844</f>
        <v>0</v>
      </c>
      <c r="D1354" s="122">
        <f>'MAL2T-2017A.XLS'!$H$844</f>
        <v>0</v>
      </c>
    </row>
    <row r="1355" spans="1:4">
      <c r="A1355" s="7" t="s">
        <v>1299</v>
      </c>
      <c r="B1355" s="123" t="s">
        <v>933</v>
      </c>
      <c r="C1355" s="124">
        <f>'MAL2T-2017A.XLS'!$H$845</f>
        <v>0</v>
      </c>
      <c r="D1355" s="124">
        <f>'MAL2T-2017A.XLS'!$H$845</f>
        <v>0</v>
      </c>
    </row>
    <row r="1356" spans="1:4">
      <c r="A1356" s="7" t="s">
        <v>1299</v>
      </c>
      <c r="B1356" s="151" t="s">
        <v>403</v>
      </c>
      <c r="C1356" s="45">
        <f>'MAL2T-2017A.XLS'!$H$846</f>
        <v>0</v>
      </c>
      <c r="D1356" s="45">
        <f>'MAL2T-2017A.XLS'!$H$846</f>
        <v>0</v>
      </c>
    </row>
    <row r="1357" spans="1:4">
      <c r="A1357" s="7" t="s">
        <v>1299</v>
      </c>
      <c r="B1357" s="103" t="s">
        <v>239</v>
      </c>
      <c r="C1357" s="45" t="s">
        <v>10</v>
      </c>
      <c r="D1357" s="45" t="s">
        <v>10</v>
      </c>
    </row>
    <row r="1358" spans="1:4">
      <c r="A1358" s="7" t="s">
        <v>1299</v>
      </c>
      <c r="B1358" s="112" t="s">
        <v>557</v>
      </c>
      <c r="C1358" s="45" t="str">
        <f>'MAL2T-2017A.XLS'!$I$833</f>
        <v>xxx</v>
      </c>
      <c r="D1358" s="45" t="str">
        <f>'MAL2T-2017A.XLS'!$I$833</f>
        <v>xxx</v>
      </c>
    </row>
    <row r="1359" spans="1:4">
      <c r="A1359" s="7" t="s">
        <v>1299</v>
      </c>
      <c r="B1359" s="84" t="s">
        <v>630</v>
      </c>
      <c r="C1359" s="45">
        <f>'MAL2T-2017A.XLS'!$I$834</f>
        <v>0</v>
      </c>
      <c r="D1359" s="45">
        <f>'MAL2T-2017A.XLS'!$I$834</f>
        <v>0</v>
      </c>
    </row>
    <row r="1360" spans="1:4">
      <c r="A1360" s="7" t="s">
        <v>1299</v>
      </c>
      <c r="B1360" s="84" t="s">
        <v>611</v>
      </c>
      <c r="C1360" s="45">
        <f>'MAL2T-2017A.XLS'!$I$835</f>
        <v>0</v>
      </c>
      <c r="D1360" s="45">
        <f>'MAL2T-2017A.XLS'!$I$835</f>
        <v>0</v>
      </c>
    </row>
    <row r="1361" spans="1:4">
      <c r="A1361" s="7" t="s">
        <v>1299</v>
      </c>
      <c r="B1361" s="84" t="s">
        <v>249</v>
      </c>
      <c r="C1361" s="45">
        <f>'MAL2T-2017A.XLS'!$I$836</f>
        <v>0</v>
      </c>
      <c r="D1361" s="45">
        <f>'MAL2T-2017A.XLS'!$I$836</f>
        <v>0</v>
      </c>
    </row>
    <row r="1362" spans="1:4">
      <c r="A1362" s="7" t="s">
        <v>1299</v>
      </c>
      <c r="B1362" s="84" t="s">
        <v>631</v>
      </c>
      <c r="C1362" s="45">
        <f>'MAL2T-2017A.XLS'!$I$837</f>
        <v>0</v>
      </c>
      <c r="D1362" s="45">
        <f>'MAL2T-2017A.XLS'!$I$837</f>
        <v>0</v>
      </c>
    </row>
    <row r="1363" spans="1:4">
      <c r="A1363" s="7" t="s">
        <v>1299</v>
      </c>
      <c r="B1363" s="85" t="s">
        <v>1015</v>
      </c>
      <c r="C1363" s="77">
        <f>'MAL2T-2017A.XLS'!$I$838</f>
        <v>0</v>
      </c>
      <c r="D1363" s="77">
        <f>'MAL2T-2017A.XLS'!$I$838</f>
        <v>0</v>
      </c>
    </row>
    <row r="1364" spans="1:4">
      <c r="A1364" s="7" t="s">
        <v>1299</v>
      </c>
      <c r="B1364" s="112" t="s">
        <v>765</v>
      </c>
      <c r="C1364" s="45" t="str">
        <f>'MAL2T-2017A.XLS'!$I$839</f>
        <v>xxx</v>
      </c>
      <c r="D1364" s="45" t="str">
        <f>'MAL2T-2017A.XLS'!$I$839</f>
        <v>xxx</v>
      </c>
    </row>
    <row r="1365" spans="1:4">
      <c r="A1365" s="7" t="s">
        <v>1299</v>
      </c>
      <c r="B1365" s="84" t="s">
        <v>630</v>
      </c>
      <c r="C1365" s="45">
        <f>'MAL2T-2017A.XLS'!$I$840</f>
        <v>0</v>
      </c>
      <c r="D1365" s="45">
        <f>'MAL2T-2017A.XLS'!$I$840</f>
        <v>0</v>
      </c>
    </row>
    <row r="1366" spans="1:4">
      <c r="A1366" s="7" t="s">
        <v>1299</v>
      </c>
      <c r="B1366" s="84" t="s">
        <v>611</v>
      </c>
      <c r="C1366" s="45">
        <f>'MAL2T-2017A.XLS'!$I$841</f>
        <v>0</v>
      </c>
      <c r="D1366" s="45">
        <f>'MAL2T-2017A.XLS'!$I$841</f>
        <v>0</v>
      </c>
    </row>
    <row r="1367" spans="1:4">
      <c r="A1367" s="7" t="s">
        <v>1299</v>
      </c>
      <c r="B1367" s="84" t="s">
        <v>249</v>
      </c>
      <c r="C1367" s="45">
        <f>'MAL2T-2017A.XLS'!$I$842</f>
        <v>0</v>
      </c>
      <c r="D1367" s="45">
        <f>'MAL2T-2017A.XLS'!$I$842</f>
        <v>0</v>
      </c>
    </row>
    <row r="1368" spans="1:4">
      <c r="A1368" s="7" t="s">
        <v>1299</v>
      </c>
      <c r="B1368" s="84" t="s">
        <v>631</v>
      </c>
      <c r="C1368" s="45">
        <f>'MAL2T-2017A.XLS'!$I$843</f>
        <v>0</v>
      </c>
      <c r="D1368" s="45">
        <f>'MAL2T-2017A.XLS'!$I$843</f>
        <v>0</v>
      </c>
    </row>
    <row r="1369" spans="1:4">
      <c r="A1369" s="7" t="s">
        <v>1299</v>
      </c>
      <c r="B1369" s="121" t="s">
        <v>1014</v>
      </c>
      <c r="C1369" s="122">
        <f>'MAL2T-2017A.XLS'!$I$844</f>
        <v>0</v>
      </c>
      <c r="D1369" s="122">
        <f>'MAL2T-2017A.XLS'!$I$844</f>
        <v>0</v>
      </c>
    </row>
    <row r="1370" spans="1:4">
      <c r="A1370" s="7" t="s">
        <v>1299</v>
      </c>
      <c r="B1370" s="123" t="s">
        <v>933</v>
      </c>
      <c r="C1370" s="124">
        <f>'MAL2T-2017A.XLS'!$I$845</f>
        <v>0</v>
      </c>
      <c r="D1370" s="124">
        <f>'MAL2T-2017A.XLS'!$I$845</f>
        <v>0</v>
      </c>
    </row>
    <row r="1371" spans="1:4">
      <c r="A1371" s="7" t="s">
        <v>1299</v>
      </c>
      <c r="B1371" s="151" t="s">
        <v>403</v>
      </c>
      <c r="C1371" s="45">
        <f>'MAL2T-2017A.XLS'!$I$846</f>
        <v>0</v>
      </c>
      <c r="D1371" s="45">
        <f>'MAL2T-2017A.XLS'!$I$846</f>
        <v>0</v>
      </c>
    </row>
    <row r="1372" spans="1:4">
      <c r="A1372" s="7" t="s">
        <v>1299</v>
      </c>
      <c r="B1372" s="103" t="s">
        <v>1307</v>
      </c>
      <c r="C1372" s="45" t="s">
        <v>10</v>
      </c>
      <c r="D1372" s="45" t="s">
        <v>10</v>
      </c>
    </row>
    <row r="1373" spans="1:4">
      <c r="A1373" s="7" t="s">
        <v>1299</v>
      </c>
      <c r="B1373" s="112" t="s">
        <v>557</v>
      </c>
      <c r="C1373" s="45" t="str">
        <f>'MAL2T-2017A.XLS'!$K$833</f>
        <v>xxx</v>
      </c>
      <c r="D1373" s="45" t="str">
        <f>'MAL2T-2017A.XLS'!$K$833</f>
        <v>xxx</v>
      </c>
    </row>
    <row r="1374" spans="1:4">
      <c r="A1374" s="7" t="s">
        <v>1299</v>
      </c>
      <c r="B1374" s="84" t="s">
        <v>630</v>
      </c>
      <c r="C1374" s="45">
        <f>'MAL2T-2017A.XLS'!J834</f>
        <v>0</v>
      </c>
      <c r="D1374" s="45">
        <f>'MAL2T-2017A.XLS'!J834</f>
        <v>0</v>
      </c>
    </row>
    <row r="1375" spans="1:4">
      <c r="A1375" s="7" t="s">
        <v>1299</v>
      </c>
      <c r="B1375" s="84" t="s">
        <v>611</v>
      </c>
      <c r="C1375" s="45">
        <f>'MAL2T-2017A.XLS'!J835</f>
        <v>0</v>
      </c>
      <c r="D1375" s="45">
        <f>'MAL2T-2017A.XLS'!J835</f>
        <v>0</v>
      </c>
    </row>
    <row r="1376" spans="1:4">
      <c r="A1376" s="7" t="s">
        <v>1299</v>
      </c>
      <c r="B1376" s="84" t="s">
        <v>249</v>
      </c>
      <c r="C1376" s="45">
        <f>'MAL2T-2017A.XLS'!J836</f>
        <v>0</v>
      </c>
      <c r="D1376" s="45">
        <f>'MAL2T-2017A.XLS'!J836</f>
        <v>0</v>
      </c>
    </row>
    <row r="1377" spans="1:4">
      <c r="A1377" s="7" t="s">
        <v>1299</v>
      </c>
      <c r="B1377" s="84" t="s">
        <v>631</v>
      </c>
      <c r="C1377" s="45">
        <f>'MAL2T-2017A.XLS'!J837</f>
        <v>0</v>
      </c>
      <c r="D1377" s="45">
        <f>'MAL2T-2017A.XLS'!J837</f>
        <v>0</v>
      </c>
    </row>
    <row r="1378" spans="1:4">
      <c r="A1378" s="7" t="s">
        <v>1299</v>
      </c>
      <c r="B1378" s="85" t="s">
        <v>1015</v>
      </c>
      <c r="C1378" s="77">
        <f>'MAL2T-2017A.XLS'!J838</f>
        <v>0</v>
      </c>
      <c r="D1378" s="77">
        <f>'MAL2T-2017A.XLS'!J838</f>
        <v>0</v>
      </c>
    </row>
    <row r="1379" spans="1:4">
      <c r="A1379" s="7" t="s">
        <v>1299</v>
      </c>
      <c r="B1379" s="112" t="s">
        <v>765</v>
      </c>
      <c r="C1379" s="45" t="str">
        <f>'MAL2T-2017A.XLS'!J839</f>
        <v>xxx</v>
      </c>
      <c r="D1379" s="45" t="str">
        <f>'MAL2T-2017A.XLS'!J839</f>
        <v>xxx</v>
      </c>
    </row>
    <row r="1380" spans="1:4">
      <c r="A1380" s="7" t="s">
        <v>1299</v>
      </c>
      <c r="B1380" s="84" t="s">
        <v>630</v>
      </c>
      <c r="C1380" s="45">
        <f>'MAL2T-2017A.XLS'!J840</f>
        <v>0</v>
      </c>
      <c r="D1380" s="45">
        <f>'MAL2T-2017A.XLS'!J840</f>
        <v>0</v>
      </c>
    </row>
    <row r="1381" spans="1:4">
      <c r="A1381" s="7" t="s">
        <v>1299</v>
      </c>
      <c r="B1381" s="84" t="s">
        <v>611</v>
      </c>
      <c r="C1381" s="45">
        <f>'MAL2T-2017A.XLS'!J841</f>
        <v>0</v>
      </c>
      <c r="D1381" s="45">
        <f>'MAL2T-2017A.XLS'!J841</f>
        <v>0</v>
      </c>
    </row>
    <row r="1382" spans="1:4">
      <c r="A1382" s="7" t="s">
        <v>1299</v>
      </c>
      <c r="B1382" s="84" t="s">
        <v>249</v>
      </c>
      <c r="C1382" s="45">
        <f>'MAL2T-2017A.XLS'!J842</f>
        <v>0</v>
      </c>
      <c r="D1382" s="45">
        <f>'MAL2T-2017A.XLS'!J842</f>
        <v>0</v>
      </c>
    </row>
    <row r="1383" spans="1:4">
      <c r="A1383" s="7" t="s">
        <v>1299</v>
      </c>
      <c r="B1383" s="84" t="s">
        <v>631</v>
      </c>
      <c r="C1383" s="45">
        <f>'MAL2T-2017A.XLS'!J843</f>
        <v>0</v>
      </c>
      <c r="D1383" s="45">
        <f>'MAL2T-2017A.XLS'!J843</f>
        <v>0</v>
      </c>
    </row>
    <row r="1384" spans="1:4">
      <c r="A1384" s="7" t="s">
        <v>1299</v>
      </c>
      <c r="B1384" s="121" t="s">
        <v>1014</v>
      </c>
      <c r="C1384" s="122">
        <f>'MAL2T-2017A.XLS'!J844</f>
        <v>0</v>
      </c>
      <c r="D1384" s="122">
        <f>'MAL2T-2017A.XLS'!J844</f>
        <v>0</v>
      </c>
    </row>
    <row r="1385" spans="1:4">
      <c r="A1385" s="7" t="s">
        <v>1299</v>
      </c>
      <c r="B1385" s="360" t="s">
        <v>933</v>
      </c>
      <c r="C1385" s="124">
        <f>'MAL2T-2017A.XLS'!J845</f>
        <v>0</v>
      </c>
      <c r="D1385" s="124">
        <f>'MAL2T-2017A.XLS'!J845</f>
        <v>0</v>
      </c>
    </row>
    <row r="1386" spans="1:4">
      <c r="A1386" s="7" t="s">
        <v>1299</v>
      </c>
      <c r="B1386" s="151" t="s">
        <v>403</v>
      </c>
      <c r="C1386" s="45">
        <f>'MAL2T-2017A.XLS'!J846</f>
        <v>0</v>
      </c>
      <c r="D1386" s="45">
        <f>'MAL2T-2017A.XLS'!J846</f>
        <v>0</v>
      </c>
    </row>
    <row r="1387" spans="1:4">
      <c r="A1387" s="7" t="s">
        <v>1299</v>
      </c>
      <c r="B1387" s="103" t="s">
        <v>244</v>
      </c>
      <c r="C1387" s="45" t="s">
        <v>10</v>
      </c>
      <c r="D1387" s="45" t="s">
        <v>10</v>
      </c>
    </row>
    <row r="1388" spans="1:4">
      <c r="A1388" s="7" t="s">
        <v>1299</v>
      </c>
      <c r="B1388" s="103" t="s">
        <v>1306</v>
      </c>
      <c r="C1388" s="45" t="s">
        <v>10</v>
      </c>
      <c r="D1388" s="45" t="s">
        <v>10</v>
      </c>
    </row>
    <row r="1389" spans="1:4">
      <c r="A1389" s="7" t="s">
        <v>1299</v>
      </c>
      <c r="B1389" s="112" t="s">
        <v>557</v>
      </c>
      <c r="C1389" s="45" t="str">
        <f>'MAL2T-2017A.XLS'!$K$833</f>
        <v>xxx</v>
      </c>
      <c r="D1389" s="45" t="str">
        <f>'MAL2T-2017A.XLS'!$K$833</f>
        <v>xxx</v>
      </c>
    </row>
    <row r="1390" spans="1:4">
      <c r="A1390" s="7" t="s">
        <v>1299</v>
      </c>
      <c r="B1390" s="84" t="s">
        <v>630</v>
      </c>
      <c r="C1390" s="45">
        <f>'MAL2T-2017A.XLS'!$K$834</f>
        <v>0</v>
      </c>
      <c r="D1390" s="45">
        <f>'MAL2T-2017A.XLS'!$K$834</f>
        <v>0</v>
      </c>
    </row>
    <row r="1391" spans="1:4">
      <c r="A1391" s="7" t="s">
        <v>1299</v>
      </c>
      <c r="B1391" s="84" t="s">
        <v>611</v>
      </c>
      <c r="C1391" s="45">
        <f>'MAL2T-2017A.XLS'!$K$835</f>
        <v>0</v>
      </c>
      <c r="D1391" s="45">
        <f>'MAL2T-2017A.XLS'!$K$835</f>
        <v>0</v>
      </c>
    </row>
    <row r="1392" spans="1:4">
      <c r="A1392" s="7" t="s">
        <v>1299</v>
      </c>
      <c r="B1392" s="84" t="s">
        <v>249</v>
      </c>
      <c r="C1392" s="45">
        <f>'MAL2T-2017A.XLS'!$K$836</f>
        <v>0</v>
      </c>
      <c r="D1392" s="45">
        <f>'MAL2T-2017A.XLS'!$K$836</f>
        <v>0</v>
      </c>
    </row>
    <row r="1393" spans="1:4">
      <c r="A1393" s="7" t="s">
        <v>1299</v>
      </c>
      <c r="B1393" s="84" t="s">
        <v>631</v>
      </c>
      <c r="C1393" s="45">
        <f>'MAL2T-2017A.XLS'!$K$837</f>
        <v>0</v>
      </c>
      <c r="D1393" s="45">
        <f>'MAL2T-2017A.XLS'!$K$837</f>
        <v>0</v>
      </c>
    </row>
    <row r="1394" spans="1:4">
      <c r="A1394" s="7" t="s">
        <v>1299</v>
      </c>
      <c r="B1394" s="85" t="s">
        <v>1015</v>
      </c>
      <c r="C1394" s="77">
        <f>'MAL2T-2017A.XLS'!$K$838</f>
        <v>0</v>
      </c>
      <c r="D1394" s="77">
        <f>'MAL2T-2017A.XLS'!$K$838</f>
        <v>0</v>
      </c>
    </row>
    <row r="1395" spans="1:4">
      <c r="A1395" s="7" t="s">
        <v>1299</v>
      </c>
      <c r="B1395" s="112" t="s">
        <v>765</v>
      </c>
      <c r="C1395" s="45" t="str">
        <f>'MAL2T-2017A.XLS'!$K$839</f>
        <v>xxx</v>
      </c>
      <c r="D1395" s="45" t="str">
        <f>'MAL2T-2017A.XLS'!$K$839</f>
        <v>xxx</v>
      </c>
    </row>
    <row r="1396" spans="1:4">
      <c r="A1396" s="7" t="s">
        <v>1299</v>
      </c>
      <c r="B1396" s="84" t="s">
        <v>630</v>
      </c>
      <c r="C1396" s="45">
        <f>'MAL2T-2017A.XLS'!$K$840</f>
        <v>0</v>
      </c>
      <c r="D1396" s="45">
        <f>'MAL2T-2017A.XLS'!$K$840</f>
        <v>0</v>
      </c>
    </row>
    <row r="1397" spans="1:4">
      <c r="A1397" s="7" t="s">
        <v>1299</v>
      </c>
      <c r="B1397" s="84" t="s">
        <v>611</v>
      </c>
      <c r="C1397" s="45">
        <f>'MAL2T-2017A.XLS'!$K$841</f>
        <v>0</v>
      </c>
      <c r="D1397" s="45">
        <f>'MAL2T-2017A.XLS'!$K$841</f>
        <v>0</v>
      </c>
    </row>
    <row r="1398" spans="1:4">
      <c r="A1398" s="7" t="s">
        <v>1299</v>
      </c>
      <c r="B1398" s="84" t="s">
        <v>249</v>
      </c>
      <c r="C1398" s="45">
        <f>'MAL2T-2017A.XLS'!$K$842</f>
        <v>0</v>
      </c>
      <c r="D1398" s="45">
        <f>'MAL2T-2017A.XLS'!$K$842</f>
        <v>0</v>
      </c>
    </row>
    <row r="1399" spans="1:4">
      <c r="A1399" s="7" t="s">
        <v>1299</v>
      </c>
      <c r="B1399" s="84" t="s">
        <v>631</v>
      </c>
      <c r="C1399" s="45">
        <f>'MAL2T-2017A.XLS'!$K$843</f>
        <v>0</v>
      </c>
      <c r="D1399" s="45">
        <f>'MAL2T-2017A.XLS'!$K$843</f>
        <v>0</v>
      </c>
    </row>
    <row r="1400" spans="1:4">
      <c r="A1400" s="7" t="s">
        <v>1299</v>
      </c>
      <c r="B1400" s="121" t="s">
        <v>1014</v>
      </c>
      <c r="C1400" s="122">
        <f>'MAL2T-2017A.XLS'!$K$844</f>
        <v>0</v>
      </c>
      <c r="D1400" s="122">
        <f>'MAL2T-2017A.XLS'!$K$844</f>
        <v>0</v>
      </c>
    </row>
    <row r="1401" spans="1:4">
      <c r="A1401" s="7" t="s">
        <v>1299</v>
      </c>
      <c r="B1401" s="123" t="s">
        <v>933</v>
      </c>
      <c r="C1401" s="124">
        <f>'MAL2T-2017A.XLS'!$K$845</f>
        <v>0</v>
      </c>
      <c r="D1401" s="124">
        <f>'MAL2T-2017A.XLS'!$K$845</f>
        <v>0</v>
      </c>
    </row>
    <row r="1402" spans="1:4">
      <c r="A1402" s="7" t="s">
        <v>1299</v>
      </c>
      <c r="B1402" s="151" t="s">
        <v>403</v>
      </c>
      <c r="C1402" s="45">
        <f>'MAL2T-2017A.XLS'!$K$846</f>
        <v>0</v>
      </c>
      <c r="D1402" s="45">
        <f>'MAL2T-2017A.XLS'!$K$846</f>
        <v>0</v>
      </c>
    </row>
    <row r="1403" spans="1:4">
      <c r="A1403" s="7" t="s">
        <v>1299</v>
      </c>
      <c r="B1403" s="103" t="s">
        <v>244</v>
      </c>
      <c r="C1403" s="45" t="s">
        <v>10</v>
      </c>
      <c r="D1403" s="45" t="s">
        <v>10</v>
      </c>
    </row>
    <row r="1404" spans="1:4">
      <c r="A1404" s="7" t="s">
        <v>1299</v>
      </c>
      <c r="B1404" s="112" t="s">
        <v>557</v>
      </c>
      <c r="C1404" s="45" t="str">
        <f>'MAL2T-2017A.XLS'!$L$833</f>
        <v>xxx</v>
      </c>
      <c r="D1404" s="45" t="str">
        <f>'MAL2T-2017A.XLS'!$L$833</f>
        <v>xxx</v>
      </c>
    </row>
    <row r="1405" spans="1:4">
      <c r="A1405" s="7" t="s">
        <v>1299</v>
      </c>
      <c r="B1405" s="84" t="s">
        <v>630</v>
      </c>
      <c r="C1405" s="45">
        <f>'MAL2T-2017A.XLS'!$L$834</f>
        <v>0</v>
      </c>
      <c r="D1405" s="45">
        <f>'MAL2T-2017A.XLS'!$L$834</f>
        <v>0</v>
      </c>
    </row>
    <row r="1406" spans="1:4">
      <c r="A1406" s="7" t="s">
        <v>1299</v>
      </c>
      <c r="B1406" s="84" t="s">
        <v>611</v>
      </c>
      <c r="C1406" s="45">
        <f>'MAL2T-2017A.XLS'!$L$835</f>
        <v>0</v>
      </c>
      <c r="D1406" s="45">
        <f>'MAL2T-2017A.XLS'!$L$835</f>
        <v>0</v>
      </c>
    </row>
    <row r="1407" spans="1:4">
      <c r="A1407" s="7" t="s">
        <v>1299</v>
      </c>
      <c r="B1407" s="84" t="s">
        <v>249</v>
      </c>
      <c r="C1407" s="45">
        <f>'MAL2T-2017A.XLS'!$L$836</f>
        <v>0</v>
      </c>
      <c r="D1407" s="45">
        <f>'MAL2T-2017A.XLS'!$L$836</f>
        <v>0</v>
      </c>
    </row>
    <row r="1408" spans="1:4">
      <c r="A1408" s="7" t="s">
        <v>1299</v>
      </c>
      <c r="B1408" s="84" t="s">
        <v>631</v>
      </c>
      <c r="C1408" s="45">
        <f>'MAL2T-2017A.XLS'!$L$837</f>
        <v>0</v>
      </c>
      <c r="D1408" s="45">
        <f>'MAL2T-2017A.XLS'!$L$837</f>
        <v>0</v>
      </c>
    </row>
    <row r="1409" spans="1:4">
      <c r="A1409" s="7" t="s">
        <v>1299</v>
      </c>
      <c r="B1409" s="85" t="s">
        <v>1015</v>
      </c>
      <c r="C1409" s="77">
        <f>'MAL2T-2017A.XLS'!$L$838</f>
        <v>0</v>
      </c>
      <c r="D1409" s="77">
        <f>'MAL2T-2017A.XLS'!$L$838</f>
        <v>0</v>
      </c>
    </row>
    <row r="1410" spans="1:4">
      <c r="A1410" s="7" t="s">
        <v>1299</v>
      </c>
      <c r="B1410" s="112" t="s">
        <v>765</v>
      </c>
      <c r="C1410" s="45" t="str">
        <f>'MAL2T-2017A.XLS'!$L$839</f>
        <v>xxx</v>
      </c>
      <c r="D1410" s="45" t="str">
        <f>'MAL2T-2017A.XLS'!$L$839</f>
        <v>xxx</v>
      </c>
    </row>
    <row r="1411" spans="1:4">
      <c r="A1411" s="7" t="s">
        <v>1299</v>
      </c>
      <c r="B1411" s="84" t="s">
        <v>630</v>
      </c>
      <c r="C1411" s="45">
        <f>'MAL2T-2017A.XLS'!$L$840</f>
        <v>0</v>
      </c>
      <c r="D1411" s="45">
        <f>'MAL2T-2017A.XLS'!$L$840</f>
        <v>0</v>
      </c>
    </row>
    <row r="1412" spans="1:4">
      <c r="A1412" s="7" t="s">
        <v>1299</v>
      </c>
      <c r="B1412" s="84" t="s">
        <v>611</v>
      </c>
      <c r="C1412" s="45">
        <f>'MAL2T-2017A.XLS'!$L$841</f>
        <v>0</v>
      </c>
      <c r="D1412" s="45">
        <f>'MAL2T-2017A.XLS'!$L$841</f>
        <v>0</v>
      </c>
    </row>
    <row r="1413" spans="1:4">
      <c r="A1413" s="7" t="s">
        <v>1299</v>
      </c>
      <c r="B1413" s="84" t="s">
        <v>249</v>
      </c>
      <c r="C1413" s="45">
        <f>'MAL2T-2017A.XLS'!$L$842</f>
        <v>0</v>
      </c>
      <c r="D1413" s="45">
        <f>'MAL2T-2017A.XLS'!$L$842</f>
        <v>0</v>
      </c>
    </row>
    <row r="1414" spans="1:4">
      <c r="A1414" s="7" t="s">
        <v>1299</v>
      </c>
      <c r="B1414" s="84" t="s">
        <v>631</v>
      </c>
      <c r="C1414" s="45">
        <f>'MAL2T-2017A.XLS'!$L$843</f>
        <v>0</v>
      </c>
      <c r="D1414" s="45">
        <f>'MAL2T-2017A.XLS'!$L$843</f>
        <v>0</v>
      </c>
    </row>
    <row r="1415" spans="1:4">
      <c r="A1415" s="7" t="s">
        <v>1299</v>
      </c>
      <c r="B1415" s="121" t="s">
        <v>1014</v>
      </c>
      <c r="C1415" s="122">
        <f>'MAL2T-2017A.XLS'!$L$844</f>
        <v>0</v>
      </c>
      <c r="D1415" s="122">
        <f>'MAL2T-2017A.XLS'!$L$844</f>
        <v>0</v>
      </c>
    </row>
    <row r="1416" spans="1:4">
      <c r="A1416" s="7" t="s">
        <v>1299</v>
      </c>
      <c r="B1416" s="123" t="s">
        <v>933</v>
      </c>
      <c r="C1416" s="124">
        <f>'MAL2T-2017A.XLS'!$L$845</f>
        <v>0</v>
      </c>
      <c r="D1416" s="124">
        <f>'MAL2T-2017A.XLS'!$L$845</f>
        <v>0</v>
      </c>
    </row>
    <row r="1417" spans="1:4">
      <c r="A1417" s="7" t="s">
        <v>1299</v>
      </c>
      <c r="B1417" s="151" t="s">
        <v>403</v>
      </c>
      <c r="C1417" s="45">
        <f>'MAL2T-2017A.XLS'!$L$846</f>
        <v>0</v>
      </c>
      <c r="D1417" s="45">
        <f>'MAL2T-2017A.XLS'!$L$846</f>
        <v>0</v>
      </c>
    </row>
    <row r="1418" spans="1:4">
      <c r="A1418" s="7" t="s">
        <v>1299</v>
      </c>
      <c r="B1418" s="67"/>
      <c r="C1418" s="44"/>
      <c r="D1418" s="44"/>
    </row>
    <row r="1419" spans="1:4" ht="33.950000000000003" customHeight="1">
      <c r="A1419" s="7" t="s">
        <v>356</v>
      </c>
      <c r="B1419" s="73" t="s">
        <v>27</v>
      </c>
      <c r="C1419" s="44"/>
      <c r="D1419" s="44"/>
    </row>
    <row r="1420" spans="1:4">
      <c r="A1420" s="7" t="s">
        <v>356</v>
      </c>
      <c r="B1420" s="206" t="s">
        <v>32</v>
      </c>
      <c r="C1420" s="50">
        <f>'MAL2T-2017A.XLS'!$F$856</f>
        <v>0</v>
      </c>
      <c r="D1420" s="50">
        <f>'MAL2T-2017A.XLS'!$F$856</f>
        <v>0</v>
      </c>
    </row>
    <row r="1421" spans="1:4">
      <c r="A1421" s="7" t="s">
        <v>356</v>
      </c>
      <c r="B1421" s="61" t="s">
        <v>33</v>
      </c>
      <c r="C1421" s="50">
        <f>'MAL2T-2017A.XLS'!$F$857</f>
        <v>0</v>
      </c>
      <c r="D1421" s="50">
        <f>'MAL2T-2017A.XLS'!$F$857</f>
        <v>0</v>
      </c>
    </row>
    <row r="1422" spans="1:4">
      <c r="A1422" s="7" t="s">
        <v>356</v>
      </c>
      <c r="B1422" s="206" t="s">
        <v>34</v>
      </c>
      <c r="C1422" s="50">
        <f>'MAL2T-2017A.XLS'!$F$858</f>
        <v>0</v>
      </c>
      <c r="D1422" s="50">
        <f>'MAL2T-2017A.XLS'!$F$858</f>
        <v>0</v>
      </c>
    </row>
    <row r="1423" spans="1:4">
      <c r="A1423" s="7" t="s">
        <v>356</v>
      </c>
      <c r="B1423" s="206" t="s">
        <v>926</v>
      </c>
      <c r="C1423" s="50">
        <f>'MAL2T-2017A.XLS'!$F$859</f>
        <v>0</v>
      </c>
      <c r="D1423" s="50">
        <f>'MAL2T-2017A.XLS'!$F$859</f>
        <v>0</v>
      </c>
    </row>
    <row r="1424" spans="1:4">
      <c r="A1424" s="7" t="s">
        <v>356</v>
      </c>
      <c r="B1424" s="206" t="s">
        <v>1208</v>
      </c>
      <c r="C1424" s="50">
        <f>'MAL2T-2017A.XLS'!F860</f>
        <v>0</v>
      </c>
      <c r="D1424" s="50">
        <f>'MAL2T-2017A.XLS'!F860</f>
        <v>0</v>
      </c>
    </row>
    <row r="1425" spans="1:4">
      <c r="A1425" s="7" t="s">
        <v>356</v>
      </c>
      <c r="B1425" s="206" t="s">
        <v>35</v>
      </c>
      <c r="C1425" s="50">
        <f>'MAL2T-2017A.XLS'!$F$861</f>
        <v>0</v>
      </c>
      <c r="D1425" s="50">
        <f>'MAL2T-2017A.XLS'!$F$861</f>
        <v>0</v>
      </c>
    </row>
    <row r="1426" spans="1:4">
      <c r="A1426" s="7" t="s">
        <v>356</v>
      </c>
      <c r="B1426" s="213" t="s">
        <v>30</v>
      </c>
      <c r="C1426" s="337">
        <f>'MAL2T-2017A.XLS'!$F$862</f>
        <v>0</v>
      </c>
      <c r="D1426" s="337">
        <f>'MAL2T-2017A.XLS'!$F$862</f>
        <v>0</v>
      </c>
    </row>
    <row r="1427" spans="1:4">
      <c r="A1427" s="7" t="s">
        <v>356</v>
      </c>
      <c r="B1427" s="285" t="s">
        <v>943</v>
      </c>
      <c r="C1427" s="338" t="e">
        <f>'MAL2T-2017A.XLS'!$F$863</f>
        <v>#DIV/0!</v>
      </c>
      <c r="D1427" s="338" t="e">
        <f>'MAL2T-2017A.XLS'!$F$863</f>
        <v>#DIV/0!</v>
      </c>
    </row>
    <row r="1428" spans="1:4">
      <c r="A1428" s="7" t="s">
        <v>356</v>
      </c>
      <c r="B1428" s="87"/>
      <c r="C1428" s="50"/>
      <c r="D1428" s="50"/>
    </row>
    <row r="1429" spans="1:4" ht="18" customHeight="1">
      <c r="A1429" s="7" t="s">
        <v>356</v>
      </c>
      <c r="B1429" s="73" t="s">
        <v>28</v>
      </c>
      <c r="C1429" s="44"/>
      <c r="D1429" s="44"/>
    </row>
    <row r="1430" spans="1:4">
      <c r="A1430" s="7" t="s">
        <v>356</v>
      </c>
      <c r="B1430" s="87" t="s">
        <v>930</v>
      </c>
      <c r="C1430" s="50">
        <f>'MAL2T-2017A.XLS'!$J$868</f>
        <v>0</v>
      </c>
      <c r="D1430" s="50">
        <f>'MAL2T-2017A.XLS'!$J$868</f>
        <v>0</v>
      </c>
    </row>
    <row r="1431" spans="1:4">
      <c r="A1431" s="7" t="s">
        <v>356</v>
      </c>
      <c r="B1431" s="87" t="s">
        <v>24</v>
      </c>
      <c r="C1431" s="50">
        <f>'MAL2T-2017A.XLS'!$J$869</f>
        <v>0</v>
      </c>
      <c r="D1431" s="50">
        <f>'MAL2T-2017A.XLS'!$J$869</f>
        <v>0</v>
      </c>
    </row>
    <row r="1432" spans="1:4">
      <c r="A1432" s="7" t="s">
        <v>356</v>
      </c>
      <c r="B1432" s="87" t="s">
        <v>22</v>
      </c>
      <c r="C1432" s="50">
        <f>'MAL2T-2017A.XLS'!$J$870</f>
        <v>0</v>
      </c>
      <c r="D1432" s="50">
        <f>'MAL2T-2017A.XLS'!$J$870</f>
        <v>0</v>
      </c>
    </row>
    <row r="1433" spans="1:4">
      <c r="A1433" s="7" t="s">
        <v>356</v>
      </c>
      <c r="B1433" s="87" t="s">
        <v>21</v>
      </c>
      <c r="C1433" s="50">
        <f>'MAL2T-2017A.XLS'!$J$871</f>
        <v>0</v>
      </c>
      <c r="D1433" s="50">
        <f>'MAL2T-2017A.XLS'!$J$871</f>
        <v>0</v>
      </c>
    </row>
    <row r="1434" spans="1:4">
      <c r="A1434" s="7" t="s">
        <v>356</v>
      </c>
      <c r="B1434" s="85" t="s">
        <v>948</v>
      </c>
      <c r="C1434" s="77">
        <f>'MAL2T-2017A.XLS'!$J$872</f>
        <v>0</v>
      </c>
      <c r="D1434" s="77">
        <f>'MAL2T-2017A.XLS'!$J$872</f>
        <v>0</v>
      </c>
    </row>
    <row r="1435" spans="1:4">
      <c r="A1435" s="7" t="s">
        <v>356</v>
      </c>
      <c r="B1435" s="87" t="s">
        <v>931</v>
      </c>
      <c r="C1435" s="50">
        <f>'MAL2T-2017A.XLS'!$J$873</f>
        <v>0</v>
      </c>
      <c r="D1435" s="50">
        <f>'MAL2T-2017A.XLS'!$J$873</f>
        <v>0</v>
      </c>
    </row>
    <row r="1436" spans="1:4">
      <c r="A1436" s="7" t="s">
        <v>356</v>
      </c>
      <c r="B1436" s="1161" t="s">
        <v>1259</v>
      </c>
      <c r="C1436" s="50">
        <f>'MAL2T-2017A.XLS'!J874</f>
        <v>0</v>
      </c>
      <c r="D1436" s="50">
        <f>'MAL2T-2017A.XLS'!$J$874</f>
        <v>0</v>
      </c>
    </row>
    <row r="1437" spans="1:4">
      <c r="A1437" s="7" t="s">
        <v>356</v>
      </c>
      <c r="B1437" s="87" t="s">
        <v>23</v>
      </c>
      <c r="C1437" s="50">
        <f>'MAL2T-2017A.XLS'!$J$875</f>
        <v>0</v>
      </c>
      <c r="D1437" s="50">
        <f>'MAL2T-2017A.XLS'!$J$875</f>
        <v>0</v>
      </c>
    </row>
    <row r="1438" spans="1:4">
      <c r="A1438" s="7" t="s">
        <v>356</v>
      </c>
      <c r="B1438" s="67"/>
      <c r="C1438" s="44"/>
      <c r="D1438" s="44"/>
    </row>
    <row r="1439" spans="1:4" ht="38.25" customHeight="1">
      <c r="A1439" s="7" t="s">
        <v>356</v>
      </c>
      <c r="B1439" s="73" t="s">
        <v>52</v>
      </c>
    </row>
    <row r="1440" spans="1:4">
      <c r="A1440" s="7" t="s">
        <v>356</v>
      </c>
      <c r="B1440" s="86" t="s">
        <v>240</v>
      </c>
    </row>
    <row r="1441" spans="1:4">
      <c r="A1441" s="7" t="s">
        <v>356</v>
      </c>
      <c r="B1441" s="87" t="s">
        <v>251</v>
      </c>
      <c r="C1441" s="45">
        <f>'MAL2T-2017A.XLS'!$E$888</f>
        <v>0</v>
      </c>
      <c r="D1441" s="45">
        <f>'MAL2T-2017A.XLS'!$E$888</f>
        <v>0</v>
      </c>
    </row>
    <row r="1442" spans="1:4">
      <c r="A1442" s="7" t="s">
        <v>356</v>
      </c>
      <c r="B1442" s="87" t="s">
        <v>62</v>
      </c>
      <c r="C1442" s="45">
        <f>'MAL2T-2017A.XLS'!$E$889</f>
        <v>0</v>
      </c>
      <c r="D1442" s="45">
        <f>'MAL2T-2017A.XLS'!$E$889</f>
        <v>0</v>
      </c>
    </row>
    <row r="1443" spans="1:4">
      <c r="A1443" s="7" t="s">
        <v>356</v>
      </c>
      <c r="B1443" s="87" t="s">
        <v>110</v>
      </c>
      <c r="C1443" s="45">
        <f>'MAL2T-2017A.XLS'!$E$890</f>
        <v>0</v>
      </c>
      <c r="D1443" s="45">
        <f>'MAL2T-2017A.XLS'!$E$890</f>
        <v>0</v>
      </c>
    </row>
    <row r="1444" spans="1:4">
      <c r="A1444" s="7" t="s">
        <v>356</v>
      </c>
      <c r="B1444" s="85" t="s">
        <v>805</v>
      </c>
      <c r="C1444" s="77">
        <f>'MAL2T-2017A.XLS'!$E$891</f>
        <v>0</v>
      </c>
      <c r="D1444" s="77">
        <f>'MAL2T-2017A.XLS'!$E$891</f>
        <v>0</v>
      </c>
    </row>
    <row r="1445" spans="1:4">
      <c r="A1445" s="7" t="s">
        <v>356</v>
      </c>
      <c r="B1445" s="86" t="s">
        <v>184</v>
      </c>
    </row>
    <row r="1446" spans="1:4">
      <c r="A1446" s="7" t="s">
        <v>356</v>
      </c>
      <c r="B1446" s="87" t="s">
        <v>251</v>
      </c>
      <c r="C1446" s="45">
        <f>'MAL2T-2017A.XLS'!$F$888</f>
        <v>0</v>
      </c>
      <c r="D1446" s="45">
        <f>'MAL2T-2017A.XLS'!$F$888</f>
        <v>0</v>
      </c>
    </row>
    <row r="1447" spans="1:4">
      <c r="A1447" s="7" t="s">
        <v>356</v>
      </c>
      <c r="B1447" s="87" t="s">
        <v>62</v>
      </c>
      <c r="C1447" s="45">
        <f>'MAL2T-2017A.XLS'!$F$889</f>
        <v>0</v>
      </c>
      <c r="D1447" s="45">
        <f>'MAL2T-2017A.XLS'!$F$889</f>
        <v>0</v>
      </c>
    </row>
    <row r="1448" spans="1:4">
      <c r="A1448" s="7" t="s">
        <v>356</v>
      </c>
      <c r="B1448" s="87" t="s">
        <v>110</v>
      </c>
      <c r="C1448" s="45">
        <f>'MAL2T-2017A.XLS'!$F$890</f>
        <v>0</v>
      </c>
      <c r="D1448" s="45">
        <f>'MAL2T-2017A.XLS'!$F$890</f>
        <v>0</v>
      </c>
    </row>
    <row r="1449" spans="1:4">
      <c r="A1449" s="7" t="s">
        <v>356</v>
      </c>
      <c r="B1449" s="85" t="s">
        <v>805</v>
      </c>
      <c r="C1449" s="77">
        <f>'MAL2T-2017A.XLS'!$F$891</f>
        <v>0</v>
      </c>
      <c r="D1449" s="77">
        <f>'MAL2T-2017A.XLS'!$F$891</f>
        <v>0</v>
      </c>
    </row>
    <row r="1450" spans="1:4">
      <c r="A1450" s="7" t="s">
        <v>356</v>
      </c>
    </row>
    <row r="1451" spans="1:4">
      <c r="A1451" s="7" t="s">
        <v>356</v>
      </c>
      <c r="B1451" s="73" t="s">
        <v>51</v>
      </c>
    </row>
    <row r="1452" spans="1:4">
      <c r="A1452" s="7" t="s">
        <v>356</v>
      </c>
      <c r="B1452" s="87" t="s">
        <v>900</v>
      </c>
      <c r="C1452" s="45">
        <f>'MAL2T-2017A.XLS'!$G$898</f>
        <v>0</v>
      </c>
      <c r="D1452" s="45">
        <f>'MAL2T-2017A.XLS'!$G$898</f>
        <v>0</v>
      </c>
    </row>
    <row r="1453" spans="1:4">
      <c r="A1453" s="7" t="s">
        <v>356</v>
      </c>
      <c r="B1453" s="87" t="s">
        <v>901</v>
      </c>
      <c r="C1453" s="45">
        <f>'MAL2T-2017A.XLS'!$G$899</f>
        <v>0</v>
      </c>
      <c r="D1453" s="45">
        <f>'MAL2T-2017A.XLS'!$G$899</f>
        <v>0</v>
      </c>
    </row>
    <row r="1454" spans="1:4">
      <c r="A1454" s="7" t="s">
        <v>356</v>
      </c>
      <c r="B1454" s="87" t="s">
        <v>283</v>
      </c>
      <c r="C1454" s="45">
        <f>'MAL2T-2017A.XLS'!$G$900</f>
        <v>0</v>
      </c>
      <c r="D1454" s="45">
        <f>'MAL2T-2017A.XLS'!$G$900</f>
        <v>0</v>
      </c>
    </row>
    <row r="1455" spans="1:4">
      <c r="A1455" s="7" t="s">
        <v>356</v>
      </c>
      <c r="B1455" s="87" t="s">
        <v>284</v>
      </c>
      <c r="C1455" s="45">
        <f>'MAL2T-2017A.XLS'!$G$901</f>
        <v>0</v>
      </c>
      <c r="D1455" s="45">
        <f>'MAL2T-2017A.XLS'!$G$901</f>
        <v>0</v>
      </c>
    </row>
    <row r="1456" spans="1:4">
      <c r="A1456" s="7" t="s">
        <v>356</v>
      </c>
      <c r="B1456" s="87" t="s">
        <v>848</v>
      </c>
      <c r="C1456" s="45">
        <f>'MAL2T-2017A.XLS'!$G$902</f>
        <v>0</v>
      </c>
      <c r="D1456" s="45">
        <f>'MAL2T-2017A.XLS'!$G$902</f>
        <v>0</v>
      </c>
    </row>
    <row r="1457" spans="1:4">
      <c r="A1457" s="7" t="s">
        <v>356</v>
      </c>
      <c r="B1457" s="85" t="s">
        <v>849</v>
      </c>
      <c r="C1457" s="77">
        <f>'MAL2T-2017A.XLS'!$G$903</f>
        <v>0</v>
      </c>
      <c r="D1457" s="77">
        <f>'MAL2T-2017A.XLS'!$G$903</f>
        <v>0</v>
      </c>
    </row>
    <row r="1458" spans="1:4">
      <c r="A1458" s="7" t="s">
        <v>356</v>
      </c>
      <c r="B1458" s="102"/>
    </row>
    <row r="1459" spans="1:4">
      <c r="A1459" s="7" t="s">
        <v>356</v>
      </c>
      <c r="B1459" s="113" t="s">
        <v>116</v>
      </c>
      <c r="C1459" s="43" t="str">
        <f>'MAL2T-2017A.XLS'!$I$904</f>
        <v/>
      </c>
      <c r="D1459" s="43" t="str">
        <f>'MAL2T-2017A.XLS'!$I$904</f>
        <v/>
      </c>
    </row>
    <row r="1460" spans="1:4">
      <c r="A1460" s="7" t="s">
        <v>356</v>
      </c>
      <c r="B1460" s="102"/>
    </row>
    <row r="1461" spans="1:4" ht="25.5">
      <c r="A1461" s="7" t="s">
        <v>356</v>
      </c>
      <c r="B1461" s="73" t="s">
        <v>41</v>
      </c>
    </row>
    <row r="1462" spans="1:4">
      <c r="A1462" s="7" t="s">
        <v>356</v>
      </c>
      <c r="B1462" s="87" t="s">
        <v>285</v>
      </c>
      <c r="C1462" s="45">
        <f>'MAL2T-2017A.XLS'!$G$909</f>
        <v>0</v>
      </c>
      <c r="D1462" s="45">
        <f>'MAL2T-2017A.XLS'!$G$909</f>
        <v>0</v>
      </c>
    </row>
    <row r="1463" spans="1:4">
      <c r="A1463" s="7" t="s">
        <v>356</v>
      </c>
      <c r="B1463" s="87" t="s">
        <v>286</v>
      </c>
      <c r="C1463" s="45" t="str">
        <f>'MAL2T-2017A.XLS'!$G$910</f>
        <v>xxxx</v>
      </c>
      <c r="D1463" s="45" t="str">
        <f>'MAL2T-2017A.XLS'!$G$910</f>
        <v>xxxx</v>
      </c>
    </row>
    <row r="1464" spans="1:4">
      <c r="A1464" s="7" t="s">
        <v>356</v>
      </c>
      <c r="B1464" s="87" t="s">
        <v>290</v>
      </c>
      <c r="C1464" s="45">
        <f>'MAL2T-2017A.XLS'!$G$911</f>
        <v>0</v>
      </c>
      <c r="D1464" s="45">
        <f>'MAL2T-2017A.XLS'!$G$911</f>
        <v>0</v>
      </c>
    </row>
    <row r="1465" spans="1:4">
      <c r="A1465" s="7" t="s">
        <v>356</v>
      </c>
      <c r="B1465" s="87" t="s">
        <v>287</v>
      </c>
      <c r="C1465" s="45">
        <f>'MAL2T-2017A.XLS'!$G$912</f>
        <v>0</v>
      </c>
      <c r="D1465" s="45">
        <f>'MAL2T-2017A.XLS'!$G$912</f>
        <v>0</v>
      </c>
    </row>
    <row r="1466" spans="1:4">
      <c r="A1466" s="7" t="s">
        <v>356</v>
      </c>
      <c r="B1466" s="87" t="s">
        <v>288</v>
      </c>
      <c r="C1466" s="45">
        <f>'MAL2T-2017A.XLS'!$G$913</f>
        <v>0</v>
      </c>
      <c r="D1466" s="45">
        <f>'MAL2T-2017A.XLS'!$G$913</f>
        <v>0</v>
      </c>
    </row>
    <row r="1467" spans="1:4">
      <c r="A1467" s="7" t="s">
        <v>356</v>
      </c>
      <c r="B1467" s="87" t="s">
        <v>289</v>
      </c>
      <c r="C1467" s="45">
        <f>'MAL2T-2017A.XLS'!$G$914</f>
        <v>0</v>
      </c>
      <c r="D1467" s="45">
        <f>'MAL2T-2017A.XLS'!$G$914</f>
        <v>0</v>
      </c>
    </row>
    <row r="1468" spans="1:4">
      <c r="A1468" s="7" t="s">
        <v>356</v>
      </c>
      <c r="B1468" s="85" t="s">
        <v>795</v>
      </c>
      <c r="C1468" s="77">
        <f>'MAL2T-2017A.XLS'!$G$915</f>
        <v>0</v>
      </c>
      <c r="D1468" s="77">
        <f>'MAL2T-2017A.XLS'!$G$915</f>
        <v>0</v>
      </c>
    </row>
    <row r="1469" spans="1:4">
      <c r="A1469" s="7" t="s">
        <v>356</v>
      </c>
      <c r="B1469" s="102"/>
    </row>
    <row r="1470" spans="1:4">
      <c r="A1470" s="7" t="s">
        <v>356</v>
      </c>
      <c r="B1470" s="114" t="s">
        <v>379</v>
      </c>
      <c r="C1470" s="43" t="str">
        <f>'MAL2T-2017A.XLS'!$E$918</f>
        <v/>
      </c>
      <c r="D1470" s="43" t="str">
        <f>'MAL2T-2017A.XLS'!$E$918</f>
        <v/>
      </c>
    </row>
    <row r="1471" spans="1:4">
      <c r="A1471" s="7" t="s">
        <v>356</v>
      </c>
    </row>
    <row r="1472" spans="1:4">
      <c r="A1472" s="7" t="s">
        <v>356</v>
      </c>
      <c r="B1472" s="35"/>
    </row>
    <row r="1473" spans="1:4" ht="15.75">
      <c r="A1473" s="7" t="s">
        <v>356</v>
      </c>
      <c r="B1473" s="106" t="s">
        <v>11</v>
      </c>
    </row>
    <row r="1474" spans="1:4">
      <c r="A1474" s="7" t="s">
        <v>356</v>
      </c>
      <c r="B1474" s="73" t="s">
        <v>50</v>
      </c>
    </row>
    <row r="1475" spans="1:4">
      <c r="A1475" s="7" t="s">
        <v>356</v>
      </c>
      <c r="B1475" s="104" t="s">
        <v>185</v>
      </c>
    </row>
    <row r="1476" spans="1:4">
      <c r="A1476" s="7" t="s">
        <v>356</v>
      </c>
      <c r="B1476" s="87" t="s">
        <v>839</v>
      </c>
      <c r="C1476" s="45">
        <f>'MAL2T-2017A.XLS'!$D$931</f>
        <v>0</v>
      </c>
      <c r="D1476" s="45">
        <f>'MAL2T-2017A.XLS'!$D$931</f>
        <v>0</v>
      </c>
    </row>
    <row r="1477" spans="1:4">
      <c r="A1477" s="7" t="s">
        <v>356</v>
      </c>
      <c r="B1477" s="87" t="s">
        <v>840</v>
      </c>
      <c r="C1477" s="45">
        <f>'MAL2T-2017A.XLS'!$D$932</f>
        <v>0</v>
      </c>
      <c r="D1477" s="45">
        <f>'MAL2T-2017A.XLS'!$D$932</f>
        <v>0</v>
      </c>
    </row>
    <row r="1478" spans="1:4">
      <c r="A1478" s="7" t="s">
        <v>356</v>
      </c>
      <c r="B1478" s="104" t="s">
        <v>186</v>
      </c>
      <c r="C1478" s="45" t="s">
        <v>612</v>
      </c>
      <c r="D1478" s="45" t="s">
        <v>612</v>
      </c>
    </row>
    <row r="1479" spans="1:4">
      <c r="A1479" s="7" t="s">
        <v>356</v>
      </c>
      <c r="B1479" s="87" t="s">
        <v>839</v>
      </c>
      <c r="C1479" s="45">
        <f>'MAL2T-2017A.XLS'!$E$931</f>
        <v>0</v>
      </c>
      <c r="D1479" s="45">
        <f>'MAL2T-2017A.XLS'!$E$931</f>
        <v>0</v>
      </c>
    </row>
    <row r="1480" spans="1:4">
      <c r="A1480" s="7" t="s">
        <v>356</v>
      </c>
      <c r="B1480" s="87" t="s">
        <v>840</v>
      </c>
      <c r="C1480" s="45">
        <f>'MAL2T-2017A.XLS'!$E$932</f>
        <v>0</v>
      </c>
      <c r="D1480" s="45">
        <f>'MAL2T-2017A.XLS'!$E$932</f>
        <v>0</v>
      </c>
    </row>
    <row r="1481" spans="1:4">
      <c r="A1481" s="7" t="s">
        <v>356</v>
      </c>
      <c r="B1481" s="104" t="s">
        <v>187</v>
      </c>
      <c r="C1481" s="45" t="s">
        <v>612</v>
      </c>
      <c r="D1481" s="45" t="s">
        <v>612</v>
      </c>
    </row>
    <row r="1482" spans="1:4">
      <c r="A1482" s="7" t="s">
        <v>356</v>
      </c>
      <c r="B1482" s="87" t="s">
        <v>839</v>
      </c>
      <c r="C1482" s="45">
        <f>'MAL2T-2017A.XLS'!$F$931</f>
        <v>0</v>
      </c>
      <c r="D1482" s="45">
        <f>'MAL2T-2017A.XLS'!$F$931</f>
        <v>0</v>
      </c>
    </row>
    <row r="1483" spans="1:4">
      <c r="A1483" s="7" t="s">
        <v>356</v>
      </c>
      <c r="B1483" s="87" t="s">
        <v>840</v>
      </c>
      <c r="C1483" s="45" t="str">
        <f>'MAL2T-2017A.XLS'!$F$932</f>
        <v>xxxx</v>
      </c>
      <c r="D1483" s="45" t="str">
        <f>'MAL2T-2017A.XLS'!$F$932</f>
        <v>xxxx</v>
      </c>
    </row>
    <row r="1484" spans="1:4">
      <c r="A1484" s="7" t="s">
        <v>356</v>
      </c>
      <c r="B1484" s="87"/>
    </row>
    <row r="1485" spans="1:4">
      <c r="A1485" s="7" t="s">
        <v>356</v>
      </c>
      <c r="B1485" s="72" t="s">
        <v>49</v>
      </c>
    </row>
    <row r="1486" spans="1:4">
      <c r="A1486" s="7" t="s">
        <v>356</v>
      </c>
      <c r="B1486" s="115" t="s">
        <v>616</v>
      </c>
      <c r="C1486" s="45">
        <f>'MAL2T-2017A.XLS'!$G$943</f>
        <v>0</v>
      </c>
      <c r="D1486" s="45">
        <f>'MAL2T-2017A.XLS'!$G$943</f>
        <v>0</v>
      </c>
    </row>
    <row r="1487" spans="1:4">
      <c r="A1487" s="7" t="s">
        <v>356</v>
      </c>
      <c r="B1487" s="87" t="s">
        <v>347</v>
      </c>
      <c r="C1487" s="45">
        <f>'MAL2T-2017A.XLS'!$G$944</f>
        <v>0</v>
      </c>
      <c r="D1487" s="45">
        <f>'MAL2T-2017A.XLS'!$G$944</f>
        <v>0</v>
      </c>
    </row>
    <row r="1488" spans="1:4">
      <c r="A1488" s="7" t="s">
        <v>356</v>
      </c>
      <c r="B1488" s="87" t="s">
        <v>252</v>
      </c>
      <c r="C1488" s="45">
        <f>'MAL2T-2017A.XLS'!$G$945</f>
        <v>0</v>
      </c>
      <c r="D1488" s="45">
        <f>'MAL2T-2017A.XLS'!$G$945</f>
        <v>0</v>
      </c>
    </row>
    <row r="1489" spans="1:4">
      <c r="A1489" s="7" t="s">
        <v>356</v>
      </c>
      <c r="B1489" s="87" t="s">
        <v>331</v>
      </c>
      <c r="C1489" s="45">
        <f>'MAL2T-2017A.XLS'!$G$946</f>
        <v>0</v>
      </c>
      <c r="D1489" s="45">
        <f>'MAL2T-2017A.XLS'!$G$946</f>
        <v>0</v>
      </c>
    </row>
    <row r="1490" spans="1:4">
      <c r="A1490" s="7" t="s">
        <v>356</v>
      </c>
      <c r="B1490" s="87" t="s">
        <v>332</v>
      </c>
      <c r="C1490" s="45">
        <f>'MAL2T-2017A.XLS'!$G$947</f>
        <v>0</v>
      </c>
      <c r="D1490" s="45">
        <f>'MAL2T-2017A.XLS'!$G$947</f>
        <v>0</v>
      </c>
    </row>
    <row r="1491" spans="1:4">
      <c r="A1491" s="7" t="s">
        <v>356</v>
      </c>
      <c r="B1491" s="87" t="s">
        <v>333</v>
      </c>
      <c r="C1491" s="45">
        <f>'MAL2T-2017A.XLS'!$G$948</f>
        <v>0</v>
      </c>
      <c r="D1491" s="45">
        <f>'MAL2T-2017A.XLS'!$G$948</f>
        <v>0</v>
      </c>
    </row>
    <row r="1492" spans="1:4">
      <c r="A1492" s="7" t="s">
        <v>356</v>
      </c>
      <c r="B1492" s="85" t="s">
        <v>997</v>
      </c>
      <c r="C1492" s="77">
        <f>'MAL2T-2017A.XLS'!$G$949</f>
        <v>0</v>
      </c>
      <c r="D1492" s="77">
        <f>'MAL2T-2017A.XLS'!$G$949</f>
        <v>0</v>
      </c>
    </row>
    <row r="1493" spans="1:4">
      <c r="A1493" s="7" t="s">
        <v>356</v>
      </c>
      <c r="B1493" s="87" t="s">
        <v>998</v>
      </c>
    </row>
    <row r="1494" spans="1:4">
      <c r="A1494" s="7" t="s">
        <v>356</v>
      </c>
      <c r="B1494" s="115" t="s">
        <v>616</v>
      </c>
      <c r="C1494" s="47">
        <f>'MAL2T-2017A.XLS'!$H$943</f>
        <v>0</v>
      </c>
      <c r="D1494" s="47">
        <f>'MAL2T-2017A.XLS'!$H$943</f>
        <v>0</v>
      </c>
    </row>
    <row r="1495" spans="1:4">
      <c r="A1495" s="7" t="s">
        <v>356</v>
      </c>
      <c r="B1495" s="87" t="s">
        <v>347</v>
      </c>
      <c r="C1495" s="47">
        <f>'MAL2T-2017A.XLS'!$H$944</f>
        <v>0</v>
      </c>
      <c r="D1495" s="47">
        <f>'MAL2T-2017A.XLS'!$H$944</f>
        <v>0</v>
      </c>
    </row>
    <row r="1496" spans="1:4">
      <c r="A1496" s="7" t="s">
        <v>356</v>
      </c>
      <c r="B1496" s="87" t="s">
        <v>252</v>
      </c>
      <c r="C1496" s="47">
        <f>'MAL2T-2017A.XLS'!$H$945</f>
        <v>0</v>
      </c>
      <c r="D1496" s="47">
        <f>'MAL2T-2017A.XLS'!$H$945</f>
        <v>0</v>
      </c>
    </row>
    <row r="1497" spans="1:4">
      <c r="A1497" s="7" t="s">
        <v>356</v>
      </c>
      <c r="B1497" s="87" t="s">
        <v>331</v>
      </c>
      <c r="C1497" s="47">
        <f>'MAL2T-2017A.XLS'!$H$946</f>
        <v>0</v>
      </c>
      <c r="D1497" s="47">
        <f>'MAL2T-2017A.XLS'!$H$946</f>
        <v>0</v>
      </c>
    </row>
    <row r="1498" spans="1:4">
      <c r="A1498" s="7" t="s">
        <v>356</v>
      </c>
      <c r="B1498" s="87" t="s">
        <v>332</v>
      </c>
      <c r="C1498" s="47">
        <f>'MAL2T-2017A.XLS'!$H$947</f>
        <v>0</v>
      </c>
      <c r="D1498" s="47">
        <f>'MAL2T-2017A.XLS'!$H$947</f>
        <v>0</v>
      </c>
    </row>
    <row r="1499" spans="1:4">
      <c r="A1499" s="7" t="s">
        <v>356</v>
      </c>
      <c r="B1499" s="87" t="s">
        <v>333</v>
      </c>
      <c r="C1499" s="47">
        <f>'MAL2T-2017A.XLS'!$H$948</f>
        <v>0</v>
      </c>
      <c r="D1499" s="47">
        <f>'MAL2T-2017A.XLS'!$H$948</f>
        <v>0</v>
      </c>
    </row>
    <row r="1500" spans="1:4">
      <c r="A1500" s="7" t="s">
        <v>356</v>
      </c>
      <c r="B1500" s="87"/>
    </row>
    <row r="1501" spans="1:4">
      <c r="A1501" s="7" t="s">
        <v>356</v>
      </c>
      <c r="B1501" s="66" t="s">
        <v>1027</v>
      </c>
    </row>
    <row r="1502" spans="1:4">
      <c r="A1502" s="7" t="s">
        <v>356</v>
      </c>
      <c r="B1502" s="84" t="s">
        <v>549</v>
      </c>
      <c r="C1502" s="45">
        <f>'MAL2T-2017A.XLS'!$E$954</f>
        <v>0</v>
      </c>
      <c r="D1502" s="45">
        <f>'MAL2T-2017A.XLS'!$E$954</f>
        <v>0</v>
      </c>
    </row>
    <row r="1503" spans="1:4">
      <c r="A1503" s="7" t="s">
        <v>356</v>
      </c>
      <c r="B1503" s="84" t="s">
        <v>550</v>
      </c>
      <c r="C1503" s="45">
        <f>'MAL2T-2017A.XLS'!$F$954</f>
        <v>0</v>
      </c>
      <c r="D1503" s="45">
        <f>'MAL2T-2017A.XLS'!$F$954</f>
        <v>0</v>
      </c>
    </row>
    <row r="1504" spans="1:4">
      <c r="A1504" s="7" t="s">
        <v>356</v>
      </c>
      <c r="B1504" s="84" t="s">
        <v>548</v>
      </c>
      <c r="C1504" s="45">
        <f>'MAL2T-2017A.XLS'!$G$954</f>
        <v>0</v>
      </c>
      <c r="D1504" s="45">
        <f>'MAL2T-2017A.XLS'!$G$954</f>
        <v>0</v>
      </c>
    </row>
    <row r="1505" spans="1:4">
      <c r="A1505" s="7" t="s">
        <v>356</v>
      </c>
      <c r="B1505" s="127" t="s">
        <v>133</v>
      </c>
      <c r="C1505" s="65">
        <f>'MAL2T-2017A.XLS'!$I$954</f>
        <v>0</v>
      </c>
      <c r="D1505" s="65">
        <f>'MAL2T-2017A.XLS'!$I$954</f>
        <v>0</v>
      </c>
    </row>
    <row r="1506" spans="1:4">
      <c r="A1506" s="7" t="s">
        <v>356</v>
      </c>
      <c r="B1506" s="84"/>
    </row>
    <row r="1507" spans="1:4">
      <c r="B1507" s="102"/>
    </row>
    <row r="1508" spans="1:4" ht="18.75">
      <c r="A1508" s="7" t="s">
        <v>1361</v>
      </c>
      <c r="B1508" s="116" t="s">
        <v>1388</v>
      </c>
    </row>
    <row r="1509" spans="1:4" ht="18.75">
      <c r="A1509" s="7" t="s">
        <v>1361</v>
      </c>
      <c r="B1509" s="116"/>
    </row>
    <row r="1510" spans="1:4">
      <c r="A1510" s="7" t="s">
        <v>1361</v>
      </c>
      <c r="B1510" s="107" t="s">
        <v>522</v>
      </c>
      <c r="C1510" s="1062"/>
      <c r="D1510" s="1062"/>
    </row>
    <row r="1511" spans="1:4">
      <c r="A1511" s="7" t="s">
        <v>1361</v>
      </c>
      <c r="B1511" s="107" t="s">
        <v>113</v>
      </c>
      <c r="C1511" s="1062" t="s">
        <v>114</v>
      </c>
      <c r="D1511" s="1062" t="s">
        <v>114</v>
      </c>
    </row>
    <row r="1512" spans="1:4">
      <c r="A1512" s="7" t="s">
        <v>1361</v>
      </c>
      <c r="B1512" s="107" t="s">
        <v>522</v>
      </c>
      <c r="C1512" s="1062"/>
      <c r="D1512" s="1062"/>
    </row>
    <row r="1513" spans="1:4">
      <c r="A1513" s="7" t="s">
        <v>1361</v>
      </c>
      <c r="B1513" s="107" t="s">
        <v>113</v>
      </c>
      <c r="C1513" s="1062" t="s">
        <v>114</v>
      </c>
      <c r="D1513" s="1062" t="s">
        <v>114</v>
      </c>
    </row>
    <row r="1514" spans="1:4">
      <c r="A1514" s="7" t="s">
        <v>1361</v>
      </c>
      <c r="B1514" s="433" t="s">
        <v>247</v>
      </c>
      <c r="C1514" s="1062">
        <f>'MAL2T-2017A.XLS'!I964</f>
        <v>0</v>
      </c>
      <c r="D1514" s="1062">
        <f>'MAL2T-2017A.XLS'!$I$964</f>
        <v>0</v>
      </c>
    </row>
    <row r="1515" spans="1:4">
      <c r="A1515" s="7" t="s">
        <v>1361</v>
      </c>
      <c r="B1515" s="433" t="s">
        <v>182</v>
      </c>
      <c r="C1515" s="1062">
        <f>'MAL2T-2017A.XLS'!I965</f>
        <v>0</v>
      </c>
      <c r="D1515" s="1062">
        <f>'MAL2T-2017A.XLS'!$I$965</f>
        <v>0</v>
      </c>
    </row>
    <row r="1516" spans="1:4">
      <c r="A1516" s="7" t="s">
        <v>1361</v>
      </c>
      <c r="B1516" s="433" t="s">
        <v>180</v>
      </c>
      <c r="C1516" s="1062">
        <f>'MAL2T-2017A.XLS'!I966</f>
        <v>0</v>
      </c>
      <c r="D1516" s="1062">
        <f>'MAL2T-2017A.XLS'!$I$966</f>
        <v>0</v>
      </c>
    </row>
    <row r="1517" spans="1:4">
      <c r="A1517" s="7" t="s">
        <v>1361</v>
      </c>
      <c r="B1517" s="433" t="s">
        <v>181</v>
      </c>
      <c r="C1517" s="1062">
        <f>'MAL2T-2017A.XLS'!I967</f>
        <v>0</v>
      </c>
      <c r="D1517" s="1062">
        <f>'MAL2T-2017A.XLS'!$I$967</f>
        <v>0</v>
      </c>
    </row>
    <row r="1518" spans="1:4">
      <c r="A1518" s="7" t="s">
        <v>1361</v>
      </c>
      <c r="B1518" s="433" t="s">
        <v>514</v>
      </c>
      <c r="C1518" s="1062">
        <f>'MAL2T-2017A.XLS'!I968</f>
        <v>0</v>
      </c>
      <c r="D1518" s="1062">
        <f>'MAL2T-2017A.XLS'!$I$968</f>
        <v>0</v>
      </c>
    </row>
    <row r="1519" spans="1:4">
      <c r="A1519" s="7" t="s">
        <v>1361</v>
      </c>
      <c r="B1519" s="117" t="s">
        <v>603</v>
      </c>
      <c r="C1519" s="1064">
        <f>'MAL2T-2017A.XLS'!I969</f>
        <v>0</v>
      </c>
      <c r="D1519" s="1064">
        <f>'MAL2T-2017A.XLS'!$I$969</f>
        <v>0</v>
      </c>
    </row>
    <row r="1520" spans="1:4">
      <c r="A1520" s="7" t="s">
        <v>1361</v>
      </c>
      <c r="B1520" s="433" t="s">
        <v>604</v>
      </c>
      <c r="C1520" s="1062">
        <f>'MAL2T-2017A.XLS'!I970</f>
        <v>0</v>
      </c>
      <c r="D1520" s="1062">
        <f>'MAL2T-2017A.XLS'!$I$970</f>
        <v>0</v>
      </c>
    </row>
    <row r="1521" spans="1:5">
      <c r="A1521" s="7" t="s">
        <v>1361</v>
      </c>
      <c r="B1521" s="107" t="s">
        <v>605</v>
      </c>
      <c r="C1521" s="1062">
        <f>'MAL2T-2017A.XLS'!I971</f>
        <v>0</v>
      </c>
      <c r="D1521" s="1062">
        <f>'MAL2T-2017A.XLS'!$I$971</f>
        <v>0</v>
      </c>
    </row>
    <row r="1522" spans="1:5">
      <c r="A1522" s="7" t="s">
        <v>1361</v>
      </c>
      <c r="B1522" s="107"/>
      <c r="C1522" s="1062"/>
      <c r="D1522" s="1062"/>
    </row>
    <row r="1523" spans="1:5">
      <c r="A1523" s="7" t="s">
        <v>1299</v>
      </c>
      <c r="B1523" s="107"/>
      <c r="C1523" s="1062"/>
      <c r="D1523" s="1062"/>
    </row>
    <row r="1524" spans="1:5">
      <c r="A1524" s="7" t="s">
        <v>1299</v>
      </c>
      <c r="B1524" s="107" t="s">
        <v>300</v>
      </c>
      <c r="C1524" s="1062"/>
      <c r="D1524" s="1062"/>
      <c r="E1524" s="1063"/>
    </row>
    <row r="1525" spans="1:5">
      <c r="A1525" s="7" t="s">
        <v>1299</v>
      </c>
      <c r="B1525" s="433" t="s">
        <v>254</v>
      </c>
      <c r="C1525" s="1062">
        <f>'MAL2T-2017A.XLS'!I988</f>
        <v>0</v>
      </c>
      <c r="D1525" s="1062">
        <f>'MAL2T-2017A.XLS'!$I$988</f>
        <v>0</v>
      </c>
      <c r="E1525" s="1063"/>
    </row>
    <row r="1526" spans="1:5">
      <c r="A1526" s="7" t="s">
        <v>1299</v>
      </c>
      <c r="B1526" s="433" t="s">
        <v>374</v>
      </c>
      <c r="C1526" s="1062">
        <f>'MAL2T-2017A.XLS'!I989</f>
        <v>0</v>
      </c>
      <c r="D1526" s="1062">
        <f>'MAL2T-2017A.XLS'!$I$989</f>
        <v>0</v>
      </c>
      <c r="E1526" s="1063"/>
    </row>
    <row r="1527" spans="1:5">
      <c r="A1527" s="7" t="s">
        <v>1299</v>
      </c>
      <c r="B1527" s="1059"/>
      <c r="C1527" s="1065"/>
      <c r="D1527" s="1065"/>
      <c r="E1527" s="1059"/>
    </row>
    <row r="1528" spans="1:5">
      <c r="A1528" s="7" t="s">
        <v>1299</v>
      </c>
      <c r="B1528" s="1066" t="s">
        <v>380</v>
      </c>
      <c r="C1528" s="1065"/>
      <c r="D1528" s="1065"/>
      <c r="E1528" s="1059"/>
    </row>
    <row r="1529" spans="1:5">
      <c r="A1529" s="7" t="s">
        <v>1299</v>
      </c>
      <c r="B1529" s="432" t="s">
        <v>1175</v>
      </c>
      <c r="C1529" s="320" t="s">
        <v>10</v>
      </c>
      <c r="D1529" s="320" t="s">
        <v>10</v>
      </c>
      <c r="E1529" s="1059"/>
    </row>
    <row r="1530" spans="1:5">
      <c r="A1530" s="7" t="s">
        <v>1299</v>
      </c>
      <c r="B1530" s="433" t="s">
        <v>585</v>
      </c>
      <c r="C1530" s="1067" t="s">
        <v>544</v>
      </c>
      <c r="D1530" s="1067" t="s">
        <v>544</v>
      </c>
      <c r="E1530" s="1059"/>
    </row>
    <row r="1531" spans="1:5">
      <c r="A1531" s="7" t="s">
        <v>1299</v>
      </c>
      <c r="B1531" s="433" t="s">
        <v>368</v>
      </c>
      <c r="C1531" s="1067">
        <f>'MAL2T-2017A.XLS'!H994</f>
        <v>0</v>
      </c>
      <c r="D1531" s="1067">
        <f>'MAL2T-2017A.XLS'!$H$994</f>
        <v>0</v>
      </c>
      <c r="E1531" s="1059"/>
    </row>
    <row r="1532" spans="1:5">
      <c r="A1532" s="7" t="s">
        <v>1299</v>
      </c>
      <c r="B1532" s="433" t="s">
        <v>369</v>
      </c>
      <c r="C1532" s="1067">
        <f>'MAL2T-2017A.XLS'!H995</f>
        <v>0</v>
      </c>
      <c r="D1532" s="1067">
        <f>'MAL2T-2017A.XLS'!$H$995</f>
        <v>0</v>
      </c>
      <c r="E1532" s="1059"/>
    </row>
    <row r="1533" spans="1:5">
      <c r="A1533" s="7" t="s">
        <v>1299</v>
      </c>
      <c r="B1533" s="433" t="s">
        <v>370</v>
      </c>
      <c r="C1533" s="1067">
        <f>'MAL2T-2017A.XLS'!H996</f>
        <v>0</v>
      </c>
      <c r="D1533" s="1067">
        <f>'MAL2T-2017A.XLS'!$H$996</f>
        <v>0</v>
      </c>
      <c r="E1533" s="1059"/>
    </row>
    <row r="1534" spans="1:5">
      <c r="A1534" s="7" t="s">
        <v>1299</v>
      </c>
      <c r="B1534" s="433" t="s">
        <v>371</v>
      </c>
      <c r="C1534" s="1130" t="e">
        <f>'MAL2T-2017A.XLS'!H997</f>
        <v>#DIV/0!</v>
      </c>
      <c r="D1534" s="1130" t="e">
        <f>'MAL2T-2017A.XLS'!$H$997</f>
        <v>#DIV/0!</v>
      </c>
      <c r="E1534" s="317" t="s">
        <v>1176</v>
      </c>
    </row>
    <row r="1535" spans="1:5">
      <c r="A1535" s="7" t="s">
        <v>1299</v>
      </c>
      <c r="B1535" s="433" t="s">
        <v>372</v>
      </c>
      <c r="C1535" s="1067">
        <f>'MAL2T-2017A.XLS'!H998</f>
        <v>0</v>
      </c>
      <c r="D1535" s="1067">
        <f>'MAL2T-2017A.XLS'!$H$998</f>
        <v>0</v>
      </c>
      <c r="E1535" s="1059"/>
    </row>
    <row r="1536" spans="1:5">
      <c r="A1536" s="7" t="s">
        <v>1299</v>
      </c>
      <c r="B1536" s="433" t="s">
        <v>373</v>
      </c>
      <c r="C1536" s="1067">
        <f>'MAL2T-2017A.XLS'!H999</f>
        <v>0</v>
      </c>
      <c r="D1536" s="1067">
        <f>'MAL2T-2017A.XLS'!$H$999</f>
        <v>0</v>
      </c>
      <c r="E1536" s="1059"/>
    </row>
    <row r="1537" spans="1:5">
      <c r="A1537" s="7" t="s">
        <v>1299</v>
      </c>
      <c r="B1537" s="107" t="s">
        <v>887</v>
      </c>
      <c r="C1537" s="1067" t="str">
        <f>'MAL2T-2017A.XLS'!H1000</f>
        <v>xxxx</v>
      </c>
      <c r="D1537" s="1067" t="str">
        <f>'MAL2T-2017A.XLS'!$H$1000</f>
        <v>xxxx</v>
      </c>
      <c r="E1537" s="1059"/>
    </row>
    <row r="1538" spans="1:5">
      <c r="A1538" s="7" t="s">
        <v>1299</v>
      </c>
      <c r="B1538" s="433" t="s">
        <v>262</v>
      </c>
      <c r="C1538" s="1067">
        <f>'MAL2T-2017A.XLS'!H1001</f>
        <v>0</v>
      </c>
      <c r="D1538" s="1067">
        <f>'MAL2T-2017A.XLS'!$H$1001</f>
        <v>0</v>
      </c>
      <c r="E1538" s="1059"/>
    </row>
    <row r="1539" spans="1:5">
      <c r="A1539" s="7" t="s">
        <v>1299</v>
      </c>
      <c r="B1539" s="433" t="s">
        <v>263</v>
      </c>
      <c r="C1539" s="1067">
        <f>'MAL2T-2017A.XLS'!H1002</f>
        <v>0</v>
      </c>
      <c r="D1539" s="1067">
        <f>'MAL2T-2017A.XLS'!$H$1002</f>
        <v>0</v>
      </c>
      <c r="E1539" s="1059"/>
    </row>
    <row r="1540" spans="1:5">
      <c r="A1540" s="7" t="s">
        <v>1299</v>
      </c>
      <c r="B1540" s="433" t="s">
        <v>264</v>
      </c>
      <c r="C1540" s="1067">
        <f>'MAL2T-2017A.XLS'!H1003</f>
        <v>0</v>
      </c>
      <c r="D1540" s="1067">
        <f>'MAL2T-2017A.XLS'!$H$1003</f>
        <v>0</v>
      </c>
      <c r="E1540" s="1059"/>
    </row>
    <row r="1541" spans="1:5">
      <c r="A1541" s="7" t="s">
        <v>1299</v>
      </c>
      <c r="B1541" s="433" t="s">
        <v>265</v>
      </c>
      <c r="C1541" s="1130" t="e">
        <f>'MAL2T-2017A.XLS'!H1004</f>
        <v>#DIV/0!</v>
      </c>
      <c r="D1541" s="1130" t="e">
        <f>'MAL2T-2017A.XLS'!$H$1004</f>
        <v>#DIV/0!</v>
      </c>
      <c r="E1541" s="317" t="s">
        <v>1176</v>
      </c>
    </row>
    <row r="1542" spans="1:5">
      <c r="A1542" s="7" t="s">
        <v>1299</v>
      </c>
      <c r="B1542" s="433" t="s">
        <v>266</v>
      </c>
      <c r="C1542" s="1067">
        <f>'MAL2T-2017A.XLS'!H1005</f>
        <v>0</v>
      </c>
      <c r="D1542" s="1067">
        <f>'MAL2T-2017A.XLS'!$H$1005</f>
        <v>0</v>
      </c>
      <c r="E1542" s="1059"/>
    </row>
    <row r="1543" spans="1:5">
      <c r="A1543" s="7" t="s">
        <v>1299</v>
      </c>
      <c r="B1543" s="1093" t="s">
        <v>1337</v>
      </c>
      <c r="C1543" s="1067">
        <f>'MAL2T-2017A.XLS'!H1006</f>
        <v>0</v>
      </c>
      <c r="D1543" s="1067">
        <f>'MAL2T-2017A.XLS'!$H$1006</f>
        <v>0</v>
      </c>
      <c r="E1543" s="1059"/>
    </row>
    <row r="1544" spans="1:5">
      <c r="A1544" s="7" t="s">
        <v>1299</v>
      </c>
      <c r="B1544" s="433" t="s">
        <v>267</v>
      </c>
      <c r="C1544" s="1067">
        <f>'MAL2T-2017A.XLS'!H1007</f>
        <v>0</v>
      </c>
      <c r="D1544" s="1067">
        <f>'MAL2T-2017A.XLS'!$H$1007</f>
        <v>0</v>
      </c>
      <c r="E1544" s="1059"/>
    </row>
    <row r="1545" spans="1:5">
      <c r="A1545" s="7" t="s">
        <v>1299</v>
      </c>
      <c r="B1545" s="433" t="s">
        <v>268</v>
      </c>
      <c r="C1545" s="1067">
        <f>'MAL2T-2017A.XLS'!H1008</f>
        <v>0</v>
      </c>
      <c r="D1545" s="1067">
        <f>'MAL2T-2017A.XLS'!$H$1008</f>
        <v>0</v>
      </c>
      <c r="E1545" s="1059"/>
    </row>
    <row r="1546" spans="1:5">
      <c r="A1546" s="7" t="s">
        <v>1299</v>
      </c>
      <c r="B1546" s="433" t="s">
        <v>269</v>
      </c>
      <c r="C1546" s="1067">
        <f>'MAL2T-2017A.XLS'!H1009</f>
        <v>0</v>
      </c>
      <c r="D1546" s="1067">
        <f>'MAL2T-2017A.XLS'!$H$1009</f>
        <v>0</v>
      </c>
      <c r="E1546" s="1059"/>
    </row>
    <row r="1547" spans="1:5">
      <c r="A1547" s="7" t="s">
        <v>1299</v>
      </c>
      <c r="B1547" s="433" t="s">
        <v>270</v>
      </c>
      <c r="C1547" s="1130" t="e">
        <f>'MAL2T-2017A.XLS'!H1010</f>
        <v>#DIV/0!</v>
      </c>
      <c r="D1547" s="1130" t="e">
        <f>'MAL2T-2017A.XLS'!$H$1010</f>
        <v>#DIV/0!</v>
      </c>
      <c r="E1547" s="317" t="s">
        <v>1176</v>
      </c>
    </row>
    <row r="1548" spans="1:5">
      <c r="A1548" s="7" t="s">
        <v>1299</v>
      </c>
      <c r="B1548" s="433"/>
      <c r="C1548" s="1068"/>
      <c r="D1548" s="1068"/>
      <c r="E1548" s="1059"/>
    </row>
    <row r="1549" spans="1:5">
      <c r="A1549" s="7" t="s">
        <v>1299</v>
      </c>
      <c r="B1549" s="432" t="s">
        <v>354</v>
      </c>
      <c r="C1549" s="320" t="s">
        <v>10</v>
      </c>
      <c r="D1549" s="320" t="s">
        <v>10</v>
      </c>
      <c r="E1549" s="1059"/>
    </row>
    <row r="1550" spans="1:5">
      <c r="A1550" s="7" t="s">
        <v>1299</v>
      </c>
      <c r="B1550" s="433" t="s">
        <v>585</v>
      </c>
      <c r="C1550" s="1068"/>
      <c r="D1550" s="1068"/>
      <c r="E1550" s="1059"/>
    </row>
    <row r="1551" spans="1:5">
      <c r="A1551" s="7" t="s">
        <v>1299</v>
      </c>
      <c r="B1551" s="433" t="s">
        <v>368</v>
      </c>
      <c r="C1551" s="1067">
        <f>'MAL2T-2017A.XLS'!I994</f>
        <v>0</v>
      </c>
      <c r="D1551" s="1067">
        <f>'MAL2T-2017A.XLS'!$I$994</f>
        <v>0</v>
      </c>
      <c r="E1551" s="1059"/>
    </row>
    <row r="1552" spans="1:5">
      <c r="A1552" s="7" t="s">
        <v>1299</v>
      </c>
      <c r="B1552" s="433" t="s">
        <v>369</v>
      </c>
      <c r="C1552" s="1067">
        <f>'MAL2T-2017A.XLS'!I995</f>
        <v>0</v>
      </c>
      <c r="D1552" s="1067">
        <f>'MAL2T-2017A.XLS'!$I$995</f>
        <v>0</v>
      </c>
      <c r="E1552" s="1059"/>
    </row>
    <row r="1553" spans="1:5">
      <c r="A1553" s="7" t="s">
        <v>1299</v>
      </c>
      <c r="B1553" s="433" t="s">
        <v>370</v>
      </c>
      <c r="C1553" s="1067">
        <f>'MAL2T-2017A.XLS'!I996</f>
        <v>0</v>
      </c>
      <c r="D1553" s="1067">
        <f>'MAL2T-2017A.XLS'!$I$996</f>
        <v>0</v>
      </c>
      <c r="E1553" s="1059"/>
    </row>
    <row r="1554" spans="1:5">
      <c r="A1554" s="7" t="s">
        <v>1299</v>
      </c>
      <c r="B1554" s="433" t="s">
        <v>371</v>
      </c>
      <c r="C1554" s="1130" t="e">
        <f>'MAL2T-2017A.XLS'!I997</f>
        <v>#DIV/0!</v>
      </c>
      <c r="D1554" s="1130" t="e">
        <f>'MAL2T-2017A.XLS'!$I$997</f>
        <v>#DIV/0!</v>
      </c>
      <c r="E1554" s="317" t="s">
        <v>1176</v>
      </c>
    </row>
    <row r="1555" spans="1:5">
      <c r="A1555" s="7" t="s">
        <v>1299</v>
      </c>
      <c r="B1555" s="433" t="s">
        <v>372</v>
      </c>
      <c r="C1555" s="1067">
        <f>'MAL2T-2017A.XLS'!I998</f>
        <v>0</v>
      </c>
      <c r="D1555" s="1067">
        <f>'MAL2T-2017A.XLS'!$I$998</f>
        <v>0</v>
      </c>
      <c r="E1555" s="1059"/>
    </row>
    <row r="1556" spans="1:5">
      <c r="A1556" s="7" t="s">
        <v>1299</v>
      </c>
      <c r="B1556" s="433" t="s">
        <v>373</v>
      </c>
      <c r="C1556" s="1067">
        <f>'MAL2T-2017A.XLS'!I999</f>
        <v>0</v>
      </c>
      <c r="D1556" s="1067">
        <f>'MAL2T-2017A.XLS'!$I$999</f>
        <v>0</v>
      </c>
      <c r="E1556" s="1059"/>
    </row>
    <row r="1557" spans="1:5">
      <c r="A1557" s="7" t="s">
        <v>1299</v>
      </c>
      <c r="B1557" s="107" t="s">
        <v>887</v>
      </c>
      <c r="C1557" s="1067" t="str">
        <f>'MAL2T-2017A.XLS'!I1000</f>
        <v>xxxx</v>
      </c>
      <c r="D1557" s="1067" t="str">
        <f>'MAL2T-2017A.XLS'!$I$1000</f>
        <v>xxxx</v>
      </c>
      <c r="E1557" s="1059"/>
    </row>
    <row r="1558" spans="1:5">
      <c r="A1558" s="7" t="s">
        <v>1299</v>
      </c>
      <c r="B1558" s="433" t="s">
        <v>262</v>
      </c>
      <c r="C1558" s="1067">
        <f>'MAL2T-2017A.XLS'!I1001</f>
        <v>0</v>
      </c>
      <c r="D1558" s="1067">
        <f>'MAL2T-2017A.XLS'!$I$1001</f>
        <v>0</v>
      </c>
      <c r="E1558" s="1059"/>
    </row>
    <row r="1559" spans="1:5">
      <c r="A1559" s="7" t="s">
        <v>1299</v>
      </c>
      <c r="B1559" s="433" t="s">
        <v>263</v>
      </c>
      <c r="C1559" s="1067">
        <f>'MAL2T-2017A.XLS'!I1002</f>
        <v>0</v>
      </c>
      <c r="D1559" s="1067">
        <f>'MAL2T-2017A.XLS'!$I$1002</f>
        <v>0</v>
      </c>
      <c r="E1559" s="1059"/>
    </row>
    <row r="1560" spans="1:5">
      <c r="A1560" s="7" t="s">
        <v>1299</v>
      </c>
      <c r="B1560" s="433" t="s">
        <v>264</v>
      </c>
      <c r="C1560" s="1067">
        <f>'MAL2T-2017A.XLS'!I1003</f>
        <v>0</v>
      </c>
      <c r="D1560" s="1067">
        <f>'MAL2T-2017A.XLS'!$I$1003</f>
        <v>0</v>
      </c>
      <c r="E1560" s="1059"/>
    </row>
    <row r="1561" spans="1:5">
      <c r="A1561" s="7" t="s">
        <v>1299</v>
      </c>
      <c r="B1561" s="433" t="s">
        <v>265</v>
      </c>
      <c r="C1561" s="1130" t="e">
        <f>'MAL2T-2017A.XLS'!I1004</f>
        <v>#DIV/0!</v>
      </c>
      <c r="D1561" s="1130" t="e">
        <f>'MAL2T-2017A.XLS'!$I$1004</f>
        <v>#DIV/0!</v>
      </c>
      <c r="E1561" s="317" t="s">
        <v>1176</v>
      </c>
    </row>
    <row r="1562" spans="1:5">
      <c r="A1562" s="7" t="s">
        <v>1299</v>
      </c>
      <c r="B1562" s="433" t="s">
        <v>266</v>
      </c>
      <c r="C1562" s="1067">
        <f>'MAL2T-2017A.XLS'!I1005</f>
        <v>0</v>
      </c>
      <c r="D1562" s="1067">
        <f>'MAL2T-2017A.XLS'!$I$1005</f>
        <v>0</v>
      </c>
      <c r="E1562" s="1059"/>
    </row>
    <row r="1563" spans="1:5">
      <c r="A1563" s="7" t="s">
        <v>1299</v>
      </c>
      <c r="B1563" s="1094" t="s">
        <v>1337</v>
      </c>
      <c r="C1563" s="1067">
        <f>'MAL2T-2017A.XLS'!I1006</f>
        <v>0</v>
      </c>
      <c r="D1563" s="1067">
        <f>'MAL2T-2017A.XLS'!$I$1006</f>
        <v>0</v>
      </c>
      <c r="E1563" s="1059"/>
    </row>
    <row r="1564" spans="1:5">
      <c r="A1564" s="7" t="s">
        <v>1299</v>
      </c>
      <c r="B1564" s="433" t="s">
        <v>267</v>
      </c>
      <c r="C1564" s="1067">
        <f>'MAL2T-2017A.XLS'!I1007</f>
        <v>0</v>
      </c>
      <c r="D1564" s="1067">
        <f>'MAL2T-2017A.XLS'!$I$1007</f>
        <v>0</v>
      </c>
      <c r="E1564" s="1059"/>
    </row>
    <row r="1565" spans="1:5">
      <c r="A1565" s="7" t="s">
        <v>1299</v>
      </c>
      <c r="B1565" s="433" t="s">
        <v>268</v>
      </c>
      <c r="C1565" s="1067">
        <f>'MAL2T-2017A.XLS'!I1008</f>
        <v>0</v>
      </c>
      <c r="D1565" s="1067">
        <f>'MAL2T-2017A.XLS'!$I$1008</f>
        <v>0</v>
      </c>
      <c r="E1565" s="1059"/>
    </row>
    <row r="1566" spans="1:5">
      <c r="A1566" s="7" t="s">
        <v>1299</v>
      </c>
      <c r="B1566" s="433" t="s">
        <v>269</v>
      </c>
      <c r="C1566" s="1067">
        <f>'MAL2T-2017A.XLS'!I1009</f>
        <v>0</v>
      </c>
      <c r="D1566" s="1067">
        <f>'MAL2T-2017A.XLS'!$I$1009</f>
        <v>0</v>
      </c>
      <c r="E1566" s="1059"/>
    </row>
    <row r="1567" spans="1:5">
      <c r="A1567" s="7" t="s">
        <v>1299</v>
      </c>
      <c r="B1567" s="433" t="s">
        <v>270</v>
      </c>
      <c r="C1567" s="1130" t="e">
        <f>'MAL2T-2017A.XLS'!I1010</f>
        <v>#DIV/0!</v>
      </c>
      <c r="D1567" s="1130" t="e">
        <f>'MAL2T-2017A.XLS'!$I$1010</f>
        <v>#DIV/0!</v>
      </c>
      <c r="E1567" s="317" t="s">
        <v>1176</v>
      </c>
    </row>
    <row r="1568" spans="1:5">
      <c r="A1568" s="7" t="s">
        <v>1299</v>
      </c>
      <c r="B1568" s="433"/>
      <c r="C1568" s="1067"/>
      <c r="D1568" s="1067"/>
      <c r="E1568" s="317"/>
    </row>
    <row r="1569" spans="1:13">
      <c r="A1569" s="7" t="s">
        <v>356</v>
      </c>
      <c r="B1569" s="1292" t="s">
        <v>1292</v>
      </c>
      <c r="C1569" s="1067"/>
      <c r="D1569" s="1067"/>
      <c r="E1569" s="317"/>
    </row>
    <row r="1570" spans="1:13">
      <c r="A1570" s="7" t="s">
        <v>356</v>
      </c>
      <c r="B1570" s="1291" t="s">
        <v>156</v>
      </c>
      <c r="C1570" s="1067">
        <f>'MAL2T-2017A.XLS'!I1017</f>
        <v>0</v>
      </c>
      <c r="D1570" s="1067">
        <f>'MAL2T-2017A.XLS'!$I$1017</f>
        <v>0</v>
      </c>
      <c r="E1570" s="317"/>
    </row>
    <row r="1571" spans="1:13">
      <c r="A1571" s="7" t="s">
        <v>356</v>
      </c>
      <c r="B1571" s="1291" t="s">
        <v>316</v>
      </c>
      <c r="C1571" s="1067">
        <f>'MAL2T-2017A.XLS'!I1018</f>
        <v>0</v>
      </c>
      <c r="D1571" s="1067">
        <f>'MAL2T-2017A.XLS'!$I$1018</f>
        <v>0</v>
      </c>
      <c r="E1571" s="317"/>
    </row>
    <row r="1572" spans="1:13">
      <c r="A1572" s="7" t="s">
        <v>356</v>
      </c>
      <c r="B1572" s="1291" t="s">
        <v>888</v>
      </c>
      <c r="C1572" s="1067">
        <f>'MAL2T-2017A.XLS'!I1019</f>
        <v>0</v>
      </c>
      <c r="D1572" s="1067">
        <f>'MAL2T-2017A.XLS'!$I$1019</f>
        <v>0</v>
      </c>
      <c r="E1572" s="317"/>
    </row>
    <row r="1573" spans="1:13">
      <c r="A1573" s="7" t="s">
        <v>356</v>
      </c>
      <c r="B1573" s="1291"/>
      <c r="C1573" s="1067"/>
      <c r="D1573" s="1067"/>
      <c r="E1573" s="317"/>
    </row>
    <row r="1574" spans="1:13">
      <c r="A1574" s="7" t="s">
        <v>356</v>
      </c>
      <c r="B1574" s="66" t="str">
        <f>'[1]MAL3T-2013A.XLS'!B142:D142</f>
        <v>1) Tid fra kommunal bolig er innvilget til boligtildeling er effektuert</v>
      </c>
      <c r="C1574" s="1067"/>
      <c r="D1574" s="1067"/>
      <c r="E1574" s="317"/>
    </row>
    <row r="1575" spans="1:13">
      <c r="A1575" s="7" t="s">
        <v>356</v>
      </c>
      <c r="B1575" s="1291" t="s">
        <v>1293</v>
      </c>
      <c r="C1575" s="1067">
        <f>'MAL2T-2017A.XLS'!F1022</f>
        <v>0</v>
      </c>
      <c r="D1575" s="1067">
        <f>'MAL2T-2017A.XLS'!$F$1022</f>
        <v>0</v>
      </c>
      <c r="E1575" s="317"/>
    </row>
    <row r="1576" spans="1:13">
      <c r="A1576" s="7" t="s">
        <v>356</v>
      </c>
      <c r="B1576" s="1291" t="s">
        <v>1294</v>
      </c>
      <c r="C1576" s="1067">
        <f>'MAL2T-2017A.XLS'!G1022</f>
        <v>0</v>
      </c>
      <c r="D1576" s="1067">
        <f>'MAL2T-2017A.XLS'!$G$1022</f>
        <v>0</v>
      </c>
      <c r="E1576" s="317"/>
    </row>
    <row r="1577" spans="1:13">
      <c r="A1577" s="7" t="s">
        <v>356</v>
      </c>
      <c r="B1577" s="1291" t="s">
        <v>693</v>
      </c>
      <c r="C1577" s="1067">
        <f>'MAL2T-2017A.XLS'!H1022</f>
        <v>0</v>
      </c>
      <c r="D1577" s="1067">
        <f>'MAL2T-2017A.XLS'!$H$1022</f>
        <v>0</v>
      </c>
      <c r="E1577" s="317"/>
    </row>
    <row r="1578" spans="1:13">
      <c r="A1578" s="7" t="s">
        <v>356</v>
      </c>
      <c r="B1578" s="1291" t="s">
        <v>694</v>
      </c>
      <c r="C1578" s="1067">
        <f>'MAL2T-2017A.XLS'!I1022</f>
        <v>0</v>
      </c>
      <c r="D1578" s="1067">
        <f>'MAL2T-2017A.XLS'!$I$1022</f>
        <v>0</v>
      </c>
      <c r="E1578" s="317"/>
      <c r="M1578" s="7" t="s">
        <v>152</v>
      </c>
    </row>
    <row r="1579" spans="1:13">
      <c r="A1579" s="7" t="s">
        <v>356</v>
      </c>
      <c r="B1579" s="1291" t="s">
        <v>67</v>
      </c>
      <c r="C1579" s="1067">
        <f>'MAL2T-2017A.XLS'!J1022</f>
        <v>0</v>
      </c>
      <c r="D1579" s="1067">
        <f>'MAL2T-2017A.XLS'!$J$1022</f>
        <v>0</v>
      </c>
      <c r="E1579" s="317"/>
    </row>
    <row r="1580" spans="1:13">
      <c r="A1580" s="7" t="s">
        <v>356</v>
      </c>
      <c r="B1580" s="66" t="s">
        <v>854</v>
      </c>
      <c r="C1580" s="1067">
        <f>'MAL2T-2017A.XLS'!K1022</f>
        <v>0</v>
      </c>
      <c r="D1580" s="1067">
        <f>'MAL2T-2017A.XLS'!$K$1022</f>
        <v>0</v>
      </c>
      <c r="E1580" s="317"/>
    </row>
    <row r="1581" spans="1:13">
      <c r="A1581" s="7" t="s">
        <v>356</v>
      </c>
      <c r="B1581" s="1291"/>
      <c r="C1581" s="1067"/>
      <c r="D1581" s="1067"/>
      <c r="E1581" s="317"/>
    </row>
    <row r="1582" spans="1:13">
      <c r="A1582" s="7" t="s">
        <v>356</v>
      </c>
      <c r="B1582" s="1293" t="s">
        <v>116</v>
      </c>
      <c r="C1582" s="1067" t="str">
        <f>'MAL2T-2017A.XLS'!G1027</f>
        <v/>
      </c>
      <c r="D1582" s="1067"/>
      <c r="E1582" s="317"/>
    </row>
    <row r="1583" spans="1:13">
      <c r="A1583" s="7" t="s">
        <v>356</v>
      </c>
      <c r="B1583" s="433"/>
      <c r="C1583" s="1067"/>
      <c r="D1583" s="1067"/>
      <c r="E1583" s="317"/>
    </row>
    <row r="1584" spans="1:13">
      <c r="A1584" s="7" t="s">
        <v>356</v>
      </c>
      <c r="B1584" s="433"/>
      <c r="C1584" s="1067"/>
      <c r="D1584" s="1067"/>
      <c r="E1584" s="317"/>
    </row>
    <row r="1585" spans="1:5">
      <c r="A1585" s="7" t="s">
        <v>1361</v>
      </c>
      <c r="B1585" s="84"/>
      <c r="C1585" s="49"/>
      <c r="D1585" s="49"/>
    </row>
    <row r="1586" spans="1:5">
      <c r="A1586" s="7" t="s">
        <v>1361</v>
      </c>
      <c r="B1586" s="72" t="s">
        <v>813</v>
      </c>
      <c r="C1586" s="50"/>
      <c r="D1586" s="50"/>
      <c r="E1586" s="51"/>
    </row>
    <row r="1587" spans="1:5">
      <c r="A1587" s="7" t="s">
        <v>1361</v>
      </c>
      <c r="B1587" s="89" t="s">
        <v>1166</v>
      </c>
      <c r="C1587" s="50"/>
      <c r="D1587" s="50"/>
      <c r="E1587" s="51"/>
    </row>
    <row r="1588" spans="1:5">
      <c r="A1588" s="7" t="s">
        <v>1361</v>
      </c>
      <c r="B1588" s="84" t="s">
        <v>245</v>
      </c>
      <c r="C1588" s="50"/>
      <c r="D1588" s="50"/>
      <c r="E1588" s="51"/>
    </row>
    <row r="1589" spans="1:5">
      <c r="A1589" s="7" t="s">
        <v>1361</v>
      </c>
      <c r="B1589" s="319" t="s">
        <v>515</v>
      </c>
      <c r="C1589" s="45">
        <f>'MAL2T-2017A.XLS'!E1035</f>
        <v>0</v>
      </c>
      <c r="D1589" s="45">
        <f>'MAL2T-2017A.XLS'!$E$1035</f>
        <v>0</v>
      </c>
    </row>
    <row r="1590" spans="1:5">
      <c r="A1590" s="7" t="s">
        <v>1361</v>
      </c>
      <c r="B1590" s="319" t="s">
        <v>516</v>
      </c>
      <c r="C1590" s="45">
        <f>'MAL2T-2017A.XLS'!F1035</f>
        <v>0</v>
      </c>
      <c r="D1590" s="45">
        <f>'MAL2T-2017A.XLS'!$F$1035</f>
        <v>0</v>
      </c>
    </row>
    <row r="1591" spans="1:5">
      <c r="A1591" s="7" t="s">
        <v>1361</v>
      </c>
      <c r="B1591" s="319" t="s">
        <v>517</v>
      </c>
      <c r="C1591" s="45">
        <f>'MAL2T-2017A.XLS'!G1035</f>
        <v>0</v>
      </c>
      <c r="D1591" s="45">
        <f>'MAL2T-2017A.XLS'!$G$1035</f>
        <v>0</v>
      </c>
    </row>
    <row r="1592" spans="1:5">
      <c r="A1592" s="7" t="s">
        <v>1361</v>
      </c>
      <c r="B1592" s="319" t="s">
        <v>518</v>
      </c>
      <c r="C1592" s="45">
        <f>'MAL2T-2017A.XLS'!H1035</f>
        <v>0</v>
      </c>
      <c r="D1592" s="45">
        <f>'MAL2T-2017A.XLS'!$H$1035</f>
        <v>0</v>
      </c>
    </row>
    <row r="1593" spans="1:5">
      <c r="A1593" s="7" t="s">
        <v>1361</v>
      </c>
      <c r="B1593" s="85" t="s">
        <v>136</v>
      </c>
      <c r="C1593" s="77">
        <f>'MAL2T-2017A.XLS'!I1035</f>
        <v>0</v>
      </c>
      <c r="D1593" s="77">
        <f>'MAL2T-2017A.XLS'!$I$1035</f>
        <v>0</v>
      </c>
      <c r="E1593" s="51"/>
    </row>
    <row r="1594" spans="1:5">
      <c r="A1594" s="7" t="s">
        <v>1361</v>
      </c>
      <c r="B1594" s="51"/>
      <c r="C1594" s="51"/>
      <c r="D1594" s="51"/>
      <c r="E1594" s="51"/>
    </row>
    <row r="1595" spans="1:5">
      <c r="A1595" s="7" t="s">
        <v>1361</v>
      </c>
      <c r="B1595" s="90" t="s">
        <v>246</v>
      </c>
      <c r="C1595" s="50"/>
      <c r="D1595" s="50"/>
      <c r="E1595" s="51"/>
    </row>
    <row r="1596" spans="1:5">
      <c r="A1596" s="7" t="s">
        <v>1361</v>
      </c>
      <c r="B1596" s="319" t="s">
        <v>515</v>
      </c>
      <c r="C1596" s="45">
        <f>'MAL2T-2017A.XLS'!E1036</f>
        <v>0</v>
      </c>
      <c r="D1596" s="45">
        <f>'MAL2T-2017A.XLS'!$E$1036</f>
        <v>0</v>
      </c>
    </row>
    <row r="1597" spans="1:5">
      <c r="A1597" s="7" t="s">
        <v>1361</v>
      </c>
      <c r="B1597" s="319" t="s">
        <v>516</v>
      </c>
      <c r="C1597" s="45">
        <f>'MAL2T-2017A.XLS'!F1036</f>
        <v>0</v>
      </c>
      <c r="D1597" s="45">
        <f>'MAL2T-2017A.XLS'!$F$1036</f>
        <v>0</v>
      </c>
    </row>
    <row r="1598" spans="1:5">
      <c r="A1598" s="7" t="s">
        <v>1361</v>
      </c>
      <c r="B1598" s="319" t="s">
        <v>517</v>
      </c>
      <c r="C1598" s="45">
        <f>'MAL2T-2017A.XLS'!G1036</f>
        <v>0</v>
      </c>
      <c r="D1598" s="45">
        <f>'MAL2T-2017A.XLS'!$G$1036</f>
        <v>0</v>
      </c>
    </row>
    <row r="1599" spans="1:5">
      <c r="A1599" s="7" t="s">
        <v>1361</v>
      </c>
      <c r="B1599" s="319" t="s">
        <v>518</v>
      </c>
      <c r="C1599" s="45">
        <f>'MAL2T-2017A.XLS'!H1036</f>
        <v>0</v>
      </c>
      <c r="D1599" s="45">
        <f>'MAL2T-2017A.XLS'!$H$1036</f>
        <v>0</v>
      </c>
    </row>
    <row r="1600" spans="1:5">
      <c r="A1600" s="7" t="s">
        <v>1361</v>
      </c>
      <c r="B1600" s="85" t="s">
        <v>519</v>
      </c>
      <c r="C1600" s="77">
        <f>'MAL2T-2017A.XLS'!I1036</f>
        <v>0</v>
      </c>
      <c r="D1600" s="77">
        <f>'MAL2T-2017A.XLS'!$I$1036</f>
        <v>0</v>
      </c>
      <c r="E1600" s="51"/>
    </row>
    <row r="1601" spans="1:5">
      <c r="A1601" s="7" t="s">
        <v>1361</v>
      </c>
    </row>
    <row r="1602" spans="1:5">
      <c r="A1602" s="7" t="s">
        <v>1361</v>
      </c>
      <c r="B1602" s="90" t="s">
        <v>774</v>
      </c>
      <c r="C1602" s="50"/>
      <c r="D1602" s="50"/>
      <c r="E1602" s="51"/>
    </row>
    <row r="1603" spans="1:5">
      <c r="A1603" s="7" t="s">
        <v>1361</v>
      </c>
      <c r="B1603" s="319" t="s">
        <v>515</v>
      </c>
      <c r="C1603" s="45">
        <f>'MAL2T-2017A.XLS'!E1037</f>
        <v>0</v>
      </c>
    </row>
    <row r="1604" spans="1:5">
      <c r="A1604" s="7" t="s">
        <v>1361</v>
      </c>
      <c r="B1604" s="319" t="s">
        <v>516</v>
      </c>
      <c r="C1604" s="45">
        <f>'MAL2T-2017A.XLS'!F1037</f>
        <v>0</v>
      </c>
    </row>
    <row r="1605" spans="1:5">
      <c r="A1605" s="7" t="s">
        <v>1361</v>
      </c>
      <c r="B1605" s="319" t="s">
        <v>517</v>
      </c>
      <c r="C1605" s="45">
        <f>'MAL2T-2017A.XLS'!G1037</f>
        <v>0</v>
      </c>
    </row>
    <row r="1606" spans="1:5">
      <c r="A1606" s="7" t="s">
        <v>1361</v>
      </c>
      <c r="B1606" s="319" t="s">
        <v>518</v>
      </c>
      <c r="C1606" s="45">
        <f>'MAL2T-2017A.XLS'!H1037</f>
        <v>0</v>
      </c>
    </row>
    <row r="1607" spans="1:5">
      <c r="A1607" s="7" t="s">
        <v>1361</v>
      </c>
      <c r="B1607" s="85" t="s">
        <v>159</v>
      </c>
      <c r="C1607" s="77">
        <f>'MAL2T-2017A.XLS'!I1037</f>
        <v>0</v>
      </c>
      <c r="D1607" s="77"/>
      <c r="E1607" s="51"/>
    </row>
    <row r="1608" spans="1:5">
      <c r="A1608" s="7" t="s">
        <v>1361</v>
      </c>
      <c r="B1608" s="51"/>
      <c r="C1608" s="51"/>
      <c r="D1608" s="51"/>
      <c r="E1608" s="51"/>
    </row>
    <row r="1609" spans="1:5">
      <c r="A1609" s="7" t="s">
        <v>1361</v>
      </c>
      <c r="B1609" s="345" t="s">
        <v>650</v>
      </c>
      <c r="C1609" s="199"/>
      <c r="D1609" s="199"/>
      <c r="E1609" s="51"/>
    </row>
    <row r="1610" spans="1:5">
      <c r="A1610" s="7" t="s">
        <v>1361</v>
      </c>
      <c r="B1610" s="346" t="s">
        <v>1421</v>
      </c>
      <c r="C1610" s="35"/>
      <c r="D1610" s="35"/>
      <c r="E1610" s="51"/>
    </row>
    <row r="1611" spans="1:5">
      <c r="A1611" s="7" t="s">
        <v>1361</v>
      </c>
      <c r="B1611" s="347" t="s">
        <v>653</v>
      </c>
      <c r="C1611" s="344"/>
      <c r="D1611" s="344"/>
      <c r="E1611" s="51"/>
    </row>
    <row r="1612" spans="1:5">
      <c r="A1612" s="7" t="s">
        <v>1361</v>
      </c>
      <c r="B1612" s="348" t="s">
        <v>654</v>
      </c>
      <c r="C1612" s="344"/>
      <c r="D1612" s="344"/>
      <c r="E1612" s="51"/>
    </row>
    <row r="1613" spans="1:5">
      <c r="A1613" s="7" t="s">
        <v>1361</v>
      </c>
      <c r="B1613" s="123" t="s">
        <v>730</v>
      </c>
      <c r="C1613" s="124">
        <f>'MAL2T-2017A.XLS'!E1047</f>
        <v>0</v>
      </c>
      <c r="D1613" s="124">
        <f>'MAL2T-2017A.XLS'!$E$1047</f>
        <v>0</v>
      </c>
      <c r="E1613" s="51"/>
    </row>
    <row r="1614" spans="1:5">
      <c r="A1614" s="7" t="s">
        <v>1361</v>
      </c>
      <c r="B1614" s="85" t="s">
        <v>523</v>
      </c>
      <c r="C1614" s="77">
        <f>'MAL2T-2017A.XLS'!E1048</f>
        <v>0</v>
      </c>
      <c r="D1614" s="77">
        <f>'MAL2T-2017A.XLS'!$E$1048</f>
        <v>0</v>
      </c>
      <c r="E1614" s="51"/>
    </row>
    <row r="1615" spans="1:5">
      <c r="A1615" s="7" t="s">
        <v>1361</v>
      </c>
      <c r="B1615" s="85" t="s">
        <v>521</v>
      </c>
      <c r="C1615" s="77">
        <f>'MAL2T-2017A.XLS'!E1049</f>
        <v>0</v>
      </c>
      <c r="D1615" s="77">
        <f>'MAL2T-2017A.XLS'!$E$1049</f>
        <v>0</v>
      </c>
      <c r="E1615" s="51"/>
    </row>
    <row r="1616" spans="1:5">
      <c r="A1616" s="7" t="s">
        <v>1361</v>
      </c>
      <c r="B1616" s="67"/>
      <c r="C1616" s="44"/>
      <c r="D1616" s="44"/>
      <c r="E1616" s="51"/>
    </row>
    <row r="1617" spans="1:5">
      <c r="A1617" s="7" t="s">
        <v>1361</v>
      </c>
      <c r="B1617" s="67"/>
      <c r="C1617" s="44"/>
      <c r="D1617" s="44"/>
      <c r="E1617" s="51"/>
    </row>
    <row r="1618" spans="1:5">
      <c r="A1618" s="7" t="s">
        <v>1361</v>
      </c>
      <c r="B1618" s="67"/>
      <c r="C1618" s="44"/>
      <c r="D1618" s="44"/>
      <c r="E1618" s="51"/>
    </row>
    <row r="1619" spans="1:5">
      <c r="A1619" s="7" t="s">
        <v>1361</v>
      </c>
      <c r="C1619" s="46"/>
      <c r="D1619" s="46"/>
    </row>
    <row r="1620" spans="1:5" ht="25.5">
      <c r="A1620" s="7" t="s">
        <v>1361</v>
      </c>
      <c r="B1620" s="72" t="s">
        <v>1420</v>
      </c>
      <c r="C1620" s="50"/>
      <c r="D1620" s="50"/>
      <c r="E1620" s="51"/>
    </row>
    <row r="1621" spans="1:5">
      <c r="A1621" s="7" t="s">
        <v>1361</v>
      </c>
      <c r="B1621" s="89" t="s">
        <v>811</v>
      </c>
      <c r="C1621" s="50"/>
      <c r="D1621" s="50"/>
      <c r="E1621" s="51"/>
    </row>
    <row r="1622" spans="1:5">
      <c r="A1622" s="7" t="s">
        <v>1361</v>
      </c>
      <c r="B1622" s="84" t="s">
        <v>245</v>
      </c>
      <c r="C1622" s="50">
        <f>'MAL2T-2017A.XLS'!$G$1057</f>
        <v>0</v>
      </c>
      <c r="D1622" s="50">
        <f>'MAL2T-2017A.XLS'!$G$1057</f>
        <v>0</v>
      </c>
      <c r="E1622" s="51"/>
    </row>
    <row r="1623" spans="1:5">
      <c r="A1623" s="7" t="s">
        <v>1361</v>
      </c>
      <c r="B1623" s="90" t="s">
        <v>246</v>
      </c>
      <c r="C1623" s="50">
        <f>'MAL2T-2017A.XLS'!$G$1058</f>
        <v>0</v>
      </c>
      <c r="D1623" s="50">
        <f>'MAL2T-2017A.XLS'!$G$1058</f>
        <v>0</v>
      </c>
      <c r="E1623" s="51"/>
    </row>
    <row r="1624" spans="1:5">
      <c r="A1624" s="7" t="s">
        <v>1361</v>
      </c>
      <c r="B1624" s="85" t="s">
        <v>159</v>
      </c>
      <c r="C1624" s="77">
        <f>'MAL2T-2017A.XLS'!$G$1059</f>
        <v>0</v>
      </c>
      <c r="D1624" s="77">
        <f>'MAL2T-2017A.XLS'!$G$1059</f>
        <v>0</v>
      </c>
      <c r="E1624" s="51"/>
    </row>
    <row r="1625" spans="1:5">
      <c r="A1625" s="7" t="s">
        <v>1361</v>
      </c>
      <c r="B1625" s="89" t="s">
        <v>812</v>
      </c>
      <c r="C1625" s="53"/>
      <c r="D1625" s="53"/>
      <c r="E1625" s="51"/>
    </row>
    <row r="1626" spans="1:5">
      <c r="A1626" s="7" t="s">
        <v>1361</v>
      </c>
      <c r="B1626" s="84" t="s">
        <v>245</v>
      </c>
      <c r="C1626" s="50">
        <f>'MAL2T-2017A.XLS'!$H$1057</f>
        <v>0</v>
      </c>
      <c r="D1626" s="50">
        <f>'MAL2T-2017A.XLS'!$H$1057</f>
        <v>0</v>
      </c>
      <c r="E1626" s="51"/>
    </row>
    <row r="1627" spans="1:5">
      <c r="A1627" s="7" t="s">
        <v>1361</v>
      </c>
      <c r="B1627" s="90" t="s">
        <v>246</v>
      </c>
      <c r="C1627" s="50">
        <f>'MAL2T-2017A.XLS'!$H$1058</f>
        <v>0</v>
      </c>
      <c r="D1627" s="50">
        <f>'MAL2T-2017A.XLS'!$H$1058</f>
        <v>0</v>
      </c>
      <c r="E1627" s="51"/>
    </row>
    <row r="1628" spans="1:5">
      <c r="A1628" s="7" t="s">
        <v>1361</v>
      </c>
      <c r="B1628" s="85" t="s">
        <v>159</v>
      </c>
      <c r="C1628" s="77">
        <f>'MAL2T-2017A.XLS'!$H$1059</f>
        <v>0</v>
      </c>
      <c r="D1628" s="77">
        <f>'MAL2T-2017A.XLS'!$H$1059</f>
        <v>0</v>
      </c>
      <c r="E1628" s="51"/>
    </row>
    <row r="1629" spans="1:5">
      <c r="A1629" s="7" t="s">
        <v>1361</v>
      </c>
      <c r="B1629" s="89" t="s">
        <v>731</v>
      </c>
      <c r="C1629" s="50"/>
      <c r="D1629" s="50"/>
      <c r="E1629" s="51"/>
    </row>
    <row r="1630" spans="1:5">
      <c r="A1630" s="7" t="s">
        <v>1361</v>
      </c>
      <c r="B1630" s="84" t="s">
        <v>245</v>
      </c>
      <c r="C1630" s="50">
        <f>'MAL2T-2017A.XLS'!$I$1057</f>
        <v>0</v>
      </c>
      <c r="D1630" s="50">
        <f>'MAL2T-2017A.XLS'!$I$1057</f>
        <v>0</v>
      </c>
      <c r="E1630" s="51"/>
    </row>
    <row r="1631" spans="1:5">
      <c r="A1631" s="7" t="s">
        <v>1361</v>
      </c>
      <c r="B1631" s="90" t="s">
        <v>246</v>
      </c>
      <c r="C1631" s="50">
        <f>'MAL2T-2017A.XLS'!$I$1058</f>
        <v>0</v>
      </c>
      <c r="D1631" s="50">
        <f>'MAL2T-2017A.XLS'!$I$1058</f>
        <v>0</v>
      </c>
      <c r="E1631" s="51"/>
    </row>
    <row r="1632" spans="1:5">
      <c r="A1632" s="7" t="s">
        <v>1361</v>
      </c>
      <c r="B1632" s="85" t="s">
        <v>159</v>
      </c>
      <c r="C1632" s="77">
        <f>'MAL2T-2017A.XLS'!$I$1059</f>
        <v>0</v>
      </c>
      <c r="D1632" s="77">
        <f>'MAL2T-2017A.XLS'!$I$1059</f>
        <v>0</v>
      </c>
      <c r="E1632" s="51"/>
    </row>
    <row r="1633" spans="1:12">
      <c r="A1633" s="7" t="s">
        <v>1361</v>
      </c>
      <c r="B1633" s="67"/>
      <c r="C1633" s="50"/>
      <c r="D1633" s="50"/>
      <c r="E1633" s="51"/>
    </row>
    <row r="1634" spans="1:12">
      <c r="A1634" s="7" t="s">
        <v>1361</v>
      </c>
      <c r="B1634" s="92" t="s">
        <v>590</v>
      </c>
      <c r="C1634" s="52" t="str">
        <f>'MAL2T-2017A.XLS'!$H$1060</f>
        <v/>
      </c>
      <c r="D1634" s="52" t="str">
        <f>'MAL2T-2017A.XLS'!$H$1060</f>
        <v/>
      </c>
      <c r="E1634" s="51"/>
    </row>
    <row r="1635" spans="1:12">
      <c r="A1635" s="7" t="s">
        <v>1361</v>
      </c>
      <c r="B1635" s="107"/>
      <c r="C1635" s="320"/>
      <c r="D1635" s="320"/>
      <c r="E1635" s="51"/>
      <c r="L1635" s="7" t="s">
        <v>152</v>
      </c>
    </row>
    <row r="1636" spans="1:12">
      <c r="A1636" s="7" t="s">
        <v>1361</v>
      </c>
      <c r="B1636" s="334" t="s">
        <v>1498</v>
      </c>
      <c r="C1636" s="77">
        <f>'MAL2T-2017A.XLS'!I1062</f>
        <v>0</v>
      </c>
      <c r="D1636" s="77">
        <f>'MAL2T-2017A.XLS'!$I$1062</f>
        <v>0</v>
      </c>
      <c r="E1636" s="51"/>
    </row>
    <row r="1637" spans="1:12">
      <c r="A1637" s="7" t="s">
        <v>1361</v>
      </c>
      <c r="B1637" s="107"/>
      <c r="C1637" s="1062"/>
      <c r="D1637" s="1062"/>
    </row>
    <row r="1638" spans="1:12">
      <c r="A1638" s="7" t="s">
        <v>1361</v>
      </c>
      <c r="B1638" s="107"/>
      <c r="C1638" s="1062"/>
      <c r="D1638" s="1062"/>
    </row>
    <row r="1639" spans="1:12" ht="25.5">
      <c r="A1639" s="7" t="s">
        <v>1361</v>
      </c>
      <c r="B1639" s="72" t="s">
        <v>1101</v>
      </c>
      <c r="C1639" s="50"/>
      <c r="D1639" s="50"/>
      <c r="E1639" s="51"/>
      <c r="F1639" s="51"/>
    </row>
    <row r="1640" spans="1:12">
      <c r="A1640" s="7" t="s">
        <v>1361</v>
      </c>
      <c r="B1640" s="86" t="s">
        <v>468</v>
      </c>
      <c r="C1640" s="50"/>
      <c r="D1640" s="50"/>
      <c r="E1640" s="51"/>
      <c r="F1640" s="51"/>
    </row>
    <row r="1641" spans="1:12">
      <c r="A1641" s="7" t="s">
        <v>1361</v>
      </c>
      <c r="B1641" s="84" t="s">
        <v>245</v>
      </c>
      <c r="C1641" s="50">
        <f>'MAL2T-2017A.XLS'!$F$1076</f>
        <v>0</v>
      </c>
      <c r="D1641" s="50">
        <f>'MAL2T-2017A.XLS'!$F$1076</f>
        <v>0</v>
      </c>
      <c r="E1641" s="51"/>
      <c r="F1641" s="51"/>
    </row>
    <row r="1642" spans="1:12">
      <c r="A1642" s="7" t="s">
        <v>1361</v>
      </c>
      <c r="B1642" s="90" t="s">
        <v>246</v>
      </c>
      <c r="C1642" s="50">
        <f>'MAL2T-2017A.XLS'!$F$1077</f>
        <v>0</v>
      </c>
      <c r="D1642" s="50">
        <f>'MAL2T-2017A.XLS'!$F$1077</f>
        <v>0</v>
      </c>
      <c r="E1642" s="51"/>
      <c r="F1642" s="51"/>
    </row>
    <row r="1643" spans="1:12">
      <c r="A1643" s="7" t="s">
        <v>1361</v>
      </c>
      <c r="B1643" s="85" t="s">
        <v>129</v>
      </c>
      <c r="C1643" s="77">
        <f>'MAL2T-2017A.XLS'!$F$1078</f>
        <v>0</v>
      </c>
      <c r="D1643" s="77">
        <f>'MAL2T-2017A.XLS'!$F$1078</f>
        <v>0</v>
      </c>
      <c r="E1643" s="51"/>
      <c r="F1643" s="51"/>
    </row>
    <row r="1644" spans="1:12">
      <c r="A1644" s="7" t="s">
        <v>1361</v>
      </c>
      <c r="B1644" s="86" t="s">
        <v>469</v>
      </c>
      <c r="C1644" s="50"/>
      <c r="D1644" s="50"/>
      <c r="E1644" s="51"/>
      <c r="F1644" s="51"/>
    </row>
    <row r="1645" spans="1:12">
      <c r="A1645" s="7" t="s">
        <v>1361</v>
      </c>
      <c r="B1645" s="84" t="s">
        <v>245</v>
      </c>
      <c r="C1645" s="50">
        <f>'MAL2T-2017A.XLS'!$G$1076</f>
        <v>0</v>
      </c>
      <c r="D1645" s="50">
        <f>'MAL2T-2017A.XLS'!$G$1076</f>
        <v>0</v>
      </c>
      <c r="E1645" s="51"/>
      <c r="F1645" s="51"/>
    </row>
    <row r="1646" spans="1:12">
      <c r="A1646" s="7" t="s">
        <v>1361</v>
      </c>
      <c r="B1646" s="90" t="s">
        <v>246</v>
      </c>
      <c r="C1646" s="50">
        <f>'MAL2T-2017A.XLS'!$G$1077</f>
        <v>0</v>
      </c>
      <c r="D1646" s="50">
        <f>'MAL2T-2017A.XLS'!$G$1077</f>
        <v>0</v>
      </c>
      <c r="E1646" s="51"/>
      <c r="F1646" s="51"/>
    </row>
    <row r="1647" spans="1:12">
      <c r="A1647" s="7" t="s">
        <v>1361</v>
      </c>
      <c r="B1647" s="85" t="s">
        <v>129</v>
      </c>
      <c r="C1647" s="77">
        <f>'MAL2T-2017A.XLS'!$G$1078</f>
        <v>0</v>
      </c>
      <c r="D1647" s="77">
        <f>'MAL2T-2017A.XLS'!$G$1078</f>
        <v>0</v>
      </c>
      <c r="E1647" s="51"/>
      <c r="F1647" s="51"/>
    </row>
    <row r="1648" spans="1:12">
      <c r="A1648" s="7" t="s">
        <v>1361</v>
      </c>
      <c r="B1648" s="86" t="s">
        <v>470</v>
      </c>
      <c r="C1648" s="50"/>
      <c r="D1648" s="50"/>
      <c r="E1648" s="51"/>
      <c r="F1648" s="51"/>
    </row>
    <row r="1649" spans="1:6">
      <c r="A1649" s="7" t="s">
        <v>1361</v>
      </c>
      <c r="B1649" s="84" t="s">
        <v>245</v>
      </c>
      <c r="C1649" s="50">
        <f>'MAL2T-2017A.XLS'!$H$1076</f>
        <v>0</v>
      </c>
      <c r="D1649" s="50">
        <f>'MAL2T-2017A.XLS'!$H$1076</f>
        <v>0</v>
      </c>
      <c r="E1649" s="51"/>
      <c r="F1649" s="51"/>
    </row>
    <row r="1650" spans="1:6">
      <c r="A1650" s="7" t="s">
        <v>1361</v>
      </c>
      <c r="B1650" s="90" t="s">
        <v>246</v>
      </c>
      <c r="C1650" s="50">
        <f>'MAL2T-2017A.XLS'!$H$1077</f>
        <v>0</v>
      </c>
      <c r="D1650" s="50">
        <f>'MAL2T-2017A.XLS'!$H$1077</f>
        <v>0</v>
      </c>
      <c r="E1650" s="51"/>
      <c r="F1650" s="51"/>
    </row>
    <row r="1651" spans="1:6">
      <c r="A1651" s="7" t="s">
        <v>1361</v>
      </c>
      <c r="B1651" s="85" t="s">
        <v>129</v>
      </c>
      <c r="C1651" s="77">
        <f>'MAL2T-2017A.XLS'!$H$1078</f>
        <v>0</v>
      </c>
      <c r="D1651" s="77">
        <f>'MAL2T-2017A.XLS'!$H$1078</f>
        <v>0</v>
      </c>
      <c r="E1651" s="51"/>
      <c r="F1651" s="51"/>
    </row>
    <row r="1652" spans="1:6">
      <c r="A1652" s="7" t="s">
        <v>1361</v>
      </c>
      <c r="B1652" s="86" t="s">
        <v>471</v>
      </c>
      <c r="C1652" s="50"/>
      <c r="D1652" s="50"/>
      <c r="E1652" s="51"/>
      <c r="F1652" s="51"/>
    </row>
    <row r="1653" spans="1:6">
      <c r="A1653" s="7" t="s">
        <v>1361</v>
      </c>
      <c r="B1653" s="84" t="s">
        <v>245</v>
      </c>
      <c r="C1653" s="50">
        <f>'MAL2T-2017A.XLS'!$I$1076</f>
        <v>0</v>
      </c>
      <c r="D1653" s="50">
        <f>'MAL2T-2017A.XLS'!$I$1076</f>
        <v>0</v>
      </c>
      <c r="E1653" s="51"/>
      <c r="F1653" s="51"/>
    </row>
    <row r="1654" spans="1:6">
      <c r="A1654" s="7" t="s">
        <v>1361</v>
      </c>
      <c r="B1654" s="90" t="s">
        <v>246</v>
      </c>
      <c r="C1654" s="50">
        <f>'MAL2T-2017A.XLS'!$I$1077</f>
        <v>0</v>
      </c>
      <c r="D1654" s="50">
        <f>'MAL2T-2017A.XLS'!$I$1077</f>
        <v>0</v>
      </c>
      <c r="E1654" s="51"/>
      <c r="F1654" s="51"/>
    </row>
    <row r="1655" spans="1:6">
      <c r="A1655" s="7" t="s">
        <v>1361</v>
      </c>
      <c r="B1655" s="85" t="s">
        <v>129</v>
      </c>
      <c r="C1655" s="77">
        <f>'MAL2T-2017A.XLS'!$I$1078</f>
        <v>0</v>
      </c>
      <c r="D1655" s="77">
        <f>'MAL2T-2017A.XLS'!$I$1078</f>
        <v>0</v>
      </c>
      <c r="E1655" s="51"/>
      <c r="F1655" s="51"/>
    </row>
    <row r="1656" spans="1:6">
      <c r="A1656" s="7" t="s">
        <v>1361</v>
      </c>
      <c r="B1656" s="86" t="s">
        <v>472</v>
      </c>
      <c r="C1656" s="50"/>
      <c r="D1656" s="50"/>
      <c r="E1656" s="51"/>
      <c r="F1656" s="51"/>
    </row>
    <row r="1657" spans="1:6">
      <c r="A1657" s="7" t="s">
        <v>1361</v>
      </c>
      <c r="B1657" s="84" t="s">
        <v>245</v>
      </c>
      <c r="C1657" s="50">
        <f>'MAL2T-2017A.XLS'!$J$1076</f>
        <v>0</v>
      </c>
      <c r="D1657" s="50">
        <f>'MAL2T-2017A.XLS'!$J$1076</f>
        <v>0</v>
      </c>
      <c r="E1657" s="51"/>
      <c r="F1657" s="51"/>
    </row>
    <row r="1658" spans="1:6">
      <c r="A1658" s="7" t="s">
        <v>1361</v>
      </c>
      <c r="B1658" s="90" t="s">
        <v>246</v>
      </c>
      <c r="C1658" s="50">
        <f>'MAL2T-2017A.XLS'!$J$1077</f>
        <v>0</v>
      </c>
      <c r="D1658" s="50">
        <f>'MAL2T-2017A.XLS'!$J$1077</f>
        <v>0</v>
      </c>
      <c r="E1658" s="51"/>
      <c r="F1658" s="51"/>
    </row>
    <row r="1659" spans="1:6">
      <c r="A1659" s="7" t="s">
        <v>1361</v>
      </c>
      <c r="B1659" s="85" t="s">
        <v>129</v>
      </c>
      <c r="C1659" s="77">
        <f>'MAL2T-2017A.XLS'!$J$1078</f>
        <v>0</v>
      </c>
      <c r="D1659" s="77">
        <f>'MAL2T-2017A.XLS'!$J$1078</f>
        <v>0</v>
      </c>
      <c r="E1659" s="51"/>
      <c r="F1659" s="51"/>
    </row>
    <row r="1660" spans="1:6">
      <c r="A1660" s="7" t="s">
        <v>1361</v>
      </c>
      <c r="B1660" s="86" t="s">
        <v>473</v>
      </c>
      <c r="C1660" s="50"/>
      <c r="D1660" s="50"/>
      <c r="E1660" s="51"/>
      <c r="F1660" s="51"/>
    </row>
    <row r="1661" spans="1:6">
      <c r="A1661" s="7" t="s">
        <v>1361</v>
      </c>
      <c r="B1661" s="84" t="s">
        <v>245</v>
      </c>
      <c r="C1661" s="50">
        <f>'MAL2T-2017A.XLS'!$K$1076</f>
        <v>0</v>
      </c>
      <c r="D1661" s="50">
        <f>'MAL2T-2017A.XLS'!$K$1076</f>
        <v>0</v>
      </c>
      <c r="E1661" s="51"/>
      <c r="F1661" s="51"/>
    </row>
    <row r="1662" spans="1:6">
      <c r="A1662" s="7" t="s">
        <v>1361</v>
      </c>
      <c r="B1662" s="90" t="s">
        <v>246</v>
      </c>
      <c r="C1662" s="50">
        <f>'MAL2T-2017A.XLS'!$K$1077</f>
        <v>0</v>
      </c>
      <c r="D1662" s="50">
        <f>'MAL2T-2017A.XLS'!$K$1077</f>
        <v>0</v>
      </c>
      <c r="E1662" s="51"/>
      <c r="F1662" s="51"/>
    </row>
    <row r="1663" spans="1:6">
      <c r="A1663" s="7" t="s">
        <v>1361</v>
      </c>
      <c r="B1663" s="85" t="s">
        <v>129</v>
      </c>
      <c r="C1663" s="77">
        <f>'MAL2T-2017A.XLS'!$K$1078</f>
        <v>0</v>
      </c>
      <c r="D1663" s="77">
        <f>'MAL2T-2017A.XLS'!$K$1078</f>
        <v>0</v>
      </c>
      <c r="E1663" s="51"/>
      <c r="F1663" s="51"/>
    </row>
    <row r="1664" spans="1:6">
      <c r="A1664" s="7" t="s">
        <v>1361</v>
      </c>
      <c r="B1664" s="86" t="s">
        <v>336</v>
      </c>
      <c r="C1664" s="50"/>
      <c r="D1664" s="50"/>
      <c r="E1664" s="51"/>
      <c r="F1664" s="51"/>
    </row>
    <row r="1665" spans="1:6">
      <c r="A1665" s="7" t="s">
        <v>1361</v>
      </c>
      <c r="B1665" s="84" t="s">
        <v>245</v>
      </c>
      <c r="C1665" s="50">
        <f>'MAL2T-2017A.XLS'!$L$1076</f>
        <v>0</v>
      </c>
      <c r="D1665" s="50">
        <f>'MAL2T-2017A.XLS'!$L$1076</f>
        <v>0</v>
      </c>
      <c r="E1665" s="51"/>
      <c r="F1665" s="51"/>
    </row>
    <row r="1666" spans="1:6">
      <c r="A1666" s="7" t="s">
        <v>1361</v>
      </c>
      <c r="B1666" s="90" t="s">
        <v>246</v>
      </c>
      <c r="C1666" s="50">
        <f>'MAL2T-2017A.XLS'!$L$1077</f>
        <v>0</v>
      </c>
      <c r="D1666" s="50">
        <f>'MAL2T-2017A.XLS'!$L$1077</f>
        <v>0</v>
      </c>
      <c r="E1666" s="51"/>
      <c r="F1666" s="51"/>
    </row>
    <row r="1667" spans="1:6">
      <c r="A1667" s="7" t="s">
        <v>1361</v>
      </c>
      <c r="B1667" s="85" t="s">
        <v>129</v>
      </c>
      <c r="C1667" s="77">
        <f>'MAL2T-2017A.XLS'!$L$1078</f>
        <v>0</v>
      </c>
      <c r="D1667" s="77">
        <f>'MAL2T-2017A.XLS'!$L$1078</f>
        <v>0</v>
      </c>
      <c r="E1667" s="51"/>
      <c r="F1667" s="51"/>
    </row>
    <row r="1668" spans="1:6">
      <c r="A1668" s="7" t="s">
        <v>1361</v>
      </c>
      <c r="B1668" s="93"/>
      <c r="C1668" s="50"/>
      <c r="D1668" s="50"/>
      <c r="E1668" s="51"/>
      <c r="F1668" s="51"/>
    </row>
    <row r="1669" spans="1:6">
      <c r="A1669" s="7" t="s">
        <v>1361</v>
      </c>
      <c r="B1669" s="66" t="s">
        <v>1100</v>
      </c>
      <c r="C1669" s="50"/>
      <c r="D1669" s="50"/>
      <c r="E1669" s="51"/>
      <c r="F1669" s="51"/>
    </row>
    <row r="1670" spans="1:6">
      <c r="A1670" s="7" t="s">
        <v>1361</v>
      </c>
      <c r="B1670" s="93" t="s">
        <v>807</v>
      </c>
      <c r="C1670" s="50">
        <f>'MAL2T-2017A.XLS'!$D$1088</f>
        <v>0</v>
      </c>
      <c r="D1670" s="50">
        <f>'MAL2T-2017A.XLS'!$D$1088</f>
        <v>0</v>
      </c>
      <c r="E1670" s="51"/>
      <c r="F1670" s="51"/>
    </row>
    <row r="1671" spans="1:6">
      <c r="A1671" s="7" t="s">
        <v>1361</v>
      </c>
      <c r="B1671" s="93" t="str">
        <f>'MAL2T-2017A.XLS'!E1087</f>
        <v>2 uker-2 md.</v>
      </c>
      <c r="C1671" s="50">
        <f>'MAL2T-2017A.XLS'!$E$1088</f>
        <v>0</v>
      </c>
      <c r="D1671" s="50">
        <f>'MAL2T-2017A.XLS'!$E$1088</f>
        <v>0</v>
      </c>
      <c r="E1671" s="51"/>
      <c r="F1671" s="51"/>
    </row>
    <row r="1672" spans="1:6">
      <c r="A1672" s="7" t="s">
        <v>1361</v>
      </c>
      <c r="B1672" s="93" t="str">
        <f>'MAL2T-2017A.XLS'!F1087</f>
        <v xml:space="preserve"> 2-4 md.</v>
      </c>
      <c r="C1672" s="50">
        <f>'MAL2T-2017A.XLS'!$F$1088</f>
        <v>0</v>
      </c>
      <c r="D1672" s="50">
        <f>'MAL2T-2017A.XLS'!$F$1088</f>
        <v>0</v>
      </c>
      <c r="E1672" s="51"/>
      <c r="F1672" s="51"/>
    </row>
    <row r="1673" spans="1:6">
      <c r="A1673" s="7" t="s">
        <v>1361</v>
      </c>
      <c r="B1673" s="93" t="str">
        <f>'MAL2T-2017A.XLS'!G1087</f>
        <v>4- 6 md.</v>
      </c>
      <c r="C1673" s="50">
        <f>'MAL2T-2017A.XLS'!$G$1088</f>
        <v>0</v>
      </c>
      <c r="D1673" s="50">
        <f>'MAL2T-2017A.XLS'!$G$1088</f>
        <v>0</v>
      </c>
      <c r="E1673" s="51"/>
      <c r="F1673" s="51"/>
    </row>
    <row r="1674" spans="1:6">
      <c r="A1674" s="7" t="s">
        <v>1361</v>
      </c>
      <c r="B1674" s="93" t="str">
        <f>'MAL2T-2017A.XLS'!H1087</f>
        <v>6-12 md.</v>
      </c>
      <c r="C1674" s="50">
        <f>'MAL2T-2017A.XLS'!$H$1088</f>
        <v>0</v>
      </c>
      <c r="D1674" s="50">
        <f>'MAL2T-2017A.XLS'!$H$1088</f>
        <v>0</v>
      </c>
      <c r="E1674" s="51"/>
      <c r="F1674" s="51"/>
    </row>
    <row r="1675" spans="1:6">
      <c r="A1675" s="7" t="s">
        <v>1361</v>
      </c>
      <c r="B1675" s="93" t="str">
        <f>'MAL2T-2017A.XLS'!I1087</f>
        <v>&gt; 12 md.</v>
      </c>
      <c r="C1675" s="50">
        <f>'MAL2T-2017A.XLS'!$I$1088</f>
        <v>0</v>
      </c>
      <c r="D1675" s="50">
        <f>'MAL2T-2017A.XLS'!$I$1088</f>
        <v>0</v>
      </c>
      <c r="E1675" s="51"/>
      <c r="F1675" s="51"/>
    </row>
    <row r="1676" spans="1:6">
      <c r="A1676" s="7" t="s">
        <v>1361</v>
      </c>
      <c r="B1676" s="94" t="s">
        <v>539</v>
      </c>
      <c r="C1676" s="77">
        <f>'MAL2T-2017A.XLS'!$J$1088</f>
        <v>0</v>
      </c>
      <c r="D1676" s="77">
        <f>'MAL2T-2017A.XLS'!$J$1088</f>
        <v>0</v>
      </c>
      <c r="E1676" s="51"/>
      <c r="F1676" s="51"/>
    </row>
    <row r="1677" spans="1:6">
      <c r="A1677" s="7" t="s">
        <v>1361</v>
      </c>
      <c r="B1677" s="67" t="s">
        <v>855</v>
      </c>
      <c r="C1677" s="139">
        <f>'MAL2T-2017A.XLS'!$K$1088</f>
        <v>0</v>
      </c>
      <c r="D1677" s="139">
        <f>IF(D1670=0,0,D1670/D1676)</f>
        <v>0</v>
      </c>
      <c r="E1677" s="134" t="s">
        <v>1181</v>
      </c>
      <c r="F1677" s="51" t="s">
        <v>149</v>
      </c>
    </row>
    <row r="1678" spans="1:6">
      <c r="A1678" s="7" t="s">
        <v>1361</v>
      </c>
      <c r="B1678" s="67"/>
      <c r="C1678" s="50"/>
      <c r="D1678" s="50"/>
      <c r="E1678" s="51"/>
      <c r="F1678" s="51"/>
    </row>
    <row r="1679" spans="1:6">
      <c r="A1679" s="51" t="s">
        <v>356</v>
      </c>
      <c r="B1679" s="72" t="s">
        <v>1102</v>
      </c>
      <c r="C1679" s="50"/>
      <c r="D1679" s="50"/>
      <c r="E1679" s="51"/>
      <c r="F1679" s="51"/>
    </row>
    <row r="1680" spans="1:6">
      <c r="A1680" s="436" t="s">
        <v>356</v>
      </c>
      <c r="B1680" s="93" t="s">
        <v>807</v>
      </c>
      <c r="C1680" s="50">
        <f>'MAL2T-2017A.XLS'!$D$1095</f>
        <v>0</v>
      </c>
      <c r="D1680" s="50">
        <f>'MAL2T-2017A.XLS'!$D$1095</f>
        <v>0</v>
      </c>
      <c r="E1680" s="51"/>
      <c r="F1680" s="51"/>
    </row>
    <row r="1681" spans="1:6">
      <c r="A1681" s="436" t="s">
        <v>356</v>
      </c>
      <c r="B1681" s="93" t="str">
        <f>'MAL2T-2017A.XLS'!E1094</f>
        <v>2 uker-2 md.</v>
      </c>
      <c r="C1681" s="50">
        <f>'MAL2T-2017A.XLS'!$E$1095</f>
        <v>0</v>
      </c>
      <c r="D1681" s="50">
        <f>'MAL2T-2017A.XLS'!$E$1095</f>
        <v>0</v>
      </c>
      <c r="E1681" s="51"/>
      <c r="F1681" s="51"/>
    </row>
    <row r="1682" spans="1:6">
      <c r="A1682" s="436" t="s">
        <v>356</v>
      </c>
      <c r="B1682" s="93" t="str">
        <f>'MAL2T-2017A.XLS'!F1094</f>
        <v xml:space="preserve"> 2-4 md.</v>
      </c>
      <c r="C1682" s="50">
        <f>'MAL2T-2017A.XLS'!$F$1095</f>
        <v>0</v>
      </c>
      <c r="D1682" s="50">
        <f>'MAL2T-2017A.XLS'!$F$1095</f>
        <v>0</v>
      </c>
      <c r="E1682" s="51"/>
      <c r="F1682" s="51"/>
    </row>
    <row r="1683" spans="1:6">
      <c r="A1683" s="436" t="s">
        <v>356</v>
      </c>
      <c r="B1683" s="93" t="str">
        <f>'MAL2T-2017A.XLS'!G1094</f>
        <v>4- 6 md.</v>
      </c>
      <c r="C1683" s="50">
        <f>'MAL2T-2017A.XLS'!$G$1095</f>
        <v>0</v>
      </c>
      <c r="D1683" s="50">
        <f>'MAL2T-2017A.XLS'!$G$1095</f>
        <v>0</v>
      </c>
      <c r="E1683" s="51"/>
      <c r="F1683" s="51"/>
    </row>
    <row r="1684" spans="1:6">
      <c r="A1684" s="436" t="s">
        <v>356</v>
      </c>
      <c r="B1684" s="93" t="str">
        <f>'MAL2T-2017A.XLS'!H1094</f>
        <v>6-12 md.</v>
      </c>
      <c r="C1684" s="50">
        <f>'MAL2T-2017A.XLS'!$H$1095</f>
        <v>0</v>
      </c>
      <c r="D1684" s="50">
        <f>'MAL2T-2017A.XLS'!$H$1095</f>
        <v>0</v>
      </c>
      <c r="E1684" s="51"/>
      <c r="F1684" s="51"/>
    </row>
    <row r="1685" spans="1:6">
      <c r="A1685" s="436" t="s">
        <v>356</v>
      </c>
      <c r="B1685" s="93" t="str">
        <f>'MAL2T-2017A.XLS'!I1094</f>
        <v>&gt; 12 md.</v>
      </c>
      <c r="C1685" s="50">
        <f>'MAL2T-2017A.XLS'!$I$1095</f>
        <v>0</v>
      </c>
      <c r="D1685" s="50">
        <f>'MAL2T-2017A.XLS'!$I$1095</f>
        <v>0</v>
      </c>
      <c r="E1685" s="51"/>
      <c r="F1685" s="51"/>
    </row>
    <row r="1686" spans="1:6">
      <c r="A1686" s="436" t="s">
        <v>356</v>
      </c>
      <c r="B1686" s="94" t="s">
        <v>556</v>
      </c>
      <c r="C1686" s="77">
        <f>'MAL2T-2017A.XLS'!$J$1095</f>
        <v>0</v>
      </c>
      <c r="D1686" s="77">
        <f>'MAL2T-2017A.XLS'!$J$1095</f>
        <v>0</v>
      </c>
      <c r="E1686" s="51"/>
      <c r="F1686" s="51"/>
    </row>
    <row r="1687" spans="1:6">
      <c r="A1687" s="436" t="s">
        <v>356</v>
      </c>
      <c r="B1687" s="67" t="s">
        <v>855</v>
      </c>
      <c r="C1687" s="139">
        <f>'MAL2T-2017A.XLS'!$K$1095</f>
        <v>0</v>
      </c>
      <c r="D1687" s="139">
        <f>IF(D1680=0,0,D1680/D1686)</f>
        <v>0</v>
      </c>
      <c r="E1687" s="134" t="s">
        <v>1181</v>
      </c>
      <c r="F1687" s="51" t="s">
        <v>149</v>
      </c>
    </row>
    <row r="1688" spans="1:6">
      <c r="A1688" s="436" t="s">
        <v>356</v>
      </c>
      <c r="B1688" s="67"/>
      <c r="C1688" s="50"/>
      <c r="D1688" s="50"/>
      <c r="E1688" s="51"/>
      <c r="F1688" s="51"/>
    </row>
    <row r="1689" spans="1:6">
      <c r="A1689" s="436" t="s">
        <v>356</v>
      </c>
      <c r="B1689" s="72" t="str">
        <f>'MAL2T-2017A.XLS'!B1101</f>
        <v>Tabell 1 - 9  -  Tilgjengelighet ved sosialtjenesten pr 31.12.</v>
      </c>
    </row>
    <row r="1690" spans="1:6">
      <c r="A1690" s="436" t="s">
        <v>356</v>
      </c>
      <c r="B1690" s="93" t="s">
        <v>137</v>
      </c>
      <c r="C1690" s="54">
        <f>'MAL2T-2017A.XLS'!$E$1103</f>
        <v>0</v>
      </c>
      <c r="D1690" s="54">
        <f>'MAL2T-2017A.XLS'!$E$1103</f>
        <v>0</v>
      </c>
      <c r="E1690" s="51"/>
      <c r="F1690" s="51"/>
    </row>
    <row r="1691" spans="1:6">
      <c r="A1691" s="436" t="s">
        <v>356</v>
      </c>
      <c r="B1691" s="93" t="s">
        <v>138</v>
      </c>
      <c r="C1691" s="54">
        <f>'MAL2T-2017A.XLS'!$E$1104</f>
        <v>0</v>
      </c>
      <c r="D1691" s="54">
        <f>'MAL2T-2017A.XLS'!$E$1104</f>
        <v>0</v>
      </c>
      <c r="E1691" s="51"/>
      <c r="F1691" s="51"/>
    </row>
    <row r="1692" spans="1:6">
      <c r="A1692" s="436" t="s">
        <v>356</v>
      </c>
      <c r="B1692" s="93" t="s">
        <v>139</v>
      </c>
      <c r="C1692" s="54">
        <f>'MAL2T-2017A.XLS'!$E$1105</f>
        <v>0</v>
      </c>
      <c r="D1692" s="54">
        <f>'MAL2T-2017A.XLS'!$E$1105</f>
        <v>0</v>
      </c>
      <c r="E1692" s="51"/>
      <c r="F1692" s="51"/>
    </row>
    <row r="1693" spans="1:6">
      <c r="A1693" s="436" t="s">
        <v>356</v>
      </c>
      <c r="B1693" s="93"/>
      <c r="C1693" s="54"/>
      <c r="D1693" s="54"/>
      <c r="E1693" s="51"/>
      <c r="F1693" s="51"/>
    </row>
    <row r="1694" spans="1:6">
      <c r="A1694" s="436" t="s">
        <v>356</v>
      </c>
      <c r="B1694" s="67"/>
      <c r="C1694" s="170"/>
      <c r="D1694" s="170"/>
      <c r="E1694" s="68"/>
      <c r="F1694" s="431"/>
    </row>
    <row r="1695" spans="1:6">
      <c r="A1695" s="436" t="s">
        <v>1361</v>
      </c>
      <c r="B1695" s="351" t="s">
        <v>202</v>
      </c>
      <c r="C1695" s="35"/>
      <c r="D1695" s="61"/>
      <c r="E1695" s="68"/>
      <c r="F1695" s="431"/>
    </row>
    <row r="1696" spans="1:6" ht="15.75">
      <c r="A1696" s="436" t="s">
        <v>1361</v>
      </c>
      <c r="B1696" s="347" t="s">
        <v>1103</v>
      </c>
      <c r="C1696" s="340">
        <f>'MAL2T-2017A.XLS'!$G$1111</f>
        <v>0</v>
      </c>
      <c r="D1696" s="340">
        <f>'MAL2T-2017A.XLS'!$G$1111</f>
        <v>0</v>
      </c>
      <c r="E1696" s="68"/>
      <c r="F1696" s="431"/>
    </row>
    <row r="1697" spans="1:6">
      <c r="A1697" s="436" t="s">
        <v>1361</v>
      </c>
      <c r="B1697" s="351" t="s">
        <v>203</v>
      </c>
      <c r="C1697" s="54"/>
      <c r="D1697" s="54"/>
      <c r="E1697" s="68"/>
      <c r="F1697" s="431"/>
    </row>
    <row r="1698" spans="1:6">
      <c r="A1698" s="436" t="s">
        <v>1361</v>
      </c>
      <c r="B1698" s="347" t="s">
        <v>1104</v>
      </c>
      <c r="C1698" s="340">
        <f>'MAL2T-2017A.XLS'!$H$1116</f>
        <v>0</v>
      </c>
      <c r="D1698" s="340">
        <f>'MAL2T-2017A.XLS'!$H$1116</f>
        <v>0</v>
      </c>
      <c r="E1698" s="68"/>
      <c r="F1698" s="431"/>
    </row>
    <row r="1699" spans="1:6">
      <c r="A1699" s="436" t="s">
        <v>1361</v>
      </c>
      <c r="B1699" s="351" t="s">
        <v>639</v>
      </c>
      <c r="C1699" s="54"/>
      <c r="D1699" s="54"/>
      <c r="E1699" s="68"/>
      <c r="F1699" s="431"/>
    </row>
    <row r="1700" spans="1:6" ht="15.75">
      <c r="A1700" s="436" t="s">
        <v>1361</v>
      </c>
      <c r="B1700" s="347" t="s">
        <v>1422</v>
      </c>
      <c r="C1700" s="170">
        <f>'MAL2T-2017A.XLS'!$F$1118</f>
        <v>0</v>
      </c>
      <c r="D1700" s="170">
        <f>'MAL2T-2017A.XLS'!$F$1118</f>
        <v>0</v>
      </c>
      <c r="E1700" s="68"/>
      <c r="F1700" s="431"/>
    </row>
    <row r="1701" spans="1:6">
      <c r="A1701" s="436" t="s">
        <v>1361</v>
      </c>
      <c r="B1701" s="67"/>
      <c r="C1701" s="170"/>
      <c r="D1701" s="170"/>
      <c r="E1701" s="68"/>
      <c r="F1701" s="431"/>
    </row>
    <row r="1702" spans="1:6">
      <c r="A1702" s="436" t="s">
        <v>1361</v>
      </c>
      <c r="B1702" s="67"/>
      <c r="C1702" s="170"/>
      <c r="D1702" s="170"/>
      <c r="E1702" s="68"/>
      <c r="F1702" s="431"/>
    </row>
    <row r="1703" spans="1:6">
      <c r="A1703" s="436" t="s">
        <v>1361</v>
      </c>
      <c r="B1703" s="72" t="str">
        <f>'MAL2T-2017A.XLS'!B1122</f>
        <v xml:space="preserve">Tabell 1-11-C Tiltaksbruk i sosialtjenesten:  Antall deltakere som er i tiltak pr 31.12.  </v>
      </c>
      <c r="C1703" s="54"/>
      <c r="D1703" s="54"/>
      <c r="E1703" s="51"/>
      <c r="F1703" s="436"/>
    </row>
    <row r="1704" spans="1:6">
      <c r="A1704" s="436" t="s">
        <v>1361</v>
      </c>
      <c r="B1704" s="86" t="s">
        <v>402</v>
      </c>
      <c r="C1704" s="54"/>
      <c r="D1704" s="54"/>
      <c r="E1704" s="51"/>
      <c r="F1704" s="436"/>
    </row>
    <row r="1705" spans="1:6">
      <c r="A1705" s="436" t="s">
        <v>1361</v>
      </c>
      <c r="B1705" s="342" t="s">
        <v>46</v>
      </c>
      <c r="C1705" s="54">
        <f>'MAL2T-2017A.XLS'!$D$1123</f>
        <v>0</v>
      </c>
      <c r="D1705" s="54">
        <f>'MAL2T-2017A.XLS'!$D$1123</f>
        <v>0</v>
      </c>
      <c r="E1705" s="51"/>
      <c r="F1705" s="436"/>
    </row>
    <row r="1706" spans="1:6">
      <c r="A1706" s="436" t="s">
        <v>1361</v>
      </c>
      <c r="B1706" s="342" t="s">
        <v>637</v>
      </c>
      <c r="C1706" s="54">
        <f>'MAL2T-2017A.XLS'!$D$1124</f>
        <v>0</v>
      </c>
      <c r="D1706" s="54">
        <f>'MAL2T-2017A.XLS'!$D$1124</f>
        <v>0</v>
      </c>
      <c r="E1706" s="51"/>
      <c r="F1706" s="436"/>
    </row>
    <row r="1707" spans="1:6">
      <c r="A1707" s="436" t="s">
        <v>1361</v>
      </c>
      <c r="B1707" s="342" t="s">
        <v>638</v>
      </c>
      <c r="C1707" s="54">
        <f>'MAL2T-2017A.XLS'!$D$1125</f>
        <v>0</v>
      </c>
      <c r="D1707" s="54">
        <f>'MAL2T-2017A.XLS'!$D$1125</f>
        <v>0</v>
      </c>
      <c r="E1707" s="51"/>
      <c r="F1707" s="436"/>
    </row>
    <row r="1708" spans="1:6">
      <c r="A1708" s="436" t="s">
        <v>1361</v>
      </c>
      <c r="B1708" s="107" t="s">
        <v>545</v>
      </c>
      <c r="C1708" s="170">
        <f>'MAL2T-2017A.XLS'!$D$1126</f>
        <v>0</v>
      </c>
      <c r="D1708" s="170">
        <f>'MAL2T-2017A.XLS'!$D$1126</f>
        <v>0</v>
      </c>
      <c r="E1708" s="51"/>
      <c r="F1708" s="436"/>
    </row>
    <row r="1709" spans="1:6">
      <c r="A1709" s="436" t="s">
        <v>1361</v>
      </c>
      <c r="B1709" s="352" t="s">
        <v>1423</v>
      </c>
      <c r="C1709" s="170"/>
      <c r="D1709" s="170"/>
      <c r="E1709" s="51"/>
      <c r="F1709" s="436"/>
    </row>
    <row r="1710" spans="1:6">
      <c r="A1710" s="436" t="s">
        <v>1361</v>
      </c>
      <c r="B1710" s="342" t="s">
        <v>46</v>
      </c>
      <c r="C1710" s="54">
        <f>'MAL2T-2017A.XLS'!$E$1123</f>
        <v>0</v>
      </c>
      <c r="D1710" s="54">
        <f>'MAL2T-2017A.XLS'!$E$1123</f>
        <v>0</v>
      </c>
      <c r="E1710" s="51"/>
      <c r="F1710" s="436"/>
    </row>
    <row r="1711" spans="1:6">
      <c r="A1711" s="436" t="s">
        <v>1361</v>
      </c>
      <c r="B1711" s="342" t="s">
        <v>637</v>
      </c>
      <c r="C1711" s="54">
        <f>'MAL2T-2017A.XLS'!$E$1124</f>
        <v>0</v>
      </c>
      <c r="D1711" s="54">
        <f>'MAL2T-2017A.XLS'!$E$1124</f>
        <v>0</v>
      </c>
      <c r="E1711" s="51"/>
      <c r="F1711" s="436"/>
    </row>
    <row r="1712" spans="1:6">
      <c r="A1712" s="436" t="s">
        <v>1361</v>
      </c>
      <c r="B1712" s="342" t="s">
        <v>638</v>
      </c>
      <c r="C1712" s="54">
        <f>'MAL2T-2017A.XLS'!$E$1125</f>
        <v>0</v>
      </c>
      <c r="D1712" s="54">
        <f>'MAL2T-2017A.XLS'!$E$1125</f>
        <v>0</v>
      </c>
      <c r="E1712" s="51"/>
      <c r="F1712" s="436"/>
    </row>
    <row r="1713" spans="1:6">
      <c r="A1713" s="436" t="s">
        <v>1361</v>
      </c>
      <c r="B1713" s="107" t="s">
        <v>545</v>
      </c>
      <c r="C1713" s="170">
        <f>'MAL2T-2017A.XLS'!$E$1126</f>
        <v>0</v>
      </c>
      <c r="D1713" s="170">
        <f>'MAL2T-2017A.XLS'!$E$1126</f>
        <v>0</v>
      </c>
      <c r="E1713" s="51"/>
      <c r="F1713" s="436"/>
    </row>
    <row r="1714" spans="1:6">
      <c r="A1714" s="436" t="s">
        <v>1361</v>
      </c>
      <c r="B1714" s="86" t="s">
        <v>665</v>
      </c>
      <c r="C1714" s="54"/>
      <c r="D1714" s="54"/>
      <c r="E1714" s="51"/>
      <c r="F1714" s="436"/>
    </row>
    <row r="1715" spans="1:6">
      <c r="A1715" s="436" t="s">
        <v>1361</v>
      </c>
      <c r="B1715" s="342" t="s">
        <v>46</v>
      </c>
      <c r="C1715" s="54">
        <f>'MAL2T-2017A.XLS'!$F$1123</f>
        <v>0</v>
      </c>
      <c r="D1715" s="54">
        <f>'MAL2T-2017A.XLS'!$F$1123</f>
        <v>0</v>
      </c>
      <c r="E1715" s="51"/>
      <c r="F1715" s="436"/>
    </row>
    <row r="1716" spans="1:6">
      <c r="A1716" s="436" t="s">
        <v>1361</v>
      </c>
      <c r="B1716" s="342" t="s">
        <v>637</v>
      </c>
      <c r="C1716" s="54">
        <f>'MAL2T-2017A.XLS'!$F$1124</f>
        <v>0</v>
      </c>
      <c r="D1716" s="54">
        <f>'MAL2T-2017A.XLS'!$F$1124</f>
        <v>0</v>
      </c>
      <c r="E1716" s="51"/>
      <c r="F1716" s="436"/>
    </row>
    <row r="1717" spans="1:6">
      <c r="A1717" s="436" t="s">
        <v>1361</v>
      </c>
      <c r="B1717" s="342" t="s">
        <v>638</v>
      </c>
      <c r="C1717" s="54">
        <f>'MAL2T-2017A.XLS'!$F$1125</f>
        <v>0</v>
      </c>
      <c r="D1717" s="54">
        <f>'MAL2T-2017A.XLS'!$F$1125</f>
        <v>0</v>
      </c>
      <c r="E1717" s="51"/>
      <c r="F1717" s="436"/>
    </row>
    <row r="1718" spans="1:6">
      <c r="A1718" s="436" t="s">
        <v>1361</v>
      </c>
      <c r="B1718" s="107" t="s">
        <v>545</v>
      </c>
      <c r="C1718" s="170">
        <f>'MAL2T-2017A.XLS'!$F$1126</f>
        <v>0</v>
      </c>
      <c r="D1718" s="170">
        <f>'MAL2T-2017A.XLS'!$F$1126</f>
        <v>0</v>
      </c>
      <c r="E1718" s="51"/>
      <c r="F1718" s="436"/>
    </row>
    <row r="1719" spans="1:6">
      <c r="A1719" s="436" t="s">
        <v>1361</v>
      </c>
      <c r="B1719" s="67"/>
      <c r="C1719" s="170"/>
      <c r="D1719" s="170"/>
      <c r="E1719" s="51"/>
      <c r="F1719" s="436"/>
    </row>
    <row r="1720" spans="1:6">
      <c r="A1720" s="436" t="s">
        <v>1361</v>
      </c>
      <c r="B1720" s="347" t="s">
        <v>788</v>
      </c>
      <c r="C1720" s="344"/>
      <c r="D1720" s="344"/>
      <c r="E1720" s="51"/>
      <c r="F1720" s="436"/>
    </row>
    <row r="1721" spans="1:6" ht="28.5">
      <c r="A1721" s="436" t="s">
        <v>1361</v>
      </c>
      <c r="B1721" s="351" t="s">
        <v>1105</v>
      </c>
      <c r="C1721" s="349"/>
      <c r="D1721" s="350"/>
      <c r="E1721" s="51"/>
      <c r="F1721" s="436"/>
    </row>
    <row r="1722" spans="1:6" ht="15.75">
      <c r="A1722" s="436" t="s">
        <v>1361</v>
      </c>
      <c r="B1722" s="342" t="s">
        <v>648</v>
      </c>
      <c r="C1722" s="54">
        <f>'MAL2T-2017A.XLS'!$E$1134</f>
        <v>0</v>
      </c>
      <c r="D1722" s="54">
        <f>'MAL2T-2017A.XLS'!$E$1134</f>
        <v>0</v>
      </c>
      <c r="E1722" s="51"/>
      <c r="F1722" s="436"/>
    </row>
    <row r="1723" spans="1:6">
      <c r="A1723" s="436" t="s">
        <v>1361</v>
      </c>
      <c r="B1723" s="342" t="s">
        <v>641</v>
      </c>
      <c r="C1723" s="54">
        <f>'MAL2T-2017A.XLS'!$E$1135</f>
        <v>0</v>
      </c>
      <c r="D1723" s="54">
        <f>'MAL2T-2017A.XLS'!$E$1135</f>
        <v>0</v>
      </c>
      <c r="E1723" s="51"/>
      <c r="F1723" s="436"/>
    </row>
    <row r="1724" spans="1:6" ht="25.5">
      <c r="A1724" s="436" t="s">
        <v>1361</v>
      </c>
      <c r="B1724" s="319" t="s">
        <v>647</v>
      </c>
      <c r="C1724" s="54">
        <f>'MAL2T-2017A.XLS'!$E$1136</f>
        <v>0</v>
      </c>
      <c r="D1724" s="54">
        <f>'MAL2T-2017A.XLS'!$E$1136</f>
        <v>0</v>
      </c>
      <c r="E1724" s="51"/>
      <c r="F1724" s="436"/>
    </row>
    <row r="1725" spans="1:6">
      <c r="A1725" s="436" t="s">
        <v>1361</v>
      </c>
      <c r="B1725" s="340" t="s">
        <v>793</v>
      </c>
      <c r="C1725" s="170">
        <f>'MAL2T-2017A.XLS'!$E$1137</f>
        <v>0</v>
      </c>
      <c r="D1725" s="170">
        <f>'MAL2T-2017A.XLS'!$E$1137</f>
        <v>0</v>
      </c>
      <c r="E1725" s="51"/>
      <c r="F1725" s="436"/>
    </row>
    <row r="1726" spans="1:6">
      <c r="A1726" s="436" t="s">
        <v>1361</v>
      </c>
      <c r="B1726" s="107"/>
      <c r="C1726" s="1062"/>
      <c r="D1726" s="1062"/>
    </row>
    <row r="1727" spans="1:6">
      <c r="A1727" s="436" t="s">
        <v>1361</v>
      </c>
      <c r="B1727" s="107"/>
      <c r="C1727" s="1062"/>
      <c r="D1727" s="1062"/>
    </row>
    <row r="1728" spans="1:6">
      <c r="A1728" s="436" t="s">
        <v>1361</v>
      </c>
      <c r="B1728" s="72" t="s">
        <v>326</v>
      </c>
      <c r="C1728" s="54"/>
      <c r="D1728" s="54"/>
      <c r="E1728" s="51"/>
    </row>
    <row r="1729" spans="1:5">
      <c r="A1729" s="436" t="s">
        <v>1361</v>
      </c>
      <c r="B1729" s="199" t="s">
        <v>676</v>
      </c>
      <c r="C1729" s="54">
        <f>'MAL2T-2017A.XLS'!$D$1146</f>
        <v>0</v>
      </c>
      <c r="D1729" s="54">
        <f>'MAL2T-2017A.XLS'!$D$1146</f>
        <v>0</v>
      </c>
      <c r="E1729" s="51"/>
    </row>
    <row r="1730" spans="1:5">
      <c r="A1730" s="436" t="s">
        <v>1361</v>
      </c>
      <c r="B1730" s="199" t="s">
        <v>786</v>
      </c>
      <c r="C1730" s="54">
        <f>'MAL2T-2017A.XLS'!$D$1147</f>
        <v>0</v>
      </c>
      <c r="D1730" s="54">
        <f>'MAL2T-2017A.XLS'!$D$1147</f>
        <v>0</v>
      </c>
      <c r="E1730" s="51"/>
    </row>
    <row r="1731" spans="1:5">
      <c r="A1731" s="436" t="s">
        <v>1361</v>
      </c>
      <c r="B1731" s="199" t="s">
        <v>645</v>
      </c>
      <c r="C1731" s="54">
        <f>'MAL2T-2017A.XLS'!$D$1148</f>
        <v>0</v>
      </c>
      <c r="D1731" s="54">
        <f>'MAL2T-2017A.XLS'!$D$1148</f>
        <v>0</v>
      </c>
      <c r="E1731" s="51"/>
    </row>
    <row r="1732" spans="1:5">
      <c r="A1732" s="436" t="s">
        <v>1361</v>
      </c>
      <c r="B1732" s="199" t="s">
        <v>678</v>
      </c>
      <c r="C1732" s="54">
        <f>'MAL2T-2017A.XLS'!$D$1149</f>
        <v>0</v>
      </c>
      <c r="D1732" s="54">
        <f>'MAL2T-2017A.XLS'!$D$1149</f>
        <v>0</v>
      </c>
      <c r="E1732" s="51"/>
    </row>
    <row r="1733" spans="1:5">
      <c r="A1733" s="436" t="s">
        <v>1361</v>
      </c>
      <c r="B1733" s="199" t="s">
        <v>677</v>
      </c>
      <c r="C1733" s="54">
        <f>'MAL2T-2017A.XLS'!$D$1150</f>
        <v>0</v>
      </c>
      <c r="D1733" s="54">
        <f>'MAL2T-2017A.XLS'!$D$1150</f>
        <v>0</v>
      </c>
      <c r="E1733" s="51"/>
    </row>
    <row r="1734" spans="1:5">
      <c r="A1734" s="436" t="s">
        <v>1361</v>
      </c>
      <c r="B1734" s="199" t="s">
        <v>787</v>
      </c>
      <c r="C1734" s="54">
        <f>'MAL2T-2017A.XLS'!$D$1151</f>
        <v>0</v>
      </c>
      <c r="D1734" s="54">
        <f>'MAL2T-2017A.XLS'!$D$1151</f>
        <v>0</v>
      </c>
      <c r="E1734" s="51"/>
    </row>
    <row r="1735" spans="1:5">
      <c r="A1735" s="436" t="s">
        <v>1361</v>
      </c>
      <c r="B1735" s="199" t="s">
        <v>642</v>
      </c>
      <c r="C1735" s="54">
        <f>'MAL2T-2017A.XLS'!$D$1152</f>
        <v>0</v>
      </c>
      <c r="D1735" s="54">
        <f>'MAL2T-2017A.XLS'!$D$1152</f>
        <v>0</v>
      </c>
      <c r="E1735" s="51"/>
    </row>
    <row r="1736" spans="1:5">
      <c r="A1736" s="436" t="s">
        <v>1361</v>
      </c>
      <c r="B1736" s="199" t="s">
        <v>646</v>
      </c>
      <c r="C1736" s="54">
        <f>'MAL2T-2017A.XLS'!$D$1153</f>
        <v>0</v>
      </c>
      <c r="D1736" s="54">
        <f>'MAL2T-2017A.XLS'!$D$1153</f>
        <v>0</v>
      </c>
      <c r="E1736" s="51"/>
    </row>
    <row r="1737" spans="1:5">
      <c r="A1737" s="436" t="s">
        <v>1361</v>
      </c>
      <c r="B1737" s="353" t="str">
        <f>'MAL2T-2017A.XLS'!B1154</f>
        <v>Sum</v>
      </c>
      <c r="C1737" s="75">
        <f>'MAL2T-2017A.XLS'!$D$1154</f>
        <v>0</v>
      </c>
      <c r="D1737" s="75">
        <f>'MAL2T-2017A.XLS'!$D$1154</f>
        <v>0</v>
      </c>
      <c r="E1737" s="51"/>
    </row>
    <row r="1738" spans="1:5">
      <c r="A1738" s="436" t="s">
        <v>1361</v>
      </c>
      <c r="B1738" s="199" t="s">
        <v>643</v>
      </c>
      <c r="C1738" s="54">
        <f>'MAL2T-2017A.XLS'!$D$1155</f>
        <v>0</v>
      </c>
      <c r="D1738" s="54">
        <f>'MAL2T-2017A.XLS'!$D$1155</f>
        <v>0</v>
      </c>
      <c r="E1738" s="51"/>
    </row>
    <row r="1739" spans="1:5">
      <c r="A1739" s="436" t="s">
        <v>1361</v>
      </c>
      <c r="B1739" s="199" t="s">
        <v>644</v>
      </c>
      <c r="C1739" s="54">
        <f>'MAL2T-2017A.XLS'!$D$1156</f>
        <v>0</v>
      </c>
      <c r="D1739" s="54">
        <f>'MAL2T-2017A.XLS'!$D$1156</f>
        <v>0</v>
      </c>
      <c r="E1739" s="51"/>
    </row>
    <row r="1740" spans="1:5">
      <c r="A1740" s="436" t="s">
        <v>1361</v>
      </c>
      <c r="B1740" s="117" t="s">
        <v>793</v>
      </c>
      <c r="C1740" s="75">
        <f>'MAL2T-2017A.XLS'!$D$1157</f>
        <v>0</v>
      </c>
      <c r="D1740" s="75">
        <f>'MAL2T-2017A.XLS'!$D$1157</f>
        <v>0</v>
      </c>
      <c r="E1740" s="51"/>
    </row>
    <row r="1741" spans="1:5">
      <c r="A1741" s="436" t="s">
        <v>1361</v>
      </c>
      <c r="B1741" s="67"/>
      <c r="C1741" s="170"/>
      <c r="D1741" s="170"/>
      <c r="E1741" s="51"/>
    </row>
    <row r="1742" spans="1:5">
      <c r="A1742" s="436" t="s">
        <v>1361</v>
      </c>
      <c r="B1742" s="67"/>
      <c r="C1742" s="170"/>
      <c r="D1742" s="170"/>
      <c r="E1742" s="51"/>
    </row>
    <row r="1743" spans="1:5">
      <c r="A1743" s="436" t="s">
        <v>1361</v>
      </c>
      <c r="B1743" s="72" t="s">
        <v>1424</v>
      </c>
      <c r="C1743" s="54"/>
      <c r="D1743" s="54"/>
      <c r="E1743" s="51"/>
    </row>
    <row r="1744" spans="1:5">
      <c r="A1744" s="436" t="s">
        <v>1361</v>
      </c>
      <c r="B1744" s="199" t="s">
        <v>676</v>
      </c>
      <c r="C1744" s="54">
        <f>'MAL2T-2017A.XLS'!$D$1164</f>
        <v>0</v>
      </c>
      <c r="D1744" s="54">
        <f>'MAL2T-2017A.XLS'!$D$1164</f>
        <v>0</v>
      </c>
      <c r="E1744" s="51"/>
    </row>
    <row r="1745" spans="1:5">
      <c r="A1745" s="436" t="s">
        <v>1361</v>
      </c>
      <c r="B1745" s="199" t="s">
        <v>786</v>
      </c>
      <c r="C1745" s="54">
        <f>'MAL2T-2017A.XLS'!$D$1165</f>
        <v>0</v>
      </c>
      <c r="D1745" s="54">
        <f>'MAL2T-2017A.XLS'!$D$1165</f>
        <v>0</v>
      </c>
      <c r="E1745" s="51"/>
    </row>
    <row r="1746" spans="1:5">
      <c r="A1746" s="436" t="s">
        <v>1361</v>
      </c>
      <c r="B1746" s="199" t="s">
        <v>645</v>
      </c>
      <c r="C1746" s="54">
        <f>'MAL2T-2017A.XLS'!$D$1166</f>
        <v>0</v>
      </c>
      <c r="D1746" s="54">
        <f>'MAL2T-2017A.XLS'!$D$1166</f>
        <v>0</v>
      </c>
      <c r="E1746" s="51"/>
    </row>
    <row r="1747" spans="1:5">
      <c r="A1747" s="436" t="s">
        <v>1361</v>
      </c>
      <c r="B1747" s="199" t="s">
        <v>678</v>
      </c>
      <c r="C1747" s="54">
        <f>'MAL2T-2017A.XLS'!$D$1167</f>
        <v>0</v>
      </c>
      <c r="D1747" s="54">
        <f>'MAL2T-2017A.XLS'!$D$1167</f>
        <v>0</v>
      </c>
      <c r="E1747" s="51"/>
    </row>
    <row r="1748" spans="1:5">
      <c r="A1748" s="436" t="s">
        <v>1361</v>
      </c>
      <c r="B1748" s="199" t="s">
        <v>679</v>
      </c>
      <c r="C1748" s="54">
        <f>'MAL2T-2017A.XLS'!$D$1168</f>
        <v>0</v>
      </c>
      <c r="D1748" s="54">
        <f>'MAL2T-2017A.XLS'!$D$1168</f>
        <v>0</v>
      </c>
      <c r="E1748" s="51"/>
    </row>
    <row r="1749" spans="1:5">
      <c r="A1749" s="436" t="s">
        <v>1361</v>
      </c>
      <c r="B1749" s="199" t="s">
        <v>787</v>
      </c>
      <c r="C1749" s="54">
        <f>'MAL2T-2017A.XLS'!$D$1169</f>
        <v>0</v>
      </c>
      <c r="D1749" s="54">
        <f>'MAL2T-2017A.XLS'!$D$1169</f>
        <v>0</v>
      </c>
      <c r="E1749" s="51"/>
    </row>
    <row r="1750" spans="1:5">
      <c r="A1750" s="436" t="s">
        <v>1361</v>
      </c>
      <c r="B1750" s="199" t="s">
        <v>642</v>
      </c>
      <c r="C1750" s="54">
        <f>'MAL2T-2017A.XLS'!$D$1170</f>
        <v>0</v>
      </c>
      <c r="D1750" s="54">
        <f>'MAL2T-2017A.XLS'!$D$1170</f>
        <v>0</v>
      </c>
      <c r="E1750" s="51"/>
    </row>
    <row r="1751" spans="1:5">
      <c r="A1751" s="436" t="s">
        <v>1361</v>
      </c>
      <c r="B1751" s="199" t="s">
        <v>646</v>
      </c>
      <c r="C1751" s="54">
        <f>'MAL2T-2017A.XLS'!$D$1171</f>
        <v>0</v>
      </c>
      <c r="D1751" s="54">
        <f>'MAL2T-2017A.XLS'!$D$1171</f>
        <v>0</v>
      </c>
      <c r="E1751" s="51"/>
    </row>
    <row r="1752" spans="1:5">
      <c r="A1752" s="436" t="s">
        <v>1361</v>
      </c>
      <c r="B1752" s="353" t="str">
        <f>'MAL2T-2017A.XLS'!B1172</f>
        <v>Sum</v>
      </c>
      <c r="C1752" s="75">
        <f>'MAL2T-2017A.XLS'!$D$1172</f>
        <v>0</v>
      </c>
      <c r="D1752" s="75">
        <f>'MAL2T-2017A.XLS'!$D$1172</f>
        <v>0</v>
      </c>
      <c r="E1752" s="51"/>
    </row>
    <row r="1753" spans="1:5">
      <c r="A1753" s="436" t="s">
        <v>1361</v>
      </c>
      <c r="B1753" s="199" t="s">
        <v>643</v>
      </c>
      <c r="C1753" s="54">
        <f>'MAL2T-2017A.XLS'!$D$1173</f>
        <v>0</v>
      </c>
      <c r="D1753" s="54">
        <f>'MAL2T-2017A.XLS'!$D$1173</f>
        <v>0</v>
      </c>
      <c r="E1753" s="51"/>
    </row>
    <row r="1754" spans="1:5">
      <c r="A1754" s="436" t="s">
        <v>1361</v>
      </c>
      <c r="B1754" s="199" t="s">
        <v>644</v>
      </c>
      <c r="C1754" s="54">
        <f>'MAL2T-2017A.XLS'!$D$1174</f>
        <v>0</v>
      </c>
      <c r="D1754" s="54">
        <f>'MAL2T-2017A.XLS'!$D$1174</f>
        <v>0</v>
      </c>
      <c r="E1754" s="51"/>
    </row>
    <row r="1755" spans="1:5">
      <c r="A1755" s="436" t="s">
        <v>1361</v>
      </c>
      <c r="B1755" s="117" t="s">
        <v>793</v>
      </c>
      <c r="C1755" s="75">
        <f>'MAL2T-2017A.XLS'!$D$1175</f>
        <v>0</v>
      </c>
      <c r="D1755" s="75">
        <f>'MAL2T-2017A.XLS'!$D$1175</f>
        <v>0</v>
      </c>
      <c r="E1755" s="51"/>
    </row>
    <row r="1756" spans="1:5">
      <c r="A1756" s="436" t="s">
        <v>1361</v>
      </c>
      <c r="B1756" s="67"/>
      <c r="C1756" s="170"/>
      <c r="D1756" s="170"/>
      <c r="E1756" s="51"/>
    </row>
    <row r="1757" spans="1:5">
      <c r="A1757" s="436" t="s">
        <v>1361</v>
      </c>
      <c r="B1757" s="67"/>
      <c r="C1757" s="170"/>
      <c r="D1757" s="170"/>
      <c r="E1757" s="51"/>
    </row>
    <row r="1758" spans="1:5">
      <c r="A1758" s="436" t="s">
        <v>1361</v>
      </c>
      <c r="B1758" s="67"/>
      <c r="C1758" s="170"/>
      <c r="D1758" s="170"/>
      <c r="E1758" s="51"/>
    </row>
    <row r="1759" spans="1:5" ht="25.5">
      <c r="A1759" s="436" t="s">
        <v>1361</v>
      </c>
      <c r="B1759" s="107" t="s">
        <v>666</v>
      </c>
      <c r="C1759" s="54"/>
      <c r="D1759" s="54"/>
      <c r="E1759" s="51"/>
    </row>
    <row r="1760" spans="1:5">
      <c r="A1760" s="436" t="s">
        <v>1361</v>
      </c>
      <c r="B1760" s="199" t="s">
        <v>676</v>
      </c>
      <c r="C1760" s="54">
        <f>'MAL2T-2017A.XLS'!$D$1182</f>
        <v>0</v>
      </c>
      <c r="D1760" s="54">
        <f>'MAL2T-2017A.XLS'!$D$1182</f>
        <v>0</v>
      </c>
      <c r="E1760" s="51"/>
    </row>
    <row r="1761" spans="1:5">
      <c r="A1761" s="436" t="s">
        <v>1361</v>
      </c>
      <c r="B1761" s="199" t="s">
        <v>786</v>
      </c>
      <c r="C1761" s="54">
        <f>'MAL2T-2017A.XLS'!$D$1183</f>
        <v>0</v>
      </c>
      <c r="D1761" s="54">
        <f>'MAL2T-2017A.XLS'!$D$1183</f>
        <v>0</v>
      </c>
      <c r="E1761" s="51"/>
    </row>
    <row r="1762" spans="1:5">
      <c r="A1762" s="436" t="s">
        <v>1361</v>
      </c>
      <c r="B1762" s="199" t="s">
        <v>645</v>
      </c>
      <c r="C1762" s="54">
        <f>'MAL2T-2017A.XLS'!$D$1184</f>
        <v>0</v>
      </c>
      <c r="D1762" s="54">
        <f>'MAL2T-2017A.XLS'!$D$1184</f>
        <v>0</v>
      </c>
      <c r="E1762" s="51"/>
    </row>
    <row r="1763" spans="1:5">
      <c r="A1763" s="436" t="s">
        <v>1361</v>
      </c>
      <c r="B1763" s="199" t="s">
        <v>678</v>
      </c>
      <c r="C1763" s="54">
        <f>'MAL2T-2017A.XLS'!$D$1185</f>
        <v>0</v>
      </c>
      <c r="D1763" s="54">
        <f>'MAL2T-2017A.XLS'!$D$1185</f>
        <v>0</v>
      </c>
      <c r="E1763" s="51"/>
    </row>
    <row r="1764" spans="1:5">
      <c r="A1764" s="436" t="s">
        <v>1361</v>
      </c>
      <c r="B1764" s="199" t="s">
        <v>679</v>
      </c>
      <c r="C1764" s="54">
        <f>'MAL2T-2017A.XLS'!$D$1186</f>
        <v>0</v>
      </c>
      <c r="D1764" s="54">
        <f>'MAL2T-2017A.XLS'!$D$1186</f>
        <v>0</v>
      </c>
      <c r="E1764" s="51"/>
    </row>
    <row r="1765" spans="1:5">
      <c r="A1765" s="436" t="s">
        <v>1361</v>
      </c>
      <c r="B1765" s="199" t="s">
        <v>787</v>
      </c>
      <c r="C1765" s="54">
        <f>'MAL2T-2017A.XLS'!$D$1187</f>
        <v>0</v>
      </c>
      <c r="D1765" s="54">
        <f>'MAL2T-2017A.XLS'!$D$1187</f>
        <v>0</v>
      </c>
      <c r="E1765" s="51"/>
    </row>
    <row r="1766" spans="1:5">
      <c r="A1766" s="436" t="s">
        <v>1361</v>
      </c>
      <c r="B1766" s="199" t="s">
        <v>642</v>
      </c>
      <c r="C1766" s="54">
        <f>'MAL2T-2017A.XLS'!$D$1188</f>
        <v>0</v>
      </c>
      <c r="D1766" s="54">
        <f>'MAL2T-2017A.XLS'!$D$1188</f>
        <v>0</v>
      </c>
      <c r="E1766" s="51"/>
    </row>
    <row r="1767" spans="1:5">
      <c r="A1767" s="436" t="s">
        <v>1361</v>
      </c>
      <c r="B1767" s="199" t="s">
        <v>646</v>
      </c>
      <c r="C1767" s="54">
        <f>'MAL2T-2017A.XLS'!$D$1189</f>
        <v>0</v>
      </c>
      <c r="D1767" s="54">
        <f>'MAL2T-2017A.XLS'!$D$1189</f>
        <v>0</v>
      </c>
      <c r="E1767" s="51"/>
    </row>
    <row r="1768" spans="1:5">
      <c r="A1768" s="436" t="s">
        <v>1361</v>
      </c>
      <c r="B1768" s="353" t="str">
        <f>'MAL2T-2017A.XLS'!B1190</f>
        <v xml:space="preserve">Sum </v>
      </c>
      <c r="C1768" s="75">
        <f>'MAL2T-2017A.XLS'!$D$1190</f>
        <v>0</v>
      </c>
      <c r="D1768" s="75">
        <f>'MAL2T-2017A.XLS'!$D$1190</f>
        <v>0</v>
      </c>
      <c r="E1768" s="51"/>
    </row>
    <row r="1769" spans="1:5">
      <c r="A1769" s="436" t="s">
        <v>1361</v>
      </c>
      <c r="B1769" s="199" t="s">
        <v>643</v>
      </c>
      <c r="C1769" s="54">
        <f>'MAL2T-2017A.XLS'!$D$1191</f>
        <v>0</v>
      </c>
      <c r="D1769" s="54">
        <f>'MAL2T-2017A.XLS'!$D$1191</f>
        <v>0</v>
      </c>
      <c r="E1769" s="51"/>
    </row>
    <row r="1770" spans="1:5">
      <c r="A1770" s="436" t="s">
        <v>1361</v>
      </c>
      <c r="B1770" s="199" t="s">
        <v>644</v>
      </c>
      <c r="C1770" s="54">
        <f>'MAL2T-2017A.XLS'!$D$1192</f>
        <v>0</v>
      </c>
      <c r="D1770" s="54">
        <f>'MAL2T-2017A.XLS'!$D$1192</f>
        <v>0</v>
      </c>
      <c r="E1770" s="51"/>
    </row>
    <row r="1771" spans="1:5">
      <c r="A1771" s="436" t="s">
        <v>1361</v>
      </c>
      <c r="B1771" s="117" t="s">
        <v>793</v>
      </c>
      <c r="C1771" s="75">
        <f>'MAL2T-2017A.XLS'!$D$1193</f>
        <v>0</v>
      </c>
      <c r="D1771" s="75">
        <f>'MAL2T-2017A.XLS'!$D$1193</f>
        <v>0</v>
      </c>
      <c r="E1771" s="51"/>
    </row>
    <row r="1772" spans="1:5">
      <c r="A1772" s="436" t="s">
        <v>1361</v>
      </c>
      <c r="B1772" s="67"/>
      <c r="C1772" s="170"/>
      <c r="D1772" s="170"/>
      <c r="E1772" s="51"/>
    </row>
    <row r="1773" spans="1:5">
      <c r="A1773" s="436" t="s">
        <v>1361</v>
      </c>
      <c r="B1773" s="67"/>
      <c r="C1773" s="170"/>
      <c r="D1773" s="170"/>
      <c r="E1773" s="51"/>
    </row>
    <row r="1774" spans="1:5">
      <c r="A1774" s="51" t="s">
        <v>1299</v>
      </c>
      <c r="B1774" s="67"/>
      <c r="C1774" s="170"/>
      <c r="D1774" s="170"/>
      <c r="E1774" s="51"/>
    </row>
    <row r="1775" spans="1:5">
      <c r="A1775" s="436" t="s">
        <v>1299</v>
      </c>
      <c r="B1775" s="67"/>
      <c r="C1775" s="170"/>
      <c r="D1775" s="170"/>
      <c r="E1775" s="51"/>
    </row>
    <row r="1776" spans="1:5">
      <c r="A1776" s="436" t="s">
        <v>1299</v>
      </c>
      <c r="B1776" s="67"/>
      <c r="C1776" s="170"/>
      <c r="D1776" s="170"/>
      <c r="E1776" s="51"/>
    </row>
    <row r="1777" spans="1:5" ht="25.5">
      <c r="A1777" s="436" t="s">
        <v>1299</v>
      </c>
      <c r="B1777" s="72" t="s">
        <v>667</v>
      </c>
      <c r="C1777" s="50"/>
      <c r="D1777" s="50"/>
      <c r="E1777" s="51"/>
    </row>
    <row r="1778" spans="1:5">
      <c r="A1778" s="436" t="s">
        <v>1299</v>
      </c>
      <c r="B1778" s="89" t="s">
        <v>354</v>
      </c>
      <c r="C1778" s="50"/>
      <c r="D1778" s="50"/>
      <c r="E1778" s="51"/>
    </row>
    <row r="1779" spans="1:5">
      <c r="A1779" s="436" t="s">
        <v>1299</v>
      </c>
      <c r="B1779" s="84" t="s">
        <v>836</v>
      </c>
      <c r="C1779" s="45">
        <f>'MAL2T-2017A.XLS'!$H$1203</f>
        <v>0</v>
      </c>
      <c r="D1779" s="45">
        <f>'MAL2T-2017A.XLS'!$H$1203</f>
        <v>0</v>
      </c>
      <c r="E1779" s="51"/>
    </row>
    <row r="1780" spans="1:5">
      <c r="A1780" s="436" t="s">
        <v>1299</v>
      </c>
      <c r="B1780" s="84" t="s">
        <v>296</v>
      </c>
      <c r="C1780" s="45">
        <f>'MAL2T-2017A.XLS'!$H$1204</f>
        <v>0</v>
      </c>
      <c r="D1780" s="45">
        <f>'MAL2T-2017A.XLS'!$H$1204</f>
        <v>0</v>
      </c>
      <c r="E1780" s="51"/>
    </row>
    <row r="1781" spans="1:5">
      <c r="A1781" s="436" t="s">
        <v>1299</v>
      </c>
      <c r="B1781" s="84" t="s">
        <v>601</v>
      </c>
      <c r="C1781" s="45">
        <f>'MAL2T-2017A.XLS'!$H$1205</f>
        <v>0</v>
      </c>
      <c r="D1781" s="45">
        <f>'MAL2T-2017A.XLS'!$H$1205</f>
        <v>0</v>
      </c>
      <c r="E1781" s="51"/>
    </row>
    <row r="1782" spans="1:5">
      <c r="A1782" s="436" t="s">
        <v>1299</v>
      </c>
      <c r="B1782" s="89" t="s">
        <v>404</v>
      </c>
      <c r="E1782" s="51"/>
    </row>
    <row r="1783" spans="1:5">
      <c r="A1783" s="436" t="s">
        <v>1299</v>
      </c>
      <c r="B1783" s="84" t="s">
        <v>836</v>
      </c>
      <c r="C1783" s="50">
        <f>'MAL2T-2017A.XLS'!$K$1203</f>
        <v>0</v>
      </c>
      <c r="D1783" s="50">
        <f>'MAL2T-2017A.XLS'!$K$1203</f>
        <v>0</v>
      </c>
      <c r="E1783" s="51"/>
    </row>
    <row r="1784" spans="1:5">
      <c r="A1784" s="436" t="s">
        <v>1299</v>
      </c>
      <c r="B1784" s="84" t="s">
        <v>296</v>
      </c>
      <c r="C1784" s="50">
        <f>'MAL2T-2017A.XLS'!$K$1204</f>
        <v>0</v>
      </c>
      <c r="D1784" s="50">
        <f>'MAL2T-2017A.XLS'!$K$1204</f>
        <v>0</v>
      </c>
      <c r="E1784" s="51"/>
    </row>
    <row r="1785" spans="1:5">
      <c r="A1785" s="436" t="s">
        <v>1299</v>
      </c>
      <c r="B1785" s="84" t="s">
        <v>601</v>
      </c>
      <c r="C1785" s="50">
        <f>'MAL2T-2017A.XLS'!$K$1205</f>
        <v>0</v>
      </c>
      <c r="D1785" s="50">
        <f>'MAL2T-2017A.XLS'!$K$1205</f>
        <v>0</v>
      </c>
      <c r="E1785" s="51"/>
    </row>
    <row r="1786" spans="1:5">
      <c r="A1786" s="436" t="s">
        <v>1299</v>
      </c>
      <c r="B1786" s="91"/>
      <c r="C1786" s="55"/>
      <c r="D1786" s="55"/>
    </row>
    <row r="1787" spans="1:5">
      <c r="A1787" s="436" t="s">
        <v>1299</v>
      </c>
      <c r="B1787" s="92" t="s">
        <v>116</v>
      </c>
      <c r="C1787" s="56" t="str">
        <f>'MAL2T-2017A.XLS'!$J$1203</f>
        <v/>
      </c>
      <c r="D1787" s="56" t="str">
        <f>'MAL2T-2017A.XLS'!$J$1203</f>
        <v/>
      </c>
    </row>
    <row r="1788" spans="1:5">
      <c r="A1788" s="436" t="s">
        <v>1299</v>
      </c>
      <c r="B1788" s="92" t="s">
        <v>116</v>
      </c>
      <c r="C1788" s="56" t="str">
        <f>'MAL2T-2017A.XLS'!$J$1204</f>
        <v/>
      </c>
      <c r="D1788" s="56" t="str">
        <f>'MAL2T-2017A.XLS'!$J$1204</f>
        <v/>
      </c>
    </row>
    <row r="1789" spans="1:5">
      <c r="A1789" s="436" t="s">
        <v>1299</v>
      </c>
      <c r="B1789" s="92" t="s">
        <v>116</v>
      </c>
      <c r="C1789" s="43">
        <f>'MAL2T-2017A.XLS'!$G$1206</f>
        <v>0</v>
      </c>
      <c r="D1789" s="43">
        <f>'MAL2T-2017A.XLS'!$G$1206</f>
        <v>0</v>
      </c>
    </row>
    <row r="1790" spans="1:5">
      <c r="A1790" s="436" t="s">
        <v>1299</v>
      </c>
      <c r="B1790" s="92" t="s">
        <v>116</v>
      </c>
      <c r="C1790" s="43" t="str">
        <f>'MAL2T-2017A.XLS'!$H$1206</f>
        <v xml:space="preserve"> </v>
      </c>
      <c r="D1790" s="43" t="str">
        <f>'MAL2T-2017A.XLS'!$H$1206</f>
        <v xml:space="preserve"> </v>
      </c>
    </row>
    <row r="1791" spans="1:5">
      <c r="A1791" s="436" t="s">
        <v>1299</v>
      </c>
      <c r="B1791" s="92" t="s">
        <v>116</v>
      </c>
      <c r="C1791" s="43" t="str">
        <f>'MAL2T-2017A.XLS'!$H$1207</f>
        <v/>
      </c>
      <c r="D1791" s="43" t="str">
        <f>'MAL2T-2017A.XLS'!$H$1207</f>
        <v/>
      </c>
    </row>
    <row r="1792" spans="1:5">
      <c r="A1792" s="436" t="s">
        <v>1299</v>
      </c>
    </row>
    <row r="1793" spans="1:5">
      <c r="A1793" s="68" t="s">
        <v>356</v>
      </c>
      <c r="B1793" s="72" t="s">
        <v>381</v>
      </c>
      <c r="C1793" s="44"/>
      <c r="D1793" s="44"/>
      <c r="E1793" s="68"/>
    </row>
    <row r="1794" spans="1:5">
      <c r="A1794" s="431" t="s">
        <v>356</v>
      </c>
      <c r="B1794" s="72" t="str">
        <f>'MAL2T-2017A.XLS'!B1221</f>
        <v xml:space="preserve">  Sosialtjenesten i NAV</v>
      </c>
      <c r="C1794" s="44"/>
      <c r="D1794" s="44"/>
      <c r="E1794" s="431"/>
    </row>
    <row r="1795" spans="1:5">
      <c r="A1795" s="431" t="s">
        <v>356</v>
      </c>
      <c r="B1795" s="87" t="s">
        <v>340</v>
      </c>
      <c r="C1795" s="45">
        <f>'MAL2T-2017A.XLS'!$F$1222</f>
        <v>0</v>
      </c>
      <c r="D1795" s="45">
        <f>'MAL2T-2017A.XLS'!$F$1222</f>
        <v>0</v>
      </c>
    </row>
    <row r="1796" spans="1:5">
      <c r="A1796" s="431" t="s">
        <v>356</v>
      </c>
      <c r="B1796" s="87" t="s">
        <v>341</v>
      </c>
      <c r="C1796" s="45">
        <f>'MAL2T-2017A.XLS'!$F$1223</f>
        <v>0</v>
      </c>
      <c r="D1796" s="45">
        <f>'MAL2T-2017A.XLS'!$F$1223</f>
        <v>0</v>
      </c>
    </row>
    <row r="1797" spans="1:5">
      <c r="A1797" s="431" t="s">
        <v>356</v>
      </c>
      <c r="B1797" s="87" t="s">
        <v>319</v>
      </c>
      <c r="C1797" s="45">
        <f>'MAL2T-2017A.XLS'!$F$1224</f>
        <v>0</v>
      </c>
      <c r="D1797" s="45">
        <f>'MAL2T-2017A.XLS'!$F$1224</f>
        <v>0</v>
      </c>
    </row>
    <row r="1798" spans="1:5">
      <c r="A1798" s="431" t="s">
        <v>356</v>
      </c>
      <c r="B1798" s="87" t="s">
        <v>766</v>
      </c>
      <c r="C1798" s="45">
        <f>'MAL2T-2017A.XLS'!$F$1225</f>
        <v>0</v>
      </c>
      <c r="D1798" s="45">
        <f>'MAL2T-2017A.XLS'!$F$1225</f>
        <v>0</v>
      </c>
    </row>
    <row r="1799" spans="1:5">
      <c r="A1799" s="431" t="s">
        <v>356</v>
      </c>
      <c r="B1799" s="87" t="s">
        <v>767</v>
      </c>
      <c r="C1799" s="45">
        <f>'MAL2T-2017A.XLS'!$F$1226</f>
        <v>0</v>
      </c>
      <c r="D1799" s="45">
        <f>'MAL2T-2017A.XLS'!$F$1226</f>
        <v>0</v>
      </c>
    </row>
    <row r="1800" spans="1:5">
      <c r="A1800" s="431" t="s">
        <v>356</v>
      </c>
      <c r="B1800" s="87" t="s">
        <v>768</v>
      </c>
      <c r="C1800" s="45">
        <f>'MAL2T-2017A.XLS'!$F$1227</f>
        <v>0</v>
      </c>
      <c r="D1800" s="45">
        <f>'MAL2T-2017A.XLS'!$F$1227</f>
        <v>0</v>
      </c>
    </row>
    <row r="1801" spans="1:5">
      <c r="A1801" s="431" t="s">
        <v>356</v>
      </c>
      <c r="B1801" s="1355"/>
    </row>
    <row r="1802" spans="1:5">
      <c r="A1802" s="431" t="s">
        <v>356</v>
      </c>
      <c r="B1802" s="72" t="str">
        <f>'MAL2T-2017A.XLS'!B1233</f>
        <v xml:space="preserve">  Tabell 1 - 14 - A2</v>
      </c>
    </row>
    <row r="1803" spans="1:5">
      <c r="A1803" s="431" t="s">
        <v>356</v>
      </c>
      <c r="B1803" s="72" t="str">
        <f>'MAL2T-2017A.XLS'!B1234</f>
        <v xml:space="preserve">  HMS - Trusler og vold</v>
      </c>
    </row>
    <row r="1804" spans="1:5">
      <c r="A1804" s="431" t="s">
        <v>356</v>
      </c>
      <c r="B1804" s="72" t="str">
        <f>'MAL2T-2017A.XLS'!B1235</f>
        <v xml:space="preserve">  De øvrige virksomhetene (alle typer) i bydelen</v>
      </c>
    </row>
    <row r="1805" spans="1:5">
      <c r="A1805" s="431" t="s">
        <v>356</v>
      </c>
      <c r="B1805" s="1355" t="str">
        <f>'MAL2T-2017A.XLS'!B1236</f>
        <v xml:space="preserve">  Antall episoder med trusler  1)</v>
      </c>
      <c r="C1805" s="45">
        <f>'MAL2T-2017A.XLS'!F1236</f>
        <v>0</v>
      </c>
      <c r="D1805" s="45">
        <f>'MAL2T-2017A.XLS'!F1236</f>
        <v>0</v>
      </c>
    </row>
    <row r="1806" spans="1:5">
      <c r="A1806" s="431" t="s">
        <v>356</v>
      </c>
      <c r="B1806" s="1355" t="str">
        <f>'MAL2T-2017A.XLS'!B1237</f>
        <v xml:space="preserve">  Antall episoder med bruk av vold   2)</v>
      </c>
      <c r="C1806" s="45">
        <f>'MAL2T-2017A.XLS'!F1237</f>
        <v>0</v>
      </c>
      <c r="D1806" s="45">
        <f>'MAL2T-2017A.XLS'!F1237</f>
        <v>0</v>
      </c>
    </row>
    <row r="1807" spans="1:5">
      <c r="A1807" s="431" t="s">
        <v>356</v>
      </c>
      <c r="B1807" s="1355" t="str">
        <f>'MAL2T-2017A.XLS'!B1238</f>
        <v xml:space="preserve">  Voldsepisoder med fysisk/psykisk skade</v>
      </c>
      <c r="C1807" s="45">
        <f>'MAL2T-2017A.XLS'!F1238</f>
        <v>0</v>
      </c>
      <c r="D1807" s="45">
        <f>'MAL2T-2017A.XLS'!F1238</f>
        <v>0</v>
      </c>
    </row>
    <row r="1808" spans="1:5">
      <c r="A1808" s="431" t="s">
        <v>356</v>
      </c>
      <c r="B1808" s="1355" t="str">
        <f>'MAL2T-2017A.XLS'!B1239</f>
        <v xml:space="preserve">  Antall sykemeldinger p.g.a. voldsepisoder</v>
      </c>
      <c r="C1808" s="45">
        <f>'MAL2T-2017A.XLS'!F1239</f>
        <v>0</v>
      </c>
      <c r="D1808" s="45">
        <f>'MAL2T-2017A.XLS'!F1239</f>
        <v>0</v>
      </c>
    </row>
    <row r="1809" spans="1:5">
      <c r="A1809" s="431" t="s">
        <v>356</v>
      </c>
      <c r="B1809" s="1355" t="str">
        <f>'MAL2T-2017A.XLS'!B1240</f>
        <v xml:space="preserve">  Antall skademeldinger</v>
      </c>
      <c r="C1809" s="45">
        <f>'MAL2T-2017A.XLS'!F1240</f>
        <v>0</v>
      </c>
      <c r="D1809" s="45">
        <f>'MAL2T-2017A.XLS'!F1240</f>
        <v>0</v>
      </c>
    </row>
    <row r="1810" spans="1:5">
      <c r="A1810" s="431" t="s">
        <v>356</v>
      </c>
      <c r="B1810" s="1355" t="str">
        <f>'MAL2T-2017A.XLS'!B1241</f>
        <v xml:space="preserve">  Antall anmeldelser av voldsbruk</v>
      </c>
      <c r="C1810" s="45">
        <f>'MAL2T-2017A.XLS'!F1241</f>
        <v>0</v>
      </c>
      <c r="D1810" s="45">
        <f>'MAL2T-2017A.XLS'!F1241</f>
        <v>0</v>
      </c>
    </row>
    <row r="1811" spans="1:5">
      <c r="A1811" s="431" t="s">
        <v>356</v>
      </c>
      <c r="B1811" s="1355"/>
    </row>
    <row r="1812" spans="1:5">
      <c r="A1812" s="431" t="s">
        <v>356</v>
      </c>
      <c r="B1812" s="1355"/>
    </row>
    <row r="1813" spans="1:5">
      <c r="A1813" s="431" t="s">
        <v>356</v>
      </c>
      <c r="B1813" s="1355"/>
    </row>
    <row r="1814" spans="1:5">
      <c r="A1814" s="7" t="s">
        <v>356</v>
      </c>
    </row>
    <row r="1815" spans="1:5">
      <c r="A1815" s="7" t="s">
        <v>356</v>
      </c>
      <c r="B1815" s="72" t="s">
        <v>38</v>
      </c>
      <c r="C1815" s="45">
        <f>'MAL2T-2017A.XLS'!$I$1247</f>
        <v>0</v>
      </c>
      <c r="D1815" s="45">
        <f>'MAL2T-2017A.XLS'!$I$1247</f>
        <v>0</v>
      </c>
    </row>
    <row r="1816" spans="1:5">
      <c r="A1816" s="68" t="s">
        <v>356</v>
      </c>
      <c r="B1816" s="91"/>
      <c r="C1816" s="44"/>
      <c r="D1816" s="44"/>
      <c r="E1816" s="68"/>
    </row>
    <row r="1817" spans="1:5">
      <c r="A1817" s="68" t="s">
        <v>356</v>
      </c>
      <c r="B1817" s="72" t="s">
        <v>410</v>
      </c>
      <c r="C1817" s="44"/>
      <c r="D1817" s="44"/>
      <c r="E1817" s="68"/>
    </row>
    <row r="1818" spans="1:5">
      <c r="A1818" s="7" t="s">
        <v>356</v>
      </c>
      <c r="B1818" s="87" t="s">
        <v>361</v>
      </c>
      <c r="C1818" s="45">
        <f>'MAL2T-2017A.XLS'!$J$1252</f>
        <v>0</v>
      </c>
      <c r="D1818" s="45">
        <f>'MAL2T-2017A.XLS'!$J$1252</f>
        <v>0</v>
      </c>
    </row>
    <row r="1819" spans="1:5">
      <c r="A1819" s="7" t="s">
        <v>356</v>
      </c>
      <c r="B1819" s="84" t="s">
        <v>111</v>
      </c>
      <c r="C1819" s="45">
        <f>'MAL2T-2017A.XLS'!$J$1253</f>
        <v>0</v>
      </c>
      <c r="D1819" s="45">
        <f>'MAL2T-2017A.XLS'!$J$1253</f>
        <v>0</v>
      </c>
    </row>
    <row r="1820" spans="1:5">
      <c r="A1820" s="7" t="s">
        <v>356</v>
      </c>
      <c r="B1820" s="84" t="s">
        <v>362</v>
      </c>
      <c r="C1820" s="45">
        <f>'MAL2T-2017A.XLS'!$J$1254</f>
        <v>0</v>
      </c>
      <c r="D1820" s="45">
        <f>'MAL2T-2017A.XLS'!$J$1254</f>
        <v>0</v>
      </c>
    </row>
    <row r="1821" spans="1:5">
      <c r="A1821" s="7" t="s">
        <v>356</v>
      </c>
      <c r="B1821" s="84" t="s">
        <v>363</v>
      </c>
      <c r="C1821" s="45" t="str">
        <f>'MAL2T-2017A.XLS'!$J$1255</f>
        <v>xxx</v>
      </c>
      <c r="D1821" s="45" t="str">
        <f>'MAL2T-2017A.XLS'!$J$1255</f>
        <v>xxx</v>
      </c>
    </row>
    <row r="1822" spans="1:5">
      <c r="A1822" s="7" t="s">
        <v>356</v>
      </c>
      <c r="B1822" s="84" t="s">
        <v>406</v>
      </c>
      <c r="C1822" s="45">
        <f>'MAL2T-2017A.XLS'!$J$1256</f>
        <v>0</v>
      </c>
      <c r="D1822" s="45">
        <f>'MAL2T-2017A.XLS'!$J$1256</f>
        <v>0</v>
      </c>
    </row>
    <row r="1823" spans="1:5">
      <c r="A1823" s="7" t="s">
        <v>356</v>
      </c>
      <c r="B1823" s="84" t="s">
        <v>407</v>
      </c>
      <c r="C1823" s="45">
        <f>'MAL2T-2017A.XLS'!$J$1257</f>
        <v>0</v>
      </c>
      <c r="D1823" s="45">
        <f>'MAL2T-2017A.XLS'!$J$1257</f>
        <v>0</v>
      </c>
    </row>
    <row r="1824" spans="1:5">
      <c r="A1824" s="7" t="s">
        <v>356</v>
      </c>
      <c r="B1824" s="84" t="s">
        <v>408</v>
      </c>
      <c r="C1824" s="45">
        <f>'MAL2T-2017A.XLS'!$J$1258</f>
        <v>0</v>
      </c>
      <c r="D1824" s="45">
        <f>'MAL2T-2017A.XLS'!$J$1258</f>
        <v>0</v>
      </c>
    </row>
    <row r="1825" spans="1:4">
      <c r="A1825" s="7" t="s">
        <v>356</v>
      </c>
      <c r="B1825" s="84" t="s">
        <v>409</v>
      </c>
      <c r="C1825" s="45">
        <f>'MAL2T-2017A.XLS'!$J$1259</f>
        <v>0</v>
      </c>
      <c r="D1825" s="45">
        <f>'MAL2T-2017A.XLS'!$J$1259</f>
        <v>0</v>
      </c>
    </row>
    <row r="1826" spans="1:4">
      <c r="A1826" s="7" t="s">
        <v>356</v>
      </c>
      <c r="B1826" s="84" t="s">
        <v>112</v>
      </c>
      <c r="C1826" s="45">
        <f>'MAL2T-2017A.XLS'!$J$1260</f>
        <v>0</v>
      </c>
      <c r="D1826" s="45">
        <f>'MAL2T-2017A.XLS'!$J$1260</f>
        <v>0</v>
      </c>
    </row>
    <row r="1827" spans="1:4">
      <c r="A1827" s="7" t="s">
        <v>356</v>
      </c>
      <c r="B1827" s="84" t="s">
        <v>835</v>
      </c>
      <c r="C1827" s="45">
        <f>'MAL2T-2017A.XLS'!$J$1261</f>
        <v>0</v>
      </c>
      <c r="D1827" s="45">
        <f>'MAL2T-2017A.XLS'!$J$1261</f>
        <v>0</v>
      </c>
    </row>
    <row r="1828" spans="1:4">
      <c r="A1828" s="7" t="s">
        <v>356</v>
      </c>
      <c r="B1828" s="84"/>
    </row>
    <row r="1829" spans="1:4">
      <c r="A1829" s="7" t="s">
        <v>356</v>
      </c>
      <c r="B1829" s="72" t="s">
        <v>960</v>
      </c>
    </row>
    <row r="1830" spans="1:4">
      <c r="A1830" s="7" t="s">
        <v>356</v>
      </c>
      <c r="B1830" s="84" t="s">
        <v>974</v>
      </c>
    </row>
    <row r="1831" spans="1:4">
      <c r="A1831" s="7" t="s">
        <v>356</v>
      </c>
      <c r="B1831" s="84" t="s">
        <v>411</v>
      </c>
      <c r="C1831" s="45">
        <f>'MAL2T-2017A.XLS'!$I$1268</f>
        <v>0</v>
      </c>
      <c r="D1831" s="45">
        <f>'MAL2T-2017A.XLS'!$I$1268</f>
        <v>0</v>
      </c>
    </row>
    <row r="1832" spans="1:4">
      <c r="A1832" s="7" t="s">
        <v>356</v>
      </c>
      <c r="B1832" s="84" t="s">
        <v>975</v>
      </c>
      <c r="C1832" s="45">
        <f>'MAL2T-2017A.XLS'!$I$1269</f>
        <v>0</v>
      </c>
      <c r="D1832" s="45">
        <f>'MAL2T-2017A.XLS'!$I$1269</f>
        <v>0</v>
      </c>
    </row>
    <row r="1833" spans="1:4">
      <c r="A1833" s="7" t="s">
        <v>356</v>
      </c>
      <c r="B1833" s="84" t="s">
        <v>976</v>
      </c>
      <c r="C1833" s="45">
        <f>'MAL2T-2017A.XLS'!$I$1270</f>
        <v>0</v>
      </c>
      <c r="D1833" s="45">
        <f>'MAL2T-2017A.XLS'!$I$1270</f>
        <v>0</v>
      </c>
    </row>
    <row r="1834" spans="1:4">
      <c r="A1834" s="7" t="s">
        <v>356</v>
      </c>
      <c r="B1834" s="84" t="s">
        <v>977</v>
      </c>
      <c r="C1834" s="45">
        <f>'MAL2T-2017A.XLS'!$I$1271</f>
        <v>0</v>
      </c>
      <c r="D1834" s="45">
        <f>'MAL2T-2017A.XLS'!$I$1271</f>
        <v>0</v>
      </c>
    </row>
    <row r="1835" spans="1:4">
      <c r="A1835" s="7" t="s">
        <v>356</v>
      </c>
      <c r="B1835" s="84" t="s">
        <v>978</v>
      </c>
      <c r="C1835" s="45">
        <f>'MAL2T-2017A.XLS'!$I$1272</f>
        <v>0</v>
      </c>
      <c r="D1835" s="45">
        <f>'MAL2T-2017A.XLS'!$I$1272</f>
        <v>0</v>
      </c>
    </row>
    <row r="1836" spans="1:4">
      <c r="A1836" s="7" t="s">
        <v>356</v>
      </c>
      <c r="B1836" s="84" t="s">
        <v>979</v>
      </c>
      <c r="C1836" s="45">
        <f>'MAL2T-2017A.XLS'!$I$1273</f>
        <v>0</v>
      </c>
      <c r="D1836" s="45">
        <f>'MAL2T-2017A.XLS'!$I$1273</f>
        <v>0</v>
      </c>
    </row>
    <row r="1837" spans="1:4">
      <c r="A1837" s="7" t="s">
        <v>356</v>
      </c>
      <c r="B1837" s="84" t="s">
        <v>980</v>
      </c>
      <c r="C1837" s="45">
        <f>'MAL2T-2017A.XLS'!$I$1274</f>
        <v>0</v>
      </c>
      <c r="D1837" s="45">
        <f>'MAL2T-2017A.XLS'!$I$1274</f>
        <v>0</v>
      </c>
    </row>
    <row r="1838" spans="1:4">
      <c r="A1838" s="7" t="s">
        <v>356</v>
      </c>
      <c r="B1838" s="84" t="s">
        <v>981</v>
      </c>
      <c r="C1838" s="45">
        <f>'MAL2T-2017A.XLS'!$I$1275</f>
        <v>0</v>
      </c>
      <c r="D1838" s="45">
        <f>'MAL2T-2017A.XLS'!$I$1275</f>
        <v>0</v>
      </c>
    </row>
    <row r="1839" spans="1:4">
      <c r="A1839" s="7" t="s">
        <v>356</v>
      </c>
      <c r="B1839" s="107"/>
      <c r="C1839" s="1062"/>
      <c r="D1839" s="1062"/>
    </row>
    <row r="1840" spans="1:4">
      <c r="A1840" s="7" t="s">
        <v>356</v>
      </c>
      <c r="B1840" s="107"/>
      <c r="C1840" s="1062"/>
      <c r="D1840" s="1062"/>
    </row>
    <row r="1841" spans="1:9" ht="25.5">
      <c r="A1841" s="7" t="s">
        <v>356</v>
      </c>
      <c r="B1841" s="72" t="s">
        <v>1106</v>
      </c>
    </row>
    <row r="1842" spans="1:9">
      <c r="A1842" s="7" t="s">
        <v>356</v>
      </c>
      <c r="B1842" s="84" t="s">
        <v>597</v>
      </c>
      <c r="C1842" s="45">
        <f>'MAL2T-2017A.XLS'!$K$1278</f>
        <v>0</v>
      </c>
      <c r="D1842" s="45">
        <f>'MAL2T-2017A.XLS'!$K$1278</f>
        <v>0</v>
      </c>
    </row>
    <row r="1843" spans="1:9">
      <c r="A1843" s="7" t="s">
        <v>356</v>
      </c>
      <c r="B1843" s="84" t="s">
        <v>232</v>
      </c>
      <c r="C1843" s="45">
        <f>'MAL2T-2017A.XLS'!$K$1279</f>
        <v>0</v>
      </c>
      <c r="D1843" s="45">
        <f>'MAL2T-2017A.XLS'!$K$1279</f>
        <v>0</v>
      </c>
    </row>
    <row r="1844" spans="1:9">
      <c r="A1844" s="7" t="s">
        <v>356</v>
      </c>
      <c r="B1844" s="84" t="s">
        <v>233</v>
      </c>
      <c r="C1844" s="45">
        <f>'MAL2T-2017A.XLS'!$K$1280</f>
        <v>0</v>
      </c>
      <c r="D1844" s="45">
        <f>'MAL2T-2017A.XLS'!$K$1280</f>
        <v>0</v>
      </c>
      <c r="I1844" s="7" t="s">
        <v>152</v>
      </c>
    </row>
    <row r="1845" spans="1:9">
      <c r="A1845" s="7" t="s">
        <v>356</v>
      </c>
      <c r="B1845" s="84" t="s">
        <v>234</v>
      </c>
      <c r="C1845" s="45">
        <f>'MAL2T-2017A.XLS'!$K$1281</f>
        <v>0</v>
      </c>
      <c r="D1845" s="45">
        <f>'MAL2T-2017A.XLS'!$K$1281</f>
        <v>0</v>
      </c>
    </row>
    <row r="1846" spans="1:9">
      <c r="A1846" s="7" t="s">
        <v>356</v>
      </c>
      <c r="B1846" s="84" t="s">
        <v>377</v>
      </c>
      <c r="C1846" s="45">
        <f>'MAL2T-2017A.XLS'!$K$1282</f>
        <v>0</v>
      </c>
      <c r="D1846" s="45">
        <f>'MAL2T-2017A.XLS'!$K$1282</f>
        <v>0</v>
      </c>
    </row>
    <row r="1847" spans="1:9">
      <c r="A1847" s="7" t="s">
        <v>356</v>
      </c>
      <c r="B1847" s="84" t="s">
        <v>378</v>
      </c>
      <c r="C1847" s="45">
        <f>'MAL2T-2017A.XLS'!$K$1283</f>
        <v>0</v>
      </c>
      <c r="D1847" s="45">
        <f>'MAL2T-2017A.XLS'!$K$1283</f>
        <v>0</v>
      </c>
    </row>
    <row r="1848" spans="1:9">
      <c r="A1848" s="7" t="s">
        <v>356</v>
      </c>
      <c r="B1848" s="84" t="s">
        <v>592</v>
      </c>
      <c r="C1848" s="45">
        <f>'MAL2T-2017A.XLS'!$K$1284</f>
        <v>0</v>
      </c>
      <c r="D1848" s="45">
        <f>'MAL2T-2017A.XLS'!$K$1284</f>
        <v>0</v>
      </c>
    </row>
    <row r="1849" spans="1:9">
      <c r="A1849" s="7" t="s">
        <v>356</v>
      </c>
      <c r="B1849" s="84" t="s">
        <v>593</v>
      </c>
      <c r="C1849" s="45">
        <f>'MAL2T-2017A.XLS'!$K$1285</f>
        <v>0</v>
      </c>
      <c r="D1849" s="45">
        <f>'MAL2T-2017A.XLS'!$K$1285</f>
        <v>0</v>
      </c>
    </row>
    <row r="1850" spans="1:9">
      <c r="A1850" s="7" t="s">
        <v>356</v>
      </c>
      <c r="B1850" s="199" t="s">
        <v>335</v>
      </c>
      <c r="C1850" s="45">
        <f>'MAL2T-2017A.XLS'!K1286</f>
        <v>0</v>
      </c>
      <c r="D1850" s="45">
        <f>'MAL2T-2017A.XLS'!$K$1286</f>
        <v>0</v>
      </c>
    </row>
    <row r="1851" spans="1:9">
      <c r="A1851" s="7" t="s">
        <v>356</v>
      </c>
      <c r="B1851" s="61" t="s">
        <v>306</v>
      </c>
      <c r="C1851" s="45">
        <f>'MAL2T-2017A.XLS'!K1287</f>
        <v>0</v>
      </c>
      <c r="D1851" s="45">
        <f>'MAL2T-2017A.XLS'!$K$1287</f>
        <v>0</v>
      </c>
    </row>
    <row r="1852" spans="1:9">
      <c r="A1852" s="7" t="s">
        <v>356</v>
      </c>
      <c r="B1852" s="61" t="s">
        <v>307</v>
      </c>
      <c r="C1852" s="45">
        <f>'MAL2T-2017A.XLS'!K1288</f>
        <v>0</v>
      </c>
      <c r="D1852" s="45">
        <f>'MAL2T-2017A.XLS'!$K$1288</f>
        <v>0</v>
      </c>
    </row>
    <row r="1853" spans="1:9">
      <c r="A1853" s="7" t="s">
        <v>356</v>
      </c>
      <c r="B1853" s="61" t="s">
        <v>308</v>
      </c>
      <c r="C1853" s="45">
        <f>'MAL2T-2017A.XLS'!K1289</f>
        <v>0</v>
      </c>
      <c r="D1853" s="45">
        <f>'MAL2T-2017A.XLS'!$K$1289</f>
        <v>0</v>
      </c>
    </row>
    <row r="1854" spans="1:9">
      <c r="A1854" s="7" t="s">
        <v>356</v>
      </c>
      <c r="B1854" s="61" t="s">
        <v>309</v>
      </c>
      <c r="C1854" s="45">
        <f>'MAL2T-2017A.XLS'!K1290</f>
        <v>0</v>
      </c>
      <c r="D1854" s="45">
        <f>'MAL2T-2017A.XLS'!$K$1290</f>
        <v>0</v>
      </c>
    </row>
    <row r="1855" spans="1:9">
      <c r="A1855" s="7" t="s">
        <v>356</v>
      </c>
      <c r="B1855" s="107"/>
      <c r="C1855" s="1062"/>
      <c r="D1855" s="1062"/>
    </row>
    <row r="1856" spans="1:9" ht="18.75">
      <c r="A1856" s="7" t="s">
        <v>1361</v>
      </c>
      <c r="B1856" s="116"/>
    </row>
    <row r="1857" spans="1:8">
      <c r="A1857" s="7" t="s">
        <v>1361</v>
      </c>
      <c r="B1857" s="66" t="str">
        <f>'MAL2T-2017A.XLS'!B1296</f>
        <v xml:space="preserve">Tabell 4 -2  </v>
      </c>
      <c r="C1857" s="46"/>
      <c r="D1857" s="46"/>
    </row>
    <row r="1858" spans="1:8">
      <c r="A1858" s="7" t="s">
        <v>1361</v>
      </c>
      <c r="B1858" s="66" t="str">
        <f>'MAL2T-2017A.XLS'!B1297</f>
        <v>Aktive klienter med utbetalt økonomisk sosialhjelp (bidrag og lån) 1)</v>
      </c>
    </row>
    <row r="1859" spans="1:8">
      <c r="A1859" s="7" t="s">
        <v>1361</v>
      </c>
      <c r="B1859" s="321" t="s">
        <v>1113</v>
      </c>
      <c r="G1859" s="70"/>
      <c r="H1859" s="312"/>
    </row>
    <row r="1860" spans="1:8">
      <c r="A1860" s="7" t="s">
        <v>1361</v>
      </c>
      <c r="B1860" s="84" t="s">
        <v>8</v>
      </c>
      <c r="C1860" s="45">
        <f>'MAL2T-2017A.XLS'!$G$1300</f>
        <v>0</v>
      </c>
      <c r="D1860" s="45">
        <f>'MAL2T-2017A.XLS'!$G$1300</f>
        <v>0</v>
      </c>
    </row>
    <row r="1861" spans="1:8">
      <c r="A1861" s="7" t="s">
        <v>1361</v>
      </c>
      <c r="B1861" s="82" t="s">
        <v>877</v>
      </c>
      <c r="C1861" s="45">
        <f>'MAL2T-2017A.XLS'!$G$1302</f>
        <v>0</v>
      </c>
      <c r="D1861" s="45">
        <f>'MAL2T-2017A.XLS'!$G$1302</f>
        <v>0</v>
      </c>
    </row>
    <row r="1862" spans="1:8">
      <c r="A1862" s="7" t="s">
        <v>1361</v>
      </c>
      <c r="B1862" s="82" t="s">
        <v>594</v>
      </c>
      <c r="C1862" s="45">
        <f>'MAL2T-2017A.XLS'!$G$1303</f>
        <v>0</v>
      </c>
      <c r="D1862" s="45">
        <f>'MAL2T-2017A.XLS'!$G$1303</f>
        <v>0</v>
      </c>
    </row>
    <row r="1863" spans="1:8">
      <c r="A1863" s="7" t="s">
        <v>1361</v>
      </c>
      <c r="B1863" s="82" t="s">
        <v>614</v>
      </c>
      <c r="C1863" s="45">
        <f>'MAL2T-2017A.XLS'!$G$1304</f>
        <v>0</v>
      </c>
      <c r="D1863" s="45">
        <f>'MAL2T-2017A.XLS'!$G$1304</f>
        <v>0</v>
      </c>
    </row>
    <row r="1864" spans="1:8">
      <c r="A1864" s="7" t="s">
        <v>1361</v>
      </c>
      <c r="B1864" s="82" t="s">
        <v>983</v>
      </c>
      <c r="C1864" s="45">
        <f>'MAL2T-2017A.XLS'!$G$1305</f>
        <v>0</v>
      </c>
      <c r="D1864" s="45">
        <f>'MAL2T-2017A.XLS'!$G$1305</f>
        <v>0</v>
      </c>
    </row>
    <row r="1865" spans="1:8">
      <c r="A1865" s="7" t="s">
        <v>1361</v>
      </c>
      <c r="B1865" s="94" t="s">
        <v>878</v>
      </c>
      <c r="C1865" s="77">
        <f>'MAL2T-2017A.XLS'!$G$1306</f>
        <v>0</v>
      </c>
      <c r="D1865" s="77">
        <f>'MAL2T-2017A.XLS'!$G$1306</f>
        <v>0</v>
      </c>
    </row>
    <row r="1866" spans="1:8">
      <c r="A1866" s="7" t="s">
        <v>1361</v>
      </c>
      <c r="B1866" s="89" t="s">
        <v>188</v>
      </c>
    </row>
    <row r="1867" spans="1:8">
      <c r="A1867" s="7" t="s">
        <v>1361</v>
      </c>
      <c r="B1867" s="84" t="s">
        <v>8</v>
      </c>
      <c r="C1867" s="45">
        <f>'MAL2T-2017A.XLS'!$H$1300</f>
        <v>0</v>
      </c>
      <c r="D1867" s="45">
        <f>'MAL2T-2017A.XLS'!$H$1300</f>
        <v>0</v>
      </c>
    </row>
    <row r="1868" spans="1:8">
      <c r="A1868" s="7" t="s">
        <v>1361</v>
      </c>
      <c r="B1868" s="82" t="s">
        <v>877</v>
      </c>
      <c r="C1868" s="45">
        <f>'MAL2T-2017A.XLS'!$H$1302</f>
        <v>0</v>
      </c>
      <c r="D1868" s="45">
        <f>'MAL2T-2017A.XLS'!$H$1302</f>
        <v>0</v>
      </c>
    </row>
    <row r="1869" spans="1:8">
      <c r="A1869" s="7" t="s">
        <v>1361</v>
      </c>
      <c r="B1869" s="82" t="s">
        <v>594</v>
      </c>
      <c r="C1869" s="45">
        <f>'MAL2T-2017A.XLS'!$H$1303</f>
        <v>0</v>
      </c>
      <c r="D1869" s="45">
        <f>'MAL2T-2017A.XLS'!$H$1303</f>
        <v>0</v>
      </c>
    </row>
    <row r="1870" spans="1:8">
      <c r="A1870" s="7" t="s">
        <v>1361</v>
      </c>
      <c r="B1870" s="82" t="s">
        <v>614</v>
      </c>
      <c r="C1870" s="45">
        <f>'MAL2T-2017A.XLS'!$H$1304</f>
        <v>0</v>
      </c>
      <c r="D1870" s="45">
        <f>'MAL2T-2017A.XLS'!$H$1304</f>
        <v>0</v>
      </c>
    </row>
    <row r="1871" spans="1:8">
      <c r="A1871" s="7" t="s">
        <v>1361</v>
      </c>
      <c r="B1871" s="82" t="s">
        <v>983</v>
      </c>
      <c r="C1871" s="45">
        <f>'MAL2T-2017A.XLS'!$H$1305</f>
        <v>0</v>
      </c>
      <c r="D1871" s="45">
        <f>'MAL2T-2017A.XLS'!$H$1305</f>
        <v>0</v>
      </c>
    </row>
    <row r="1872" spans="1:8">
      <c r="A1872" s="7" t="s">
        <v>1361</v>
      </c>
      <c r="B1872" s="118" t="s">
        <v>878</v>
      </c>
      <c r="C1872" s="76">
        <f>'MAL2T-2017A.XLS'!$H$1306</f>
        <v>0</v>
      </c>
      <c r="D1872" s="76">
        <f>'MAL2T-2017A.XLS'!$H$1306</f>
        <v>0</v>
      </c>
    </row>
    <row r="1873" spans="1:8">
      <c r="A1873" s="7" t="s">
        <v>1361</v>
      </c>
      <c r="B1873" s="89" t="s">
        <v>1054</v>
      </c>
    </row>
    <row r="1874" spans="1:8">
      <c r="A1874" s="7" t="s">
        <v>1361</v>
      </c>
      <c r="B1874" s="356" t="s">
        <v>8</v>
      </c>
      <c r="C1874" s="45">
        <f>'MAL2T-2017A.XLS'!I1300</f>
        <v>0</v>
      </c>
      <c r="D1874" s="45">
        <f>'MAL2T-2017A.XLS'!$I$1300</f>
        <v>0</v>
      </c>
    </row>
    <row r="1875" spans="1:8">
      <c r="A1875" s="7" t="s">
        <v>1361</v>
      </c>
      <c r="B1875" s="93" t="s">
        <v>877</v>
      </c>
      <c r="C1875" s="45">
        <f>'MAL2T-2017A.XLS'!I1302</f>
        <v>0</v>
      </c>
      <c r="D1875" s="45">
        <f>'MAL2T-2017A.XLS'!$I$1302</f>
        <v>0</v>
      </c>
    </row>
    <row r="1876" spans="1:8">
      <c r="A1876" s="7" t="s">
        <v>1361</v>
      </c>
      <c r="B1876" s="93" t="s">
        <v>594</v>
      </c>
      <c r="C1876" s="45">
        <f>'MAL2T-2017A.XLS'!I1303</f>
        <v>0</v>
      </c>
      <c r="D1876" s="45">
        <f>'MAL2T-2017A.XLS'!$I$1303</f>
        <v>0</v>
      </c>
    </row>
    <row r="1877" spans="1:8">
      <c r="A1877" s="7" t="s">
        <v>1361</v>
      </c>
      <c r="B1877" s="93" t="s">
        <v>614</v>
      </c>
      <c r="C1877" s="45">
        <f>'MAL2T-2017A.XLS'!I1304</f>
        <v>0</v>
      </c>
      <c r="D1877" s="45">
        <f>'MAL2T-2017A.XLS'!$I$1304</f>
        <v>0</v>
      </c>
    </row>
    <row r="1878" spans="1:8">
      <c r="A1878" s="7" t="s">
        <v>1361</v>
      </c>
      <c r="B1878" s="93" t="s">
        <v>983</v>
      </c>
      <c r="C1878" s="45">
        <f>'MAL2T-2017A.XLS'!I1305</f>
        <v>0</v>
      </c>
      <c r="D1878" s="45">
        <f>'MAL2T-2017A.XLS'!$I$1305</f>
        <v>0</v>
      </c>
    </row>
    <row r="1879" spans="1:8">
      <c r="A1879" s="7" t="s">
        <v>1361</v>
      </c>
      <c r="B1879" s="94" t="s">
        <v>878</v>
      </c>
      <c r="C1879" s="94">
        <f>'MAL2T-2017A.XLS'!I1306</f>
        <v>0</v>
      </c>
      <c r="D1879" s="94">
        <f>'MAL2T-2017A.XLS'!$I$1306</f>
        <v>0</v>
      </c>
    </row>
    <row r="1880" spans="1:8">
      <c r="A1880" s="7" t="s">
        <v>1361</v>
      </c>
      <c r="B1880" s="92" t="s">
        <v>165</v>
      </c>
      <c r="C1880" s="45" t="str">
        <f>'MAL2T-2017A.XLS'!I1307</f>
        <v/>
      </c>
    </row>
    <row r="1881" spans="1:8" s="70" customFormat="1">
      <c r="A1881" s="7" t="s">
        <v>1361</v>
      </c>
      <c r="B1881" s="107"/>
      <c r="C1881" s="71"/>
      <c r="D1881" s="71"/>
      <c r="G1881" s="313"/>
    </row>
    <row r="1882" spans="1:8">
      <c r="A1882" s="7" t="s">
        <v>1361</v>
      </c>
      <c r="B1882" s="72" t="s">
        <v>1025</v>
      </c>
    </row>
    <row r="1883" spans="1:8">
      <c r="A1883" s="7" t="s">
        <v>1361</v>
      </c>
      <c r="B1883" s="321" t="s">
        <v>1188</v>
      </c>
      <c r="C1883" s="69">
        <f>'MAL2T-2017A.XLS'!$G$1314</f>
        <v>0</v>
      </c>
      <c r="D1883" s="69">
        <f>'MAL2T-2017A.XLS'!$G$1314</f>
        <v>0</v>
      </c>
      <c r="E1883" s="70"/>
      <c r="F1883" s="70"/>
      <c r="G1883" s="70"/>
      <c r="H1883" s="312"/>
    </row>
    <row r="1884" spans="1:8">
      <c r="A1884" s="7" t="s">
        <v>1361</v>
      </c>
      <c r="B1884" s="321" t="s">
        <v>278</v>
      </c>
      <c r="C1884" s="69">
        <f>'MAL2T-2017A.XLS'!$H$1314</f>
        <v>0</v>
      </c>
      <c r="D1884" s="69">
        <f>'MAL2T-2017A.XLS'!$H$1314</f>
        <v>0</v>
      </c>
      <c r="E1884" s="70"/>
      <c r="F1884" s="70"/>
      <c r="G1884" s="313"/>
    </row>
    <row r="1885" spans="1:8" ht="13.5">
      <c r="A1885" s="7" t="s">
        <v>1361</v>
      </c>
      <c r="B1885" s="322" t="s">
        <v>1189</v>
      </c>
      <c r="C1885" s="69">
        <f>C1883*C1865</f>
        <v>0</v>
      </c>
      <c r="D1885" s="69">
        <f>D1883*D1865</f>
        <v>0</v>
      </c>
      <c r="E1885" s="70"/>
      <c r="F1885" s="70"/>
      <c r="G1885" s="70"/>
      <c r="H1885" s="312"/>
    </row>
    <row r="1886" spans="1:8" ht="13.5">
      <c r="A1886" s="7" t="s">
        <v>1361</v>
      </c>
      <c r="B1886" s="322" t="s">
        <v>241</v>
      </c>
      <c r="C1886" s="69">
        <f>C1884*C1872</f>
        <v>0</v>
      </c>
      <c r="D1886" s="69">
        <f>D1884*D1872</f>
        <v>0</v>
      </c>
      <c r="E1886" s="70"/>
      <c r="G1886" s="313"/>
    </row>
    <row r="1887" spans="1:8" ht="13.5">
      <c r="A1887" s="7" t="s">
        <v>1361</v>
      </c>
      <c r="B1887" s="322" t="s">
        <v>1190</v>
      </c>
      <c r="C1887" s="69"/>
      <c r="D1887" s="69" t="e">
        <f>D1885/D1865</f>
        <v>#DIV/0!</v>
      </c>
      <c r="F1887" s="70" t="s">
        <v>149</v>
      </c>
      <c r="G1887" s="70"/>
      <c r="H1887" s="312"/>
    </row>
    <row r="1888" spans="1:8" ht="13.5">
      <c r="A1888" s="7" t="s">
        <v>1361</v>
      </c>
      <c r="B1888" s="322" t="s">
        <v>1</v>
      </c>
      <c r="C1888" s="69"/>
      <c r="D1888" s="69" t="e">
        <f>D1886/D1872</f>
        <v>#DIV/0!</v>
      </c>
      <c r="F1888" s="70" t="s">
        <v>149</v>
      </c>
    </row>
    <row r="1889" spans="1:6">
      <c r="A1889" s="7" t="s">
        <v>1361</v>
      </c>
      <c r="B1889" s="89"/>
      <c r="C1889" s="69"/>
      <c r="D1889" s="69"/>
      <c r="E1889" s="70"/>
      <c r="F1889" s="70"/>
    </row>
    <row r="1890" spans="1:6">
      <c r="A1890" s="7" t="s">
        <v>1361</v>
      </c>
      <c r="B1890" s="91"/>
      <c r="C1890" s="48"/>
      <c r="D1890" s="48"/>
    </row>
    <row r="1891" spans="1:6" ht="25.5">
      <c r="A1891" s="7" t="s">
        <v>356</v>
      </c>
      <c r="B1891" s="72" t="s">
        <v>1026</v>
      </c>
      <c r="C1891" s="48"/>
      <c r="D1891" s="48"/>
    </row>
    <row r="1892" spans="1:6">
      <c r="A1892" s="7" t="s">
        <v>356</v>
      </c>
      <c r="B1892" s="84" t="s">
        <v>526</v>
      </c>
      <c r="C1892" s="48">
        <f>'MAL2T-2017A.XLS'!$H$1320</f>
        <v>0</v>
      </c>
      <c r="D1892" s="48">
        <f>'MAL2T-2017A.XLS'!$H$1320</f>
        <v>0</v>
      </c>
    </row>
    <row r="1893" spans="1:6">
      <c r="A1893" s="7" t="s">
        <v>356</v>
      </c>
      <c r="B1893" s="84" t="s">
        <v>588</v>
      </c>
      <c r="C1893" s="48">
        <f>'MAL2T-2017A.XLS'!$I$1320</f>
        <v>0</v>
      </c>
      <c r="D1893" s="48">
        <f>'MAL2T-2017A.XLS'!$I$1320</f>
        <v>0</v>
      </c>
    </row>
    <row r="1894" spans="1:6">
      <c r="A1894" s="7" t="s">
        <v>356</v>
      </c>
    </row>
    <row r="1895" spans="1:6">
      <c r="A1895" s="7" t="s">
        <v>356</v>
      </c>
      <c r="B1895" s="72" t="s">
        <v>42</v>
      </c>
    </row>
    <row r="1896" spans="1:6">
      <c r="A1896" s="7" t="s">
        <v>356</v>
      </c>
      <c r="B1896" s="1340" t="s">
        <v>1340</v>
      </c>
      <c r="C1896" s="48">
        <f>'MAL2T-2017A.XLS'!$I$1331</f>
        <v>0</v>
      </c>
      <c r="D1896" s="48">
        <f>'MAL2T-2017A.XLS'!$I$1331</f>
        <v>0</v>
      </c>
    </row>
    <row r="1897" spans="1:6">
      <c r="A1897" s="7" t="s">
        <v>356</v>
      </c>
      <c r="B1897" s="1340" t="s">
        <v>1341</v>
      </c>
      <c r="C1897" s="48">
        <f>'MAL2T-2017A.XLS'!$I$1332</f>
        <v>0</v>
      </c>
      <c r="D1897" s="48">
        <f>'MAL2T-2017A.XLS'!$I$1332</f>
        <v>0</v>
      </c>
    </row>
    <row r="1898" spans="1:6">
      <c r="A1898" s="7" t="s">
        <v>356</v>
      </c>
    </row>
    <row r="1899" spans="1:6" ht="18.75">
      <c r="A1899" s="7" t="s">
        <v>899</v>
      </c>
      <c r="B1899" s="150" t="s">
        <v>483</v>
      </c>
      <c r="C1899" s="140"/>
      <c r="D1899" s="7"/>
    </row>
    <row r="1900" spans="1:6">
      <c r="A1900" s="7" t="s">
        <v>899</v>
      </c>
      <c r="B1900" s="144"/>
      <c r="C1900" s="140"/>
      <c r="D1900" s="7"/>
    </row>
    <row r="1901" spans="1:6" ht="18.75">
      <c r="A1901" s="7" t="s">
        <v>899</v>
      </c>
      <c r="B1901" s="116" t="s">
        <v>743</v>
      </c>
      <c r="C1901" s="140"/>
      <c r="D1901" s="7"/>
    </row>
    <row r="1902" spans="1:6">
      <c r="A1902" s="7" t="s">
        <v>899</v>
      </c>
      <c r="B1902" s="147"/>
      <c r="C1902" s="140"/>
      <c r="D1902" s="7"/>
    </row>
    <row r="1903" spans="1:6" ht="14.25">
      <c r="A1903" s="7" t="s">
        <v>899</v>
      </c>
      <c r="B1903" s="145"/>
      <c r="C1903" s="140"/>
      <c r="D1903" s="7"/>
    </row>
    <row r="1904" spans="1:6">
      <c r="A1904" s="7" t="s">
        <v>899</v>
      </c>
      <c r="B1904" s="25" t="s">
        <v>579</v>
      </c>
      <c r="C1904" s="140"/>
      <c r="D1904" s="7"/>
    </row>
    <row r="1905" spans="1:4">
      <c r="A1905" s="7" t="s">
        <v>899</v>
      </c>
      <c r="B1905" s="25" t="s">
        <v>580</v>
      </c>
      <c r="C1905" s="140"/>
      <c r="D1905" s="7"/>
    </row>
    <row r="1906" spans="1:4">
      <c r="A1906" s="7" t="s">
        <v>899</v>
      </c>
      <c r="B1906" s="25" t="s">
        <v>583</v>
      </c>
      <c r="C1906" s="140"/>
      <c r="D1906" s="7"/>
    </row>
    <row r="1907" spans="1:4">
      <c r="A1907" s="7" t="s">
        <v>899</v>
      </c>
      <c r="B1907" s="148" t="s">
        <v>1183</v>
      </c>
      <c r="C1907" s="140"/>
      <c r="D1907" s="7"/>
    </row>
    <row r="1908" spans="1:4">
      <c r="A1908" s="7" t="s">
        <v>899</v>
      </c>
      <c r="B1908" s="357" t="s">
        <v>819</v>
      </c>
      <c r="C1908" s="141">
        <f>'MAL2T-2017A.XLS'!F1375</f>
        <v>0</v>
      </c>
      <c r="D1908" s="141">
        <f>'MAL2T-2017A.XLS'!F1375</f>
        <v>0</v>
      </c>
    </row>
    <row r="1909" spans="1:4">
      <c r="A1909" s="7" t="s">
        <v>899</v>
      </c>
      <c r="B1909" s="357" t="s">
        <v>820</v>
      </c>
      <c r="C1909" s="140" t="str">
        <f>'MAL2T-2017A.XLS'!F1376</f>
        <v>xxxxxxxx</v>
      </c>
      <c r="D1909" s="140" t="str">
        <f>'MAL2T-2017A.XLS'!F1376</f>
        <v>xxxxxxxx</v>
      </c>
    </row>
    <row r="1910" spans="1:4">
      <c r="A1910" s="7" t="s">
        <v>899</v>
      </c>
      <c r="B1910" s="357" t="s">
        <v>821</v>
      </c>
      <c r="C1910" s="140" t="str">
        <f>'MAL2T-2017A.XLS'!F1377</f>
        <v>xxxxxxxx</v>
      </c>
      <c r="D1910" s="140" t="str">
        <f>'MAL2T-2017A.XLS'!F1377</f>
        <v>xxxxxxxx</v>
      </c>
    </row>
    <row r="1911" spans="1:4">
      <c r="A1911" s="7" t="s">
        <v>899</v>
      </c>
      <c r="B1911" s="357" t="s">
        <v>311</v>
      </c>
      <c r="C1911" s="141" t="e">
        <f>'MAL2T-2017A.XLS'!F1378</f>
        <v>#DIV/0!</v>
      </c>
      <c r="D1911" s="141" t="e">
        <f>'MAL2T-2017A.XLS'!F1378</f>
        <v>#DIV/0!</v>
      </c>
    </row>
    <row r="1912" spans="1:4">
      <c r="A1912" s="7" t="s">
        <v>899</v>
      </c>
      <c r="B1912" s="323" t="s">
        <v>1184</v>
      </c>
      <c r="C1912" s="140"/>
      <c r="D1912" s="140"/>
    </row>
    <row r="1913" spans="1:4">
      <c r="A1913" s="7" t="s">
        <v>899</v>
      </c>
      <c r="B1913" s="357" t="s">
        <v>819</v>
      </c>
      <c r="C1913" s="141">
        <f>'MAL2T-2017A.XLS'!G1375</f>
        <v>0</v>
      </c>
      <c r="D1913" s="141">
        <f>'MAL2T-2017A.XLS'!G1375</f>
        <v>0</v>
      </c>
    </row>
    <row r="1914" spans="1:4">
      <c r="A1914" s="7" t="s">
        <v>899</v>
      </c>
      <c r="B1914" s="357" t="s">
        <v>820</v>
      </c>
      <c r="C1914" s="140">
        <f>'MAL2T-2017A.XLS'!G1376</f>
        <v>0</v>
      </c>
      <c r="D1914" s="140">
        <f>'MAL2T-2017A.XLS'!G1376</f>
        <v>0</v>
      </c>
    </row>
    <row r="1915" spans="1:4">
      <c r="A1915" s="7" t="s">
        <v>899</v>
      </c>
      <c r="B1915" s="357" t="s">
        <v>821</v>
      </c>
      <c r="C1915" s="140">
        <f>'MAL2T-2017A.XLS'!G1377</f>
        <v>0</v>
      </c>
      <c r="D1915" s="140">
        <f>'MAL2T-2017A.XLS'!G1377</f>
        <v>0</v>
      </c>
    </row>
    <row r="1916" spans="1:4">
      <c r="A1916" s="7" t="s">
        <v>899</v>
      </c>
      <c r="B1916" s="357" t="s">
        <v>311</v>
      </c>
      <c r="C1916" s="141">
        <f>'MAL2T-2017A.XLS'!G1378</f>
        <v>0</v>
      </c>
      <c r="D1916" s="141">
        <f>'MAL2T-2017A.XLS'!G1378</f>
        <v>0</v>
      </c>
    </row>
    <row r="1917" spans="1:4">
      <c r="A1917" s="7" t="s">
        <v>899</v>
      </c>
      <c r="B1917" s="323" t="s">
        <v>1185</v>
      </c>
      <c r="C1917" s="140"/>
      <c r="D1917" s="140"/>
    </row>
    <row r="1918" spans="1:4">
      <c r="A1918" s="7" t="s">
        <v>899</v>
      </c>
      <c r="B1918" s="357" t="s">
        <v>819</v>
      </c>
      <c r="C1918" s="141">
        <f>'MAL2T-2017A.XLS'!H1375</f>
        <v>0</v>
      </c>
      <c r="D1918" s="141">
        <f>'MAL2T-2017A.XLS'!H1375</f>
        <v>0</v>
      </c>
    </row>
    <row r="1919" spans="1:4">
      <c r="A1919" s="7" t="s">
        <v>899</v>
      </c>
      <c r="B1919" s="357" t="s">
        <v>820</v>
      </c>
      <c r="C1919" s="140">
        <f>'MAL2T-2017A.XLS'!H1376</f>
        <v>0</v>
      </c>
      <c r="D1919" s="140">
        <f>'MAL2T-2017A.XLS'!H1376</f>
        <v>0</v>
      </c>
    </row>
    <row r="1920" spans="1:4">
      <c r="A1920" s="7" t="s">
        <v>899</v>
      </c>
      <c r="B1920" s="357" t="s">
        <v>821</v>
      </c>
      <c r="C1920" s="140">
        <f>'MAL2T-2017A.XLS'!H1377</f>
        <v>0</v>
      </c>
      <c r="D1920" s="140">
        <f>'MAL2T-2017A.XLS'!H1377</f>
        <v>0</v>
      </c>
    </row>
    <row r="1921" spans="1:8">
      <c r="A1921" s="7" t="s">
        <v>899</v>
      </c>
      <c r="B1921" s="357" t="s">
        <v>311</v>
      </c>
      <c r="C1921" s="141">
        <f>'MAL2T-2017A.XLS'!H1378</f>
        <v>0</v>
      </c>
      <c r="D1921" s="141">
        <f>'MAL2T-2017A.XLS'!H1378</f>
        <v>0</v>
      </c>
      <c r="G1921" s="313"/>
      <c r="H1921" s="312"/>
    </row>
    <row r="1922" spans="1:8">
      <c r="A1922" s="7" t="s">
        <v>899</v>
      </c>
      <c r="B1922" s="148" t="s">
        <v>562</v>
      </c>
      <c r="C1922" s="140"/>
      <c r="D1922" s="140"/>
      <c r="G1922" s="313"/>
    </row>
    <row r="1923" spans="1:8">
      <c r="A1923" s="7" t="s">
        <v>899</v>
      </c>
      <c r="B1923" s="357" t="s">
        <v>819</v>
      </c>
      <c r="C1923" s="141">
        <f>'MAL2T-2017A.XLS'!I1375</f>
        <v>0</v>
      </c>
      <c r="D1923" s="141">
        <f>'MAL2T-2017A.XLS'!I1375</f>
        <v>0</v>
      </c>
      <c r="G1923" s="313"/>
    </row>
    <row r="1924" spans="1:8">
      <c r="A1924" s="7" t="s">
        <v>899</v>
      </c>
      <c r="B1924" s="357" t="s">
        <v>820</v>
      </c>
      <c r="C1924" s="140">
        <f>'MAL2T-2017A.XLS'!I1376</f>
        <v>0</v>
      </c>
      <c r="D1924" s="140">
        <f>'MAL2T-2017A.XLS'!I1376</f>
        <v>0</v>
      </c>
      <c r="G1924" s="313"/>
      <c r="H1924" s="312"/>
    </row>
    <row r="1925" spans="1:8">
      <c r="A1925" s="7" t="s">
        <v>899</v>
      </c>
      <c r="B1925" s="357" t="s">
        <v>821</v>
      </c>
      <c r="C1925" s="140">
        <f>'MAL2T-2017A.XLS'!I1377</f>
        <v>0</v>
      </c>
      <c r="D1925" s="140">
        <f>'MAL2T-2017A.XLS'!I1377</f>
        <v>0</v>
      </c>
    </row>
    <row r="1926" spans="1:8">
      <c r="A1926" s="7" t="s">
        <v>899</v>
      </c>
      <c r="B1926" s="357" t="s">
        <v>311</v>
      </c>
      <c r="C1926" s="140">
        <f>'MAL2T-2017A.XLS'!I1378</f>
        <v>0</v>
      </c>
      <c r="D1926" s="140">
        <f>'MAL2T-2017A.XLS'!I1378</f>
        <v>0</v>
      </c>
    </row>
    <row r="1927" spans="1:8">
      <c r="A1927" s="7" t="s">
        <v>899</v>
      </c>
      <c r="B1927" s="149"/>
      <c r="C1927" s="140"/>
      <c r="D1927" s="140"/>
    </row>
    <row r="1928" spans="1:8" ht="18.75">
      <c r="A1928" s="7" t="s">
        <v>899</v>
      </c>
      <c r="B1928" s="116" t="s">
        <v>1425</v>
      </c>
      <c r="C1928" s="140"/>
      <c r="D1928" s="7"/>
    </row>
    <row r="1929" spans="1:8" ht="24.75" customHeight="1">
      <c r="A1929" s="7" t="s">
        <v>899</v>
      </c>
      <c r="B1929" s="152" t="s">
        <v>739</v>
      </c>
      <c r="C1929" s="140"/>
      <c r="D1929" s="7"/>
    </row>
    <row r="1930" spans="1:8">
      <c r="A1930" s="7" t="s">
        <v>899</v>
      </c>
      <c r="B1930" s="323" t="s">
        <v>1191</v>
      </c>
      <c r="C1930" s="140"/>
      <c r="D1930" s="7"/>
      <c r="G1930" s="70"/>
      <c r="H1930" s="312"/>
    </row>
    <row r="1931" spans="1:8">
      <c r="A1931" s="7" t="s">
        <v>899</v>
      </c>
      <c r="B1931" s="84" t="s">
        <v>563</v>
      </c>
      <c r="C1931" s="141" t="e">
        <f>'MAL2T-2017A.XLS'!H1389</f>
        <v>#DIV/0!</v>
      </c>
      <c r="D1931" s="141" t="e">
        <f>'MAL2T-2017A.XLS'!$H$1389</f>
        <v>#DIV/0!</v>
      </c>
    </row>
    <row r="1932" spans="1:8">
      <c r="A1932" s="7" t="s">
        <v>899</v>
      </c>
      <c r="B1932" s="84" t="s">
        <v>564</v>
      </c>
      <c r="C1932" s="141" t="e">
        <f>'MAL2T-2017A.XLS'!H1390</f>
        <v>#DIV/0!</v>
      </c>
      <c r="D1932" s="141" t="e">
        <f>'MAL2T-2017A.XLS'!$H$1390</f>
        <v>#DIV/0!</v>
      </c>
    </row>
    <row r="1933" spans="1:8">
      <c r="A1933" s="7" t="s">
        <v>899</v>
      </c>
      <c r="B1933" s="84" t="s">
        <v>565</v>
      </c>
      <c r="C1933" s="141" t="e">
        <f>'MAL2T-2017A.XLS'!H1391</f>
        <v>#DIV/0!</v>
      </c>
      <c r="D1933" s="141" t="e">
        <f>'MAL2T-2017A.XLS'!$H$1391</f>
        <v>#DIV/0!</v>
      </c>
      <c r="F1933" s="7" t="s">
        <v>152</v>
      </c>
    </row>
    <row r="1934" spans="1:8">
      <c r="A1934" s="7" t="s">
        <v>899</v>
      </c>
      <c r="B1934" s="148" t="s">
        <v>561</v>
      </c>
      <c r="C1934" s="141"/>
      <c r="D1934" s="141"/>
    </row>
    <row r="1935" spans="1:8">
      <c r="A1935" s="7" t="s">
        <v>899</v>
      </c>
      <c r="B1935" s="84" t="s">
        <v>563</v>
      </c>
      <c r="C1935" s="141">
        <f>'MAL2T-2017A.XLS'!I1389</f>
        <v>0</v>
      </c>
      <c r="D1935" s="141">
        <f>'MAL2T-2017A.XLS'!$I$1389</f>
        <v>0</v>
      </c>
    </row>
    <row r="1936" spans="1:8">
      <c r="A1936" s="7" t="s">
        <v>899</v>
      </c>
      <c r="B1936" s="84" t="s">
        <v>564</v>
      </c>
      <c r="C1936" s="141">
        <f>'MAL2T-2017A.XLS'!I1390</f>
        <v>0</v>
      </c>
      <c r="D1936" s="141">
        <f>'MAL2T-2017A.XLS'!$I$1390</f>
        <v>0</v>
      </c>
    </row>
    <row r="1937" spans="1:4">
      <c r="A1937" s="7" t="s">
        <v>899</v>
      </c>
      <c r="B1937" s="84" t="s">
        <v>565</v>
      </c>
      <c r="C1937" s="141">
        <f>'MAL2T-2017A.XLS'!I1391</f>
        <v>0</v>
      </c>
      <c r="D1937" s="141">
        <f>'MAL2T-2017A.XLS'!$I$1391</f>
        <v>0</v>
      </c>
    </row>
    <row r="1938" spans="1:4">
      <c r="A1938" s="7" t="s">
        <v>899</v>
      </c>
      <c r="B1938" s="148" t="s">
        <v>808</v>
      </c>
      <c r="C1938" s="141"/>
      <c r="D1938" s="141"/>
    </row>
    <row r="1939" spans="1:4">
      <c r="A1939" s="7" t="s">
        <v>899</v>
      </c>
      <c r="B1939" s="84" t="s">
        <v>563</v>
      </c>
      <c r="C1939" s="141">
        <f>'MAL2T-2017A.XLS'!J1389</f>
        <v>0</v>
      </c>
      <c r="D1939" s="141">
        <f>'MAL2T-2017A.XLS'!$J$1389</f>
        <v>0</v>
      </c>
    </row>
    <row r="1940" spans="1:4">
      <c r="A1940" s="7" t="s">
        <v>899</v>
      </c>
      <c r="B1940" s="84" t="s">
        <v>564</v>
      </c>
      <c r="C1940" s="141">
        <f>'MAL2T-2017A.XLS'!J1390</f>
        <v>0</v>
      </c>
      <c r="D1940" s="141">
        <f>'MAL2T-2017A.XLS'!$J$1390</f>
        <v>0</v>
      </c>
    </row>
    <row r="1941" spans="1:4">
      <c r="A1941" s="7" t="s">
        <v>899</v>
      </c>
      <c r="B1941" s="84" t="s">
        <v>565</v>
      </c>
      <c r="C1941" s="141">
        <f>'MAL2T-2017A.XLS'!J1391</f>
        <v>0</v>
      </c>
      <c r="D1941" s="141">
        <f>'MAL2T-2017A.XLS'!$J$1391</f>
        <v>0</v>
      </c>
    </row>
    <row r="1942" spans="1:4">
      <c r="A1942" s="7" t="s">
        <v>899</v>
      </c>
      <c r="B1942" s="148" t="s">
        <v>562</v>
      </c>
      <c r="C1942" s="141"/>
      <c r="D1942" s="141"/>
    </row>
    <row r="1943" spans="1:4">
      <c r="A1943" s="7" t="s">
        <v>899</v>
      </c>
      <c r="B1943" s="84" t="s">
        <v>563</v>
      </c>
      <c r="C1943" s="141">
        <f>'MAL2T-2017A.XLS'!K1389</f>
        <v>0</v>
      </c>
      <c r="D1943" s="141">
        <f>'MAL2T-2017A.XLS'!$K$1389</f>
        <v>0</v>
      </c>
    </row>
    <row r="1944" spans="1:4">
      <c r="A1944" s="7" t="s">
        <v>899</v>
      </c>
      <c r="B1944" s="84" t="s">
        <v>564</v>
      </c>
      <c r="C1944" s="141">
        <f>'MAL2T-2017A.XLS'!K1390</f>
        <v>0</v>
      </c>
      <c r="D1944" s="141">
        <f>'MAL2T-2017A.XLS'!$K$1390</f>
        <v>0</v>
      </c>
    </row>
    <row r="1945" spans="1:4">
      <c r="A1945" s="7" t="s">
        <v>899</v>
      </c>
      <c r="B1945" s="84" t="s">
        <v>565</v>
      </c>
      <c r="C1945" s="141">
        <f>'MAL2T-2017A.XLS'!K1391</f>
        <v>0</v>
      </c>
      <c r="D1945" s="141">
        <f>'MAL2T-2017A.XLS'!$K$1391</f>
        <v>0</v>
      </c>
    </row>
    <row r="1946" spans="1:4">
      <c r="A1946" s="7" t="s">
        <v>899</v>
      </c>
      <c r="B1946" s="143"/>
      <c r="C1946" s="140"/>
      <c r="D1946" s="7"/>
    </row>
    <row r="1947" spans="1:4">
      <c r="A1947" s="7" t="s">
        <v>899</v>
      </c>
      <c r="B1947" s="84"/>
      <c r="C1947" s="140"/>
      <c r="D1947" s="7"/>
    </row>
    <row r="1948" spans="1:4">
      <c r="A1948" s="7" t="s">
        <v>899</v>
      </c>
      <c r="B1948" s="66" t="s">
        <v>567</v>
      </c>
      <c r="C1948" s="140"/>
      <c r="D1948" s="7"/>
    </row>
    <row r="1949" spans="1:4">
      <c r="A1949" s="7" t="s">
        <v>1182</v>
      </c>
      <c r="B1949" s="25" t="s">
        <v>1426</v>
      </c>
      <c r="C1949" s="140"/>
      <c r="D1949" s="7"/>
    </row>
    <row r="1950" spans="1:4">
      <c r="A1950" s="7" t="s">
        <v>1182</v>
      </c>
      <c r="B1950" s="66" t="s">
        <v>906</v>
      </c>
      <c r="C1950" s="140"/>
      <c r="D1950" s="7"/>
    </row>
    <row r="1951" spans="1:4">
      <c r="A1951" s="7" t="s">
        <v>1182</v>
      </c>
      <c r="B1951" s="66" t="s">
        <v>909</v>
      </c>
      <c r="C1951" s="140"/>
      <c r="D1951" s="7"/>
    </row>
    <row r="1952" spans="1:4">
      <c r="A1952" s="7" t="s">
        <v>1182</v>
      </c>
      <c r="C1952" s="140"/>
      <c r="D1952" s="7"/>
    </row>
    <row r="1953" spans="1:8">
      <c r="A1953" s="7" t="s">
        <v>1182</v>
      </c>
      <c r="B1953" s="325" t="s">
        <v>905</v>
      </c>
      <c r="C1953" s="140"/>
      <c r="D1953" s="7"/>
      <c r="G1953" s="313"/>
      <c r="H1953" s="312"/>
    </row>
    <row r="1954" spans="1:8">
      <c r="A1954" s="7" t="s">
        <v>1182</v>
      </c>
      <c r="B1954" s="84" t="s">
        <v>740</v>
      </c>
      <c r="C1954" s="140">
        <f>'MAL2T-2017A.XLS'!$H$1400</f>
        <v>0</v>
      </c>
      <c r="D1954" s="140">
        <f>'MAL2T-2017A.XLS'!$H$1400</f>
        <v>0</v>
      </c>
    </row>
    <row r="1955" spans="1:8">
      <c r="A1955" s="7" t="s">
        <v>1182</v>
      </c>
      <c r="B1955" s="90" t="s">
        <v>741</v>
      </c>
      <c r="C1955" s="140">
        <f>'MAL2T-2017A.XLS'!$H$1401</f>
        <v>0</v>
      </c>
      <c r="D1955" s="140">
        <f>'MAL2T-2017A.XLS'!$H$1401</f>
        <v>0</v>
      </c>
    </row>
    <row r="1956" spans="1:8">
      <c r="A1956" s="7" t="s">
        <v>1182</v>
      </c>
      <c r="B1956" s="85" t="s">
        <v>159</v>
      </c>
      <c r="C1956" s="154">
        <f>'MAL2T-2017A.XLS'!$H$1402</f>
        <v>0</v>
      </c>
      <c r="D1956" s="154">
        <f>'MAL2T-2017A.XLS'!$H$1402</f>
        <v>0</v>
      </c>
    </row>
    <row r="1957" spans="1:8">
      <c r="A1957" s="7" t="s">
        <v>1182</v>
      </c>
      <c r="B1957" s="143" t="s">
        <v>561</v>
      </c>
      <c r="C1957" s="140"/>
      <c r="D1957" s="140"/>
    </row>
    <row r="1958" spans="1:8">
      <c r="A1958" s="7" t="s">
        <v>1182</v>
      </c>
      <c r="B1958" s="84" t="s">
        <v>740</v>
      </c>
      <c r="C1958" s="140">
        <f>'MAL2T-2017A.XLS'!$I$1400</f>
        <v>0</v>
      </c>
      <c r="D1958" s="140">
        <f>'MAL2T-2017A.XLS'!$I$1400</f>
        <v>0</v>
      </c>
    </row>
    <row r="1959" spans="1:8">
      <c r="A1959" s="7" t="s">
        <v>1182</v>
      </c>
      <c r="B1959" s="90" t="s">
        <v>741</v>
      </c>
      <c r="C1959" s="140">
        <f>'MAL2T-2017A.XLS'!$I$1401</f>
        <v>0</v>
      </c>
      <c r="D1959" s="140">
        <f>'MAL2T-2017A.XLS'!$I$1401</f>
        <v>0</v>
      </c>
    </row>
    <row r="1960" spans="1:8">
      <c r="A1960" s="7" t="s">
        <v>1182</v>
      </c>
      <c r="B1960" s="85" t="s">
        <v>159</v>
      </c>
      <c r="C1960" s="85">
        <f>'MAL2T-2017A.XLS'!$I$1402</f>
        <v>0</v>
      </c>
      <c r="D1960" s="85">
        <f>'MAL2T-2017A.XLS'!$I$1402</f>
        <v>0</v>
      </c>
    </row>
    <row r="1961" spans="1:8">
      <c r="A1961" s="7" t="s">
        <v>1182</v>
      </c>
      <c r="B1961" s="324" t="s">
        <v>808</v>
      </c>
      <c r="C1961" s="140"/>
      <c r="D1961" s="140"/>
      <c r="G1961" s="313"/>
      <c r="H1961" s="312"/>
    </row>
    <row r="1962" spans="1:8">
      <c r="A1962" s="7" t="s">
        <v>1182</v>
      </c>
      <c r="B1962" s="84" t="s">
        <v>740</v>
      </c>
      <c r="C1962" s="140">
        <f>'MAL2T-2017A.XLS'!$J$1400</f>
        <v>0</v>
      </c>
      <c r="D1962" s="140">
        <f>'MAL2T-2017A.XLS'!$J$1400</f>
        <v>0</v>
      </c>
    </row>
    <row r="1963" spans="1:8">
      <c r="A1963" s="7" t="s">
        <v>1182</v>
      </c>
      <c r="B1963" s="90" t="s">
        <v>741</v>
      </c>
      <c r="C1963" s="140">
        <f>'MAL2T-2017A.XLS'!$J$1401</f>
        <v>0</v>
      </c>
      <c r="D1963" s="140">
        <f>'MAL2T-2017A.XLS'!$J$1401</f>
        <v>0</v>
      </c>
    </row>
    <row r="1964" spans="1:8">
      <c r="A1964" s="7" t="s">
        <v>1182</v>
      </c>
      <c r="B1964" s="85" t="s">
        <v>159</v>
      </c>
      <c r="C1964" s="85">
        <f>'MAL2T-2017A.XLS'!$J$1402</f>
        <v>0</v>
      </c>
      <c r="D1964" s="85">
        <f>'MAL2T-2017A.XLS'!$J$1402</f>
        <v>0</v>
      </c>
    </row>
    <row r="1965" spans="1:8">
      <c r="A1965" s="7" t="s">
        <v>1182</v>
      </c>
      <c r="B1965" s="143" t="s">
        <v>562</v>
      </c>
      <c r="C1965" s="140"/>
      <c r="D1965" s="140"/>
    </row>
    <row r="1966" spans="1:8">
      <c r="A1966" s="7" t="s">
        <v>1182</v>
      </c>
      <c r="B1966" s="84" t="s">
        <v>740</v>
      </c>
      <c r="C1966" s="140">
        <f>'MAL2T-2017A.XLS'!$K$1400</f>
        <v>0</v>
      </c>
      <c r="D1966" s="140">
        <f>'MAL2T-2017A.XLS'!$K$1400</f>
        <v>0</v>
      </c>
    </row>
    <row r="1967" spans="1:8">
      <c r="A1967" s="7" t="s">
        <v>1182</v>
      </c>
      <c r="B1967" s="90" t="s">
        <v>741</v>
      </c>
      <c r="C1967" s="140">
        <f>'MAL2T-2017A.XLS'!$K$1401</f>
        <v>0</v>
      </c>
      <c r="D1967" s="140">
        <f>'MAL2T-2017A.XLS'!$K$1401</f>
        <v>0</v>
      </c>
    </row>
    <row r="1968" spans="1:8">
      <c r="A1968" s="7" t="s">
        <v>1182</v>
      </c>
      <c r="B1968" s="85" t="s">
        <v>159</v>
      </c>
      <c r="C1968" s="154">
        <f>'MAL2T-2017A.XLS'!$K$1402</f>
        <v>0</v>
      </c>
      <c r="D1968" s="154">
        <f>'MAL2T-2017A.XLS'!$K$1402</f>
        <v>0</v>
      </c>
    </row>
    <row r="1969" spans="1:4">
      <c r="A1969" s="7" t="s">
        <v>1182</v>
      </c>
      <c r="B1969" s="107"/>
      <c r="C1969" s="140"/>
      <c r="D1969" s="140"/>
    </row>
    <row r="1970" spans="1:4">
      <c r="A1970" s="7" t="s">
        <v>1182</v>
      </c>
      <c r="B1970" s="146" t="s">
        <v>742</v>
      </c>
      <c r="C1970" s="142" t="str">
        <f>'MAL2T-2017A.XLS'!$K$1414</f>
        <v/>
      </c>
      <c r="D1970" s="142" t="str">
        <f>'MAL2T-2017A.XLS'!$K$1414</f>
        <v/>
      </c>
    </row>
    <row r="1971" spans="1:4">
      <c r="A1971" s="7" t="s">
        <v>1182</v>
      </c>
      <c r="B1971" s="146"/>
      <c r="C1971" s="326"/>
      <c r="D1971" s="326"/>
    </row>
    <row r="1972" spans="1:4">
      <c r="A1972" s="7" t="s">
        <v>1182</v>
      </c>
      <c r="B1972" s="146"/>
      <c r="C1972" s="326"/>
      <c r="D1972" s="326"/>
    </row>
    <row r="1973" spans="1:4">
      <c r="A1973" s="7" t="s">
        <v>1182</v>
      </c>
      <c r="B1973" s="23" t="s">
        <v>513</v>
      </c>
      <c r="C1973" s="237"/>
      <c r="D1973" s="7"/>
    </row>
    <row r="1974" spans="1:4">
      <c r="A1974" s="7" t="s">
        <v>1182</v>
      </c>
      <c r="B1974" s="23" t="s">
        <v>1421</v>
      </c>
      <c r="C1974" s="237"/>
      <c r="D1974" s="7"/>
    </row>
    <row r="1975" spans="1:4">
      <c r="A1975" s="7" t="s">
        <v>1182</v>
      </c>
      <c r="B1975" s="23" t="s">
        <v>912</v>
      </c>
      <c r="C1975" s="23"/>
      <c r="D1975" s="7"/>
    </row>
    <row r="1976" spans="1:4">
      <c r="A1976" s="7" t="s">
        <v>1182</v>
      </c>
      <c r="B1976" s="327" t="s">
        <v>910</v>
      </c>
      <c r="C1976" s="23"/>
      <c r="D1976" s="7"/>
    </row>
    <row r="1977" spans="1:4">
      <c r="A1977" s="7" t="s">
        <v>1182</v>
      </c>
      <c r="B1977" s="330" t="s">
        <v>913</v>
      </c>
      <c r="C1977" s="329">
        <f>'MAL2T-2017A.XLS'!$H$1413</f>
        <v>0</v>
      </c>
      <c r="D1977" s="329">
        <f>'MAL2T-2017A.XLS'!$H$1413</f>
        <v>0</v>
      </c>
    </row>
    <row r="1978" spans="1:4">
      <c r="A1978" s="7" t="s">
        <v>1182</v>
      </c>
      <c r="B1978" s="331" t="s">
        <v>561</v>
      </c>
      <c r="C1978" s="140">
        <f>'MAL2T-2017A.XLS'!$I$1413</f>
        <v>0</v>
      </c>
      <c r="D1978" s="140">
        <f>'MAL2T-2017A.XLS'!$I$1413</f>
        <v>0</v>
      </c>
    </row>
    <row r="1979" spans="1:4">
      <c r="A1979" s="7" t="s">
        <v>1182</v>
      </c>
      <c r="B1979" s="332" t="s">
        <v>808</v>
      </c>
      <c r="C1979" s="140">
        <f>'MAL2T-2017A.XLS'!$J$1413</f>
        <v>0</v>
      </c>
      <c r="D1979" s="140">
        <f>'MAL2T-2017A.XLS'!$J$1413</f>
        <v>0</v>
      </c>
    </row>
    <row r="1980" spans="1:4">
      <c r="A1980" s="7" t="s">
        <v>1182</v>
      </c>
      <c r="B1980" s="333" t="s">
        <v>562</v>
      </c>
      <c r="C1980" s="328">
        <f>'MAL2T-2017A.XLS'!$K$1413</f>
        <v>0</v>
      </c>
      <c r="D1980" s="328">
        <f>'MAL2T-2017A.XLS'!$K$1413</f>
        <v>0</v>
      </c>
    </row>
    <row r="1981" spans="1:4">
      <c r="A1981" s="7" t="s">
        <v>1182</v>
      </c>
      <c r="B1981" s="7"/>
      <c r="C1981" s="140"/>
      <c r="D1981" s="140"/>
    </row>
    <row r="1982" spans="1:4">
      <c r="A1982" s="7" t="s">
        <v>1182</v>
      </c>
      <c r="B1982" s="146" t="s">
        <v>742</v>
      </c>
      <c r="C1982" s="142" t="str">
        <f>'MAL2T-2017A.XLS'!$K$1414</f>
        <v/>
      </c>
      <c r="D1982" s="142" t="str">
        <f>'MAL2T-2017A.XLS'!$K$1414</f>
        <v/>
      </c>
    </row>
    <row r="1983" spans="1:4">
      <c r="A1983" s="7" t="s">
        <v>1182</v>
      </c>
      <c r="B1983" s="7"/>
      <c r="C1983" s="7"/>
      <c r="D1983" s="7"/>
    </row>
    <row r="1984" spans="1:4">
      <c r="A1984" s="7" t="s">
        <v>899</v>
      </c>
      <c r="B1984" s="153"/>
      <c r="C1984" s="140"/>
      <c r="D1984" s="7"/>
    </row>
    <row r="1985" spans="1:10">
      <c r="A1985" s="7" t="s">
        <v>899</v>
      </c>
      <c r="B1985" s="66" t="s">
        <v>303</v>
      </c>
      <c r="C1985" s="140"/>
      <c r="D1985" s="7"/>
    </row>
    <row r="1986" spans="1:10">
      <c r="A1986" s="7" t="s">
        <v>899</v>
      </c>
      <c r="B1986" s="66" t="s">
        <v>732</v>
      </c>
      <c r="C1986" s="140"/>
      <c r="D1986" s="7"/>
    </row>
    <row r="1987" spans="1:10">
      <c r="A1987" s="7" t="s">
        <v>899</v>
      </c>
      <c r="B1987" s="66" t="s">
        <v>733</v>
      </c>
      <c r="C1987" s="140"/>
      <c r="D1987" s="7"/>
    </row>
    <row r="1988" spans="1:10">
      <c r="A1988" s="7" t="s">
        <v>899</v>
      </c>
      <c r="B1988" s="323" t="s">
        <v>1427</v>
      </c>
      <c r="C1988" s="140"/>
      <c r="D1988" s="7"/>
      <c r="G1988" s="313"/>
      <c r="H1988" s="312"/>
    </row>
    <row r="1989" spans="1:10">
      <c r="A1989" s="7" t="s">
        <v>899</v>
      </c>
      <c r="B1989" s="144" t="s">
        <v>744</v>
      </c>
      <c r="C1989" s="140">
        <f>'MAL2T-2017A.XLS'!$G$1426</f>
        <v>0</v>
      </c>
      <c r="D1989" s="140">
        <f>'MAL2T-2017A.XLS'!$G$1426</f>
        <v>0</v>
      </c>
    </row>
    <row r="1990" spans="1:10">
      <c r="A1990" s="7" t="s">
        <v>899</v>
      </c>
      <c r="B1990" s="144" t="s">
        <v>877</v>
      </c>
      <c r="C1990" s="140">
        <f>'MAL2T-2017A.XLS'!$G$1427</f>
        <v>0</v>
      </c>
      <c r="D1990" s="140">
        <f>'MAL2T-2017A.XLS'!$G$1427</f>
        <v>0</v>
      </c>
    </row>
    <row r="1991" spans="1:10">
      <c r="A1991" s="7" t="s">
        <v>899</v>
      </c>
      <c r="B1991" s="144" t="s">
        <v>745</v>
      </c>
      <c r="C1991" s="140">
        <f>'MAL2T-2017A.XLS'!$G$1428</f>
        <v>0</v>
      </c>
      <c r="D1991" s="140">
        <f>'MAL2T-2017A.XLS'!$G$1428</f>
        <v>0</v>
      </c>
    </row>
    <row r="1992" spans="1:10">
      <c r="A1992" s="7" t="s">
        <v>899</v>
      </c>
      <c r="B1992" s="144" t="s">
        <v>614</v>
      </c>
      <c r="C1992" s="140">
        <f>'MAL2T-2017A.XLS'!$G$1429</f>
        <v>0</v>
      </c>
      <c r="D1992" s="140">
        <f>'MAL2T-2017A.XLS'!$G$1429</f>
        <v>0</v>
      </c>
    </row>
    <row r="1993" spans="1:10">
      <c r="A1993" s="7" t="s">
        <v>899</v>
      </c>
      <c r="B1993" s="144" t="s">
        <v>746</v>
      </c>
      <c r="C1993" s="140">
        <f>'MAL2T-2017A.XLS'!$G$1430</f>
        <v>0</v>
      </c>
      <c r="D1993" s="140">
        <f>'MAL2T-2017A.XLS'!$G$1430</f>
        <v>0</v>
      </c>
    </row>
    <row r="1994" spans="1:10">
      <c r="A1994" s="7" t="s">
        <v>899</v>
      </c>
      <c r="B1994" s="144" t="s">
        <v>747</v>
      </c>
      <c r="C1994" s="140">
        <f>'MAL2T-2017A.XLS'!$G$1431</f>
        <v>0</v>
      </c>
      <c r="D1994" s="140">
        <f>'MAL2T-2017A.XLS'!$G$1431</f>
        <v>0</v>
      </c>
    </row>
    <row r="1995" spans="1:10">
      <c r="A1995" s="7" t="s">
        <v>899</v>
      </c>
      <c r="B1995" s="148" t="s">
        <v>1192</v>
      </c>
      <c r="C1995" s="140"/>
      <c r="D1995" s="140"/>
    </row>
    <row r="1996" spans="1:10">
      <c r="A1996" s="7" t="s">
        <v>899</v>
      </c>
      <c r="B1996" s="144" t="s">
        <v>744</v>
      </c>
      <c r="C1996" s="140">
        <f>'MAL2T-2017A.XLS'!$H$1426</f>
        <v>0</v>
      </c>
      <c r="D1996" s="140">
        <f>'MAL2T-2017A.XLS'!$H$1426</f>
        <v>0</v>
      </c>
      <c r="J1996" s="7" t="s">
        <v>152</v>
      </c>
    </row>
    <row r="1997" spans="1:10">
      <c r="A1997" s="7" t="s">
        <v>899</v>
      </c>
      <c r="B1997" s="144" t="s">
        <v>877</v>
      </c>
      <c r="C1997" s="140">
        <f>'MAL2T-2017A.XLS'!$H$1427</f>
        <v>0</v>
      </c>
      <c r="D1997" s="140">
        <f>'MAL2T-2017A.XLS'!$H$1427</f>
        <v>0</v>
      </c>
    </row>
    <row r="1998" spans="1:10">
      <c r="A1998" s="7" t="s">
        <v>899</v>
      </c>
      <c r="B1998" s="144" t="s">
        <v>745</v>
      </c>
      <c r="C1998" s="140">
        <f>'MAL2T-2017A.XLS'!$H$1428</f>
        <v>0</v>
      </c>
      <c r="D1998" s="140">
        <f>'MAL2T-2017A.XLS'!$H$1428</f>
        <v>0</v>
      </c>
    </row>
    <row r="1999" spans="1:10">
      <c r="A1999" s="7" t="s">
        <v>899</v>
      </c>
      <c r="B1999" s="144" t="s">
        <v>614</v>
      </c>
      <c r="C1999" s="140">
        <f>'MAL2T-2017A.XLS'!$H$1429</f>
        <v>0</v>
      </c>
      <c r="D1999" s="140">
        <f>'MAL2T-2017A.XLS'!$H$1429</f>
        <v>0</v>
      </c>
    </row>
    <row r="2000" spans="1:10">
      <c r="A2000" s="7" t="s">
        <v>899</v>
      </c>
      <c r="B2000" s="144" t="s">
        <v>746</v>
      </c>
      <c r="C2000" s="140">
        <f>'MAL2T-2017A.XLS'!$H$1430</f>
        <v>0</v>
      </c>
      <c r="D2000" s="140">
        <f>'MAL2T-2017A.XLS'!$H$1430</f>
        <v>0</v>
      </c>
    </row>
    <row r="2001" spans="1:4">
      <c r="A2001" s="7" t="s">
        <v>899</v>
      </c>
      <c r="B2001" s="144" t="s">
        <v>747</v>
      </c>
      <c r="C2001" s="140">
        <f>'MAL2T-2017A.XLS'!$H$1431</f>
        <v>0</v>
      </c>
      <c r="D2001" s="140">
        <f>'MAL2T-2017A.XLS'!$H$1431</f>
        <v>0</v>
      </c>
    </row>
    <row r="2002" spans="1:4">
      <c r="A2002" s="7" t="s">
        <v>899</v>
      </c>
      <c r="B2002" s="144"/>
      <c r="C2002" s="140"/>
      <c r="D2002" s="7"/>
    </row>
    <row r="2005" spans="1:4">
      <c r="A2005" s="7" t="s">
        <v>899</v>
      </c>
      <c r="B2005" s="82" t="str">
        <f>'MAL2T-2017A.XLS'!B1383</f>
        <v>Kommentar til prognosen:</v>
      </c>
      <c r="C2005" s="45">
        <f>'MAL2T-2017A.XLS'!B1418</f>
        <v>0</v>
      </c>
    </row>
  </sheetData>
  <autoFilter ref="A1:A2005"/>
  <phoneticPr fontId="27" type="noConversion"/>
  <printOptions horizontalCentered="1" gridLines="1" gridLinesSet="0"/>
  <pageMargins left="0" right="0" top="0.98425196850393704" bottom="0.98425196850393704" header="0.5" footer="0.5"/>
  <pageSetup paperSize="9" scale="95" fitToHeight="0" orientation="portrait" horizontalDpi="300" verticalDpi="300" r:id="rId1"/>
  <headerFooter alignWithMargins="0">
    <oddHeader>&amp;C&amp;"Times New Roman,Normal"&amp;F&amp;R&amp;P av &amp;N</oddHeader>
    <oddFooter>&amp;L&amp;D&amp;R&amp;A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H43"/>
  <sheetViews>
    <sheetView workbookViewId="0">
      <selection activeCell="E23" sqref="E23"/>
    </sheetView>
  </sheetViews>
  <sheetFormatPr baseColWidth="10" defaultRowHeight="12.75"/>
  <cols>
    <col min="1" max="1" width="23.5703125" style="1362" customWidth="1"/>
    <col min="2" max="2" width="10.7109375" style="1386" customWidth="1"/>
    <col min="3" max="19" width="8.7109375" style="1387" customWidth="1"/>
    <col min="20" max="20" width="3.28515625" style="1362" customWidth="1"/>
    <col min="21" max="27" width="8.28515625" style="1362" customWidth="1"/>
    <col min="28" max="28" width="4.7109375" style="1362" customWidth="1"/>
    <col min="29" max="34" width="7.7109375" style="1362" customWidth="1"/>
    <col min="35" max="16384" width="11.42578125" style="1362"/>
  </cols>
  <sheetData>
    <row r="1" spans="1:27">
      <c r="A1" s="1359" t="s">
        <v>1428</v>
      </c>
      <c r="B1" s="1359"/>
      <c r="C1" s="1359"/>
      <c r="D1" s="1359"/>
      <c r="E1" s="1359"/>
      <c r="F1" s="1359"/>
      <c r="G1" s="1359"/>
      <c r="H1" s="1359"/>
      <c r="I1" s="1359"/>
      <c r="J1" s="1359"/>
      <c r="K1" s="1359"/>
      <c r="L1" s="1359"/>
      <c r="M1" s="1359"/>
      <c r="N1" s="1360"/>
      <c r="O1" s="1360"/>
      <c r="P1" s="1361" t="s">
        <v>1429</v>
      </c>
      <c r="Q1" s="1360"/>
      <c r="R1" s="1360"/>
      <c r="S1" s="1360"/>
    </row>
    <row r="2" spans="1:27">
      <c r="A2" s="1363"/>
      <c r="B2" s="1364"/>
      <c r="C2" s="1364"/>
      <c r="D2" s="1364"/>
      <c r="E2" s="1364"/>
      <c r="F2" s="1364"/>
      <c r="G2" s="1364"/>
      <c r="H2" s="1364"/>
      <c r="I2" s="1364"/>
      <c r="J2" s="1364"/>
      <c r="K2" s="1364"/>
      <c r="L2" s="1364"/>
      <c r="M2" s="1364"/>
      <c r="N2" s="1364"/>
      <c r="O2" s="1364"/>
      <c r="P2" s="1364"/>
      <c r="Q2" s="1364"/>
      <c r="R2" s="1364"/>
      <c r="S2" s="1364"/>
      <c r="U2" s="1365" t="s">
        <v>1430</v>
      </c>
    </row>
    <row r="3" spans="1:27" s="1369" customFormat="1" ht="18" customHeight="1">
      <c r="A3" s="1366"/>
      <c r="B3" s="1367" t="s">
        <v>1431</v>
      </c>
      <c r="C3" s="1368" t="s">
        <v>1432</v>
      </c>
      <c r="D3" s="1368" t="s">
        <v>1433</v>
      </c>
      <c r="E3" s="1368" t="s">
        <v>1434</v>
      </c>
      <c r="F3" s="1368" t="s">
        <v>1435</v>
      </c>
      <c r="G3" s="1368" t="s">
        <v>1436</v>
      </c>
      <c r="H3" s="1368" t="s">
        <v>1437</v>
      </c>
      <c r="I3" s="1368" t="s">
        <v>1438</v>
      </c>
      <c r="J3" s="1368" t="s">
        <v>1439</v>
      </c>
      <c r="K3" s="1368" t="s">
        <v>1440</v>
      </c>
      <c r="L3" s="1368" t="s">
        <v>1441</v>
      </c>
      <c r="M3" s="1368" t="s">
        <v>1442</v>
      </c>
      <c r="N3" s="1368" t="s">
        <v>71</v>
      </c>
      <c r="O3" s="1368" t="s">
        <v>72</v>
      </c>
      <c r="P3" s="1368" t="s">
        <v>73</v>
      </c>
      <c r="Q3" s="1368" t="s">
        <v>74</v>
      </c>
      <c r="R3" s="1368" t="s">
        <v>1283</v>
      </c>
      <c r="S3" s="1368" t="s">
        <v>1282</v>
      </c>
      <c r="U3" s="1368" t="s">
        <v>71</v>
      </c>
      <c r="V3" s="1368" t="s">
        <v>72</v>
      </c>
      <c r="W3" s="1368" t="s">
        <v>73</v>
      </c>
      <c r="X3" s="1368" t="s">
        <v>74</v>
      </c>
      <c r="Y3" s="1368" t="s">
        <v>1283</v>
      </c>
      <c r="Z3" s="1368" t="s">
        <v>1282</v>
      </c>
      <c r="AA3" s="1368" t="s">
        <v>545</v>
      </c>
    </row>
    <row r="4" spans="1:27" ht="18" customHeight="1">
      <c r="A4" s="1370" t="s">
        <v>1443</v>
      </c>
      <c r="B4" s="1371">
        <v>666818</v>
      </c>
      <c r="C4" s="1372">
        <v>9681</v>
      </c>
      <c r="D4" s="1372">
        <v>41897</v>
      </c>
      <c r="E4" s="1372">
        <v>49698</v>
      </c>
      <c r="F4" s="1372">
        <v>17944</v>
      </c>
      <c r="G4" s="1372">
        <v>12011</v>
      </c>
      <c r="H4" s="1372">
        <v>12521</v>
      </c>
      <c r="I4" s="1372">
        <v>45945</v>
      </c>
      <c r="J4" s="1372">
        <v>72676</v>
      </c>
      <c r="K4" s="1372">
        <v>125526</v>
      </c>
      <c r="L4" s="1372">
        <v>93715</v>
      </c>
      <c r="M4" s="1372">
        <v>113631</v>
      </c>
      <c r="N4" s="1372">
        <v>37555</v>
      </c>
      <c r="O4" s="1372">
        <v>13032</v>
      </c>
      <c r="P4" s="1372">
        <v>9159</v>
      </c>
      <c r="Q4" s="1372">
        <v>6854</v>
      </c>
      <c r="R4" s="1372">
        <v>3704</v>
      </c>
      <c r="S4" s="1372">
        <v>1269</v>
      </c>
      <c r="U4" s="1372">
        <v>36</v>
      </c>
      <c r="V4" s="1372">
        <v>21</v>
      </c>
      <c r="W4" s="1372">
        <v>12</v>
      </c>
      <c r="X4" s="1372">
        <v>7</v>
      </c>
      <c r="Y4" s="1372">
        <v>5</v>
      </c>
      <c r="Z4" s="1372">
        <v>5</v>
      </c>
      <c r="AA4" s="1372">
        <v>86</v>
      </c>
    </row>
    <row r="5" spans="1:27" s="1377" customFormat="1" ht="18" customHeight="1">
      <c r="A5" s="1373" t="s">
        <v>1444</v>
      </c>
      <c r="B5" s="1374">
        <v>53249</v>
      </c>
      <c r="C5" s="1375">
        <v>974</v>
      </c>
      <c r="D5" s="1375">
        <v>3578</v>
      </c>
      <c r="E5" s="1375">
        <v>3094</v>
      </c>
      <c r="F5" s="1375">
        <v>897</v>
      </c>
      <c r="G5" s="1375">
        <v>623</v>
      </c>
      <c r="H5" s="1375">
        <v>717</v>
      </c>
      <c r="I5" s="1375">
        <v>3601</v>
      </c>
      <c r="J5" s="1375">
        <v>7736</v>
      </c>
      <c r="K5" s="1375">
        <v>13950</v>
      </c>
      <c r="L5" s="1375">
        <v>7637</v>
      </c>
      <c r="M5" s="1375">
        <v>7404</v>
      </c>
      <c r="N5" s="1376">
        <v>1846</v>
      </c>
      <c r="O5" s="1376">
        <v>484</v>
      </c>
      <c r="P5" s="1376">
        <v>305</v>
      </c>
      <c r="Q5" s="1376">
        <v>214</v>
      </c>
      <c r="R5" s="1376">
        <v>148</v>
      </c>
      <c r="S5" s="1376">
        <v>41</v>
      </c>
      <c r="U5" s="1362">
        <v>5</v>
      </c>
      <c r="V5" s="1362">
        <v>-1</v>
      </c>
      <c r="W5" s="1362">
        <v>1</v>
      </c>
      <c r="X5" s="1362">
        <v>6</v>
      </c>
      <c r="Y5" s="1362">
        <v>-4</v>
      </c>
      <c r="Z5" s="1362">
        <v>1</v>
      </c>
      <c r="AA5" s="1378">
        <v>8</v>
      </c>
    </row>
    <row r="6" spans="1:27" s="1377" customFormat="1">
      <c r="A6" s="1373" t="s">
        <v>1445</v>
      </c>
      <c r="B6" s="1374">
        <v>57494</v>
      </c>
      <c r="C6" s="1375">
        <v>1040</v>
      </c>
      <c r="D6" s="1375">
        <v>3338</v>
      </c>
      <c r="E6" s="1375">
        <v>2571</v>
      </c>
      <c r="F6" s="1375">
        <v>784</v>
      </c>
      <c r="G6" s="1375">
        <v>506</v>
      </c>
      <c r="H6" s="1375">
        <v>614</v>
      </c>
      <c r="I6" s="1375">
        <v>5200</v>
      </c>
      <c r="J6" s="1375">
        <v>10787</v>
      </c>
      <c r="K6" s="1375">
        <v>15881</v>
      </c>
      <c r="L6" s="1375">
        <v>7325</v>
      </c>
      <c r="M6" s="1375">
        <v>6573</v>
      </c>
      <c r="N6" s="1376">
        <v>1679</v>
      </c>
      <c r="O6" s="1376">
        <v>487</v>
      </c>
      <c r="P6" s="1376">
        <v>270</v>
      </c>
      <c r="Q6" s="1376">
        <v>223</v>
      </c>
      <c r="R6" s="1376">
        <v>142</v>
      </c>
      <c r="S6" s="1376">
        <v>74</v>
      </c>
      <c r="U6" s="1362">
        <v>2</v>
      </c>
      <c r="V6" s="1362">
        <v>-9</v>
      </c>
      <c r="W6" s="1362">
        <v>-3</v>
      </c>
      <c r="X6" s="1362">
        <v>-24</v>
      </c>
      <c r="Y6" s="1362">
        <v>-27</v>
      </c>
      <c r="Z6" s="1362">
        <v>-12</v>
      </c>
      <c r="AA6" s="1378">
        <v>-73</v>
      </c>
    </row>
    <row r="7" spans="1:27" s="1377" customFormat="1">
      <c r="A7" s="1373" t="s">
        <v>1446</v>
      </c>
      <c r="B7" s="1374">
        <v>42389</v>
      </c>
      <c r="C7" s="1375">
        <v>885</v>
      </c>
      <c r="D7" s="1375">
        <v>2652</v>
      </c>
      <c r="E7" s="1375">
        <v>1685</v>
      </c>
      <c r="F7" s="1375">
        <v>467</v>
      </c>
      <c r="G7" s="1375">
        <v>312</v>
      </c>
      <c r="H7" s="1375">
        <v>477</v>
      </c>
      <c r="I7" s="1375">
        <v>3444</v>
      </c>
      <c r="J7" s="1375">
        <v>7998</v>
      </c>
      <c r="K7" s="1375">
        <v>11620</v>
      </c>
      <c r="L7" s="1375">
        <v>5029</v>
      </c>
      <c r="M7" s="1375">
        <v>5111</v>
      </c>
      <c r="N7" s="1376">
        <v>1595</v>
      </c>
      <c r="O7" s="1376">
        <v>441</v>
      </c>
      <c r="P7" s="1376">
        <v>274</v>
      </c>
      <c r="Q7" s="1376">
        <v>198</v>
      </c>
      <c r="R7" s="1376">
        <v>136</v>
      </c>
      <c r="S7" s="1376">
        <v>65</v>
      </c>
      <c r="U7" s="1362">
        <v>-3</v>
      </c>
      <c r="V7" s="1362">
        <v>-7</v>
      </c>
      <c r="W7" s="1362">
        <v>-6</v>
      </c>
      <c r="X7" s="1362">
        <v>-20</v>
      </c>
      <c r="Y7" s="1362">
        <v>-14</v>
      </c>
      <c r="Z7" s="1362">
        <v>-3</v>
      </c>
      <c r="AA7" s="1378">
        <v>-53</v>
      </c>
    </row>
    <row r="8" spans="1:27" s="1377" customFormat="1">
      <c r="A8" s="1373" t="s">
        <v>1447</v>
      </c>
      <c r="B8" s="1374">
        <v>38869</v>
      </c>
      <c r="C8" s="1375">
        <v>557</v>
      </c>
      <c r="D8" s="1375">
        <v>1753</v>
      </c>
      <c r="E8" s="1375">
        <v>1482</v>
      </c>
      <c r="F8" s="1375">
        <v>488</v>
      </c>
      <c r="G8" s="1375">
        <v>332</v>
      </c>
      <c r="H8" s="1375">
        <v>455</v>
      </c>
      <c r="I8" s="1375">
        <v>4156</v>
      </c>
      <c r="J8" s="1375">
        <v>7896</v>
      </c>
      <c r="K8" s="1375">
        <v>9653</v>
      </c>
      <c r="L8" s="1375">
        <v>4696</v>
      </c>
      <c r="M8" s="1375">
        <v>4749</v>
      </c>
      <c r="N8" s="1376">
        <v>1469</v>
      </c>
      <c r="O8" s="1376">
        <v>492</v>
      </c>
      <c r="P8" s="1376">
        <v>282</v>
      </c>
      <c r="Q8" s="1376">
        <v>196</v>
      </c>
      <c r="R8" s="1376">
        <v>144</v>
      </c>
      <c r="S8" s="1376">
        <v>69</v>
      </c>
      <c r="U8" s="1362">
        <v>-12</v>
      </c>
      <c r="V8" s="1362">
        <v>-15</v>
      </c>
      <c r="W8" s="1362">
        <v>-16</v>
      </c>
      <c r="X8" s="1362">
        <v>-33</v>
      </c>
      <c r="Y8" s="1362">
        <v>-21</v>
      </c>
      <c r="Z8" s="1362">
        <v>-29</v>
      </c>
      <c r="AA8" s="1378">
        <v>-126</v>
      </c>
    </row>
    <row r="9" spans="1:27" s="1377" customFormat="1">
      <c r="A9" s="1373" t="s">
        <v>1448</v>
      </c>
      <c r="B9" s="1374">
        <v>57585</v>
      </c>
      <c r="C9" s="1375">
        <v>713</v>
      </c>
      <c r="D9" s="1375">
        <v>2315</v>
      </c>
      <c r="E9" s="1375">
        <v>2240</v>
      </c>
      <c r="F9" s="1375">
        <v>803</v>
      </c>
      <c r="G9" s="1375">
        <v>603</v>
      </c>
      <c r="H9" s="1375">
        <v>804</v>
      </c>
      <c r="I9" s="1375">
        <v>5244</v>
      </c>
      <c r="J9" s="1375">
        <v>9323</v>
      </c>
      <c r="K9" s="1375">
        <v>11544</v>
      </c>
      <c r="L9" s="1375">
        <v>6938</v>
      </c>
      <c r="M9" s="1375">
        <v>9851</v>
      </c>
      <c r="N9" s="1376">
        <v>3879</v>
      </c>
      <c r="O9" s="1376">
        <v>1396</v>
      </c>
      <c r="P9" s="1376">
        <v>835</v>
      </c>
      <c r="Q9" s="1376">
        <v>631</v>
      </c>
      <c r="R9" s="1376">
        <v>328</v>
      </c>
      <c r="S9" s="1376">
        <v>138</v>
      </c>
      <c r="U9" s="1362">
        <v>16</v>
      </c>
      <c r="V9" s="1362">
        <v>14</v>
      </c>
      <c r="W9" s="1362">
        <v>5</v>
      </c>
      <c r="X9" s="1362">
        <v>10</v>
      </c>
      <c r="Y9" s="1362">
        <v>-11</v>
      </c>
      <c r="Z9" s="1362">
        <v>0</v>
      </c>
      <c r="AA9" s="1378">
        <v>34</v>
      </c>
    </row>
    <row r="10" spans="1:27" s="1377" customFormat="1" ht="18" customHeight="1">
      <c r="A10" s="1373" t="s">
        <v>1449</v>
      </c>
      <c r="B10" s="1374">
        <v>33175</v>
      </c>
      <c r="C10" s="1375">
        <v>419</v>
      </c>
      <c r="D10" s="1375">
        <v>2124</v>
      </c>
      <c r="E10" s="1375">
        <v>2886</v>
      </c>
      <c r="F10" s="1375">
        <v>1015</v>
      </c>
      <c r="G10" s="1375">
        <v>628</v>
      </c>
      <c r="H10" s="1375">
        <v>611</v>
      </c>
      <c r="I10" s="1375">
        <v>1551</v>
      </c>
      <c r="J10" s="1375">
        <v>2071</v>
      </c>
      <c r="K10" s="1375">
        <v>4871</v>
      </c>
      <c r="L10" s="1375">
        <v>4659</v>
      </c>
      <c r="M10" s="1375">
        <v>6746</v>
      </c>
      <c r="N10" s="1376">
        <v>2965</v>
      </c>
      <c r="O10" s="1376">
        <v>1040</v>
      </c>
      <c r="P10" s="1376">
        <v>698</v>
      </c>
      <c r="Q10" s="1376">
        <v>505</v>
      </c>
      <c r="R10" s="1376">
        <v>294</v>
      </c>
      <c r="S10" s="1376">
        <v>92</v>
      </c>
      <c r="U10" s="1362">
        <v>-18</v>
      </c>
      <c r="V10" s="1362">
        <v>-2</v>
      </c>
      <c r="W10" s="1362">
        <v>-15</v>
      </c>
      <c r="X10" s="1362">
        <v>-15</v>
      </c>
      <c r="Y10" s="1362">
        <v>-18</v>
      </c>
      <c r="Z10" s="1362">
        <v>-14</v>
      </c>
      <c r="AA10" s="1378">
        <v>-82</v>
      </c>
    </row>
    <row r="11" spans="1:27" s="1377" customFormat="1">
      <c r="A11" s="1373" t="s">
        <v>1450</v>
      </c>
      <c r="B11" s="1374">
        <v>49183</v>
      </c>
      <c r="C11" s="1375">
        <v>611</v>
      </c>
      <c r="D11" s="1375">
        <v>3477</v>
      </c>
      <c r="E11" s="1375">
        <v>4784</v>
      </c>
      <c r="F11" s="1375">
        <v>1690</v>
      </c>
      <c r="G11" s="1375">
        <v>1106</v>
      </c>
      <c r="H11" s="1375">
        <v>1070</v>
      </c>
      <c r="I11" s="1375">
        <v>2599</v>
      </c>
      <c r="J11" s="1375">
        <v>2898</v>
      </c>
      <c r="K11" s="1375">
        <v>6808</v>
      </c>
      <c r="L11" s="1375">
        <v>7133</v>
      </c>
      <c r="M11" s="1375">
        <v>9799</v>
      </c>
      <c r="N11" s="1376">
        <v>3895</v>
      </c>
      <c r="O11" s="1376">
        <v>1284</v>
      </c>
      <c r="P11" s="1376">
        <v>834</v>
      </c>
      <c r="Q11" s="1376">
        <v>687</v>
      </c>
      <c r="R11" s="1376">
        <v>364</v>
      </c>
      <c r="S11" s="1376">
        <v>144</v>
      </c>
      <c r="U11" s="1362">
        <v>18</v>
      </c>
      <c r="V11" s="1362">
        <v>16</v>
      </c>
      <c r="W11" s="1362">
        <v>22</v>
      </c>
      <c r="X11" s="1362">
        <v>61</v>
      </c>
      <c r="Y11" s="1362">
        <v>56</v>
      </c>
      <c r="Z11" s="1362">
        <v>51</v>
      </c>
      <c r="AA11" s="1378">
        <v>224</v>
      </c>
    </row>
    <row r="12" spans="1:27" s="1377" customFormat="1">
      <c r="A12" s="1373" t="s">
        <v>1451</v>
      </c>
      <c r="B12" s="1374">
        <v>51085</v>
      </c>
      <c r="C12" s="1375">
        <v>613</v>
      </c>
      <c r="D12" s="1375">
        <v>3311</v>
      </c>
      <c r="E12" s="1375">
        <v>4753</v>
      </c>
      <c r="F12" s="1375">
        <v>1736</v>
      </c>
      <c r="G12" s="1375">
        <v>1104</v>
      </c>
      <c r="H12" s="1375">
        <v>1175</v>
      </c>
      <c r="I12" s="1375">
        <v>3893</v>
      </c>
      <c r="J12" s="1375">
        <v>4119</v>
      </c>
      <c r="K12" s="1375">
        <v>7345</v>
      </c>
      <c r="L12" s="1375">
        <v>7595</v>
      </c>
      <c r="M12" s="1375">
        <v>9333</v>
      </c>
      <c r="N12" s="1376">
        <v>3121</v>
      </c>
      <c r="O12" s="1376">
        <v>1087</v>
      </c>
      <c r="P12" s="1376">
        <v>851</v>
      </c>
      <c r="Q12" s="1376">
        <v>609</v>
      </c>
      <c r="R12" s="1376">
        <v>331</v>
      </c>
      <c r="S12" s="1376">
        <v>109</v>
      </c>
      <c r="U12" s="1362">
        <v>23</v>
      </c>
      <c r="V12" s="1362">
        <v>13</v>
      </c>
      <c r="W12" s="1362">
        <v>18</v>
      </c>
      <c r="X12" s="1362">
        <v>18</v>
      </c>
      <c r="Y12" s="1362">
        <v>12</v>
      </c>
      <c r="Z12" s="1362">
        <v>2</v>
      </c>
      <c r="AA12" s="1378">
        <v>86</v>
      </c>
    </row>
    <row r="13" spans="1:27" s="1377" customFormat="1">
      <c r="A13" s="1373" t="s">
        <v>1452</v>
      </c>
      <c r="B13" s="1374">
        <v>31508</v>
      </c>
      <c r="C13" s="1375">
        <v>513</v>
      </c>
      <c r="D13" s="1375">
        <v>2398</v>
      </c>
      <c r="E13" s="1375">
        <v>2970</v>
      </c>
      <c r="F13" s="1375">
        <v>1036</v>
      </c>
      <c r="G13" s="1375">
        <v>645</v>
      </c>
      <c r="H13" s="1375">
        <v>634</v>
      </c>
      <c r="I13" s="1375">
        <v>1776</v>
      </c>
      <c r="J13" s="1375">
        <v>2662</v>
      </c>
      <c r="K13" s="1375">
        <v>5783</v>
      </c>
      <c r="L13" s="1375">
        <v>4779</v>
      </c>
      <c r="M13" s="1375">
        <v>5116</v>
      </c>
      <c r="N13" s="1376">
        <v>1490</v>
      </c>
      <c r="O13" s="1376">
        <v>584</v>
      </c>
      <c r="P13" s="1376">
        <v>459</v>
      </c>
      <c r="Q13" s="1376">
        <v>386</v>
      </c>
      <c r="R13" s="1376">
        <v>213</v>
      </c>
      <c r="S13" s="1376">
        <v>64</v>
      </c>
      <c r="U13" s="1362">
        <v>-8</v>
      </c>
      <c r="V13" s="1362">
        <v>-4</v>
      </c>
      <c r="W13" s="1362">
        <v>6</v>
      </c>
      <c r="X13" s="1362">
        <v>0</v>
      </c>
      <c r="Y13" s="1362">
        <v>6</v>
      </c>
      <c r="Z13" s="1362">
        <v>-2</v>
      </c>
      <c r="AA13" s="1378">
        <v>-2</v>
      </c>
    </row>
    <row r="14" spans="1:27" s="1377" customFormat="1">
      <c r="A14" s="1373" t="s">
        <v>1453</v>
      </c>
      <c r="B14" s="1374">
        <v>27465</v>
      </c>
      <c r="C14" s="1375">
        <v>355</v>
      </c>
      <c r="D14" s="1375">
        <v>1761</v>
      </c>
      <c r="E14" s="1375">
        <v>2299</v>
      </c>
      <c r="F14" s="1375">
        <v>939</v>
      </c>
      <c r="G14" s="1375">
        <v>630</v>
      </c>
      <c r="H14" s="1375">
        <v>648</v>
      </c>
      <c r="I14" s="1375">
        <v>1671</v>
      </c>
      <c r="J14" s="1375">
        <v>2041</v>
      </c>
      <c r="K14" s="1375">
        <v>4238</v>
      </c>
      <c r="L14" s="1375">
        <v>4151</v>
      </c>
      <c r="M14" s="1375">
        <v>5431</v>
      </c>
      <c r="N14" s="1376">
        <v>1651</v>
      </c>
      <c r="O14" s="1376">
        <v>605</v>
      </c>
      <c r="P14" s="1376">
        <v>506</v>
      </c>
      <c r="Q14" s="1376">
        <v>340</v>
      </c>
      <c r="R14" s="1376">
        <v>159</v>
      </c>
      <c r="S14" s="1376">
        <v>40</v>
      </c>
      <c r="U14" s="1362">
        <v>-15</v>
      </c>
      <c r="V14" s="1362">
        <v>-12</v>
      </c>
      <c r="W14" s="1362">
        <v>-15</v>
      </c>
      <c r="X14" s="1362">
        <v>-22</v>
      </c>
      <c r="Y14" s="1362">
        <v>-20</v>
      </c>
      <c r="Z14" s="1362">
        <v>-20</v>
      </c>
      <c r="AA14" s="1378">
        <v>-104</v>
      </c>
    </row>
    <row r="15" spans="1:27" s="1377" customFormat="1" ht="18" customHeight="1">
      <c r="A15" s="1373" t="s">
        <v>1454</v>
      </c>
      <c r="B15" s="1374">
        <v>32427</v>
      </c>
      <c r="C15" s="1375">
        <v>409</v>
      </c>
      <c r="D15" s="1375">
        <v>2100</v>
      </c>
      <c r="E15" s="1375">
        <v>3022</v>
      </c>
      <c r="F15" s="1375">
        <v>1336</v>
      </c>
      <c r="G15" s="1375">
        <v>961</v>
      </c>
      <c r="H15" s="1375">
        <v>938</v>
      </c>
      <c r="I15" s="1375">
        <v>2015</v>
      </c>
      <c r="J15" s="1375">
        <v>2007</v>
      </c>
      <c r="K15" s="1375">
        <v>4351</v>
      </c>
      <c r="L15" s="1375">
        <v>4791</v>
      </c>
      <c r="M15" s="1375">
        <v>6204</v>
      </c>
      <c r="N15" s="1376">
        <v>2371</v>
      </c>
      <c r="O15" s="1376">
        <v>908</v>
      </c>
      <c r="P15" s="1376">
        <v>542</v>
      </c>
      <c r="Q15" s="1376">
        <v>320</v>
      </c>
      <c r="R15" s="1376">
        <v>124</v>
      </c>
      <c r="S15" s="1376">
        <v>28</v>
      </c>
      <c r="U15" s="1362">
        <v>0</v>
      </c>
      <c r="V15" s="1362">
        <v>4</v>
      </c>
      <c r="W15" s="1362">
        <v>-15</v>
      </c>
      <c r="X15" s="1362">
        <v>-38</v>
      </c>
      <c r="Y15" s="1362">
        <v>-31</v>
      </c>
      <c r="Z15" s="1362">
        <v>-20</v>
      </c>
      <c r="AA15" s="1378">
        <v>-100</v>
      </c>
    </row>
    <row r="16" spans="1:27" s="1377" customFormat="1">
      <c r="A16" s="1373" t="s">
        <v>1455</v>
      </c>
      <c r="B16" s="1374">
        <v>49251</v>
      </c>
      <c r="C16" s="1375">
        <v>696</v>
      </c>
      <c r="D16" s="1375">
        <v>3408</v>
      </c>
      <c r="E16" s="1375">
        <v>4195</v>
      </c>
      <c r="F16" s="1375">
        <v>1653</v>
      </c>
      <c r="G16" s="1375">
        <v>1132</v>
      </c>
      <c r="H16" s="1375">
        <v>1096</v>
      </c>
      <c r="I16" s="1375">
        <v>2959</v>
      </c>
      <c r="J16" s="1375">
        <v>3793</v>
      </c>
      <c r="K16" s="1375">
        <v>8151</v>
      </c>
      <c r="L16" s="1375">
        <v>6910</v>
      </c>
      <c r="M16" s="1375">
        <v>9355</v>
      </c>
      <c r="N16" s="1376">
        <v>3249</v>
      </c>
      <c r="O16" s="1376">
        <v>1084</v>
      </c>
      <c r="P16" s="1376">
        <v>734</v>
      </c>
      <c r="Q16" s="1376">
        <v>495</v>
      </c>
      <c r="R16" s="1376">
        <v>251</v>
      </c>
      <c r="S16" s="1376">
        <v>90</v>
      </c>
      <c r="U16" s="1362">
        <v>0</v>
      </c>
      <c r="V16" s="1362">
        <v>-4</v>
      </c>
      <c r="W16" s="1362">
        <v>-14</v>
      </c>
      <c r="X16" s="1362">
        <v>-20</v>
      </c>
      <c r="Y16" s="1362">
        <v>-3</v>
      </c>
      <c r="Z16" s="1362">
        <v>1</v>
      </c>
      <c r="AA16" s="1378">
        <v>-40</v>
      </c>
    </row>
    <row r="17" spans="1:34" s="1377" customFormat="1">
      <c r="A17" s="1373" t="s">
        <v>1456</v>
      </c>
      <c r="B17" s="1374">
        <v>50189</v>
      </c>
      <c r="C17" s="1375">
        <v>721</v>
      </c>
      <c r="D17" s="1375">
        <v>3410</v>
      </c>
      <c r="E17" s="1375">
        <v>4706</v>
      </c>
      <c r="F17" s="1375">
        <v>1587</v>
      </c>
      <c r="G17" s="1375">
        <v>1109</v>
      </c>
      <c r="H17" s="1375">
        <v>1020</v>
      </c>
      <c r="I17" s="1375">
        <v>2448</v>
      </c>
      <c r="J17" s="1375">
        <v>3328</v>
      </c>
      <c r="K17" s="1375">
        <v>7605</v>
      </c>
      <c r="L17" s="1375">
        <v>8022</v>
      </c>
      <c r="M17" s="1375">
        <v>9360</v>
      </c>
      <c r="N17" s="1376">
        <v>2743</v>
      </c>
      <c r="O17" s="1376">
        <v>1264</v>
      </c>
      <c r="P17" s="1376">
        <v>1262</v>
      </c>
      <c r="Q17" s="1376">
        <v>1022</v>
      </c>
      <c r="R17" s="1376">
        <v>457</v>
      </c>
      <c r="S17" s="1376">
        <v>125</v>
      </c>
      <c r="U17" s="1362">
        <v>2</v>
      </c>
      <c r="V17" s="1362">
        <v>11</v>
      </c>
      <c r="W17" s="1362">
        <v>26</v>
      </c>
      <c r="X17" s="1362">
        <v>65</v>
      </c>
      <c r="Y17" s="1362">
        <v>57</v>
      </c>
      <c r="Z17" s="1362">
        <v>26</v>
      </c>
      <c r="AA17" s="1378">
        <v>187</v>
      </c>
    </row>
    <row r="18" spans="1:34" s="1377" customFormat="1">
      <c r="A18" s="1373" t="s">
        <v>1457</v>
      </c>
      <c r="B18" s="1374">
        <v>50769</v>
      </c>
      <c r="C18" s="1375">
        <v>623</v>
      </c>
      <c r="D18" s="1375">
        <v>3301</v>
      </c>
      <c r="E18" s="1375">
        <v>4762</v>
      </c>
      <c r="F18" s="1375">
        <v>1777</v>
      </c>
      <c r="G18" s="1375">
        <v>1125</v>
      </c>
      <c r="H18" s="1375">
        <v>1102</v>
      </c>
      <c r="I18" s="1375">
        <v>2728</v>
      </c>
      <c r="J18" s="1375">
        <v>3091</v>
      </c>
      <c r="K18" s="1375">
        <v>7092</v>
      </c>
      <c r="L18" s="1375">
        <v>7822</v>
      </c>
      <c r="M18" s="1375">
        <v>10048</v>
      </c>
      <c r="N18" s="1376">
        <v>3527</v>
      </c>
      <c r="O18" s="1376">
        <v>1292</v>
      </c>
      <c r="P18" s="1376">
        <v>983</v>
      </c>
      <c r="Q18" s="1376">
        <v>820</v>
      </c>
      <c r="R18" s="1376">
        <v>520</v>
      </c>
      <c r="S18" s="1376">
        <v>156</v>
      </c>
      <c r="U18" s="1362">
        <v>17</v>
      </c>
      <c r="V18" s="1362">
        <v>13</v>
      </c>
      <c r="W18" s="1362">
        <v>15</v>
      </c>
      <c r="X18" s="1362">
        <v>18</v>
      </c>
      <c r="Y18" s="1362">
        <v>35</v>
      </c>
      <c r="Z18" s="1362">
        <v>26</v>
      </c>
      <c r="AA18" s="1378">
        <v>124</v>
      </c>
    </row>
    <row r="19" spans="1:34" s="1377" customFormat="1">
      <c r="A19" s="1373" t="s">
        <v>1458</v>
      </c>
      <c r="B19" s="1374">
        <v>38716</v>
      </c>
      <c r="C19" s="1375">
        <v>541</v>
      </c>
      <c r="D19" s="1375">
        <v>2824</v>
      </c>
      <c r="E19" s="1375">
        <v>4009</v>
      </c>
      <c r="F19" s="1375">
        <v>1668</v>
      </c>
      <c r="G19" s="1375">
        <v>1155</v>
      </c>
      <c r="H19" s="1375">
        <v>1128</v>
      </c>
      <c r="I19" s="1375">
        <v>2477</v>
      </c>
      <c r="J19" s="1375">
        <v>2524</v>
      </c>
      <c r="K19" s="1375">
        <v>5716</v>
      </c>
      <c r="L19" s="1375">
        <v>5508</v>
      </c>
      <c r="M19" s="1375">
        <v>7959</v>
      </c>
      <c r="N19" s="1376">
        <v>2010</v>
      </c>
      <c r="O19" s="1376">
        <v>561</v>
      </c>
      <c r="P19" s="1376">
        <v>316</v>
      </c>
      <c r="Q19" s="1376">
        <v>201</v>
      </c>
      <c r="R19" s="1376">
        <v>88</v>
      </c>
      <c r="S19" s="1376">
        <v>31</v>
      </c>
      <c r="U19" s="1379">
        <v>9</v>
      </c>
      <c r="V19" s="1379">
        <v>4</v>
      </c>
      <c r="W19" s="1379">
        <v>3</v>
      </c>
      <c r="X19" s="1379">
        <v>1</v>
      </c>
      <c r="Y19" s="1379">
        <v>-12</v>
      </c>
      <c r="Z19" s="1379">
        <v>-2</v>
      </c>
      <c r="AA19" s="1380">
        <v>3</v>
      </c>
      <c r="AC19" s="1381"/>
      <c r="AD19" s="1381"/>
      <c r="AE19" s="1381"/>
      <c r="AF19" s="1381"/>
      <c r="AG19" s="1381"/>
      <c r="AH19" s="1381"/>
    </row>
    <row r="20" spans="1:34" s="1377" customFormat="1" ht="18" customHeight="1">
      <c r="A20" s="1382" t="s">
        <v>1459</v>
      </c>
      <c r="B20" s="1383">
        <v>3464</v>
      </c>
      <c r="C20" s="1384">
        <v>11</v>
      </c>
      <c r="D20" s="1384">
        <v>147</v>
      </c>
      <c r="E20" s="1384">
        <v>240</v>
      </c>
      <c r="F20" s="1384">
        <v>68</v>
      </c>
      <c r="G20" s="1384">
        <v>40</v>
      </c>
      <c r="H20" s="1384">
        <v>32</v>
      </c>
      <c r="I20" s="1384">
        <v>183</v>
      </c>
      <c r="J20" s="1384">
        <v>402</v>
      </c>
      <c r="K20" s="1384">
        <v>918</v>
      </c>
      <c r="L20" s="1384">
        <v>720</v>
      </c>
      <c r="M20" s="1384">
        <v>592</v>
      </c>
      <c r="N20" s="1342">
        <v>65</v>
      </c>
      <c r="O20" s="1342">
        <v>23</v>
      </c>
      <c r="P20" s="1342">
        <v>8</v>
      </c>
      <c r="Q20" s="1342">
        <v>7</v>
      </c>
      <c r="R20" s="1342">
        <v>5</v>
      </c>
      <c r="S20" s="1342">
        <v>3</v>
      </c>
    </row>
    <row r="21" spans="1:34" s="1377" customFormat="1">
      <c r="A21" s="1385" t="s">
        <v>1460</v>
      </c>
      <c r="B21" s="1386"/>
      <c r="C21" s="1387"/>
      <c r="D21" s="1387"/>
      <c r="E21" s="1387"/>
      <c r="F21" s="1387"/>
      <c r="G21" s="1387"/>
      <c r="H21" s="1387"/>
      <c r="I21" s="1387"/>
      <c r="J21" s="1387"/>
      <c r="K21" s="1387"/>
      <c r="L21" s="1387"/>
      <c r="M21" s="1387"/>
      <c r="N21" s="1387"/>
      <c r="O21" s="1387"/>
      <c r="P21" s="1387"/>
      <c r="Q21" s="1387"/>
      <c r="R21" s="1387"/>
      <c r="S21" s="1387"/>
    </row>
    <row r="22" spans="1:34" s="1377" customFormat="1">
      <c r="A22" s="1346" t="s">
        <v>1461</v>
      </c>
      <c r="B22" s="1163"/>
      <c r="C22" s="1163"/>
      <c r="D22" s="1163"/>
      <c r="E22" s="1163"/>
      <c r="F22" s="1163"/>
      <c r="G22" s="1163"/>
      <c r="H22" s="1163"/>
      <c r="I22" s="1163"/>
      <c r="J22" s="1163"/>
      <c r="K22" s="1163"/>
      <c r="L22" s="1163"/>
      <c r="M22" s="1163"/>
      <c r="N22" s="1388"/>
      <c r="O22" s="1388"/>
      <c r="P22" s="1388"/>
      <c r="Q22" s="1388"/>
      <c r="R22" s="1388"/>
      <c r="S22" s="1388"/>
    </row>
    <row r="23" spans="1:34" ht="36">
      <c r="A23" s="1389" t="s">
        <v>1462</v>
      </c>
      <c r="B23" s="1390">
        <v>27</v>
      </c>
      <c r="C23" s="1391"/>
      <c r="D23" s="1391"/>
      <c r="E23" s="1391"/>
      <c r="F23" s="1391"/>
      <c r="G23" s="1391"/>
      <c r="H23" s="1391"/>
      <c r="I23" s="1391"/>
      <c r="J23" s="1391"/>
      <c r="K23" s="1391"/>
      <c r="L23" s="1391"/>
      <c r="M23" s="1391"/>
      <c r="N23" s="1392">
        <v>10</v>
      </c>
      <c r="O23" s="1392">
        <v>7</v>
      </c>
      <c r="P23" s="1392">
        <v>3</v>
      </c>
      <c r="Q23" s="1392">
        <v>4</v>
      </c>
      <c r="R23" s="1392">
        <v>1</v>
      </c>
      <c r="S23" s="1392">
        <v>2</v>
      </c>
      <c r="U23" s="1377"/>
      <c r="V23" s="1377"/>
      <c r="W23" s="1377"/>
      <c r="X23" s="1377"/>
      <c r="Y23" s="1377"/>
      <c r="Z23" s="1377"/>
    </row>
    <row r="25" spans="1:34">
      <c r="B25" s="1386" t="s">
        <v>882</v>
      </c>
    </row>
    <row r="26" spans="1:34">
      <c r="A26" s="1370" t="s">
        <v>1443</v>
      </c>
      <c r="B26" s="1386">
        <f>P4+Q4+R4+S4</f>
        <v>20986</v>
      </c>
    </row>
    <row r="27" spans="1:34">
      <c r="A27" s="1373" t="s">
        <v>1444</v>
      </c>
      <c r="B27" s="1386">
        <f t="shared" ref="B27:B42" si="0">P5+Q5+R5+S5</f>
        <v>708</v>
      </c>
    </row>
    <row r="28" spans="1:34">
      <c r="A28" s="1373" t="s">
        <v>1445</v>
      </c>
      <c r="B28" s="1386">
        <f t="shared" si="0"/>
        <v>709</v>
      </c>
    </row>
    <row r="29" spans="1:34">
      <c r="A29" s="1373" t="s">
        <v>1446</v>
      </c>
      <c r="B29" s="1386">
        <f t="shared" si="0"/>
        <v>673</v>
      </c>
    </row>
    <row r="30" spans="1:34">
      <c r="A30" s="1373" t="s">
        <v>1447</v>
      </c>
      <c r="B30" s="1386">
        <f t="shared" si="0"/>
        <v>691</v>
      </c>
    </row>
    <row r="31" spans="1:34">
      <c r="A31" s="1373" t="s">
        <v>1448</v>
      </c>
      <c r="B31" s="1386">
        <f t="shared" si="0"/>
        <v>1932</v>
      </c>
    </row>
    <row r="32" spans="1:34">
      <c r="A32" s="1373" t="s">
        <v>1449</v>
      </c>
      <c r="B32" s="1386">
        <f t="shared" si="0"/>
        <v>1589</v>
      </c>
    </row>
    <row r="33" spans="1:2" s="1362" customFormat="1">
      <c r="A33" s="1373" t="s">
        <v>1450</v>
      </c>
      <c r="B33" s="1386">
        <f t="shared" si="0"/>
        <v>2029</v>
      </c>
    </row>
    <row r="34" spans="1:2" s="1362" customFormat="1">
      <c r="A34" s="1373" t="s">
        <v>1451</v>
      </c>
      <c r="B34" s="1386">
        <f t="shared" si="0"/>
        <v>1900</v>
      </c>
    </row>
    <row r="35" spans="1:2" s="1362" customFormat="1">
      <c r="A35" s="1373" t="s">
        <v>1452</v>
      </c>
      <c r="B35" s="1386">
        <f t="shared" si="0"/>
        <v>1122</v>
      </c>
    </row>
    <row r="36" spans="1:2" s="1362" customFormat="1">
      <c r="A36" s="1373" t="s">
        <v>1453</v>
      </c>
      <c r="B36" s="1386">
        <f t="shared" si="0"/>
        <v>1045</v>
      </c>
    </row>
    <row r="37" spans="1:2" s="1362" customFormat="1">
      <c r="A37" s="1373" t="s">
        <v>1454</v>
      </c>
      <c r="B37" s="1386">
        <f t="shared" si="0"/>
        <v>1014</v>
      </c>
    </row>
    <row r="38" spans="1:2" s="1362" customFormat="1">
      <c r="A38" s="1373" t="s">
        <v>1455</v>
      </c>
      <c r="B38" s="1386">
        <f t="shared" si="0"/>
        <v>1570</v>
      </c>
    </row>
    <row r="39" spans="1:2" s="1362" customFormat="1">
      <c r="A39" s="1373" t="s">
        <v>1456</v>
      </c>
      <c r="B39" s="1386">
        <f t="shared" si="0"/>
        <v>2866</v>
      </c>
    </row>
    <row r="40" spans="1:2" s="1362" customFormat="1">
      <c r="A40" s="1373" t="s">
        <v>1457</v>
      </c>
      <c r="B40" s="1386">
        <f t="shared" si="0"/>
        <v>2479</v>
      </c>
    </row>
    <row r="41" spans="1:2" s="1362" customFormat="1">
      <c r="A41" s="1373" t="s">
        <v>1458</v>
      </c>
      <c r="B41" s="1386">
        <f t="shared" si="0"/>
        <v>636</v>
      </c>
    </row>
    <row r="42" spans="1:2" s="1362" customFormat="1">
      <c r="A42" s="1382" t="s">
        <v>1459</v>
      </c>
      <c r="B42" s="1386">
        <f t="shared" si="0"/>
        <v>23</v>
      </c>
    </row>
    <row r="43" spans="1:2" s="1362" customFormat="1">
      <c r="B43" s="1386">
        <f>SUM(B27:B41)</f>
        <v>20963</v>
      </c>
    </row>
  </sheetData>
  <phoneticPr fontId="0"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8</vt:i4>
      </vt:variant>
    </vt:vector>
  </HeadingPairs>
  <TitlesOfParts>
    <vt:vector size="11" baseType="lpstr">
      <vt:lpstr>MAL2T-2017A.XLS</vt:lpstr>
      <vt:lpstr>MAL2017B.XLS</vt:lpstr>
      <vt:lpstr>Befolkning pr. 01.01.2017</vt:lpstr>
      <vt:lpstr>Fomr1</vt:lpstr>
      <vt:lpstr>Fomr2A</vt:lpstr>
      <vt:lpstr>Fomr2B</vt:lpstr>
      <vt:lpstr>Fomr3</vt:lpstr>
      <vt:lpstr>Fomr4</vt:lpstr>
      <vt:lpstr>Prognose</vt:lpstr>
      <vt:lpstr>tall</vt:lpstr>
      <vt:lpstr>'MAL2T-2017A.XLS'!Utskriftsområde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Rådhuset</dc:creator>
  <cp:lastModifiedBy>Elise Jølsund</cp:lastModifiedBy>
  <cp:lastPrinted>2017-10-11T05:52:50Z</cp:lastPrinted>
  <dcterms:created xsi:type="dcterms:W3CDTF">1999-04-29T15:16:23Z</dcterms:created>
  <dcterms:modified xsi:type="dcterms:W3CDTF">2017-12-21T13:40:14Z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2010-04-29 14:55:15</vt:lpwstr>
  </property>
</Properties>
</file>