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60" windowWidth="19260" windowHeight="12030" tabRatio="852"/>
  </bookViews>
  <sheets>
    <sheet name="MAL2T-2013A.XLS" sheetId="1" r:id="rId1"/>
    <sheet name="MAL2013B.XLS" sheetId="2" state="hidden" r:id="rId2"/>
    <sheet name="Befolkning pr. 01.01.2013" sheetId="63" r:id="rId3"/>
  </sheets>
  <definedNames>
    <definedName name="_xlnm._FilterDatabase" localSheetId="1" hidden="1">MAL2013B.XLS!$A$1:$A$1574</definedName>
    <definedName name="_xlnm._FilterDatabase" localSheetId="0" hidden="1">'MAL2T-2013A.XLS'!$A$2:$A$1266</definedName>
    <definedName name="Fomr1">MAL2013B.XLS!$B$2:$B$344</definedName>
    <definedName name="Fomr2A">MAL2013B.XLS!$B$345:$B$604</definedName>
    <definedName name="Fomr2B">MAL2013B.XLS!$B$605:$B$699</definedName>
    <definedName name="Fomr3">MAL2013B.XLS!$B$700:$B$1438</definedName>
    <definedName name="Fomr4">MAL2013B.XLS!$B$1439:$B$1475</definedName>
    <definedName name="Prognose">MAL2013B.XLS!$B$1476:$B$1576</definedName>
    <definedName name="tall">MAL2013B.XLS!$C$2:$C$1474</definedName>
    <definedName name="_xlnm.Print_Area" localSheetId="0">'MAL2T-2013A.XLS'!$B$1:$L$1261</definedName>
  </definedNames>
  <calcPr calcId="125725"/>
</workbook>
</file>

<file path=xl/calcChain.xml><?xml version="1.0" encoding="utf-8"?>
<calcChain xmlns="http://schemas.openxmlformats.org/spreadsheetml/2006/main">
  <c r="B982" i="1"/>
  <c r="B919"/>
  <c r="B883"/>
  <c r="B711"/>
  <c r="B685"/>
  <c r="B657"/>
  <c r="B629"/>
  <c r="B409"/>
  <c r="B408"/>
  <c r="K385"/>
  <c r="B328"/>
  <c r="J320"/>
  <c r="J319"/>
  <c r="B217"/>
  <c r="I1236"/>
  <c r="I1235"/>
  <c r="I1234"/>
  <c r="B23" i="63" l="1"/>
  <c r="B22"/>
  <c r="B7" s="1"/>
  <c r="B21"/>
  <c r="B20"/>
  <c r="B19"/>
  <c r="B18"/>
  <c r="B17"/>
  <c r="B16"/>
  <c r="B15"/>
  <c r="B14"/>
  <c r="B13"/>
  <c r="B12"/>
  <c r="B11"/>
  <c r="B10"/>
  <c r="B9"/>
  <c r="B8"/>
  <c r="R7"/>
  <c r="Q7"/>
  <c r="P7"/>
  <c r="O7"/>
  <c r="N7"/>
  <c r="M7"/>
  <c r="L7"/>
  <c r="K7"/>
  <c r="J7"/>
  <c r="I7"/>
  <c r="H7"/>
  <c r="G7"/>
  <c r="F7"/>
  <c r="E7"/>
  <c r="D7"/>
  <c r="C7"/>
  <c r="E471" i="1" l="1"/>
  <c r="D601" i="2"/>
  <c r="C601"/>
  <c r="B601"/>
  <c r="B602"/>
  <c r="C600"/>
  <c r="D600"/>
  <c r="B600"/>
  <c r="E485" i="1"/>
  <c r="E449"/>
  <c r="E448"/>
  <c r="E447"/>
  <c r="E446"/>
  <c r="D196" i="2" l="1"/>
  <c r="C196"/>
  <c r="D1543" l="1"/>
  <c r="C1543"/>
  <c r="D1542"/>
  <c r="C1542"/>
  <c r="B832"/>
  <c r="B831"/>
  <c r="B266"/>
  <c r="B250"/>
  <c r="B235"/>
  <c r="B201"/>
  <c r="B187" l="1"/>
  <c r="B183"/>
  <c r="B182"/>
  <c r="B181"/>
  <c r="B180"/>
  <c r="B179"/>
  <c r="B173"/>
  <c r="B172"/>
  <c r="B171"/>
  <c r="B170"/>
  <c r="B169"/>
  <c r="B74"/>
  <c r="B50"/>
  <c r="B31"/>
  <c r="H1206" i="1"/>
  <c r="H1205"/>
  <c r="D308"/>
  <c r="D305"/>
  <c r="D290"/>
  <c r="D287"/>
  <c r="D272"/>
  <c r="D269"/>
  <c r="C134" i="2"/>
  <c r="D198"/>
  <c r="D194"/>
  <c r="C198"/>
  <c r="C194"/>
  <c r="E252" i="1"/>
  <c r="D342" i="2"/>
  <c r="C342"/>
  <c r="D268"/>
  <c r="D267"/>
  <c r="D265"/>
  <c r="D264"/>
  <c r="D263"/>
  <c r="D262"/>
  <c r="D261"/>
  <c r="D260"/>
  <c r="D259"/>
  <c r="D258"/>
  <c r="D252"/>
  <c r="D251"/>
  <c r="D249"/>
  <c r="D248"/>
  <c r="D247"/>
  <c r="D246"/>
  <c r="D245"/>
  <c r="D244"/>
  <c r="D243"/>
  <c r="D242"/>
  <c r="D237"/>
  <c r="D236"/>
  <c r="D234"/>
  <c r="D233"/>
  <c r="D232"/>
  <c r="D231"/>
  <c r="D230"/>
  <c r="D229"/>
  <c r="D228"/>
  <c r="D227"/>
  <c r="C268"/>
  <c r="C267"/>
  <c r="C265"/>
  <c r="C264"/>
  <c r="C263"/>
  <c r="C262"/>
  <c r="C261"/>
  <c r="C260"/>
  <c r="C259"/>
  <c r="C258"/>
  <c r="C252"/>
  <c r="C251"/>
  <c r="C249"/>
  <c r="C248"/>
  <c r="C247"/>
  <c r="C246"/>
  <c r="C245"/>
  <c r="C244"/>
  <c r="C243"/>
  <c r="C242"/>
  <c r="C237"/>
  <c r="C236"/>
  <c r="C234"/>
  <c r="C233"/>
  <c r="C232"/>
  <c r="C231"/>
  <c r="C230"/>
  <c r="C229"/>
  <c r="C213"/>
  <c r="D215"/>
  <c r="D214"/>
  <c r="D213"/>
  <c r="C215"/>
  <c r="C214"/>
  <c r="D210"/>
  <c r="D209"/>
  <c r="D208"/>
  <c r="C210"/>
  <c r="C209"/>
  <c r="C208"/>
  <c r="D205"/>
  <c r="D204"/>
  <c r="D203"/>
  <c r="C205"/>
  <c r="C204"/>
  <c r="C203"/>
  <c r="C111"/>
  <c r="D111"/>
  <c r="C112"/>
  <c r="D112"/>
  <c r="C235" l="1"/>
  <c r="D235"/>
  <c r="C266"/>
  <c r="D266"/>
  <c r="C250"/>
  <c r="D250"/>
  <c r="E166" i="1"/>
  <c r="E167" l="1"/>
  <c r="D113" i="2"/>
  <c r="C113"/>
  <c r="C253"/>
  <c r="D253"/>
  <c r="I1127" i="1"/>
  <c r="I1128" s="1"/>
  <c r="E241"/>
  <c r="F241"/>
  <c r="D241"/>
  <c r="D1353" i="2"/>
  <c r="D1354"/>
  <c r="D1355"/>
  <c r="D1356"/>
  <c r="D1357"/>
  <c r="C1357"/>
  <c r="C1356"/>
  <c r="C1355"/>
  <c r="C1354"/>
  <c r="C1353"/>
  <c r="E1012" i="1"/>
  <c r="C1359" i="2" s="1"/>
  <c r="E1011" i="1"/>
  <c r="D1358" i="2" s="1"/>
  <c r="D943"/>
  <c r="D944"/>
  <c r="D945"/>
  <c r="D946"/>
  <c r="D947"/>
  <c r="C947"/>
  <c r="C946"/>
  <c r="C945"/>
  <c r="C944"/>
  <c r="C943"/>
  <c r="D935"/>
  <c r="D936"/>
  <c r="D937"/>
  <c r="D938"/>
  <c r="D939"/>
  <c r="C939"/>
  <c r="C938"/>
  <c r="C937"/>
  <c r="C936"/>
  <c r="C935"/>
  <c r="F770" i="1"/>
  <c r="C949" i="2" s="1"/>
  <c r="E770" i="1"/>
  <c r="C941" i="2" s="1"/>
  <c r="F769" i="1"/>
  <c r="D948" i="2" s="1"/>
  <c r="E769" i="1"/>
  <c r="D940" i="2" s="1"/>
  <c r="D1362"/>
  <c r="D1363"/>
  <c r="D1364"/>
  <c r="D1365"/>
  <c r="D1367"/>
  <c r="D1368"/>
  <c r="C1368"/>
  <c r="C1367"/>
  <c r="C1365"/>
  <c r="C1364"/>
  <c r="C1363"/>
  <c r="C1362"/>
  <c r="J1021" i="1"/>
  <c r="D1366" i="2" s="1"/>
  <c r="B732" i="1"/>
  <c r="G1256"/>
  <c r="C1163" i="2"/>
  <c r="C1164"/>
  <c r="C1165"/>
  <c r="C1166"/>
  <c r="C1167"/>
  <c r="C1168"/>
  <c r="D1168"/>
  <c r="D1167"/>
  <c r="D1166"/>
  <c r="D1165"/>
  <c r="D1164"/>
  <c r="D1163"/>
  <c r="D1045"/>
  <c r="C1045"/>
  <c r="D1027"/>
  <c r="C1027"/>
  <c r="D1009"/>
  <c r="C1009"/>
  <c r="J837" i="1"/>
  <c r="C1063" i="2" s="1"/>
  <c r="D1529"/>
  <c r="D1528"/>
  <c r="C1529"/>
  <c r="C1528"/>
  <c r="K1219" i="1"/>
  <c r="C909" i="2"/>
  <c r="C910"/>
  <c r="C913"/>
  <c r="C914"/>
  <c r="C917"/>
  <c r="C918"/>
  <c r="C921"/>
  <c r="C922"/>
  <c r="C925"/>
  <c r="C926"/>
  <c r="D913"/>
  <c r="D910"/>
  <c r="D909"/>
  <c r="E749" i="1"/>
  <c r="D911" i="2" s="1"/>
  <c r="C596"/>
  <c r="C597"/>
  <c r="D597"/>
  <c r="D596"/>
  <c r="C481" i="1"/>
  <c r="D598" i="2" s="1"/>
  <c r="C545"/>
  <c r="C546"/>
  <c r="C547"/>
  <c r="C548"/>
  <c r="C549"/>
  <c r="C552"/>
  <c r="C553"/>
  <c r="C554"/>
  <c r="C555"/>
  <c r="C556"/>
  <c r="C559"/>
  <c r="C560"/>
  <c r="C561"/>
  <c r="C562"/>
  <c r="C563"/>
  <c r="C566"/>
  <c r="C567"/>
  <c r="C568"/>
  <c r="C569"/>
  <c r="C570"/>
  <c r="D559"/>
  <c r="D568"/>
  <c r="D567"/>
  <c r="D561"/>
  <c r="D560"/>
  <c r="D554"/>
  <c r="D553"/>
  <c r="D548"/>
  <c r="D549"/>
  <c r="D547"/>
  <c r="D546"/>
  <c r="C139"/>
  <c r="C140"/>
  <c r="C143"/>
  <c r="C144"/>
  <c r="C147"/>
  <c r="C148"/>
  <c r="C151"/>
  <c r="C152"/>
  <c r="C155"/>
  <c r="C156"/>
  <c r="C159"/>
  <c r="C160"/>
  <c r="C163"/>
  <c r="C164"/>
  <c r="D164"/>
  <c r="D163"/>
  <c r="D160"/>
  <c r="D159"/>
  <c r="D156"/>
  <c r="D155"/>
  <c r="D152"/>
  <c r="D151"/>
  <c r="D148"/>
  <c r="D147"/>
  <c r="D144"/>
  <c r="D143"/>
  <c r="D139"/>
  <c r="K194" i="1"/>
  <c r="D161" i="2" s="1"/>
  <c r="L194" i="1"/>
  <c r="D165" i="2" s="1"/>
  <c r="C998"/>
  <c r="C999"/>
  <c r="C1000"/>
  <c r="C1001"/>
  <c r="C1002"/>
  <c r="C1003"/>
  <c r="C1004"/>
  <c r="C1005"/>
  <c r="C1006"/>
  <c r="C1007"/>
  <c r="C1008"/>
  <c r="C1010"/>
  <c r="C1011"/>
  <c r="C1012"/>
  <c r="C1013"/>
  <c r="C1016"/>
  <c r="C1017"/>
  <c r="C1018"/>
  <c r="C1019"/>
  <c r="C1020"/>
  <c r="C1021"/>
  <c r="C1022"/>
  <c r="C1023"/>
  <c r="C1024"/>
  <c r="C1025"/>
  <c r="C1026"/>
  <c r="C1028"/>
  <c r="C1029"/>
  <c r="C1030"/>
  <c r="C1031"/>
  <c r="C1034"/>
  <c r="C1035"/>
  <c r="C1036"/>
  <c r="C1037"/>
  <c r="C1038"/>
  <c r="C1039"/>
  <c r="C1040"/>
  <c r="C1041"/>
  <c r="C1042"/>
  <c r="C1043"/>
  <c r="C1044"/>
  <c r="C1046"/>
  <c r="C1047"/>
  <c r="C1048"/>
  <c r="C1049"/>
  <c r="C1052"/>
  <c r="C1056"/>
  <c r="C1064"/>
  <c r="D1064"/>
  <c r="D1056"/>
  <c r="D1052"/>
  <c r="D1049"/>
  <c r="D1048"/>
  <c r="D1047"/>
  <c r="D1046"/>
  <c r="D1044"/>
  <c r="D1043"/>
  <c r="D1042"/>
  <c r="D1041"/>
  <c r="D1040"/>
  <c r="D1039"/>
  <c r="D1038"/>
  <c r="D1037"/>
  <c r="D1036"/>
  <c r="D1035"/>
  <c r="D1034"/>
  <c r="D1031"/>
  <c r="D1030"/>
  <c r="D1029"/>
  <c r="D1028"/>
  <c r="D1026"/>
  <c r="D1025"/>
  <c r="D1024"/>
  <c r="D1023"/>
  <c r="D1022"/>
  <c r="D1021"/>
  <c r="D1020"/>
  <c r="D1019"/>
  <c r="D1018"/>
  <c r="D1017"/>
  <c r="D1016"/>
  <c r="D1013"/>
  <c r="D1012"/>
  <c r="D1011"/>
  <c r="D1010"/>
  <c r="D1008"/>
  <c r="D1007"/>
  <c r="D1006"/>
  <c r="D1005"/>
  <c r="D1004"/>
  <c r="D1003"/>
  <c r="D1002"/>
  <c r="D1001"/>
  <c r="D1000"/>
  <c r="D999"/>
  <c r="D998"/>
  <c r="J829" i="1"/>
  <c r="J831"/>
  <c r="D1057" i="2" s="1"/>
  <c r="J832" i="1"/>
  <c r="D1058" i="2" s="1"/>
  <c r="J833" i="1"/>
  <c r="C1059" i="2" s="1"/>
  <c r="J834" i="1"/>
  <c r="J835"/>
  <c r="D1061" i="2" s="1"/>
  <c r="J836" i="1"/>
  <c r="D1062" i="2" s="1"/>
  <c r="J839" i="1"/>
  <c r="D1065" i="2" s="1"/>
  <c r="H962" i="1"/>
  <c r="C1207" i="2" s="1"/>
  <c r="G962" i="1"/>
  <c r="C1201" i="2" s="1"/>
  <c r="C983"/>
  <c r="C984"/>
  <c r="C985"/>
  <c r="C986"/>
  <c r="C987"/>
  <c r="C989"/>
  <c r="C990"/>
  <c r="C991"/>
  <c r="C992"/>
  <c r="C993"/>
  <c r="D993"/>
  <c r="D992"/>
  <c r="D991"/>
  <c r="D990"/>
  <c r="D989"/>
  <c r="D987"/>
  <c r="D986"/>
  <c r="D985"/>
  <c r="D984"/>
  <c r="D983"/>
  <c r="C1200"/>
  <c r="C1202"/>
  <c r="C1203"/>
  <c r="C1204"/>
  <c r="C1206"/>
  <c r="C1208"/>
  <c r="C1209"/>
  <c r="C1210"/>
  <c r="D1210"/>
  <c r="D1209"/>
  <c r="D1208"/>
  <c r="D1206"/>
  <c r="D1204"/>
  <c r="D1203"/>
  <c r="D1202"/>
  <c r="D1200"/>
  <c r="J904" i="1"/>
  <c r="D1169" i="2" s="1"/>
  <c r="J841" i="1"/>
  <c r="D1067" i="2" s="1"/>
  <c r="J840" i="1"/>
  <c r="D1066" i="2" s="1"/>
  <c r="J828" i="1"/>
  <c r="D1054" i="2" s="1"/>
  <c r="J827" i="1"/>
  <c r="C1053" i="2" s="1"/>
  <c r="H842" i="1"/>
  <c r="C1032" i="2" s="1"/>
  <c r="I842" i="1"/>
  <c r="G842"/>
  <c r="C1014" i="2" s="1"/>
  <c r="D1335"/>
  <c r="C1335"/>
  <c r="D1320"/>
  <c r="C1320"/>
  <c r="D1305"/>
  <c r="C1305"/>
  <c r="D1290"/>
  <c r="C1290"/>
  <c r="D1275"/>
  <c r="C1275"/>
  <c r="D1260"/>
  <c r="C1260"/>
  <c r="D1245"/>
  <c r="C1245"/>
  <c r="D1230"/>
  <c r="C1230"/>
  <c r="K996" i="1"/>
  <c r="C1350" i="2" s="1"/>
  <c r="C1461"/>
  <c r="H1127" i="1"/>
  <c r="D1455" i="2" s="1"/>
  <c r="C1460"/>
  <c r="G1127" i="1"/>
  <c r="D1461" i="2"/>
  <c r="D1460"/>
  <c r="C228"/>
  <c r="C227"/>
  <c r="D286"/>
  <c r="D285"/>
  <c r="G1255" i="1"/>
  <c r="D1564" i="2" s="1"/>
  <c r="G1254" i="1"/>
  <c r="D1563" i="2" s="1"/>
  <c r="G1253" i="1"/>
  <c r="D1562" i="2" s="1"/>
  <c r="G1252" i="1"/>
  <c r="C1561" i="2" s="1"/>
  <c r="G1251" i="1"/>
  <c r="D7" i="2"/>
  <c r="C7"/>
  <c r="I375" i="1"/>
  <c r="D562" i="2"/>
  <c r="D563"/>
  <c r="J448" i="1"/>
  <c r="D564" i="2" s="1"/>
  <c r="D970"/>
  <c r="D971"/>
  <c r="D972"/>
  <c r="D973"/>
  <c r="D974"/>
  <c r="D975"/>
  <c r="D976"/>
  <c r="D977"/>
  <c r="I799" i="1"/>
  <c r="C978" i="2" s="1"/>
  <c r="C977"/>
  <c r="C976"/>
  <c r="C975"/>
  <c r="C974"/>
  <c r="C973"/>
  <c r="C972"/>
  <c r="C971"/>
  <c r="C970"/>
  <c r="D961"/>
  <c r="D962"/>
  <c r="D963"/>
  <c r="D964"/>
  <c r="K779" i="1"/>
  <c r="D965" i="2" s="1"/>
  <c r="D966"/>
  <c r="D967"/>
  <c r="C967"/>
  <c r="C966"/>
  <c r="C964"/>
  <c r="C963"/>
  <c r="C962"/>
  <c r="C961"/>
  <c r="D953"/>
  <c r="D954"/>
  <c r="D955"/>
  <c r="D956"/>
  <c r="J779" i="1"/>
  <c r="C957" i="2" s="1"/>
  <c r="D958"/>
  <c r="D959"/>
  <c r="C959"/>
  <c r="C958"/>
  <c r="C956"/>
  <c r="C955"/>
  <c r="C954"/>
  <c r="C953"/>
  <c r="D334"/>
  <c r="C334"/>
  <c r="D315"/>
  <c r="D316"/>
  <c r="D317"/>
  <c r="D318"/>
  <c r="D319"/>
  <c r="D320"/>
  <c r="D321"/>
  <c r="D322"/>
  <c r="C322"/>
  <c r="C321"/>
  <c r="C320"/>
  <c r="C319"/>
  <c r="C318"/>
  <c r="C317"/>
  <c r="C316"/>
  <c r="C315"/>
  <c r="K640" i="1"/>
  <c r="K634"/>
  <c r="D819" i="2" s="1"/>
  <c r="G154" i="1"/>
  <c r="H154"/>
  <c r="D104" i="2" s="1"/>
  <c r="H128" i="1"/>
  <c r="H123"/>
  <c r="C43" i="2" s="1"/>
  <c r="H116" i="1"/>
  <c r="H1194" s="1"/>
  <c r="D348" i="2"/>
  <c r="D349"/>
  <c r="F410" i="1"/>
  <c r="C350" i="2" s="1"/>
  <c r="C349"/>
  <c r="C348"/>
  <c r="I897" i="1"/>
  <c r="H897"/>
  <c r="D189" i="2"/>
  <c r="D190"/>
  <c r="D188"/>
  <c r="K204" i="1"/>
  <c r="C175" i="2" s="1"/>
  <c r="K211" i="1"/>
  <c r="C185" i="2" s="1"/>
  <c r="D178"/>
  <c r="D185" s="1"/>
  <c r="D168"/>
  <c r="D175" s="1"/>
  <c r="J211" i="1"/>
  <c r="D184" i="2" s="1"/>
  <c r="D1450"/>
  <c r="D1194"/>
  <c r="D1195"/>
  <c r="C1195"/>
  <c r="C1194"/>
  <c r="D1567"/>
  <c r="D1568"/>
  <c r="D1569"/>
  <c r="D1570"/>
  <c r="D1571"/>
  <c r="D1572"/>
  <c r="C1572"/>
  <c r="C1571"/>
  <c r="C1570"/>
  <c r="C1569"/>
  <c r="C1568"/>
  <c r="C1567"/>
  <c r="D1545"/>
  <c r="D1546"/>
  <c r="D1548"/>
  <c r="D1549"/>
  <c r="C1551"/>
  <c r="C1552"/>
  <c r="C1549"/>
  <c r="C1548"/>
  <c r="C1546"/>
  <c r="C1545"/>
  <c r="C642" i="1"/>
  <c r="C715" i="2" s="1"/>
  <c r="D642" i="1"/>
  <c r="E642"/>
  <c r="D743" i="2" s="1"/>
  <c r="F642" i="1"/>
  <c r="C757" i="2" s="1"/>
  <c r="D1508"/>
  <c r="D1509"/>
  <c r="I1207" i="1"/>
  <c r="D1510" i="2" s="1"/>
  <c r="D1512"/>
  <c r="D1513"/>
  <c r="J1207" i="1"/>
  <c r="K1208" s="1"/>
  <c r="K1205"/>
  <c r="D1516" i="2" s="1"/>
  <c r="K1206" i="1"/>
  <c r="D1517" i="2" s="1"/>
  <c r="K1218" i="1"/>
  <c r="D1530" i="2" s="1"/>
  <c r="C1513"/>
  <c r="C1512"/>
  <c r="C1509"/>
  <c r="C1508"/>
  <c r="D1485"/>
  <c r="D1486"/>
  <c r="D1487"/>
  <c r="D1489"/>
  <c r="D1490"/>
  <c r="D1491"/>
  <c r="K1194" i="1"/>
  <c r="D1493" i="2" s="1"/>
  <c r="K1195" i="1"/>
  <c r="C1494" i="2" s="1"/>
  <c r="K1196" i="1"/>
  <c r="C1491" i="2"/>
  <c r="C1490"/>
  <c r="C1489"/>
  <c r="C1487"/>
  <c r="C1486"/>
  <c r="C1485"/>
  <c r="I887" i="1"/>
  <c r="C1127" i="2" s="1"/>
  <c r="I888" i="1"/>
  <c r="D1128" i="2" s="1"/>
  <c r="D1175"/>
  <c r="I889" i="1"/>
  <c r="J921" s="1"/>
  <c r="C1181" i="2" s="1"/>
  <c r="D1176"/>
  <c r="K920" i="1"/>
  <c r="I886"/>
  <c r="D1174" i="2"/>
  <c r="I884" i="1"/>
  <c r="C1124" i="2" s="1"/>
  <c r="I885" i="1"/>
  <c r="C1125" i="2" s="1"/>
  <c r="D1173"/>
  <c r="K719" i="1"/>
  <c r="C869" i="2" s="1"/>
  <c r="K720" i="1"/>
  <c r="C878" i="2" s="1"/>
  <c r="K718" i="1"/>
  <c r="D721"/>
  <c r="D880" i="2" s="1"/>
  <c r="E721" i="1"/>
  <c r="D881" i="2" s="1"/>
  <c r="F721" i="1"/>
  <c r="D882" i="2" s="1"/>
  <c r="G721" i="1"/>
  <c r="C883" i="2" s="1"/>
  <c r="H721" i="1"/>
  <c r="D884" i="2" s="1"/>
  <c r="I721" i="1"/>
  <c r="J721"/>
  <c r="D886" i="2" s="1"/>
  <c r="K641" i="1"/>
  <c r="D826" i="2" s="1"/>
  <c r="K630" i="1"/>
  <c r="D815" i="2" s="1"/>
  <c r="K631" i="1"/>
  <c r="D816" i="2" s="1"/>
  <c r="D66"/>
  <c r="D65"/>
  <c r="D61"/>
  <c r="D60"/>
  <c r="D54"/>
  <c r="D53"/>
  <c r="D47"/>
  <c r="D46"/>
  <c r="D42"/>
  <c r="D41"/>
  <c r="D35"/>
  <c r="D34"/>
  <c r="D1474"/>
  <c r="D1473"/>
  <c r="D1470"/>
  <c r="D1469"/>
  <c r="D1454"/>
  <c r="D1453"/>
  <c r="D1452"/>
  <c r="D1451"/>
  <c r="D1447"/>
  <c r="D1446"/>
  <c r="D1445"/>
  <c r="D1444"/>
  <c r="D1443"/>
  <c r="D1436"/>
  <c r="D1435"/>
  <c r="D1434"/>
  <c r="D1433"/>
  <c r="D1430"/>
  <c r="D1429"/>
  <c r="D1428"/>
  <c r="D1427"/>
  <c r="D1426"/>
  <c r="D1425"/>
  <c r="G1098" i="1"/>
  <c r="C1423" i="2" s="1"/>
  <c r="D1422"/>
  <c r="D1421"/>
  <c r="D1420"/>
  <c r="D1419"/>
  <c r="D1418"/>
  <c r="D1417"/>
  <c r="D1414"/>
  <c r="D1413"/>
  <c r="D1411"/>
  <c r="D1410"/>
  <c r="D1408"/>
  <c r="D1407"/>
  <c r="G1064" i="1"/>
  <c r="D1399" i="2" s="1"/>
  <c r="D1398"/>
  <c r="D1397"/>
  <c r="D1396"/>
  <c r="D1395"/>
  <c r="D1394"/>
  <c r="D1393"/>
  <c r="E1040" i="1"/>
  <c r="C1375" i="2" s="1"/>
  <c r="G1052" i="1"/>
  <c r="D1388" i="2" s="1"/>
  <c r="D1387"/>
  <c r="D1386"/>
  <c r="D1385"/>
  <c r="D1384"/>
  <c r="D1383"/>
  <c r="F1040" i="1"/>
  <c r="D1380" i="2" s="1"/>
  <c r="D1379"/>
  <c r="D1378"/>
  <c r="D1377"/>
  <c r="D1374"/>
  <c r="D1373"/>
  <c r="D1372"/>
  <c r="K984" i="1"/>
  <c r="K985"/>
  <c r="C1339" i="2" s="1"/>
  <c r="K986" i="1"/>
  <c r="D1340" i="2" s="1"/>
  <c r="K987" i="1"/>
  <c r="D1341" i="2" s="1"/>
  <c r="K990" i="1"/>
  <c r="K991"/>
  <c r="D1345" i="2" s="1"/>
  <c r="K992" i="1"/>
  <c r="C1346" i="2" s="1"/>
  <c r="K993" i="1"/>
  <c r="C1347" i="2" s="1"/>
  <c r="D1343"/>
  <c r="D1337"/>
  <c r="J988" i="1"/>
  <c r="C1327" i="2" s="1"/>
  <c r="J994" i="1"/>
  <c r="D1332" i="2"/>
  <c r="D1331"/>
  <c r="D1330"/>
  <c r="D1329"/>
  <c r="D1328"/>
  <c r="D1326"/>
  <c r="D1325"/>
  <c r="D1324"/>
  <c r="D1323"/>
  <c r="D1322"/>
  <c r="I988" i="1"/>
  <c r="I994"/>
  <c r="D1318" i="2" s="1"/>
  <c r="D1317"/>
  <c r="D1316"/>
  <c r="D1315"/>
  <c r="D1314"/>
  <c r="D1313"/>
  <c r="D1311"/>
  <c r="D1310"/>
  <c r="D1309"/>
  <c r="D1308"/>
  <c r="D1307"/>
  <c r="H988" i="1"/>
  <c r="C1297" i="2" s="1"/>
  <c r="H994" i="1"/>
  <c r="D1303" i="2" s="1"/>
  <c r="D1302"/>
  <c r="D1301"/>
  <c r="D1300"/>
  <c r="D1299"/>
  <c r="D1298"/>
  <c r="D1296"/>
  <c r="D1295"/>
  <c r="D1294"/>
  <c r="D1293"/>
  <c r="D1292"/>
  <c r="G988" i="1"/>
  <c r="G994"/>
  <c r="D1288" i="2" s="1"/>
  <c r="D1287"/>
  <c r="D1286"/>
  <c r="D1285"/>
  <c r="D1284"/>
  <c r="D1283"/>
  <c r="D1281"/>
  <c r="D1280"/>
  <c r="D1279"/>
  <c r="D1278"/>
  <c r="D1277"/>
  <c r="F988" i="1"/>
  <c r="C1267" i="2" s="1"/>
  <c r="F994" i="1"/>
  <c r="C1273" i="2" s="1"/>
  <c r="D1272"/>
  <c r="D1271"/>
  <c r="D1270"/>
  <c r="D1269"/>
  <c r="D1268"/>
  <c r="D1266"/>
  <c r="D1265"/>
  <c r="D1264"/>
  <c r="D1263"/>
  <c r="D1262"/>
  <c r="E988" i="1"/>
  <c r="D1252" i="2" s="1"/>
  <c r="E994" i="1"/>
  <c r="C1258" i="2" s="1"/>
  <c r="D1257"/>
  <c r="D1256"/>
  <c r="D1255"/>
  <c r="D1254"/>
  <c r="D1253"/>
  <c r="D1251"/>
  <c r="D1250"/>
  <c r="D1249"/>
  <c r="D1248"/>
  <c r="D1247"/>
  <c r="D988" i="1"/>
  <c r="D994"/>
  <c r="C1243" i="2" s="1"/>
  <c r="D1242"/>
  <c r="D1241"/>
  <c r="D1240"/>
  <c r="D1239"/>
  <c r="D1238"/>
  <c r="D1236"/>
  <c r="D1235"/>
  <c r="D1234"/>
  <c r="D1233"/>
  <c r="D1232"/>
  <c r="C988" i="1"/>
  <c r="D1222" i="2" s="1"/>
  <c r="C994" i="1"/>
  <c r="C1228" i="2" s="1"/>
  <c r="D1227"/>
  <c r="D1226"/>
  <c r="D1225"/>
  <c r="D1224"/>
  <c r="D1223"/>
  <c r="D1221"/>
  <c r="D1220"/>
  <c r="D1219"/>
  <c r="D1218"/>
  <c r="D1217"/>
  <c r="D1213"/>
  <c r="D1192"/>
  <c r="D1191"/>
  <c r="D1189"/>
  <c r="D1188"/>
  <c r="D1187"/>
  <c r="D1186"/>
  <c r="I904" i="1"/>
  <c r="D1160" i="2" s="1"/>
  <c r="D1159"/>
  <c r="D1158"/>
  <c r="D1157"/>
  <c r="D1156"/>
  <c r="D1155"/>
  <c r="D1154"/>
  <c r="H904" i="1"/>
  <c r="D1151" i="2" s="1"/>
  <c r="D1150"/>
  <c r="D1149"/>
  <c r="D1148"/>
  <c r="D1147"/>
  <c r="D1146"/>
  <c r="D1145"/>
  <c r="J891" i="1"/>
  <c r="C1140" i="2" s="1"/>
  <c r="J890" i="1"/>
  <c r="D1139" i="2" s="1"/>
  <c r="D1138"/>
  <c r="D1137"/>
  <c r="D1136"/>
  <c r="D1135"/>
  <c r="D1134"/>
  <c r="D1133"/>
  <c r="H891" i="1"/>
  <c r="C1122" i="2" s="1"/>
  <c r="H890" i="1"/>
  <c r="C1121" i="2" s="1"/>
  <c r="D1120"/>
  <c r="D1119"/>
  <c r="D1118"/>
  <c r="D1117"/>
  <c r="D1116"/>
  <c r="D1115"/>
  <c r="G891" i="1"/>
  <c r="C1113" i="2" s="1"/>
  <c r="G890" i="1"/>
  <c r="D1112" i="2" s="1"/>
  <c r="D1111"/>
  <c r="D1110"/>
  <c r="D1109"/>
  <c r="D1108"/>
  <c r="D1107"/>
  <c r="D1106"/>
  <c r="F891" i="1"/>
  <c r="C1104" i="2" s="1"/>
  <c r="F890" i="1"/>
  <c r="D1103" i="2" s="1"/>
  <c r="D1102"/>
  <c r="D1101"/>
  <c r="D1100"/>
  <c r="D1099"/>
  <c r="D1098"/>
  <c r="D1097"/>
  <c r="D1093"/>
  <c r="D1092"/>
  <c r="D1089"/>
  <c r="D1088"/>
  <c r="D1085"/>
  <c r="D1084"/>
  <c r="D1083"/>
  <c r="D1081"/>
  <c r="D1080"/>
  <c r="D1079"/>
  <c r="K637" i="1"/>
  <c r="C1074" i="2"/>
  <c r="D1074"/>
  <c r="D1073"/>
  <c r="D1072"/>
  <c r="J747" i="1"/>
  <c r="J748"/>
  <c r="D930" i="2" s="1"/>
  <c r="I749" i="1"/>
  <c r="C927" i="2" s="1"/>
  <c r="D926"/>
  <c r="D925"/>
  <c r="H749" i="1"/>
  <c r="D923" i="2" s="1"/>
  <c r="D922"/>
  <c r="D921"/>
  <c r="G749" i="1"/>
  <c r="C919" i="2" s="1"/>
  <c r="D918"/>
  <c r="D917"/>
  <c r="F749" i="1"/>
  <c r="D914" i="2"/>
  <c r="D905"/>
  <c r="D904"/>
  <c r="D903"/>
  <c r="D902"/>
  <c r="D901"/>
  <c r="K722" i="1"/>
  <c r="C896" i="2" s="1"/>
  <c r="D895"/>
  <c r="D894"/>
  <c r="D893"/>
  <c r="D892"/>
  <c r="D891"/>
  <c r="D890"/>
  <c r="D889"/>
  <c r="D877"/>
  <c r="D876"/>
  <c r="D875"/>
  <c r="D874"/>
  <c r="D873"/>
  <c r="D872"/>
  <c r="D871"/>
  <c r="D868"/>
  <c r="D867"/>
  <c r="D866"/>
  <c r="D865"/>
  <c r="D864"/>
  <c r="D863"/>
  <c r="D862"/>
  <c r="D859"/>
  <c r="D858"/>
  <c r="D857"/>
  <c r="D856"/>
  <c r="D855"/>
  <c r="D854"/>
  <c r="D853"/>
  <c r="K698" i="1"/>
  <c r="D849" i="2" s="1"/>
  <c r="K660" i="1"/>
  <c r="K661"/>
  <c r="K662"/>
  <c r="K663"/>
  <c r="K664"/>
  <c r="K665"/>
  <c r="K668"/>
  <c r="K669"/>
  <c r="K670"/>
  <c r="K671"/>
  <c r="K672"/>
  <c r="K673"/>
  <c r="K674"/>
  <c r="J666"/>
  <c r="J675"/>
  <c r="C842" i="2" s="1"/>
  <c r="I666" i="1"/>
  <c r="D837" i="2" s="1"/>
  <c r="I675" i="1"/>
  <c r="C841" i="2" s="1"/>
  <c r="K635" i="1"/>
  <c r="D820" i="2" s="1"/>
  <c r="K636" i="1"/>
  <c r="D821" i="2" s="1"/>
  <c r="D824"/>
  <c r="D818"/>
  <c r="J642" i="1"/>
  <c r="C813" i="2" s="1"/>
  <c r="D812"/>
  <c r="D811"/>
  <c r="D810"/>
  <c r="J638" i="1"/>
  <c r="D809" i="2" s="1"/>
  <c r="D808"/>
  <c r="D807"/>
  <c r="D806"/>
  <c r="D805"/>
  <c r="D804"/>
  <c r="J632" i="1"/>
  <c r="D803" i="2" s="1"/>
  <c r="D802"/>
  <c r="D801"/>
  <c r="I642" i="1"/>
  <c r="C799" i="2" s="1"/>
  <c r="D798"/>
  <c r="D797"/>
  <c r="D796"/>
  <c r="I638" i="1"/>
  <c r="C795" i="2" s="1"/>
  <c r="D794"/>
  <c r="D793"/>
  <c r="D792"/>
  <c r="D791"/>
  <c r="D790"/>
  <c r="I632" i="1"/>
  <c r="D789" i="2" s="1"/>
  <c r="D788"/>
  <c r="D787"/>
  <c r="H642" i="1"/>
  <c r="C785" i="2" s="1"/>
  <c r="D784"/>
  <c r="D783"/>
  <c r="D782"/>
  <c r="H638" i="1"/>
  <c r="D780" i="2"/>
  <c r="D779"/>
  <c r="D778"/>
  <c r="D777"/>
  <c r="D776"/>
  <c r="H632" i="1"/>
  <c r="C775" i="2" s="1"/>
  <c r="D774"/>
  <c r="D773"/>
  <c r="G642" i="1"/>
  <c r="D770" i="2"/>
  <c r="D769"/>
  <c r="D768"/>
  <c r="G638" i="1"/>
  <c r="C767" i="2" s="1"/>
  <c r="D766"/>
  <c r="D765"/>
  <c r="D764"/>
  <c r="D763"/>
  <c r="D762"/>
  <c r="G632" i="1"/>
  <c r="C761" i="2" s="1"/>
  <c r="D760"/>
  <c r="D759"/>
  <c r="D756"/>
  <c r="D755"/>
  <c r="D754"/>
  <c r="F638" i="1"/>
  <c r="D752" i="2"/>
  <c r="D751"/>
  <c r="D750"/>
  <c r="D749"/>
  <c r="D748"/>
  <c r="F632" i="1"/>
  <c r="D747" i="2" s="1"/>
  <c r="D746"/>
  <c r="D745"/>
  <c r="D742"/>
  <c r="D741"/>
  <c r="D740"/>
  <c r="E638" i="1"/>
  <c r="C739" i="2" s="1"/>
  <c r="D738"/>
  <c r="D737"/>
  <c r="D736"/>
  <c r="D735"/>
  <c r="D734"/>
  <c r="E632" i="1"/>
  <c r="D733" i="2" s="1"/>
  <c r="D732"/>
  <c r="D731"/>
  <c r="D728"/>
  <c r="D727"/>
  <c r="D726"/>
  <c r="D638" i="1"/>
  <c r="D725" i="2" s="1"/>
  <c r="D724"/>
  <c r="D723"/>
  <c r="D722"/>
  <c r="D721"/>
  <c r="D720"/>
  <c r="D632" i="1"/>
  <c r="C719" i="2" s="1"/>
  <c r="D718"/>
  <c r="D717"/>
  <c r="D714"/>
  <c r="D713"/>
  <c r="D712"/>
  <c r="C638" i="1"/>
  <c r="C711" i="2" s="1"/>
  <c r="D710"/>
  <c r="D709"/>
  <c r="D708"/>
  <c r="D707"/>
  <c r="D706"/>
  <c r="C632" i="1"/>
  <c r="C705" i="2" s="1"/>
  <c r="D704"/>
  <c r="D703"/>
  <c r="H552" i="1"/>
  <c r="D696" i="2" s="1"/>
  <c r="D552" i="1"/>
  <c r="G552" s="1"/>
  <c r="E552"/>
  <c r="C693" i="2" s="1"/>
  <c r="H545" i="1"/>
  <c r="C690" i="2" s="1"/>
  <c r="D545" i="1"/>
  <c r="G545" s="1"/>
  <c r="E545"/>
  <c r="C687" i="2" s="1"/>
  <c r="H538" i="1"/>
  <c r="C684" i="2" s="1"/>
  <c r="D538" i="1"/>
  <c r="G538" s="1"/>
  <c r="E538"/>
  <c r="C681" i="2" s="1"/>
  <c r="H531" i="1"/>
  <c r="C678" i="2" s="1"/>
  <c r="D531" i="1"/>
  <c r="F531" s="1"/>
  <c r="E531"/>
  <c r="C675" i="2" s="1"/>
  <c r="H524" i="1"/>
  <c r="D672" i="2" s="1"/>
  <c r="D524" i="1"/>
  <c r="F524" s="1"/>
  <c r="E524"/>
  <c r="D669" i="2" s="1"/>
  <c r="D664"/>
  <c r="D663"/>
  <c r="K500" i="1"/>
  <c r="C660" i="2" s="1"/>
  <c r="K493" i="1"/>
  <c r="D653" i="2" s="1"/>
  <c r="K494" i="1"/>
  <c r="D654" i="2" s="1"/>
  <c r="K495" i="1"/>
  <c r="C655" i="2" s="1"/>
  <c r="K496" i="1"/>
  <c r="D656" i="2" s="1"/>
  <c r="K497" i="1"/>
  <c r="C657" i="2" s="1"/>
  <c r="K498" i="1"/>
  <c r="D658" i="2" s="1"/>
  <c r="D651"/>
  <c r="J499" i="1"/>
  <c r="C650" i="2" s="1"/>
  <c r="D649"/>
  <c r="D648"/>
  <c r="D647"/>
  <c r="D646"/>
  <c r="D645"/>
  <c r="D644"/>
  <c r="D642"/>
  <c r="I499" i="1"/>
  <c r="C641" i="2" s="1"/>
  <c r="D640"/>
  <c r="D639"/>
  <c r="D638"/>
  <c r="D637"/>
  <c r="D636"/>
  <c r="D635"/>
  <c r="D633"/>
  <c r="H499" i="1"/>
  <c r="C632" i="2" s="1"/>
  <c r="D631"/>
  <c r="D630"/>
  <c r="D629"/>
  <c r="D628"/>
  <c r="D627"/>
  <c r="D626"/>
  <c r="D624"/>
  <c r="G499" i="1"/>
  <c r="C623" i="2" s="1"/>
  <c r="D622"/>
  <c r="D621"/>
  <c r="D620"/>
  <c r="D619"/>
  <c r="D618"/>
  <c r="D617"/>
  <c r="D615"/>
  <c r="F499" i="1"/>
  <c r="D614" i="2" s="1"/>
  <c r="D613"/>
  <c r="D612"/>
  <c r="D611"/>
  <c r="D610"/>
  <c r="D609"/>
  <c r="D608"/>
  <c r="C593"/>
  <c r="D592"/>
  <c r="D591"/>
  <c r="D590"/>
  <c r="D589"/>
  <c r="D588"/>
  <c r="D587"/>
  <c r="D586"/>
  <c r="D585"/>
  <c r="D584"/>
  <c r="D583"/>
  <c r="D582"/>
  <c r="J446" i="1"/>
  <c r="D550" i="2" s="1"/>
  <c r="J447" i="1"/>
  <c r="D557" i="2" s="1"/>
  <c r="J449" i="1"/>
  <c r="D571" i="2" s="1"/>
  <c r="D570"/>
  <c r="D569"/>
  <c r="D566"/>
  <c r="D556"/>
  <c r="D555"/>
  <c r="D552"/>
  <c r="D545"/>
  <c r="G440" i="1"/>
  <c r="C469" i="2" s="1"/>
  <c r="H440" i="1"/>
  <c r="C487" i="2" s="1"/>
  <c r="I440" i="1"/>
  <c r="D505" i="2" s="1"/>
  <c r="J440" i="1"/>
  <c r="D523" i="2" s="1"/>
  <c r="C468"/>
  <c r="C486"/>
  <c r="C504"/>
  <c r="C522"/>
  <c r="C467"/>
  <c r="C485"/>
  <c r="C503"/>
  <c r="C521"/>
  <c r="C466"/>
  <c r="C484"/>
  <c r="C502"/>
  <c r="C520"/>
  <c r="C465"/>
  <c r="C483"/>
  <c r="C501"/>
  <c r="C519"/>
  <c r="C464"/>
  <c r="C482"/>
  <c r="C500"/>
  <c r="C518"/>
  <c r="C463"/>
  <c r="C481"/>
  <c r="C499"/>
  <c r="C517"/>
  <c r="C462"/>
  <c r="C480"/>
  <c r="C498"/>
  <c r="C516"/>
  <c r="C461"/>
  <c r="C479"/>
  <c r="C497"/>
  <c r="C515"/>
  <c r="C460"/>
  <c r="C478"/>
  <c r="C496"/>
  <c r="C514"/>
  <c r="C459"/>
  <c r="C477"/>
  <c r="C495"/>
  <c r="C513"/>
  <c r="C458"/>
  <c r="C476"/>
  <c r="C494"/>
  <c r="C512"/>
  <c r="C457"/>
  <c r="C475"/>
  <c r="C493"/>
  <c r="C511"/>
  <c r="C456"/>
  <c r="C474"/>
  <c r="C492"/>
  <c r="C510"/>
  <c r="C455"/>
  <c r="C473"/>
  <c r="C491"/>
  <c r="C509"/>
  <c r="C454"/>
  <c r="C472"/>
  <c r="C490"/>
  <c r="C508"/>
  <c r="C453"/>
  <c r="C471"/>
  <c r="C489"/>
  <c r="C507"/>
  <c r="D522"/>
  <c r="D521"/>
  <c r="D520"/>
  <c r="D519"/>
  <c r="D518"/>
  <c r="D517"/>
  <c r="D516"/>
  <c r="D515"/>
  <c r="D514"/>
  <c r="D513"/>
  <c r="D512"/>
  <c r="D511"/>
  <c r="D510"/>
  <c r="D509"/>
  <c r="D508"/>
  <c r="D507"/>
  <c r="D504"/>
  <c r="D503"/>
  <c r="D502"/>
  <c r="D501"/>
  <c r="D500"/>
  <c r="D499"/>
  <c r="D498"/>
  <c r="D497"/>
  <c r="D496"/>
  <c r="D495"/>
  <c r="D494"/>
  <c r="D493"/>
  <c r="D492"/>
  <c r="D491"/>
  <c r="D490"/>
  <c r="D489"/>
  <c r="D486"/>
  <c r="D485"/>
  <c r="D484"/>
  <c r="D483"/>
  <c r="D482"/>
  <c r="D481"/>
  <c r="D480"/>
  <c r="D479"/>
  <c r="D478"/>
  <c r="D477"/>
  <c r="D476"/>
  <c r="D475"/>
  <c r="D474"/>
  <c r="D473"/>
  <c r="D472"/>
  <c r="D471"/>
  <c r="D468"/>
  <c r="D467"/>
  <c r="D466"/>
  <c r="D465"/>
  <c r="D464"/>
  <c r="D463"/>
  <c r="D462"/>
  <c r="D461"/>
  <c r="D460"/>
  <c r="D459"/>
  <c r="D458"/>
  <c r="D457"/>
  <c r="D456"/>
  <c r="D455"/>
  <c r="D454"/>
  <c r="D453"/>
  <c r="C440" i="1"/>
  <c r="C377" i="2" s="1"/>
  <c r="D440" i="1"/>
  <c r="D395" i="2" s="1"/>
  <c r="E440" i="1"/>
  <c r="D413" i="2" s="1"/>
  <c r="F440" i="1"/>
  <c r="D431" i="2" s="1"/>
  <c r="C376"/>
  <c r="C394"/>
  <c r="C412"/>
  <c r="C430"/>
  <c r="C375"/>
  <c r="C393"/>
  <c r="C411"/>
  <c r="C429"/>
  <c r="C374"/>
  <c r="C392"/>
  <c r="C410"/>
  <c r="C428"/>
  <c r="C373"/>
  <c r="C391"/>
  <c r="C409"/>
  <c r="C427"/>
  <c r="C372"/>
  <c r="C390"/>
  <c r="C408"/>
  <c r="C426"/>
  <c r="C371"/>
  <c r="C389"/>
  <c r="C407"/>
  <c r="C425"/>
  <c r="C370"/>
  <c r="C388"/>
  <c r="C406"/>
  <c r="C424"/>
  <c r="C369"/>
  <c r="C387"/>
  <c r="C405"/>
  <c r="C423"/>
  <c r="C368"/>
  <c r="C386"/>
  <c r="C404"/>
  <c r="C422"/>
  <c r="C367"/>
  <c r="C385"/>
  <c r="C403"/>
  <c r="C421"/>
  <c r="C366"/>
  <c r="C384"/>
  <c r="C402"/>
  <c r="C420"/>
  <c r="C365"/>
  <c r="C383"/>
  <c r="C401"/>
  <c r="C419"/>
  <c r="C364"/>
  <c r="C382"/>
  <c r="C400"/>
  <c r="C418"/>
  <c r="C363"/>
  <c r="C381"/>
  <c r="C399"/>
  <c r="C417"/>
  <c r="C362"/>
  <c r="C380"/>
  <c r="C398"/>
  <c r="C416"/>
  <c r="C361"/>
  <c r="C379"/>
  <c r="C397"/>
  <c r="C415"/>
  <c r="D430"/>
  <c r="D429"/>
  <c r="D428"/>
  <c r="D427"/>
  <c r="D426"/>
  <c r="D425"/>
  <c r="D424"/>
  <c r="D423"/>
  <c r="D422"/>
  <c r="D421"/>
  <c r="D420"/>
  <c r="D419"/>
  <c r="D418"/>
  <c r="D417"/>
  <c r="D416"/>
  <c r="D415"/>
  <c r="D412"/>
  <c r="D411"/>
  <c r="D410"/>
  <c r="D409"/>
  <c r="D408"/>
  <c r="D407"/>
  <c r="D406"/>
  <c r="D405"/>
  <c r="D404"/>
  <c r="D403"/>
  <c r="D402"/>
  <c r="D401"/>
  <c r="D400"/>
  <c r="D399"/>
  <c r="D398"/>
  <c r="D397"/>
  <c r="D394"/>
  <c r="D393"/>
  <c r="D392"/>
  <c r="D391"/>
  <c r="D390"/>
  <c r="D389"/>
  <c r="D388"/>
  <c r="D387"/>
  <c r="D386"/>
  <c r="D385"/>
  <c r="D384"/>
  <c r="D383"/>
  <c r="D382"/>
  <c r="D381"/>
  <c r="D380"/>
  <c r="D379"/>
  <c r="D376"/>
  <c r="D375"/>
  <c r="D374"/>
  <c r="D373"/>
  <c r="D372"/>
  <c r="D371"/>
  <c r="D370"/>
  <c r="D369"/>
  <c r="D368"/>
  <c r="D367"/>
  <c r="D366"/>
  <c r="D365"/>
  <c r="D364"/>
  <c r="D363"/>
  <c r="D362"/>
  <c r="D361"/>
  <c r="E418" i="1"/>
  <c r="C356" i="2" s="1"/>
  <c r="D355"/>
  <c r="D354"/>
  <c r="D339"/>
  <c r="D336"/>
  <c r="D335"/>
  <c r="D333"/>
  <c r="D332"/>
  <c r="D331"/>
  <c r="D330"/>
  <c r="D329"/>
  <c r="K388" i="1"/>
  <c r="C328" i="2" s="1"/>
  <c r="D327"/>
  <c r="D311"/>
  <c r="D310"/>
  <c r="D309"/>
  <c r="D308"/>
  <c r="D307"/>
  <c r="D306"/>
  <c r="D305"/>
  <c r="D304"/>
  <c r="D303"/>
  <c r="D302"/>
  <c r="D299"/>
  <c r="D297"/>
  <c r="D296"/>
  <c r="D295"/>
  <c r="D294"/>
  <c r="D293"/>
  <c r="D292"/>
  <c r="H323" i="1"/>
  <c r="D289" i="2" s="1"/>
  <c r="G322" i="1"/>
  <c r="D287" i="2" s="1"/>
  <c r="K321" i="1"/>
  <c r="D283" i="2" s="1"/>
  <c r="D282"/>
  <c r="D281"/>
  <c r="D279"/>
  <c r="D278"/>
  <c r="D277"/>
  <c r="D183"/>
  <c r="D182"/>
  <c r="D181"/>
  <c r="D180"/>
  <c r="D179"/>
  <c r="J204" i="1"/>
  <c r="D174" i="2" s="1"/>
  <c r="D173"/>
  <c r="D172"/>
  <c r="D171"/>
  <c r="D170"/>
  <c r="D169"/>
  <c r="H176" i="1"/>
  <c r="H194"/>
  <c r="D149" i="2" s="1"/>
  <c r="G176" i="1"/>
  <c r="D122" i="2" s="1"/>
  <c r="F194" i="1"/>
  <c r="D141" i="2" s="1"/>
  <c r="J194" i="1"/>
  <c r="D157" i="2" s="1"/>
  <c r="I194" i="1"/>
  <c r="C153" i="2" s="1"/>
  <c r="G194" i="1"/>
  <c r="D145" i="2" s="1"/>
  <c r="D140"/>
  <c r="I174" i="1"/>
  <c r="C128" i="2" s="1"/>
  <c r="I175" i="1"/>
  <c r="C129" i="2" s="1"/>
  <c r="D125"/>
  <c r="D124"/>
  <c r="D121"/>
  <c r="D120"/>
  <c r="D134"/>
  <c r="I152" i="1"/>
  <c r="I153"/>
  <c r="F154"/>
  <c r="D102" i="2" s="1"/>
  <c r="E154" i="1"/>
  <c r="C101" i="2" s="1"/>
  <c r="D97"/>
  <c r="D96"/>
  <c r="D95"/>
  <c r="D94"/>
  <c r="D90"/>
  <c r="D89"/>
  <c r="D88"/>
  <c r="D87"/>
  <c r="K139" i="1"/>
  <c r="D80" i="2" s="1"/>
  <c r="D79"/>
  <c r="D78"/>
  <c r="D77"/>
  <c r="D76"/>
  <c r="D75"/>
  <c r="I136" i="1"/>
  <c r="C72" i="2" s="1"/>
  <c r="D71"/>
  <c r="D70"/>
  <c r="I128" i="1"/>
  <c r="C67" i="2" s="1"/>
  <c r="D64"/>
  <c r="D63"/>
  <c r="I123" i="1"/>
  <c r="C62" i="2" s="1"/>
  <c r="D59"/>
  <c r="D58"/>
  <c r="D57"/>
  <c r="D56"/>
  <c r="I116" i="1"/>
  <c r="C55" i="2" s="1"/>
  <c r="D52"/>
  <c r="D45"/>
  <c r="D44"/>
  <c r="D40"/>
  <c r="D39"/>
  <c r="D38"/>
  <c r="D37"/>
  <c r="D33"/>
  <c r="D32"/>
  <c r="D28"/>
  <c r="D27"/>
  <c r="F102" i="1"/>
  <c r="C24" i="2" s="1"/>
  <c r="D23"/>
  <c r="D22"/>
  <c r="D18"/>
  <c r="D17"/>
  <c r="D16"/>
  <c r="I73" i="1"/>
  <c r="C11" i="2" s="1"/>
  <c r="D12"/>
  <c r="D10"/>
  <c r="D9"/>
  <c r="D8"/>
  <c r="D6"/>
  <c r="D5"/>
  <c r="D2"/>
  <c r="C1159"/>
  <c r="C1158"/>
  <c r="C1157"/>
  <c r="C1156"/>
  <c r="C1155"/>
  <c r="C1154"/>
  <c r="C1150"/>
  <c r="C1149"/>
  <c r="C1148"/>
  <c r="C1147"/>
  <c r="C1146"/>
  <c r="C1145"/>
  <c r="C1474"/>
  <c r="C1473"/>
  <c r="C1470"/>
  <c r="C1469"/>
  <c r="C1454"/>
  <c r="C1453"/>
  <c r="C1452"/>
  <c r="C1451"/>
  <c r="C1450"/>
  <c r="C1447"/>
  <c r="C1446"/>
  <c r="C1445"/>
  <c r="C1444"/>
  <c r="C1443"/>
  <c r="C1436"/>
  <c r="C1435"/>
  <c r="C1434"/>
  <c r="C1433"/>
  <c r="C1430"/>
  <c r="C1429"/>
  <c r="C1428"/>
  <c r="C1427"/>
  <c r="C1426"/>
  <c r="C1425"/>
  <c r="C1422"/>
  <c r="C1421"/>
  <c r="C1420"/>
  <c r="C1419"/>
  <c r="C1418"/>
  <c r="C1417"/>
  <c r="C1414"/>
  <c r="C1413"/>
  <c r="C1411"/>
  <c r="C1410"/>
  <c r="C1408"/>
  <c r="C1407"/>
  <c r="C1398"/>
  <c r="C1397"/>
  <c r="C1396"/>
  <c r="C1395"/>
  <c r="C1394"/>
  <c r="C1393"/>
  <c r="C1387"/>
  <c r="C1386"/>
  <c r="C1385"/>
  <c r="C1384"/>
  <c r="C1383"/>
  <c r="C1379"/>
  <c r="C1378"/>
  <c r="C1377"/>
  <c r="C1374"/>
  <c r="C1373"/>
  <c r="C1372"/>
  <c r="C1343"/>
  <c r="C1337"/>
  <c r="C1332"/>
  <c r="C1331"/>
  <c r="C1330"/>
  <c r="C1329"/>
  <c r="C1328"/>
  <c r="C1326"/>
  <c r="C1325"/>
  <c r="C1324"/>
  <c r="C1323"/>
  <c r="C1322"/>
  <c r="C1317"/>
  <c r="C1316"/>
  <c r="C1315"/>
  <c r="C1314"/>
  <c r="C1313"/>
  <c r="C1311"/>
  <c r="C1310"/>
  <c r="C1309"/>
  <c r="C1308"/>
  <c r="C1307"/>
  <c r="C1302"/>
  <c r="C1301"/>
  <c r="C1300"/>
  <c r="C1299"/>
  <c r="C1298"/>
  <c r="C1296"/>
  <c r="C1295"/>
  <c r="C1294"/>
  <c r="C1293"/>
  <c r="C1292"/>
  <c r="C1287"/>
  <c r="C1286"/>
  <c r="C1285"/>
  <c r="C1284"/>
  <c r="C1283"/>
  <c r="C1281"/>
  <c r="C1280"/>
  <c r="C1279"/>
  <c r="C1278"/>
  <c r="C1277"/>
  <c r="C1272"/>
  <c r="C1271"/>
  <c r="C1270"/>
  <c r="C1269"/>
  <c r="C1268"/>
  <c r="C1266"/>
  <c r="C1265"/>
  <c r="C1264"/>
  <c r="C1263"/>
  <c r="C1262"/>
  <c r="C1257"/>
  <c r="C1256"/>
  <c r="C1255"/>
  <c r="C1254"/>
  <c r="C1253"/>
  <c r="C1251"/>
  <c r="C1250"/>
  <c r="C1249"/>
  <c r="C1248"/>
  <c r="C1247"/>
  <c r="C1242"/>
  <c r="C1241"/>
  <c r="C1240"/>
  <c r="C1239"/>
  <c r="C1238"/>
  <c r="C1236"/>
  <c r="C1235"/>
  <c r="C1234"/>
  <c r="C1233"/>
  <c r="C1232"/>
  <c r="C1227"/>
  <c r="C1226"/>
  <c r="C1225"/>
  <c r="C1224"/>
  <c r="C1223"/>
  <c r="C1221"/>
  <c r="C1220"/>
  <c r="C1219"/>
  <c r="C1218"/>
  <c r="C1217"/>
  <c r="C1213"/>
  <c r="C1192"/>
  <c r="C1191"/>
  <c r="C1189"/>
  <c r="C1188"/>
  <c r="C1187"/>
  <c r="C1186"/>
  <c r="C1176"/>
  <c r="C1175"/>
  <c r="C1174"/>
  <c r="C1173"/>
  <c r="C1138"/>
  <c r="C1137"/>
  <c r="C1136"/>
  <c r="C1135"/>
  <c r="C1134"/>
  <c r="C1133"/>
  <c r="C1120"/>
  <c r="C1119"/>
  <c r="C1118"/>
  <c r="C1117"/>
  <c r="C1116"/>
  <c r="C1115"/>
  <c r="C1111"/>
  <c r="C1110"/>
  <c r="C1109"/>
  <c r="C1108"/>
  <c r="C1107"/>
  <c r="C1106"/>
  <c r="C1102"/>
  <c r="C1101"/>
  <c r="C1100"/>
  <c r="C1099"/>
  <c r="C1098"/>
  <c r="C1097"/>
  <c r="C1093"/>
  <c r="C1092"/>
  <c r="C1089"/>
  <c r="C1088"/>
  <c r="C1085"/>
  <c r="C1084"/>
  <c r="C1083"/>
  <c r="C1081"/>
  <c r="C1080"/>
  <c r="C1079"/>
  <c r="C1073"/>
  <c r="C1072"/>
  <c r="C905"/>
  <c r="C904"/>
  <c r="C903"/>
  <c r="C902"/>
  <c r="C901"/>
  <c r="C895"/>
  <c r="C894"/>
  <c r="C893"/>
  <c r="C892"/>
  <c r="C891"/>
  <c r="C890"/>
  <c r="C889"/>
  <c r="C880"/>
  <c r="C877"/>
  <c r="C876"/>
  <c r="C875"/>
  <c r="C874"/>
  <c r="C873"/>
  <c r="C872"/>
  <c r="C871"/>
  <c r="C868"/>
  <c r="C867"/>
  <c r="C866"/>
  <c r="C865"/>
  <c r="C864"/>
  <c r="C863"/>
  <c r="C862"/>
  <c r="C859"/>
  <c r="C858"/>
  <c r="C857"/>
  <c r="C856"/>
  <c r="C855"/>
  <c r="C854"/>
  <c r="C853"/>
  <c r="C824"/>
  <c r="C818"/>
  <c r="C816"/>
  <c r="C812"/>
  <c r="C811"/>
  <c r="C810"/>
  <c r="C808"/>
  <c r="C807"/>
  <c r="C806"/>
  <c r="C805"/>
  <c r="C804"/>
  <c r="C802"/>
  <c r="C801"/>
  <c r="C798"/>
  <c r="C797"/>
  <c r="C796"/>
  <c r="C794"/>
  <c r="C793"/>
  <c r="C792"/>
  <c r="C791"/>
  <c r="C790"/>
  <c r="C788"/>
  <c r="C787"/>
  <c r="C784"/>
  <c r="C783"/>
  <c r="C782"/>
  <c r="C780"/>
  <c r="C779"/>
  <c r="C778"/>
  <c r="C777"/>
  <c r="C776"/>
  <c r="C774"/>
  <c r="C773"/>
  <c r="C770"/>
  <c r="C769"/>
  <c r="C768"/>
  <c r="C766"/>
  <c r="C765"/>
  <c r="C764"/>
  <c r="C763"/>
  <c r="C762"/>
  <c r="C760"/>
  <c r="C759"/>
  <c r="C756"/>
  <c r="C755"/>
  <c r="C754"/>
  <c r="C752"/>
  <c r="C751"/>
  <c r="C750"/>
  <c r="C749"/>
  <c r="C748"/>
  <c r="C746"/>
  <c r="C745"/>
  <c r="C742"/>
  <c r="C741"/>
  <c r="C740"/>
  <c r="C738"/>
  <c r="C737"/>
  <c r="C736"/>
  <c r="C735"/>
  <c r="C734"/>
  <c r="C732"/>
  <c r="C731"/>
  <c r="C728"/>
  <c r="C727"/>
  <c r="C726"/>
  <c r="C724"/>
  <c r="C723"/>
  <c r="C722"/>
  <c r="C721"/>
  <c r="C720"/>
  <c r="C718"/>
  <c r="C717"/>
  <c r="C714"/>
  <c r="C713"/>
  <c r="C712"/>
  <c r="C710"/>
  <c r="C709"/>
  <c r="C708"/>
  <c r="C707"/>
  <c r="C706"/>
  <c r="C704"/>
  <c r="C703"/>
  <c r="C664"/>
  <c r="C663"/>
  <c r="C651"/>
  <c r="C649"/>
  <c r="C648"/>
  <c r="C647"/>
  <c r="C646"/>
  <c r="C645"/>
  <c r="C644"/>
  <c r="C642"/>
  <c r="C640"/>
  <c r="C639"/>
  <c r="C638"/>
  <c r="C637"/>
  <c r="C636"/>
  <c r="C635"/>
  <c r="C633"/>
  <c r="C631"/>
  <c r="C630"/>
  <c r="C629"/>
  <c r="C628"/>
  <c r="C627"/>
  <c r="C626"/>
  <c r="C624"/>
  <c r="C622"/>
  <c r="C621"/>
  <c r="C620"/>
  <c r="C619"/>
  <c r="C618"/>
  <c r="C617"/>
  <c r="C615"/>
  <c r="C613"/>
  <c r="C612"/>
  <c r="C611"/>
  <c r="C610"/>
  <c r="C609"/>
  <c r="C608"/>
  <c r="C592"/>
  <c r="C591"/>
  <c r="C590"/>
  <c r="C589"/>
  <c r="C588"/>
  <c r="C587"/>
  <c r="C586"/>
  <c r="C585"/>
  <c r="C584"/>
  <c r="C583"/>
  <c r="C582"/>
  <c r="C355"/>
  <c r="C354"/>
  <c r="C339"/>
  <c r="C336"/>
  <c r="C335"/>
  <c r="C333"/>
  <c r="C332"/>
  <c r="C331"/>
  <c r="C330"/>
  <c r="C329"/>
  <c r="C327"/>
  <c r="C311"/>
  <c r="C310"/>
  <c r="C309"/>
  <c r="C308"/>
  <c r="C307"/>
  <c r="C306"/>
  <c r="C305"/>
  <c r="C304"/>
  <c r="C303"/>
  <c r="C302"/>
  <c r="C299"/>
  <c r="C297"/>
  <c r="C296"/>
  <c r="C295"/>
  <c r="C294"/>
  <c r="C293"/>
  <c r="C292"/>
  <c r="C282"/>
  <c r="C281"/>
  <c r="C279"/>
  <c r="C278"/>
  <c r="C277"/>
  <c r="C190"/>
  <c r="C189"/>
  <c r="C188"/>
  <c r="C183"/>
  <c r="C182"/>
  <c r="C181"/>
  <c r="C180"/>
  <c r="C179"/>
  <c r="C178"/>
  <c r="C173"/>
  <c r="C172"/>
  <c r="C171"/>
  <c r="C170"/>
  <c r="C169"/>
  <c r="C168"/>
  <c r="C125"/>
  <c r="C124"/>
  <c r="C121"/>
  <c r="C120"/>
  <c r="C97"/>
  <c r="C96"/>
  <c r="C95"/>
  <c r="C94"/>
  <c r="C90"/>
  <c r="C89"/>
  <c r="C88"/>
  <c r="C87"/>
  <c r="C79"/>
  <c r="C78"/>
  <c r="C77"/>
  <c r="C76"/>
  <c r="C75"/>
  <c r="C71"/>
  <c r="C70"/>
  <c r="C66"/>
  <c r="C65"/>
  <c r="C64"/>
  <c r="C63"/>
  <c r="C61"/>
  <c r="C60"/>
  <c r="C59"/>
  <c r="C58"/>
  <c r="C57"/>
  <c r="C56"/>
  <c r="C54"/>
  <c r="C53"/>
  <c r="C52"/>
  <c r="C47"/>
  <c r="C46"/>
  <c r="C45"/>
  <c r="C44"/>
  <c r="C42"/>
  <c r="C41"/>
  <c r="C40"/>
  <c r="C39"/>
  <c r="C38"/>
  <c r="C37"/>
  <c r="C35"/>
  <c r="C34"/>
  <c r="C33"/>
  <c r="C32"/>
  <c r="C28"/>
  <c r="C27"/>
  <c r="C23"/>
  <c r="C22"/>
  <c r="C18"/>
  <c r="C17"/>
  <c r="C16"/>
  <c r="C12"/>
  <c r="C10"/>
  <c r="C9"/>
  <c r="C8"/>
  <c r="C6"/>
  <c r="C5"/>
  <c r="C2"/>
  <c r="B506"/>
  <c r="B488"/>
  <c r="B470"/>
  <c r="B452"/>
  <c r="B414"/>
  <c r="B396"/>
  <c r="B378"/>
  <c r="B360"/>
  <c r="C965"/>
  <c r="C884"/>
  <c r="C1112"/>
  <c r="C860"/>
  <c r="C882"/>
  <c r="C743"/>
  <c r="C104"/>
  <c r="C1344"/>
  <c r="D1565"/>
  <c r="C1565"/>
  <c r="C1065"/>
  <c r="D1207"/>
  <c r="D1350"/>
  <c r="C1516"/>
  <c r="C1564"/>
  <c r="D1344"/>
  <c r="D1338"/>
  <c r="C165"/>
  <c r="C1066"/>
  <c r="D767"/>
  <c r="D1297"/>
  <c r="D1121"/>
  <c r="K653" i="1"/>
  <c r="C832" i="2" s="1"/>
  <c r="D1327"/>
  <c r="D860"/>
  <c r="D1063"/>
  <c r="C771"/>
  <c r="D771"/>
  <c r="C789"/>
  <c r="D822"/>
  <c r="C822"/>
  <c r="C1517"/>
  <c r="H1196" i="1"/>
  <c r="D1483" i="2" s="1"/>
  <c r="C48"/>
  <c r="C1448"/>
  <c r="D1514"/>
  <c r="D785"/>
  <c r="C803"/>
  <c r="D1125"/>
  <c r="D1050"/>
  <c r="D680"/>
  <c r="C815"/>
  <c r="C1222"/>
  <c r="C929"/>
  <c r="D1375"/>
  <c r="D883"/>
  <c r="K1207" i="1"/>
  <c r="D1518" i="2" s="1"/>
  <c r="C1510"/>
  <c r="H921" i="1"/>
  <c r="C1179" i="2" s="1"/>
  <c r="D1126"/>
  <c r="C1126"/>
  <c r="C395"/>
  <c r="H1128" i="1"/>
  <c r="D1457" i="2" s="1"/>
  <c r="C1128"/>
  <c r="C837"/>
  <c r="C1338"/>
  <c r="C1380"/>
  <c r="C1455"/>
  <c r="D1551"/>
  <c r="C1160"/>
  <c r="D690"/>
  <c r="C1388"/>
  <c r="C286"/>
  <c r="F552" i="1"/>
  <c r="D694" i="2" s="1"/>
  <c r="E1067" i="1"/>
  <c r="D1401" i="2" s="1"/>
  <c r="C1514"/>
  <c r="C1252"/>
  <c r="D1561"/>
  <c r="D919"/>
  <c r="D1014"/>
  <c r="D841"/>
  <c r="C1340"/>
  <c r="D739"/>
  <c r="C1054"/>
  <c r="D1201"/>
  <c r="C1061"/>
  <c r="C1057"/>
  <c r="H995" i="1"/>
  <c r="C1304" i="2" s="1"/>
  <c r="C1358"/>
  <c r="D1359"/>
  <c r="C948"/>
  <c r="D941"/>
  <c r="C940"/>
  <c r="C656"/>
  <c r="C809"/>
  <c r="D915"/>
  <c r="C915"/>
  <c r="C1103"/>
  <c r="D1258"/>
  <c r="D1312"/>
  <c r="C1312"/>
  <c r="C826"/>
  <c r="C1060"/>
  <c r="D1060"/>
  <c r="C598"/>
  <c r="D753"/>
  <c r="C753"/>
  <c r="D1333"/>
  <c r="C885"/>
  <c r="D885"/>
  <c r="D1495"/>
  <c r="C1495"/>
  <c r="C729"/>
  <c r="D729"/>
  <c r="H1195" i="1"/>
  <c r="D1482" i="2" s="1"/>
  <c r="D1560"/>
  <c r="C1560"/>
  <c r="C1058"/>
  <c r="C157"/>
  <c r="C781"/>
  <c r="D781"/>
  <c r="D838"/>
  <c r="C1282"/>
  <c r="D1282"/>
  <c r="D1346"/>
  <c r="D1552"/>
  <c r="C184"/>
  <c r="C103"/>
  <c r="C285"/>
  <c r="C1050"/>
  <c r="D1055"/>
  <c r="C1055"/>
  <c r="C1520"/>
  <c r="D1532"/>
  <c r="C1532"/>
  <c r="D1520"/>
  <c r="C725"/>
  <c r="D927"/>
  <c r="D1237"/>
  <c r="C1237"/>
  <c r="D1177"/>
  <c r="C1177"/>
  <c r="C1530"/>
  <c r="D825"/>
  <c r="C825"/>
  <c r="I676" i="1"/>
  <c r="D845" i="2" s="1"/>
  <c r="D1267"/>
  <c r="C849"/>
  <c r="C881"/>
  <c r="D929"/>
  <c r="D842"/>
  <c r="D878"/>
  <c r="D36"/>
  <c r="K632" i="1"/>
  <c r="C817" i="2" s="1"/>
  <c r="C653"/>
  <c r="K675" i="1" l="1"/>
  <c r="D843" i="2" s="1"/>
  <c r="D129"/>
  <c r="F995" i="1"/>
  <c r="D1274" i="2" s="1"/>
  <c r="K988" i="1"/>
  <c r="D1342" i="2" s="1"/>
  <c r="D949"/>
  <c r="D1140"/>
  <c r="D1347"/>
  <c r="D1053"/>
  <c r="D1228"/>
  <c r="C505"/>
  <c r="C819"/>
  <c r="I891" i="1"/>
  <c r="C1131" i="2" s="1"/>
  <c r="D1273"/>
  <c r="D1104"/>
  <c r="C1563"/>
  <c r="C911"/>
  <c r="G921" i="1"/>
  <c r="C1178" i="2" s="1"/>
  <c r="D957"/>
  <c r="D715"/>
  <c r="C161"/>
  <c r="K650" i="1"/>
  <c r="C831" i="2" s="1"/>
  <c r="C886"/>
  <c r="C1366"/>
  <c r="C1341"/>
  <c r="C1399"/>
  <c r="D660"/>
  <c r="D693"/>
  <c r="D684"/>
  <c r="D674"/>
  <c r="C669"/>
  <c r="D623"/>
  <c r="D650"/>
  <c r="D91"/>
  <c r="C98"/>
  <c r="D1448"/>
  <c r="D1462" s="1"/>
  <c r="D1464" s="1"/>
  <c r="G1128" i="1"/>
  <c r="C238" i="2"/>
  <c r="D238"/>
  <c r="C216"/>
  <c r="D216"/>
  <c r="D206"/>
  <c r="C206"/>
  <c r="D269"/>
  <c r="C269"/>
  <c r="D211"/>
  <c r="C211"/>
  <c r="C80"/>
  <c r="D632"/>
  <c r="D678"/>
  <c r="C821"/>
  <c r="D799"/>
  <c r="C126"/>
  <c r="H177" i="1"/>
  <c r="D377" i="2"/>
  <c r="D641"/>
  <c r="C692"/>
  <c r="D438"/>
  <c r="D48"/>
  <c r="D62"/>
  <c r="D577"/>
  <c r="C1462"/>
  <c r="D440"/>
  <c r="D526"/>
  <c r="G144" i="1"/>
  <c r="D82" i="2" s="1"/>
  <c r="D469"/>
  <c r="D705"/>
  <c r="C668"/>
  <c r="C174"/>
  <c r="C571"/>
  <c r="C145"/>
  <c r="C674"/>
  <c r="D687"/>
  <c r="H322" i="1"/>
  <c r="D288" i="2" s="1"/>
  <c r="K386" i="1"/>
  <c r="D326" i="2" s="1"/>
  <c r="D668"/>
  <c r="C532"/>
  <c r="C431"/>
  <c r="D328"/>
  <c r="C287"/>
  <c r="I75" i="1"/>
  <c r="C13" i="2" s="1"/>
  <c r="G524" i="1"/>
  <c r="D671" i="2" s="1"/>
  <c r="G531" i="1"/>
  <c r="C283" i="2"/>
  <c r="D692"/>
  <c r="D657"/>
  <c r="D11"/>
  <c r="D356"/>
  <c r="C1518"/>
  <c r="C91"/>
  <c r="D98"/>
  <c r="D128"/>
  <c r="C141"/>
  <c r="J676" i="1"/>
  <c r="D846" i="2" s="1"/>
  <c r="J995" i="1"/>
  <c r="D1334" i="2" s="1"/>
  <c r="D817"/>
  <c r="D832" s="1"/>
  <c r="I890" i="1"/>
  <c r="D1130" i="2" s="1"/>
  <c r="H1218" i="1"/>
  <c r="D1527" i="2" s="1"/>
  <c r="C441"/>
  <c r="C434"/>
  <c r="C448"/>
  <c r="D530"/>
  <c r="C538"/>
  <c r="C540"/>
  <c r="C523"/>
  <c r="C122"/>
  <c r="K499" i="1"/>
  <c r="C659" i="2" s="1"/>
  <c r="D681"/>
  <c r="D72"/>
  <c r="C550"/>
  <c r="D719"/>
  <c r="D101"/>
  <c r="C557"/>
  <c r="D761"/>
  <c r="C614"/>
  <c r="I176" i="1"/>
  <c r="C130" i="2" s="1"/>
  <c r="D55"/>
  <c r="D67"/>
  <c r="D574"/>
  <c r="C575"/>
  <c r="C576"/>
  <c r="D435"/>
  <c r="C443"/>
  <c r="C445"/>
  <c r="D534"/>
  <c r="K666" i="1"/>
  <c r="K676" s="1"/>
  <c r="D686" i="2"/>
  <c r="D487"/>
  <c r="D593"/>
  <c r="D655"/>
  <c r="D433"/>
  <c r="D434"/>
  <c r="C435"/>
  <c r="C436"/>
  <c r="C437"/>
  <c r="C438"/>
  <c r="D439"/>
  <c r="C440"/>
  <c r="D441"/>
  <c r="C442"/>
  <c r="D443"/>
  <c r="D444"/>
  <c r="D445"/>
  <c r="D446"/>
  <c r="D447"/>
  <c r="D448"/>
  <c r="C525"/>
  <c r="C526"/>
  <c r="C527"/>
  <c r="C528"/>
  <c r="D529"/>
  <c r="C530"/>
  <c r="D531"/>
  <c r="D532"/>
  <c r="C533"/>
  <c r="C534"/>
  <c r="D535"/>
  <c r="D536"/>
  <c r="C537"/>
  <c r="D538"/>
  <c r="D539"/>
  <c r="D540"/>
  <c r="D576"/>
  <c r="C577"/>
  <c r="D573"/>
  <c r="D575"/>
  <c r="D350"/>
  <c r="C654"/>
  <c r="C658"/>
  <c r="C995" i="1"/>
  <c r="C446" i="2"/>
  <c r="C439"/>
  <c r="C433"/>
  <c r="D1122"/>
  <c r="D1339"/>
  <c r="K638" i="1"/>
  <c r="H648" s="1"/>
  <c r="D537" i="2"/>
  <c r="C529"/>
  <c r="D126"/>
  <c r="D533"/>
  <c r="G995" i="1"/>
  <c r="C1289" i="2" s="1"/>
  <c r="C535"/>
  <c r="C573"/>
  <c r="C1463"/>
  <c r="D1179"/>
  <c r="C1288"/>
  <c r="C820"/>
  <c r="C845"/>
  <c r="C686"/>
  <c r="D1423"/>
  <c r="C1129"/>
  <c r="C1062"/>
  <c r="C1303"/>
  <c r="D1124"/>
  <c r="D1178" s="1"/>
  <c r="C923"/>
  <c r="D442"/>
  <c r="D436"/>
  <c r="C102"/>
  <c r="C1169"/>
  <c r="D757"/>
  <c r="C531"/>
  <c r="D525"/>
  <c r="D527"/>
  <c r="D153"/>
  <c r="C289"/>
  <c r="C680"/>
  <c r="D1243"/>
  <c r="C539"/>
  <c r="D24"/>
  <c r="C672"/>
  <c r="D103"/>
  <c r="C733"/>
  <c r="C574"/>
  <c r="C930"/>
  <c r="C36"/>
  <c r="C1139"/>
  <c r="D1113"/>
  <c r="C1345"/>
  <c r="C696"/>
  <c r="D896"/>
  <c r="D1127"/>
  <c r="D1180" s="1"/>
  <c r="D1494"/>
  <c r="D675"/>
  <c r="D1059"/>
  <c r="J749" i="1"/>
  <c r="D931" i="2" s="1"/>
  <c r="D995" i="1"/>
  <c r="D1244" i="2" s="1"/>
  <c r="K994" i="1"/>
  <c r="D1348" i="2" s="1"/>
  <c r="C1333"/>
  <c r="I995" i="1"/>
  <c r="C1319" i="2" s="1"/>
  <c r="C447"/>
  <c r="D437"/>
  <c r="K642" i="1"/>
  <c r="C1493" i="2"/>
  <c r="D528"/>
  <c r="C1504"/>
  <c r="K721" i="1"/>
  <c r="C887" i="2" s="1"/>
  <c r="D1129"/>
  <c r="D1181" s="1"/>
  <c r="F545" i="1"/>
  <c r="C688" i="2" s="1"/>
  <c r="C1562"/>
  <c r="D978"/>
  <c r="I154" i="1"/>
  <c r="J842"/>
  <c r="C1068" i="2" s="1"/>
  <c r="C838"/>
  <c r="I1053" i="1"/>
  <c r="C1390" i="2" s="1"/>
  <c r="E995" i="1"/>
  <c r="C1259" i="2" s="1"/>
  <c r="C536"/>
  <c r="C444"/>
  <c r="D711"/>
  <c r="C149"/>
  <c r="C1067"/>
  <c r="D813"/>
  <c r="F538" i="1"/>
  <c r="D682" i="2" s="1"/>
  <c r="C564"/>
  <c r="C578" s="1"/>
  <c r="C413"/>
  <c r="D449" s="1"/>
  <c r="I921" i="1"/>
  <c r="C1180" i="2" s="1"/>
  <c r="D795"/>
  <c r="C1151"/>
  <c r="C1318"/>
  <c r="D869"/>
  <c r="D775"/>
  <c r="D1032"/>
  <c r="C747"/>
  <c r="C839"/>
  <c r="C288"/>
  <c r="C1483"/>
  <c r="D1304"/>
  <c r="D1463"/>
  <c r="D1465" s="1"/>
  <c r="D1076"/>
  <c r="C843"/>
  <c r="C846"/>
  <c r="C1481"/>
  <c r="D1481"/>
  <c r="D541"/>
  <c r="D130"/>
  <c r="C1527"/>
  <c r="D1131"/>
  <c r="D1182" s="1"/>
  <c r="C1401"/>
  <c r="C541"/>
  <c r="K921" i="1"/>
  <c r="C1182" i="2" s="1"/>
  <c r="D670"/>
  <c r="C670"/>
  <c r="C695"/>
  <c r="D695"/>
  <c r="D676"/>
  <c r="C676"/>
  <c r="D683"/>
  <c r="C683"/>
  <c r="C689"/>
  <c r="D689"/>
  <c r="C1274"/>
  <c r="C1342"/>
  <c r="C1482"/>
  <c r="C1457"/>
  <c r="D13"/>
  <c r="D43"/>
  <c r="C694"/>
  <c r="C82"/>
  <c r="C1076"/>
  <c r="D831"/>
  <c r="C326" l="1"/>
  <c r="D1289"/>
  <c r="D839"/>
  <c r="C1130"/>
  <c r="C671"/>
  <c r="D1504"/>
  <c r="H1207" i="1"/>
  <c r="C1505" i="2"/>
  <c r="D1505"/>
  <c r="C682"/>
  <c r="D1319"/>
  <c r="D659"/>
  <c r="C1334"/>
  <c r="C1244"/>
  <c r="C677"/>
  <c r="D677"/>
  <c r="D1390"/>
  <c r="D847"/>
  <c r="C847"/>
  <c r="C931"/>
  <c r="D578"/>
  <c r="D688"/>
  <c r="C1348"/>
  <c r="K995" i="1"/>
  <c r="C449" i="2"/>
  <c r="D105"/>
  <c r="C105"/>
  <c r="C823"/>
  <c r="D823"/>
  <c r="D1068"/>
  <c r="C132"/>
  <c r="D132"/>
  <c r="K725" i="1"/>
  <c r="C898" i="2" s="1"/>
  <c r="D887"/>
  <c r="D898" s="1"/>
  <c r="D827"/>
  <c r="C827"/>
  <c r="C1229"/>
  <c r="D1229"/>
  <c r="F750" i="1"/>
  <c r="D1259" i="2"/>
  <c r="D829"/>
  <c r="C829"/>
  <c r="C1506" l="1"/>
  <c r="D1506"/>
  <c r="D1349"/>
  <c r="C1349"/>
  <c r="D220"/>
  <c r="C220"/>
  <c r="C221"/>
  <c r="D221"/>
  <c r="D222"/>
  <c r="C222"/>
  <c r="C223"/>
  <c r="D223"/>
</calcChain>
</file>

<file path=xl/comments1.xml><?xml version="1.0" encoding="utf-8"?>
<comments xmlns="http://schemas.openxmlformats.org/spreadsheetml/2006/main">
  <authors>
    <author>Svein Opøien</author>
    <author>en fornøyd Microsoft Office-bruker</author>
    <author>Svein M. Opøien</author>
    <author>finsvo</author>
  </authors>
  <commentList>
    <comment ref="E167" authorId="0">
      <text>
        <r>
          <rPr>
            <b/>
            <sz val="8"/>
            <color indexed="81"/>
            <rFont val="Tahoma"/>
            <family val="2"/>
          </rPr>
          <t>Svein Opøien:</t>
        </r>
        <r>
          <rPr>
            <sz val="8"/>
            <color indexed="81"/>
            <rFont val="Tahoma"/>
            <family val="2"/>
          </rPr>
          <t xml:space="preserve">
kontrollformel</t>
        </r>
      </text>
    </comment>
    <comment ref="H177" authorId="0">
      <text>
        <r>
          <rPr>
            <b/>
            <sz val="8"/>
            <color indexed="81"/>
            <rFont val="Tahoma"/>
            <family val="2"/>
          </rPr>
          <t>Svein Opøien:</t>
        </r>
        <r>
          <rPr>
            <sz val="8"/>
            <color indexed="81"/>
            <rFont val="Tahoma"/>
            <family val="2"/>
          </rPr>
          <t xml:space="preserve">
kontrollformel</t>
        </r>
      </text>
    </comment>
    <comment ref="J319" authorId="0">
      <text>
        <r>
          <rPr>
            <b/>
            <sz val="8"/>
            <color indexed="81"/>
            <rFont val="Tahoma"/>
            <family val="2"/>
          </rPr>
          <t>Svein Opøien:</t>
        </r>
        <r>
          <rPr>
            <sz val="8"/>
            <color indexed="81"/>
            <rFont val="Tahoma"/>
            <family val="2"/>
          </rPr>
          <t xml:space="preserve">
Formel for avvikskontroll</t>
        </r>
      </text>
    </comment>
    <comment ref="J320" authorId="0">
      <text>
        <r>
          <rPr>
            <b/>
            <sz val="8"/>
            <color indexed="81"/>
            <rFont val="Tahoma"/>
            <family val="2"/>
          </rPr>
          <t>Svein Opøien:</t>
        </r>
        <r>
          <rPr>
            <sz val="8"/>
            <color indexed="81"/>
            <rFont val="Tahoma"/>
            <family val="2"/>
          </rPr>
          <t xml:space="preserve">
avvikskontroll</t>
        </r>
      </text>
    </comment>
    <comment ref="H322" authorId="0">
      <text>
        <r>
          <rPr>
            <b/>
            <sz val="8"/>
            <color indexed="81"/>
            <rFont val="Tahoma"/>
            <family val="2"/>
          </rPr>
          <t>Svein Opøien:</t>
        </r>
        <r>
          <rPr>
            <sz val="8"/>
            <color indexed="81"/>
            <rFont val="Tahoma"/>
            <family val="2"/>
          </rPr>
          <t xml:space="preserve">
Avvikskontroll
</t>
        </r>
      </text>
    </comment>
    <comment ref="H323" authorId="0">
      <text>
        <r>
          <rPr>
            <b/>
            <sz val="8"/>
            <color indexed="81"/>
            <rFont val="Tahoma"/>
            <family val="2"/>
          </rPr>
          <t>Svein Opøien:</t>
        </r>
        <r>
          <rPr>
            <sz val="8"/>
            <color indexed="81"/>
            <rFont val="Tahoma"/>
            <family val="2"/>
          </rPr>
          <t xml:space="preserve">
Avvikskontroll
</t>
        </r>
      </text>
    </comment>
    <comment ref="K725" authorId="1">
      <text>
        <r>
          <rPr>
            <sz val="8"/>
            <color indexed="81"/>
            <rFont val="Tahoma"/>
            <family val="2"/>
          </rPr>
          <t>finsvo:
Utregnes automatisk, se formel</t>
        </r>
      </text>
    </comment>
    <comment ref="G921" authorId="2">
      <text>
        <r>
          <rPr>
            <b/>
            <sz val="8"/>
            <color indexed="81"/>
            <rFont val="Tahoma"/>
            <family val="2"/>
          </rPr>
          <t>Svein M. Opøien:</t>
        </r>
        <r>
          <rPr>
            <sz val="8"/>
            <color indexed="81"/>
            <rFont val="Tahoma"/>
            <family val="2"/>
          </rPr>
          <t xml:space="preserve">
Formel. Ikke overskriv</t>
        </r>
      </text>
    </comment>
    <comment ref="H921" authorId="2">
      <text>
        <r>
          <rPr>
            <b/>
            <sz val="8"/>
            <color indexed="81"/>
            <rFont val="Tahoma"/>
            <family val="2"/>
          </rPr>
          <t>Svein M. Opøien:</t>
        </r>
        <r>
          <rPr>
            <sz val="8"/>
            <color indexed="81"/>
            <rFont val="Tahoma"/>
            <family val="2"/>
          </rPr>
          <t xml:space="preserve">
Formel. Ikke overskriv</t>
        </r>
      </text>
    </comment>
    <comment ref="I921" authorId="2">
      <text>
        <r>
          <rPr>
            <b/>
            <sz val="8"/>
            <color indexed="81"/>
            <rFont val="Tahoma"/>
            <family val="2"/>
          </rPr>
          <t>Svein M. Opøien:</t>
        </r>
        <r>
          <rPr>
            <sz val="8"/>
            <color indexed="81"/>
            <rFont val="Tahoma"/>
            <family val="2"/>
          </rPr>
          <t xml:space="preserve">
Formel. Ikke overskriv</t>
        </r>
      </text>
    </comment>
    <comment ref="J921" authorId="2">
      <text>
        <r>
          <rPr>
            <b/>
            <sz val="8"/>
            <color indexed="81"/>
            <rFont val="Tahoma"/>
            <family val="2"/>
          </rPr>
          <t>Svein M. Opøien:</t>
        </r>
        <r>
          <rPr>
            <sz val="8"/>
            <color indexed="81"/>
            <rFont val="Tahoma"/>
            <family val="2"/>
          </rPr>
          <t xml:space="preserve">
Formel. Ikke overskriv.</t>
        </r>
      </text>
    </comment>
    <comment ref="I1053" authorId="0">
      <text>
        <r>
          <rPr>
            <b/>
            <sz val="8"/>
            <color indexed="81"/>
            <rFont val="Tahoma"/>
            <family val="2"/>
          </rPr>
          <t>NB!:
Her ligger en formel for avvikskontroll.</t>
        </r>
        <r>
          <rPr>
            <sz val="8"/>
            <color indexed="81"/>
            <rFont val="Tahoma"/>
            <family val="2"/>
          </rPr>
          <t xml:space="preserve">
</t>
        </r>
      </text>
    </comment>
    <comment ref="G1128" authorId="3">
      <text>
        <r>
          <rPr>
            <b/>
            <sz val="8"/>
            <color indexed="81"/>
            <rFont val="Tahoma"/>
            <family val="2"/>
          </rPr>
          <t>finsvo:</t>
        </r>
        <r>
          <rPr>
            <sz val="8"/>
            <color indexed="81"/>
            <rFont val="Tahoma"/>
            <family val="2"/>
          </rPr>
          <t xml:space="preserve">
Her ligger en kontrollformel</t>
        </r>
      </text>
    </comment>
    <comment ref="H1128" authorId="3">
      <text>
        <r>
          <rPr>
            <b/>
            <sz val="8"/>
            <color indexed="81"/>
            <rFont val="Tahoma"/>
            <family val="2"/>
          </rPr>
          <t>finsvo:</t>
        </r>
        <r>
          <rPr>
            <sz val="8"/>
            <color indexed="81"/>
            <rFont val="Tahoma"/>
            <family val="2"/>
          </rPr>
          <t xml:space="preserve">
Her ligger en kontrollformel</t>
        </r>
      </text>
    </comment>
    <comment ref="I1128" authorId="3">
      <text>
        <r>
          <rPr>
            <b/>
            <sz val="8"/>
            <color indexed="81"/>
            <rFont val="Tahoma"/>
            <family val="2"/>
          </rPr>
          <t>finsvo:</t>
        </r>
        <r>
          <rPr>
            <sz val="8"/>
            <color indexed="81"/>
            <rFont val="Tahoma"/>
            <family val="2"/>
          </rPr>
          <t xml:space="preserve">
Her ligger en kontrollformel</t>
        </r>
      </text>
    </comment>
    <comment ref="H1194" authorId="0">
      <text>
        <r>
          <rPr>
            <b/>
            <sz val="8"/>
            <color indexed="81"/>
            <rFont val="Tahoma"/>
            <family val="2"/>
          </rPr>
          <t>Svein Opøien:</t>
        </r>
        <r>
          <rPr>
            <sz val="8"/>
            <color indexed="81"/>
            <rFont val="Tahoma"/>
            <family val="2"/>
          </rPr>
          <t xml:space="preserve">
kobling. Ikke overskriv</t>
        </r>
      </text>
    </comment>
    <comment ref="H1195" authorId="0">
      <text>
        <r>
          <rPr>
            <b/>
            <sz val="8"/>
            <color indexed="81"/>
            <rFont val="Tahoma"/>
            <family val="2"/>
          </rPr>
          <t>Svein Opøien:</t>
        </r>
        <r>
          <rPr>
            <sz val="8"/>
            <color indexed="81"/>
            <rFont val="Tahoma"/>
            <family val="2"/>
          </rPr>
          <t xml:space="preserve">
kobling. Ikke overskriv</t>
        </r>
      </text>
    </comment>
    <comment ref="H1196" authorId="0">
      <text>
        <r>
          <rPr>
            <b/>
            <sz val="8"/>
            <color indexed="81"/>
            <rFont val="Tahoma"/>
            <family val="2"/>
          </rPr>
          <t>Svein Opøien:</t>
        </r>
        <r>
          <rPr>
            <sz val="8"/>
            <color indexed="81"/>
            <rFont val="Tahoma"/>
            <family val="2"/>
          </rPr>
          <t xml:space="preserve">
kobling. Ikke overskriv</t>
        </r>
      </text>
    </comment>
    <comment ref="H1205" authorId="0">
      <text>
        <r>
          <rPr>
            <b/>
            <sz val="8"/>
            <color indexed="81"/>
            <rFont val="Tahoma"/>
            <family val="2"/>
          </rPr>
          <t>Svein Opøien:</t>
        </r>
        <r>
          <rPr>
            <sz val="8"/>
            <color indexed="81"/>
            <rFont val="Tahoma"/>
            <family val="2"/>
          </rPr>
          <t xml:space="preserve">
kobling</t>
        </r>
      </text>
    </comment>
    <comment ref="H1206" authorId="0">
      <text>
        <r>
          <rPr>
            <b/>
            <sz val="8"/>
            <color indexed="81"/>
            <rFont val="Tahoma"/>
            <family val="2"/>
          </rPr>
          <t>Svein Opøien:</t>
        </r>
        <r>
          <rPr>
            <sz val="8"/>
            <color indexed="81"/>
            <rFont val="Tahoma"/>
            <family val="2"/>
          </rPr>
          <t xml:space="preserve">
kobling</t>
        </r>
      </text>
    </comment>
    <comment ref="H1207" authorId="0">
      <text>
        <r>
          <rPr>
            <b/>
            <sz val="8"/>
            <color indexed="81"/>
            <rFont val="Tahoma"/>
            <family val="2"/>
          </rPr>
          <t>Svein Opøien:</t>
        </r>
        <r>
          <rPr>
            <sz val="8"/>
            <color indexed="81"/>
            <rFont val="Tahoma"/>
            <family val="2"/>
          </rPr>
          <t xml:space="preserve">
kobling</t>
        </r>
      </text>
    </comment>
    <comment ref="K1208" authorId="0">
      <text>
        <r>
          <rPr>
            <b/>
            <sz val="8"/>
            <color indexed="81"/>
            <rFont val="Tahoma"/>
            <family val="2"/>
          </rPr>
          <t>Svein Opøien:</t>
        </r>
        <r>
          <rPr>
            <sz val="8"/>
            <color indexed="81"/>
            <rFont val="Tahoma"/>
            <family val="2"/>
          </rPr>
          <t xml:space="preserve">
Formel
Ikke skriv her.</t>
        </r>
      </text>
    </comment>
    <comment ref="K1219" authorId="0">
      <text>
        <r>
          <rPr>
            <b/>
            <sz val="8"/>
            <color indexed="81"/>
            <rFont val="Tahoma"/>
            <family val="2"/>
          </rPr>
          <t>Svein Opøien:</t>
        </r>
        <r>
          <rPr>
            <sz val="8"/>
            <color indexed="81"/>
            <rFont val="Tahoma"/>
            <family val="2"/>
          </rPr>
          <t xml:space="preserve">
Formel
Ikke skriv her.</t>
        </r>
      </text>
    </comment>
    <comment ref="G1251" authorId="0">
      <text>
        <r>
          <rPr>
            <b/>
            <sz val="8"/>
            <color indexed="81"/>
            <rFont val="Tahoma"/>
            <family val="2"/>
          </rPr>
          <t>Svein Opøien:</t>
        </r>
        <r>
          <rPr>
            <sz val="8"/>
            <color indexed="81"/>
            <rFont val="Tahoma"/>
            <family val="2"/>
          </rPr>
          <t xml:space="preserve">
kobling</t>
        </r>
      </text>
    </comment>
  </commentList>
</comments>
</file>

<file path=xl/comments2.xml><?xml version="1.0" encoding="utf-8"?>
<comments xmlns="http://schemas.openxmlformats.org/spreadsheetml/2006/main">
  <authors>
    <author>sveinopo</author>
  </authors>
  <commentList>
    <comment ref="B1076" authorId="0">
      <text>
        <r>
          <rPr>
            <b/>
            <sz val="8"/>
            <color indexed="81"/>
            <rFont val="Tahoma"/>
            <family val="2"/>
          </rPr>
          <t>sveinopo:</t>
        </r>
        <r>
          <rPr>
            <sz val="8"/>
            <color indexed="81"/>
            <rFont val="Tahoma"/>
            <family val="2"/>
          </rPr>
          <t xml:space="preserve">
Sum egne beboere fra tab. 3-1-B, fratrukket eventuelt. beboere i barneboliger/avlastningsboliger, sammenlignes med antall plasser i tab. 3-4</t>
        </r>
      </text>
    </comment>
  </commentList>
</comments>
</file>

<file path=xl/sharedStrings.xml><?xml version="1.0" encoding="utf-8"?>
<sst xmlns="http://schemas.openxmlformats.org/spreadsheetml/2006/main" count="4182" uniqueCount="1405">
  <si>
    <t>Brukere av bare hjemmesykepleie:</t>
  </si>
  <si>
    <t>Angi måned og år for når rullering av HMS-planen ble utført sist (skriv slik: 11/00):</t>
  </si>
  <si>
    <t>Brukere av bare praktisk bistand:</t>
  </si>
  <si>
    <t>Brukere av begge tjenester:</t>
  </si>
  <si>
    <t>Sum antall brukere pr. 31.12:</t>
  </si>
  <si>
    <t xml:space="preserve">  (kommunale og private med tilskudd)</t>
  </si>
  <si>
    <t>meldt</t>
  </si>
  <si>
    <t>klare i år</t>
  </si>
  <si>
    <t>utskr.-</t>
  </si>
  <si>
    <t>Antall meldt utskrivningsklare i år</t>
  </si>
  <si>
    <t>Skriv inn sykehjemmets navn (én rad pr. sykehjem):</t>
  </si>
  <si>
    <t xml:space="preserve"> Kommentarer:</t>
  </si>
  <si>
    <t>3. Antall nye personer i 2008 som det er sendt meldinger om til fylkesmannen</t>
  </si>
  <si>
    <t>4. Antall godkjente vedtak fra fylkesmannen i 2008, fordelt på følgende:</t>
  </si>
  <si>
    <t>6. Antall nye personer i 2008 som vedtakene omfatter</t>
  </si>
  <si>
    <t xml:space="preserve"> I  rehabiliterings- og omsorgsinstitusjon      3)</t>
  </si>
  <si>
    <t xml:space="preserve">  Personell ved eldresentrene</t>
  </si>
  <si>
    <t>hjemler</t>
  </si>
  <si>
    <t xml:space="preserve">  Fast ansatte 1)</t>
  </si>
  <si>
    <t xml:space="preserve">  Frivillige</t>
  </si>
  <si>
    <t xml:space="preserve">1)  Sivilarbeidere regnes under fast ansatte.  Med hensyn til frivillige, anslås </t>
  </si>
  <si>
    <t xml:space="preserve">   Jordmødre</t>
  </si>
  <si>
    <t xml:space="preserve">  registrert i bydelen (som bydelen </t>
  </si>
  <si>
    <t xml:space="preserve"> Antall</t>
  </si>
  <si>
    <t>I hele</t>
  </si>
  <si>
    <t>kroner</t>
  </si>
  <si>
    <t xml:space="preserve">  Egenbetaling for beboere i heldøgnsplasser i </t>
  </si>
  <si>
    <t xml:space="preserve">  Boform for heldøgns pleie og omsorg   1)</t>
  </si>
  <si>
    <t xml:space="preserve">  Sum   2)</t>
  </si>
  <si>
    <t>Mot-takere av BARE praktisk bistand</t>
  </si>
  <si>
    <t>Mot-takere av BEGGE tjenester</t>
  </si>
  <si>
    <t xml:space="preserve">SUM mot-takere </t>
  </si>
  <si>
    <t xml:space="preserve">     ett eller flere tilbud. Må være lik eller mindre enn summen av antall personer i de to kategoriene.</t>
  </si>
  <si>
    <t>Sum saker</t>
  </si>
  <si>
    <t>Andel &lt; 2 uker</t>
  </si>
  <si>
    <t xml:space="preserve">  Andel mottagere  80 - 89 år</t>
  </si>
  <si>
    <t xml:space="preserve">  Antall innbyggere i bydelen   &gt; 90 år</t>
  </si>
  <si>
    <t xml:space="preserve">  Antall innbyggere i bydelen   80 - 89 år</t>
  </si>
  <si>
    <t xml:space="preserve"> 2)  Tallet regnes ut automatisk, og viser forholdet mellom antall mottakere av hjemmetjenester &lt; 67 år, 67-79 år og 80 - 89 år, og ≥ 90 år</t>
  </si>
  <si>
    <t>Ref. OSKAR-melding</t>
  </si>
  <si>
    <t>Antall pasienter</t>
  </si>
  <si>
    <t>Plasser i kommunale barnehager</t>
  </si>
  <si>
    <t>Plasser i ordinære ikke-kommunale barnehager og private familiebarnehager</t>
  </si>
  <si>
    <t>Tabell 2A - 1 - H</t>
  </si>
  <si>
    <t>matstell, personlig hygiene, påkledning og i forbindelse med måltider) Omfatter også boveiledning.</t>
  </si>
  <si>
    <t>- herav antall timer praktisk bistand til daglige gjøremål, egenomsorg og personlig stell 2)</t>
  </si>
  <si>
    <t>- herav antall timer praktisk bistand - opplæring i daglige gjøremål 3)</t>
  </si>
  <si>
    <t>- herav antall timer praktisk bistand - BPA 4)</t>
  </si>
  <si>
    <t>- herav antall timer hjemmesykepleie innenfor kategorien psykisk helsearbeid/utført av psykiatriske sykepleiere eller andre</t>
  </si>
  <si>
    <t xml:space="preserve">  Antall innbyggere i bydelen  67-79 år</t>
  </si>
  <si>
    <t xml:space="preserve">  Antall innbyggere i bydelen  &lt; 67 år</t>
  </si>
  <si>
    <t>2) Alle typer korttidsopphold</t>
  </si>
  <si>
    <t xml:space="preserve"> - med vedtak om korttidsopphold   2)</t>
  </si>
  <si>
    <t xml:space="preserve">registreres uavhengig av hvem som har arbeidsgiveransvaret (kommunen, tjenestemottager eller andelslag for </t>
  </si>
  <si>
    <t xml:space="preserve"> 2) Institusjoner hvor det kan kreves vederlag for opphold i institusjon etter vederlagsforskriften</t>
  </si>
  <si>
    <t>0-2 md.</t>
  </si>
  <si>
    <t>2-4 md.</t>
  </si>
  <si>
    <t>Kontroll av antall plasser mot tall fra tab. 3-1-B:</t>
  </si>
  <si>
    <t>SUM antall &lt; 80 år</t>
  </si>
  <si>
    <t>SUM andel &lt; 80 år</t>
  </si>
  <si>
    <t>Sum/Gjennomsnitt</t>
  </si>
  <si>
    <t>70%-betaling pr. md.  (2. barn):</t>
  </si>
  <si>
    <t xml:space="preserve">  - herav klienter 18-24 år, flyktninger</t>
  </si>
  <si>
    <t xml:space="preserve">  Kontrollsum (alle herav)</t>
  </si>
  <si>
    <t>Spesielt skal kommenteres :</t>
  </si>
  <si>
    <t xml:space="preserve">Avvik kan oppstå ved at man i tabell 1-3-B3 ventetid på kommunal bolig </t>
  </si>
  <si>
    <t>har med saker med ventetid fra året før.</t>
  </si>
  <si>
    <t xml:space="preserve">   kr 2 330  (inntekt ≥ 300 001)</t>
  </si>
  <si>
    <t xml:space="preserve">   kr 777  (inntekt ≤ 150 000)</t>
  </si>
  <si>
    <t xml:space="preserve">   kr 1 165  (inntekt ≥ 300 001)</t>
  </si>
  <si>
    <t xml:space="preserve">   kr 1 631  (inntekt ≥ 300 001)</t>
  </si>
  <si>
    <t>80 år +</t>
  </si>
  <si>
    <t xml:space="preserve">  Antall innbyggere i bydelen    1)</t>
  </si>
  <si>
    <t xml:space="preserve">  Andel mottakere av hjemmetjenester   2)</t>
  </si>
  <si>
    <t xml:space="preserve"> 0-2 md.</t>
  </si>
  <si>
    <t>1) Tid fra kommunal bolig er innvilget til boligtildeling er effektuert</t>
  </si>
  <si>
    <t>Tildeling av kommunal bolig</t>
  </si>
  <si>
    <r>
      <t>F</t>
    </r>
    <r>
      <rPr>
        <b/>
        <u/>
        <sz val="10"/>
        <color indexed="12"/>
        <rFont val="Times New Roman"/>
        <family val="1"/>
      </rPr>
      <t>inansiering til kjøp av bolig gjennom Husbanken</t>
    </r>
  </si>
  <si>
    <t>Sum personer med bostøtte</t>
  </si>
  <si>
    <t xml:space="preserve">Tabell 1-3 - B1 - Saksbehandlingstid - bistand til bolig </t>
  </si>
  <si>
    <t>SUM antall timer pr måned for hjemmetjenesten 5) ved utgangen av måneden fordelt på:</t>
  </si>
  <si>
    <t>Sum egne beboere</t>
  </si>
  <si>
    <t>Herav:</t>
  </si>
  <si>
    <t xml:space="preserve">  -   i sykehjem</t>
  </si>
  <si>
    <t xml:space="preserve">  -   i aldershjem</t>
  </si>
  <si>
    <t xml:space="preserve"> - i skjermet plass for demente</t>
  </si>
  <si>
    <t>Mnd/år</t>
  </si>
  <si>
    <t>0</t>
  </si>
  <si>
    <t>Antall timer praktisk bistand</t>
  </si>
  <si>
    <t>Antall timer hjemmesykepleie</t>
  </si>
  <si>
    <t xml:space="preserve">med praktisk bistand - opplæring er å gjøre den enkelte mest mulig selvstendig i dagliglivet, dvs. opplæring i husarbeid og </t>
  </si>
  <si>
    <t>p</t>
  </si>
  <si>
    <t>Tilleggsspørsmål:</t>
  </si>
  <si>
    <t xml:space="preserve">  Bor i egen selvstendig bolig (med eller uten hjemmetjeneste)  </t>
  </si>
  <si>
    <t xml:space="preserve">  Bor i bofellesskap/samlokalisert bolig med fast tilknyttet personell </t>
  </si>
  <si>
    <t>til SYE 2)</t>
  </si>
  <si>
    <t>til sykehus</t>
  </si>
  <si>
    <t xml:space="preserve">betalt i </t>
  </si>
  <si>
    <t>alt</t>
  </si>
  <si>
    <t xml:space="preserve"> 2) SYE = Sykehjemsetaten</t>
  </si>
  <si>
    <t xml:space="preserve">Forskrift om internkontroll i sosial- og helsetjenestene med ikrafttredelse 1. juli 2003, jf. Forskrift om kvalitet i </t>
  </si>
  <si>
    <t>Rullering av HMS-planen skal skje på bakgrunn av årlige kartlegginger og risikovurderinger</t>
  </si>
  <si>
    <t xml:space="preserve"> av arbeidsmiljø i kommunale virksomheter i pleie- og omsorgsområdet. Angi måned og år </t>
  </si>
  <si>
    <t>for når slik rullering ble utført sist (skriv slik: 11/07):</t>
  </si>
  <si>
    <t>Jf. Forskrift om systematisk helse, miljø- og sikkerhetsarbeid i virksomheter</t>
  </si>
  <si>
    <t xml:space="preserve"> (i krafttredelse fra 1. januar 1997 - sist endret 2. januar 2005)</t>
  </si>
  <si>
    <t>Antall saker beh. administrativt</t>
  </si>
  <si>
    <t xml:space="preserve">   - kommunal bostøtte</t>
  </si>
  <si>
    <t xml:space="preserve">  HMS - Trusler og vold</t>
  </si>
  <si>
    <t>episoder</t>
  </si>
  <si>
    <t xml:space="preserve">  Voldsepisoder med fysisk/psykisk skade</t>
  </si>
  <si>
    <t>&lt; 1 mnd</t>
  </si>
  <si>
    <t>2-3 mnd.</t>
  </si>
  <si>
    <t>3-4 mnd.</t>
  </si>
  <si>
    <t>Sum i korttidsplasser</t>
  </si>
  <si>
    <t>BOLIGER FOR ELDRE OG FUNKSJONSHEMMEDE</t>
  </si>
  <si>
    <t>Tidsintervall</t>
  </si>
  <si>
    <t>Angi hvor lenge personene har</t>
  </si>
  <si>
    <t>1-2 mnd.</t>
  </si>
  <si>
    <t>4-6 mnd.</t>
  </si>
  <si>
    <t>6-12 mnd.</t>
  </si>
  <si>
    <t>&gt; 12 mnd.</t>
  </si>
  <si>
    <t>Antall personer som venter på</t>
  </si>
  <si>
    <t>I eget hjem:</t>
  </si>
  <si>
    <t>1-11-F Resultat for deltakere som avsluttet introduksjonsprogram i perioden</t>
  </si>
  <si>
    <t>Barnehageplasser - ikke-kommunale</t>
  </si>
  <si>
    <t>Sum barn 0 år - ikke-kommunale</t>
  </si>
  <si>
    <t>Sum barn 1-2 år - ikke-kommunale</t>
  </si>
  <si>
    <t>Sum barn 3-5 år - ikke-kommunale</t>
  </si>
  <si>
    <t>Sum barn på søker-liste uten tilbud</t>
  </si>
  <si>
    <t>4)</t>
  </si>
  <si>
    <t>5)</t>
  </si>
  <si>
    <t>6)</t>
  </si>
  <si>
    <t xml:space="preserve">      er slik korreksjon ikke foretatt. (Inngår ikke i kriteriesystemet. Antall beboere i andre bydelers sykehjem i denne aldersgruppen er lavt)</t>
  </si>
  <si>
    <t xml:space="preserve"> SUM menn + kvinner</t>
  </si>
  <si>
    <t>Antall beboere 0-17 år</t>
  </si>
  <si>
    <t>Antall beboere 18-49 år</t>
  </si>
  <si>
    <t>Antall beboere 50-66 år</t>
  </si>
  <si>
    <t>Antall beboere 67-74 år</t>
  </si>
  <si>
    <t>Antall beboere 75-79 år</t>
  </si>
  <si>
    <t>Antall beboere 80-84 år</t>
  </si>
  <si>
    <t>Tidsbegrenset opphold</t>
  </si>
  <si>
    <t>Antall innvilgede søknader om sykehjemsplass</t>
  </si>
  <si>
    <t>Antall avslåtte søknader om sykehjemsplass</t>
  </si>
  <si>
    <t>Prosent innvilgede søknader</t>
  </si>
  <si>
    <t>Antall klager etter avslag på sykehjemsplass 1)</t>
  </si>
  <si>
    <t xml:space="preserve"> Antall vedtak omgjort av bydelen som følge av klage 2)</t>
  </si>
  <si>
    <t>Antall klager som er anket videre til Fylkesmannen 3)</t>
  </si>
  <si>
    <t>Antall vedtak omgjort av Fylkesmannen som følge av klage 4)</t>
  </si>
  <si>
    <t>Sum antall vedtak omgjort som følge av klage 5)</t>
  </si>
  <si>
    <t>Antall klager etter avslag på sykehjemsplass i år som fortsatt er under behandling i bydelen</t>
  </si>
  <si>
    <t>Antall klager etter avslag på sykehjemsplass i år som fortsatt er under behandling hos Fylkesmannen</t>
  </si>
  <si>
    <t xml:space="preserve">1) Bydelene bes om å rapportere for antall klager på avslag på søknad om sykehjemsplass i år. </t>
  </si>
  <si>
    <t xml:space="preserve">2) Bydelene bes om å rapportere for antall vedtak om avslag på søknad om sykehjemsplass som er omgjort av bydelen selv som følge av klage. </t>
  </si>
  <si>
    <t xml:space="preserve">3) Bydelene bes her om å rapportere antall klager på avslag om sykehjemsplass som søkeren har anket videre til Fylkesmannen. </t>
  </si>
  <si>
    <t xml:space="preserve">4) Bydelene bes om å rapportere antallet klager på avslag om sykehjemsplass der Fylkesmannen har omgjort vedtaket. </t>
  </si>
  <si>
    <t>Antall personer som har fått endelig avslag på søknad om langtidsopphold i sykehjem 1)</t>
  </si>
  <si>
    <t>Herav antall som har fått vedak om tidsbegrenset opphold i sykehjem</t>
  </si>
  <si>
    <t xml:space="preserve">Herav antall som har fått vedtak om kun hjemmesykepleie </t>
  </si>
  <si>
    <t>3-2-D Søknader og avslag på sykehjemsplass i år</t>
  </si>
  <si>
    <t>3-2-E Klager etter avslag på søknad om sykehjemsplass i år</t>
  </si>
  <si>
    <t>1-14-D Saksbehandling i saker etter Lov om pasientrettigheter § 4A-5</t>
  </si>
  <si>
    <t xml:space="preserve">Herav antall som har fått vedtak om plass i dagopphold i institusjon (vedtak hjemlet i Lov om helsetjenesten i kommunene) </t>
  </si>
  <si>
    <t>Herav antall som har fått vedtak om plass i dagsenter (ikke lovhjemlet vedtak)</t>
  </si>
  <si>
    <t>Herav antall som har fått andre tilbud (spesifiser under)</t>
  </si>
  <si>
    <t>Sum antall personer som har fått alternativt tilbud</t>
  </si>
  <si>
    <t>1) Antall avslag på søknad om sykehjemsplass minus antall avslag omgjørt som følge av klage</t>
  </si>
  <si>
    <t>Søknader og avslag på sykehjemsplass i år</t>
  </si>
  <si>
    <t>Tabell 3-2-D</t>
  </si>
  <si>
    <t>Klager etter avslag på søknad om sykehjemsplass i år</t>
  </si>
  <si>
    <t>Tabell 3-2-E</t>
  </si>
  <si>
    <t>Langtidsopphold</t>
  </si>
  <si>
    <t>Alternativt tilbud til personer som har fått avslag på søknad om langtidsopphold i sykehjem</t>
  </si>
  <si>
    <t>Tabell 3-2-F</t>
  </si>
  <si>
    <t>Tabell 1-14-D</t>
  </si>
  <si>
    <t>Antall vedtak fattet i år fordelt på:</t>
  </si>
  <si>
    <t>- medisinsk behandling</t>
  </si>
  <si>
    <t>- annen behandling/pleie</t>
  </si>
  <si>
    <t>- innleggelse eller tilbakeholdelse i institusjon</t>
  </si>
  <si>
    <t>Antall brukere vedtakene gjelder</t>
  </si>
  <si>
    <t>Antall underretning om vedtak som er sendt i kopi til helsetilsynet i fylket</t>
  </si>
  <si>
    <t>Antall vedtak som er påklaget av bruker/pårørende</t>
  </si>
  <si>
    <t>Antall vedtak som er overprøvd av helsetilsynet i fylket uten klage</t>
  </si>
  <si>
    <t>2. Antall klienter/brukere over 67 år som har fått utarbeidet individuell plan</t>
  </si>
  <si>
    <t>3. Antall klienter/brukere der IP ikke er ferdig utarbeidet</t>
  </si>
  <si>
    <t xml:space="preserve">  - herav klienter 18-24 år,  øvrige</t>
  </si>
  <si>
    <t xml:space="preserve">  - herav klienter 25 år og eldre, øvrige</t>
  </si>
  <si>
    <t>bydelsnr.</t>
  </si>
  <si>
    <t xml:space="preserve">  Sum beboere i plasser som bydelen kjøper direkte</t>
  </si>
  <si>
    <t>Antall dager</t>
  </si>
  <si>
    <t>Saksbehandlingstid for søknad om institusjonsplass     2)</t>
  </si>
  <si>
    <t xml:space="preserve"> Tabell 3-2-C</t>
  </si>
  <si>
    <t>Saksbehandlingstid for søknad om praktisk bistand</t>
  </si>
  <si>
    <t>Saksbehandlingstid for søknad om hjemmesykepleie</t>
  </si>
  <si>
    <t>Iverksettingstid for vedtak om  praktisk bistand       2)</t>
  </si>
  <si>
    <t xml:space="preserve">Iverksettingstid for vedtak om hjemmesykepleie </t>
  </si>
  <si>
    <t xml:space="preserve">  2) Med fritt brukervalg for leverandør av hjemmetjenester vil også private leverandører ha ansvar for iverksettingstid for vedtak </t>
  </si>
  <si>
    <t xml:space="preserve"> om hjemmetjenester. Bydelene vil likevel ha et oppfølgingsansvar for iverksettelse av vedtakene, i tillegg til å ha ansvaret for  </t>
  </si>
  <si>
    <t xml:space="preserve"> iverksettingstid der kommunen ved bydelen er leverandør.</t>
  </si>
  <si>
    <t xml:space="preserve"> Sett inn et 1-tall i aktuell rute</t>
  </si>
  <si>
    <t>SUM Brukere av eldresentrene</t>
  </si>
  <si>
    <t>Inngåtte driftsavtaler Ja/Nei?</t>
  </si>
  <si>
    <t xml:space="preserve">  Tabell 1 - 14 - C</t>
  </si>
  <si>
    <t xml:space="preserve">      Kommentarer:</t>
  </si>
  <si>
    <t>Tabell 3 - 1 - D1</t>
  </si>
  <si>
    <t>Tabell 3 - 1 - D2</t>
  </si>
  <si>
    <t xml:space="preserve">   Sum </t>
  </si>
  <si>
    <t>Tall i kolonnen "herav antall med vedtak" benyttes i kriteriesystemet</t>
  </si>
  <si>
    <t>Kvalitetsmåling i hjemmetjenesten</t>
  </si>
  <si>
    <t xml:space="preserve">   Annet fagpersonell</t>
  </si>
  <si>
    <t>FUNKSJONSOMRÅDE 3 - PLEIE OG OMSORG</t>
  </si>
  <si>
    <t>FUNKSJONSOMRÅDE 1 - HELSE, SOSIAL OG NÆRMILJØ</t>
  </si>
  <si>
    <t xml:space="preserve">  Tabell 3 - 4</t>
  </si>
  <si>
    <t xml:space="preserve">  Tabell 3 - 6</t>
  </si>
  <si>
    <t xml:space="preserve">  Tabell 3 - 10</t>
  </si>
  <si>
    <t xml:space="preserve">  Tabell 3 - 11</t>
  </si>
  <si>
    <t>4) Beregnes som gjennomsnitt i de enkelte grupper, dvs. &lt; 1 md.=15 dager, 1-2 md.= 45 dager osv., &gt; 12 md.=365 dager</t>
  </si>
  <si>
    <t>kontrollformel</t>
  </si>
  <si>
    <t>2)  Skal være lik summen i tabell 3-10</t>
  </si>
  <si>
    <t>Herav antall mot-takere med private tjeneste-ytere</t>
  </si>
  <si>
    <t>SUM antall beboere</t>
  </si>
  <si>
    <t xml:space="preserve"> SUM kvinner</t>
  </si>
  <si>
    <t xml:space="preserve"> SUM menn</t>
  </si>
  <si>
    <t xml:space="preserve">    budsjettet i BU, og med de aktivitetsendringer som ble beskrevet der (jf. obligatorisk budsjettspesifikasjon)?</t>
  </si>
  <si>
    <t>Kommentér ressursbruken sett i forhold til årets budsjett ut fra overnevnte punkter:</t>
  </si>
  <si>
    <t xml:space="preserve"> 1)  Inklusive de som bydelen kjøper tilbud til i andre bydeler</t>
  </si>
  <si>
    <t>Antall barn 6 år:</t>
  </si>
  <si>
    <t>Sum barn på søkerliste (formel i basearket):</t>
  </si>
  <si>
    <t>Helse-stasjons-tjeneste til gravide og barn 0-5 år:</t>
  </si>
  <si>
    <t>Helse-stasjon for ungdom:</t>
  </si>
  <si>
    <t>Ledelse:</t>
  </si>
  <si>
    <t>SUM:</t>
  </si>
  <si>
    <t>utviklingshemmede og personer med psykiske lidelser</t>
  </si>
  <si>
    <t xml:space="preserve">  Antall barn fra bydel:</t>
  </si>
  <si>
    <t xml:space="preserve">  1. Saker behandlet administrativt</t>
  </si>
  <si>
    <t>4-2 ANTALL AKTIVE KLIENTER</t>
  </si>
  <si>
    <t>4-3A BRUTTO UTBETALING PR. KLIENT</t>
  </si>
  <si>
    <t>4-3B BRUTTO DRIFTSUTGIFTER TIL ØKONOMISK SOSIALHJELP. GJENNOMSNITTLIG STØNADSLENGDE FOR ØKONOMISK SOSIALHJELP</t>
  </si>
  <si>
    <t>3-14-C ORGANISERING AV SENIORVEILEDERTJENESTE I BYDELEN</t>
  </si>
  <si>
    <t>FUNKSJONSOMRÅDE 4</t>
  </si>
  <si>
    <t>fast plass i sykehjem</t>
  </si>
  <si>
    <t>- Herav saksbehandlingstid for søknad om sykehjemsplass</t>
  </si>
  <si>
    <t>- Herav saksbehandlingstid for søknad om korttidsopphold i inst.</t>
  </si>
  <si>
    <t>- Herav saksbehandlingstid for søknad om plass i aldershjem</t>
  </si>
  <si>
    <t>- Herav saksbehandlingstid for søknad om plass i andre boform med heldøgns omsorg og pleie</t>
  </si>
  <si>
    <t>benyttede arter - tekstfelt:</t>
  </si>
  <si>
    <t xml:space="preserve">  Fra bydel 1</t>
  </si>
  <si>
    <t xml:space="preserve">  Fra bydel 2</t>
  </si>
  <si>
    <t xml:space="preserve">  Fra bydel 3</t>
  </si>
  <si>
    <t xml:space="preserve">  Fra bydel 4</t>
  </si>
  <si>
    <t xml:space="preserve">  Fra bydel 5</t>
  </si>
  <si>
    <t xml:space="preserve">  Fra bydel 6</t>
  </si>
  <si>
    <t xml:space="preserve">  Fra bydel 7</t>
  </si>
  <si>
    <t xml:space="preserve">  Fra bydel 8</t>
  </si>
  <si>
    <t xml:space="preserve">  Fra bydel 9</t>
  </si>
  <si>
    <t xml:space="preserve">  Fra bydel 10</t>
  </si>
  <si>
    <t xml:space="preserve">  Fra bydel 11</t>
  </si>
  <si>
    <t xml:space="preserve">  Fra bydel 12</t>
  </si>
  <si>
    <t xml:space="preserve">  Fra bydel 13</t>
  </si>
  <si>
    <t xml:space="preserve">   virksomhet i hjemmet, herunder miljøarbeid, opplæring i dagliglivets gjøremål, boveiledning og brukerstyrt personelig assistent m.v.</t>
  </si>
  <si>
    <t>Herav antall som i hht. fritt sykehjemsvalg venter på plass i et bestemt sykehjem:</t>
  </si>
  <si>
    <t>Antall som bydelen betaler for pr. 31.12:</t>
  </si>
  <si>
    <t>Betalt i hele 1000 kroner til SYE:</t>
  </si>
  <si>
    <t>Betalt i hele 1000 kroner til sykehus:</t>
  </si>
  <si>
    <t>Betalt i hele 1000 kroner i SUM:</t>
  </si>
  <si>
    <t>Har bydelen  etablert et skriftlig og dokumenterbart system for internkontroll i sosial- og helsetjenesten?</t>
  </si>
  <si>
    <t>Sum ant. personer som venter på plass bestemt sykehjem</t>
  </si>
  <si>
    <t>i år  3)</t>
  </si>
  <si>
    <t>for i år</t>
  </si>
  <si>
    <t>ÅS</t>
  </si>
  <si>
    <t>3-14-B BRUKERE AV ELDRESENTRENE</t>
  </si>
  <si>
    <t>3-14-A PERSONELL VED ELDRESENTRENE (KOMMUNALE OG PRIVATE MED TILSKUDD)</t>
  </si>
  <si>
    <t>3-11 BOFORHOLD FOR UTVIKLINGSHEMMEDE</t>
  </si>
  <si>
    <t>3-10 PERSONER MED UTVIKLINGSHEMMING REGISTRERT I BYDELEN (BYDELEN ØKONOMISK ANSVAR)</t>
  </si>
  <si>
    <t>3-7 SAKSBEHANDLINGSTIDER I PLEIE- OG OMSORGSTJENESTEN - HJEMMETJENESTER</t>
  </si>
  <si>
    <t>Antall dager:</t>
  </si>
  <si>
    <t>Kvalitetsmåling i hjemmetjenesten:</t>
  </si>
  <si>
    <t>3-4 EGENBETALING FOR HELDØGNSPLASSER I ELDREOMSORGSINSTITUSJONER SOM BYDELEN DISPONERER</t>
  </si>
  <si>
    <t>3-2-C UTSKRIVNINGSKLARE PASIENTER I SOMATISKE OG PSYKIATRISKE AVDELINGER I SYKEHUS</t>
  </si>
  <si>
    <t>3-1-D2 BEBOERE I ØVRIGE PLASSER SOM BYDELEN KJØPER</t>
  </si>
  <si>
    <t xml:space="preserve"> Antall mottakere 50-66 år</t>
  </si>
  <si>
    <t xml:space="preserve"> Antall mottakere  80-84 år</t>
  </si>
  <si>
    <t xml:space="preserve"> Antall mottakere  85-89 år</t>
  </si>
  <si>
    <t xml:space="preserve">   16 - 49</t>
  </si>
  <si>
    <t>16 timer eller mer</t>
  </si>
  <si>
    <t>6-15 timer</t>
  </si>
  <si>
    <t xml:space="preserve">     Regnes ut automatisk når tab. 3-1-B er fylt ut.</t>
  </si>
  <si>
    <t>2 uker-2 md.</t>
  </si>
  <si>
    <t xml:space="preserve"> 2-4 md.</t>
  </si>
  <si>
    <t>4- 6 md.</t>
  </si>
  <si>
    <t>&gt; 12 md.</t>
  </si>
  <si>
    <t>0-17 år</t>
  </si>
  <si>
    <t>18-49 år</t>
  </si>
  <si>
    <t>50-66 år</t>
  </si>
  <si>
    <t>67-74 år</t>
  </si>
  <si>
    <t>75-79 år</t>
  </si>
  <si>
    <t>80-84 år</t>
  </si>
  <si>
    <t>85-89 år</t>
  </si>
  <si>
    <t>90 år +</t>
  </si>
  <si>
    <t>dager</t>
  </si>
  <si>
    <t>kvelder</t>
  </si>
  <si>
    <t>faste</t>
  </si>
  <si>
    <t xml:space="preserve">og ungdom  </t>
  </si>
  <si>
    <t>styre?</t>
  </si>
  <si>
    <t>åpent</t>
  </si>
  <si>
    <t>lør/søn</t>
  </si>
  <si>
    <t>brukere</t>
  </si>
  <si>
    <t>Kommunale/private m/komm.tilskudd</t>
  </si>
  <si>
    <t>Nei=0</t>
  </si>
  <si>
    <t>pr. uke</t>
  </si>
  <si>
    <t>m/tilbud</t>
  </si>
  <si>
    <t>(Før opp navn på klubb/tiltak)</t>
  </si>
  <si>
    <t>Ja=1</t>
  </si>
  <si>
    <t>totalt</t>
  </si>
  <si>
    <t>Søkere som har et komm.. tilbud   2)</t>
  </si>
  <si>
    <t xml:space="preserve">   kr 2 071  (inntekt 150 001-300 000)</t>
  </si>
  <si>
    <t xml:space="preserve">   kr 1 450  (inntekt 150 001-300 000)</t>
  </si>
  <si>
    <t xml:space="preserve">   kr 1 036  (inntekt 150 001-300 000)</t>
  </si>
  <si>
    <t xml:space="preserve">Er det </t>
  </si>
  <si>
    <t xml:space="preserve">valgt </t>
  </si>
  <si>
    <t xml:space="preserve">antall </t>
  </si>
  <si>
    <t>Fritidstiltak og klubber for barn</t>
  </si>
  <si>
    <t>klubber</t>
  </si>
  <si>
    <t>klubb-</t>
  </si>
  <si>
    <t xml:space="preserve">  Tabell 3 - 14 - B</t>
  </si>
  <si>
    <t>Fast plass</t>
  </si>
  <si>
    <t>Korttidsplass</t>
  </si>
  <si>
    <t xml:space="preserve"> Sum beboere i utenbys plasser i regi av bydelen selv </t>
  </si>
  <si>
    <t xml:space="preserve"> Sum beboere i utenbys sykehjem</t>
  </si>
  <si>
    <t>&lt; 1 md.</t>
  </si>
  <si>
    <t>1-2 md.</t>
  </si>
  <si>
    <t>2-3md.</t>
  </si>
  <si>
    <t>3-4md.</t>
  </si>
  <si>
    <t>4-6 md.</t>
  </si>
  <si>
    <t>6-12 md.</t>
  </si>
  <si>
    <t>&gt;12 md.</t>
  </si>
  <si>
    <t>pleie- og omsorgstjenestene, pålegger kommunene å ha skriftlige og dokumenterte rutiner for å sikre kvalitet i tjenesten.</t>
  </si>
  <si>
    <t>Har bydelen  etablert et skriftlig og dokumenterbart system for</t>
  </si>
  <si>
    <t xml:space="preserve"> internkontroll i sosial- og helsetjenesten?</t>
  </si>
  <si>
    <t>Når ble bydelens internkontrollsystem  for sosial- og helsetjenesten sist revidert?</t>
  </si>
  <si>
    <r>
      <t xml:space="preserve">  Antall </t>
    </r>
    <r>
      <rPr>
        <b/>
        <sz val="10"/>
        <color indexed="12"/>
        <rFont val="Times New Roman"/>
        <family val="1"/>
      </rPr>
      <t>innbyggere  1),</t>
    </r>
    <r>
      <rPr>
        <b/>
        <sz val="10"/>
        <color indexed="10"/>
        <rFont val="Times New Roman"/>
        <family val="1"/>
      </rPr>
      <t xml:space="preserve"> </t>
    </r>
    <r>
      <rPr>
        <b/>
        <sz val="10"/>
        <rFont val="Times New Roman"/>
        <family val="1"/>
      </rPr>
      <t xml:space="preserve"> og andel mottakere av hjemmetjenester</t>
    </r>
  </si>
  <si>
    <t xml:space="preserve">&lt; 67 år </t>
  </si>
  <si>
    <t xml:space="preserve">67-79 år  </t>
  </si>
  <si>
    <t>100%-betaling pr. md.  (1. barn):</t>
  </si>
  <si>
    <t xml:space="preserve">     hvor mange årsverk den frivillige innsatsen utgjør</t>
  </si>
  <si>
    <t xml:space="preserve"> Brukere av eldresentrene</t>
  </si>
  <si>
    <t>reg.</t>
  </si>
  <si>
    <t>Senterets navn (Private merkes med *):</t>
  </si>
  <si>
    <t>SUM brukere</t>
  </si>
  <si>
    <t xml:space="preserve"> 1)  Personer som bruker flere av senterets tilbud, skal bare registreres en gang.</t>
  </si>
  <si>
    <t xml:space="preserve">   50 år og over</t>
  </si>
  <si>
    <t>2. Antall personer meldingene gjelder</t>
  </si>
  <si>
    <t>5. Antall personer vedtakene omfatter</t>
  </si>
  <si>
    <t>Overføring fra sosialhjelp til driftsrammen:</t>
  </si>
  <si>
    <t xml:space="preserve"> xxxxx</t>
  </si>
  <si>
    <t xml:space="preserve">  - herav klienter 18-24 år, flyktninger </t>
  </si>
  <si>
    <t>Kontrollformel</t>
  </si>
  <si>
    <t>Her skal det oppgis både pasienter som venter på sykehjemsplass eller som venter på hjemmetjenester m.v.,</t>
  </si>
  <si>
    <t>jf den månedlige registreringsordningen som er etablert i forbindelse med betalingsordningen</t>
  </si>
  <si>
    <t>for utskrivningsklare pasienter (inkl. pasienter det ikke er inntruffet betalingsplikt for).</t>
  </si>
  <si>
    <t xml:space="preserve">   Legetjeneste</t>
  </si>
  <si>
    <t>Antall klubber</t>
  </si>
  <si>
    <t>Antall med valgt klubbstyre</t>
  </si>
  <si>
    <t>innen 14 d</t>
  </si>
  <si>
    <t>native</t>
  </si>
  <si>
    <t>etter inn-</t>
  </si>
  <si>
    <t>hvert</t>
  </si>
  <si>
    <t>hver</t>
  </si>
  <si>
    <t>planer</t>
  </si>
  <si>
    <t>flytting</t>
  </si>
  <si>
    <t>kvartal</t>
  </si>
  <si>
    <t>måned</t>
  </si>
  <si>
    <t>Totalt</t>
  </si>
  <si>
    <t xml:space="preserve">Inngåtte </t>
  </si>
  <si>
    <t>drifts-</t>
  </si>
  <si>
    <t>avtaler</t>
  </si>
  <si>
    <t>Årsverk 2)</t>
  </si>
  <si>
    <t>2) Angi med en desimal</t>
  </si>
  <si>
    <t>Tallene benyttes i kriteriesystemet.</t>
  </si>
  <si>
    <t>Sum antall barn</t>
  </si>
  <si>
    <t>Ventetid - for ordinær timeavtale</t>
  </si>
  <si>
    <t>Ventetid - for timeavtale v/akutte behov</t>
  </si>
  <si>
    <t>Ventetid - for nysøkere (mottak)</t>
  </si>
  <si>
    <t>1)  Skal omfatte sykehjem, heldøgns  boform med pleie og omsorg og aldershjem.</t>
  </si>
  <si>
    <t xml:space="preserve">     Skal inkludere egenbetaling for korttidsplasser</t>
  </si>
  <si>
    <t>Mottakere av BARE hjemme-syke-pleie</t>
  </si>
  <si>
    <t>Timeverk pr. uke</t>
  </si>
  <si>
    <t>Helse-stasjons-tjeneste til gravide og barn 0-5 år</t>
  </si>
  <si>
    <t>Skole-helse-tjeneste i grunn-skolen:</t>
  </si>
  <si>
    <t xml:space="preserve"> Skole-helse-tjeneste i videre-gående skole:</t>
  </si>
  <si>
    <t>Helse-stasjon for ungdom</t>
  </si>
  <si>
    <t>Personellinnsats innen helsestasjons- og skolehelstetjeneste (KOSTRA-funksjon 232)</t>
  </si>
  <si>
    <t xml:space="preserve">   Herav dekket av midler fra opptrappingsplan psykisk helse</t>
  </si>
  <si>
    <t xml:space="preserve">   Barnefysioterapi   1)</t>
  </si>
  <si>
    <t>F</t>
  </si>
  <si>
    <t xml:space="preserve">  2. Saker behandlet i BU</t>
  </si>
  <si>
    <t xml:space="preserve">  3. Saker behandlet ved inspeksjoner etc.    1)</t>
  </si>
  <si>
    <t xml:space="preserve"> 1)  Saker som ikke er medtatt under pkt. 1 og 2.</t>
  </si>
  <si>
    <t xml:space="preserve">    Klienter uten vedtak om økonomisk sosialhjelp</t>
  </si>
  <si>
    <t xml:space="preserve"> (navn og stillingsbetegnelse)</t>
  </si>
  <si>
    <t xml:space="preserve"> </t>
  </si>
  <si>
    <t>Kontrollsum</t>
  </si>
  <si>
    <t xml:space="preserve">    Andre kommuner</t>
  </si>
  <si>
    <t xml:space="preserve">   Sum barn</t>
  </si>
  <si>
    <t xml:space="preserve">   - gjennom husbanken</t>
  </si>
  <si>
    <t xml:space="preserve">   Antall</t>
  </si>
  <si>
    <t xml:space="preserve">  1) Gjelder arbeid utført av ansatte i helsestasjons- og skolehelsetjenesten som ikke dekkes av tabell 2 - 0 - A for</t>
  </si>
  <si>
    <t xml:space="preserve">     eksempel tuberkulosearbeid, HIV/AIDS, reisevaksiner etc. ( i tillegg til timeverk i tabell 2 - 0 - A)</t>
  </si>
  <si>
    <t xml:space="preserve"> Bruk av private døgnovernattingstilbud </t>
  </si>
  <si>
    <t>Sum antall personer</t>
  </si>
  <si>
    <t xml:space="preserve">I steder </t>
  </si>
  <si>
    <t xml:space="preserve"> Bruk av private døgnovernattingstilbud - antall som er i</t>
  </si>
  <si>
    <t>uten</t>
  </si>
  <si>
    <t>kvalitets-</t>
  </si>
  <si>
    <t>avtale</t>
  </si>
  <si>
    <t>Kontrollformel:</t>
  </si>
  <si>
    <t>Personer</t>
  </si>
  <si>
    <t>i steder</t>
  </si>
  <si>
    <t xml:space="preserve"> Bydelens oppfølging av personer i</t>
  </si>
  <si>
    <t>besøkt</t>
  </si>
  <si>
    <t>m/avtale</t>
  </si>
  <si>
    <t>u/avtale</t>
  </si>
  <si>
    <t>ikke</t>
  </si>
  <si>
    <t>alter-</t>
  </si>
  <si>
    <t>3-2-F Alternativt tilbud til personer som har fått avslag på søknad om langtidsopphold i sykehjem</t>
  </si>
  <si>
    <t>1. Antall klienter/brukere som har fått utarbeidet IP (sum av A og B- fylles ut automatisk)</t>
  </si>
  <si>
    <t>1. Antall vedtak fattet i år fordelt på (fylles ut automatisk):</t>
  </si>
  <si>
    <t>3. Antall underretning om vedtak som er sendt i kopi til helsetilsynet i fylket</t>
  </si>
  <si>
    <t>4. Antall vedtak som er påklaget av bruker/pårørende</t>
  </si>
  <si>
    <t>5. Antall vedtak som er overprøvd av helsetilsynet i fylket uten klage</t>
  </si>
  <si>
    <t>2 .Antall brukere vedtakene gjelder</t>
  </si>
  <si>
    <t>3. Til aktive tiltak overfor klienter og styrkingstiltak ved sosialkontorene</t>
  </si>
  <si>
    <t xml:space="preserve">4. Rehabiliterings- og omsorgsinstitusjoner under Rusmiddeletaten </t>
  </si>
  <si>
    <t>2. Overføring til lønn under kvalifiseringsordningen ført på KOSTRA-funksjon 276</t>
  </si>
  <si>
    <t>Sum saker i denne tabell skal være lik antall effektuerte boligtildelinger i tabell 1-3 B1</t>
  </si>
  <si>
    <t>Antall med vedtak:</t>
  </si>
  <si>
    <t>Antall personer:</t>
  </si>
  <si>
    <t>Antall årsverk:</t>
  </si>
  <si>
    <t>Antall hjemler:</t>
  </si>
  <si>
    <t>Gjennomsnitt pr. md. hele året:</t>
  </si>
  <si>
    <t xml:space="preserve">  Antall klienter som kun har mottatt råd og veiledning.</t>
  </si>
  <si>
    <t xml:space="preserve">  Ant. klienter med vedtak som ikke har mottatt øk. sos. hjelp.</t>
  </si>
  <si>
    <t>1) Kr pr. klient m/øk. støtte. / 2) stønadslengde i måneder (en desimal)</t>
  </si>
  <si>
    <t>1)  Med trussel menes et verbalt angrep eller handling mot en person i den hensikt å skremme eller skade personen.</t>
  </si>
  <si>
    <t>Ledelse  2)</t>
  </si>
  <si>
    <t xml:space="preserve"> 2) Her føres opp ledere med budsjett-/personal-/fagansvar. Kun faglig lederansvar rapporteres under det enkelte fagmrådet.</t>
  </si>
  <si>
    <t xml:space="preserve">  Tabell 2B - 1 - A</t>
  </si>
  <si>
    <t xml:space="preserve">  Tabell 2B - 1 - B</t>
  </si>
  <si>
    <t>Tabell 2B - 1 - C</t>
  </si>
  <si>
    <t xml:space="preserve">   samt plasser utenbys som bydeler kjøper direkte.</t>
  </si>
  <si>
    <t>Komm.</t>
  </si>
  <si>
    <t>nr.</t>
  </si>
  <si>
    <t xml:space="preserve"> Sum beboere i utenbys plasser i regi av SYE: </t>
  </si>
  <si>
    <t xml:space="preserve"> Antall mottakere 0-49 år</t>
  </si>
  <si>
    <t xml:space="preserve">  Tabell 3 - 5B - Antall vedtakstimer og antall utførte timer i hjemmetjenesten</t>
  </si>
  <si>
    <t xml:space="preserve"> Data kan hentes fra SATS  (bydelen bør sammenholde sumtallet i forhold til antall i </t>
  </si>
  <si>
    <t xml:space="preserve"> Tallene benyttes i kriteriesystemet</t>
  </si>
  <si>
    <t>Brutto utbetaling hele året (alle byd)</t>
  </si>
  <si>
    <t xml:space="preserve"> - i boform m/ heldøgns oms. og pleie</t>
  </si>
  <si>
    <t>pr.</t>
  </si>
  <si>
    <t xml:space="preserve">    forvaltningsklienter, avlastningstiltak etc.</t>
  </si>
  <si>
    <t xml:space="preserve">  Ventetid: (angitt i antall dager)</t>
  </si>
  <si>
    <t xml:space="preserve">   -  for ordinær timeavtale:</t>
  </si>
  <si>
    <t xml:space="preserve">   -  for timeavtale v/akutte behov:</t>
  </si>
  <si>
    <t xml:space="preserve">   -  for nysøkere (mottak):</t>
  </si>
  <si>
    <t xml:space="preserve">  Antall aktive klienter med øk. støtte, pr. mnd. i perioden </t>
  </si>
  <si>
    <t>antall</t>
  </si>
  <si>
    <t>xxxxx</t>
  </si>
  <si>
    <t>1) Her skal alle klienter som har vært på mottakstime/kartleggingstime på sosialkontoret eller som gjennom</t>
  </si>
  <si>
    <t>VELFERDSTILTAK</t>
  </si>
  <si>
    <t>Sum ant. personer som venter på sykehjemsplass</t>
  </si>
  <si>
    <t>Antall personer</t>
  </si>
  <si>
    <t xml:space="preserve">   Annet fagpersonell (med min. 3-årig høyskoleutdanning)</t>
  </si>
  <si>
    <t xml:space="preserve">   Hjelpepersonell (sekretær, hjelpepleier, assistent m.v.)</t>
  </si>
  <si>
    <t>Sum saker behandlet administrativt</t>
  </si>
  <si>
    <t xml:space="preserve">1) Saksbehandlingstiden er å regne tiden fra dato søknad er levert til dato vedtak er fattet. </t>
  </si>
  <si>
    <t xml:space="preserve"> Antall saker </t>
  </si>
  <si>
    <t xml:space="preserve"> 1) Med behandlingstid menes tiden fra klagen sendes fra klienten til bydelen og til bydelen sender </t>
  </si>
  <si>
    <t xml:space="preserve">     klagen videre til Fylkesmannen.</t>
  </si>
  <si>
    <t xml:space="preserve"> Tabellene tilsvarer bydelenes tilbakemelding til Fylkesmannen.</t>
  </si>
  <si>
    <t>xxxx</t>
  </si>
  <si>
    <t>SUM</t>
  </si>
  <si>
    <t>Kort-</t>
  </si>
  <si>
    <t>Gjennomsnittlig ventetid i dager for fast plass i sykehjem</t>
  </si>
  <si>
    <t xml:space="preserve">Antall </t>
  </si>
  <si>
    <t>Er ikke etablert</t>
  </si>
  <si>
    <t>Er til-knyttet eldre-senteret</t>
  </si>
  <si>
    <t>Er til-knyttet hjemme-tjenesten</t>
  </si>
  <si>
    <t>2)  Med vold menes enhver fysisk eller psykisk skade på en person. Vold er også skadeverk på inventar og utstyr.</t>
  </si>
  <si>
    <t xml:space="preserve">           </t>
  </si>
  <si>
    <t xml:space="preserve">  Antall</t>
  </si>
  <si>
    <t>Er nødvendige tiltak i henhold til kartleggingen vedtatt iverksatt?</t>
  </si>
  <si>
    <t>Ja/Nei</t>
  </si>
  <si>
    <t>Sum klagesaker til Fylkesmannen</t>
  </si>
  <si>
    <t>Menn</t>
  </si>
  <si>
    <t>MÅLTALL OG PROGNOSER</t>
  </si>
  <si>
    <t xml:space="preserve">                                          </t>
  </si>
  <si>
    <t>FUNKSJONSOMRÅDE 1</t>
  </si>
  <si>
    <t>HELSE, SOSIAL OG NÆRMILJØ</t>
  </si>
  <si>
    <t xml:space="preserve">Tabell  P - 1 - 3 - B    Saksbehandlingstid  - bistand til bolig </t>
  </si>
  <si>
    <t>Prognose for hele året</t>
  </si>
  <si>
    <t>Avvik prognose - måltall</t>
  </si>
  <si>
    <t>Andel søknad om finansiering til kjøp av bolig behandlet innen 1 mnd.</t>
  </si>
  <si>
    <t>Andel søknad om kommunal bolig behandlet innen 3 mnd.</t>
  </si>
  <si>
    <t>Andel innvilget kommunal bolig effektuert innen 6 mnd.</t>
  </si>
  <si>
    <t>Kommentar til prognosen:</t>
  </si>
  <si>
    <t xml:space="preserve"> Tabell P - 1-5</t>
  </si>
  <si>
    <r>
      <t xml:space="preserve"> Bruk av døgnovernattingstilbud </t>
    </r>
    <r>
      <rPr>
        <b/>
        <u/>
        <sz val="10"/>
        <rFont val="Times New Roman"/>
        <family val="1"/>
      </rPr>
      <t>uten</t>
    </r>
  </si>
  <si>
    <t>Vedtatt</t>
  </si>
  <si>
    <t>Avvik</t>
  </si>
  <si>
    <t>Prognose</t>
  </si>
  <si>
    <t xml:space="preserve">måltall </t>
  </si>
  <si>
    <t>prognose-</t>
  </si>
  <si>
    <t>måltall</t>
  </si>
  <si>
    <t>1) Bystyrets mål er null.</t>
  </si>
  <si>
    <t xml:space="preserve">Kontrollformel:    </t>
  </si>
  <si>
    <t>FUNKSJONSOMRÅDE 2B - OPPVEKST</t>
  </si>
  <si>
    <t>Barnevern</t>
  </si>
  <si>
    <t xml:space="preserve">  Tabell P-2-3</t>
  </si>
  <si>
    <t xml:space="preserve">Undersøkelsessaker, barn og unge </t>
  </si>
  <si>
    <t>Resultat</t>
  </si>
  <si>
    <t>Måltall</t>
  </si>
  <si>
    <t>under tiltak og fosterhjemsoppfølging</t>
  </si>
  <si>
    <t>for</t>
  </si>
  <si>
    <r>
      <t>F</t>
    </r>
    <r>
      <rPr>
        <b/>
        <sz val="10"/>
        <rFont val="Times New Roman"/>
        <family val="1"/>
      </rPr>
      <t>inansiering til kjøp av bolig gjennom Husbanken</t>
    </r>
  </si>
  <si>
    <t>I hele året:</t>
  </si>
  <si>
    <r>
      <t xml:space="preserve">1. </t>
    </r>
    <r>
      <rPr>
        <b/>
        <u/>
        <sz val="10"/>
        <color indexed="12"/>
        <rFont val="Times New Roman"/>
        <family val="1"/>
      </rPr>
      <t>Kommunale</t>
    </r>
    <r>
      <rPr>
        <b/>
        <sz val="10"/>
        <color indexed="12"/>
        <rFont val="Times New Roman"/>
        <family val="1"/>
      </rPr>
      <t xml:space="preserve"> fritidslubber og lignende for barn og ungdom under 14 år:</t>
    </r>
  </si>
  <si>
    <t>4. Ungdomstiltak rettet mot særskilte aktiviteter (motorsenter, musikk, media m.m.):</t>
  </si>
  <si>
    <t>2) stønadslengde i måneder (en desimal)</t>
  </si>
  <si>
    <t xml:space="preserve">      kun telles en gang i denne kategorien. Dersom en person har benyttet et institusjonstilbud </t>
  </si>
  <si>
    <t xml:space="preserve">   Antall saker </t>
  </si>
  <si>
    <t xml:space="preserve">Kontrollformel </t>
  </si>
  <si>
    <t xml:space="preserve">    arbeidsplan, journalnotat, søknad, tiltak, vedtak. Vedtak kan være: støttekontakter, avslag på søknad om økonomisk støtte, </t>
  </si>
  <si>
    <t>Lang-</t>
  </si>
  <si>
    <t xml:space="preserve">  -  d) - herav med utviklingshemming</t>
  </si>
  <si>
    <t xml:space="preserve">  -  e) - annet</t>
  </si>
  <si>
    <t xml:space="preserve">  - herav klienter 18-24 år, øvrige</t>
  </si>
  <si>
    <t>Antall dager åpent pr. uke</t>
  </si>
  <si>
    <t>Antall kvelder lørdag/søndag m/tilbud</t>
  </si>
  <si>
    <t>1. Antall klienter som har fått utarbeidet IP (sum av A og B- fylles ut automatisk))</t>
  </si>
  <si>
    <t xml:space="preserve">  Tabell 1 - 14 - A</t>
  </si>
  <si>
    <t xml:space="preserve">  Tabell 1 - 14 - B</t>
  </si>
  <si>
    <t xml:space="preserve">SUM </t>
  </si>
  <si>
    <t>Time-verk pr. uke</t>
  </si>
  <si>
    <t>Antall klienter som har søkt om å få utarbeidet IP, men har fått avslag.      1)</t>
  </si>
  <si>
    <t xml:space="preserve"> I statlig behandlingsinstitusjon </t>
  </si>
  <si>
    <t xml:space="preserve">  Antall personer som har fått ett eller flere tilbud     4)</t>
  </si>
  <si>
    <t xml:space="preserve"> (Åpningstid per uke)</t>
  </si>
  <si>
    <t>Barnehageplasser - kommunale</t>
  </si>
  <si>
    <t>Sum overføringer fra sosialhjelp til driftsrammen</t>
  </si>
  <si>
    <t xml:space="preserve">Overføringer fra driftsrammen til sosialhjelp </t>
  </si>
  <si>
    <t xml:space="preserve">Netto omdisponert sosialhjelpsmidler </t>
  </si>
  <si>
    <t xml:space="preserve"> 3) Beboere i disse plassene skal være inkludert i tabell 3-1-B</t>
  </si>
  <si>
    <t>Gjennomsnittlig størrelse på vedtak i timer pr. uke</t>
  </si>
  <si>
    <t>Tabell 2A - 1 - C - Direkte spesialpedagogisk hjelp til førskolebarn etter opplæringsloven § 5-7</t>
  </si>
  <si>
    <t>2A-1-C Direkte spesialpedagogisk hjelp til førskolebarn etter opplæringsloven §5-7</t>
  </si>
  <si>
    <t>Antall utførte vedtakstimer hittil i år</t>
  </si>
  <si>
    <t>Antall vedtakstimer hittil i år</t>
  </si>
  <si>
    <t xml:space="preserve">2) Dette er klienter som ikke har fått utbetalt sosialhjelp i perioden, men hvor det er registrert minst en av følgende aktiviteter: </t>
  </si>
  <si>
    <t xml:space="preserve">  Antall  klienter som kun har mottatt råd og veiledning  1):</t>
  </si>
  <si>
    <t xml:space="preserve">  Antall  klienter med vedtak som ikke har mottatt økonomisk sos.hjelp  2):</t>
  </si>
  <si>
    <t>HMS i pleie- og omsorgssektoren:</t>
  </si>
  <si>
    <t>Fysisk funksjonshemmede</t>
  </si>
  <si>
    <t>xxx</t>
  </si>
  <si>
    <t xml:space="preserve">  som fordeler seg slik:</t>
  </si>
  <si>
    <t xml:space="preserve">  - herav klienter 25 år og eldre, flyktninger</t>
  </si>
  <si>
    <t xml:space="preserve">  Kontrollsum  (alle herav)</t>
  </si>
  <si>
    <t>1)</t>
  </si>
  <si>
    <t>Skriv inn institusjonens navn (én rad pr. inst.):  2)</t>
  </si>
  <si>
    <t xml:space="preserve">Betalt </t>
  </si>
  <si>
    <t>pas. som</t>
  </si>
  <si>
    <t xml:space="preserve"> I 1000</t>
  </si>
  <si>
    <t xml:space="preserve">bydelen </t>
  </si>
  <si>
    <t xml:space="preserve"> kroner</t>
  </si>
  <si>
    <t>betaler for</t>
  </si>
  <si>
    <t xml:space="preserve">  Sum alle kategorier</t>
  </si>
  <si>
    <t xml:space="preserve">  I somatiske sykehusavdelinger</t>
  </si>
  <si>
    <t xml:space="preserve">  I psykiatriske sykehusavdelinger</t>
  </si>
  <si>
    <t>Tabell 3 - 2 - A</t>
  </si>
  <si>
    <t xml:space="preserve"> Utskrivningsklare pasienter i somatiske </t>
  </si>
  <si>
    <t xml:space="preserve"> og psykiatriske avdelinger i sykehus</t>
  </si>
  <si>
    <t xml:space="preserve"> 4. Andel behandlet innen 1 mnd.</t>
  </si>
  <si>
    <t>Andre kommuner</t>
  </si>
  <si>
    <t xml:space="preserve">Herav </t>
  </si>
  <si>
    <t>Eldre</t>
  </si>
  <si>
    <t>Personer med psykiske lidelser</t>
  </si>
  <si>
    <t xml:space="preserve"> 1)</t>
  </si>
  <si>
    <t>årsverk</t>
  </si>
  <si>
    <t xml:space="preserve">pr. </t>
  </si>
  <si>
    <t>saker</t>
  </si>
  <si>
    <t xml:space="preserve"> Antall anmeldte saker p.g.a. urettmessig hevet sosialhjelp  </t>
  </si>
  <si>
    <t xml:space="preserve">      i mer enn en av kategoriene i løpet av perioden, skal vedkommende tas med på hver av de aktuelle linjene.</t>
  </si>
  <si>
    <t xml:space="preserve">  Antall personer som har eller har hatt et institusjonstilbud</t>
  </si>
  <si>
    <t xml:space="preserve"> Antall mottakere 67-79 år</t>
  </si>
  <si>
    <t xml:space="preserve"> Antall mottakere ≥ 90 år</t>
  </si>
  <si>
    <t xml:space="preserve"> SUM - alle aldersgrupper</t>
  </si>
  <si>
    <t xml:space="preserve"> Sum mottakere ≥ 80 år</t>
  </si>
  <si>
    <t>FUNKSJONSOMRÅDE 2 B - OPPVEKST</t>
  </si>
  <si>
    <t xml:space="preserve"> - med vedtak om korttidsopphold   **)</t>
  </si>
  <si>
    <t xml:space="preserve">≥ 90 år  </t>
  </si>
  <si>
    <t>80-89 år</t>
  </si>
  <si>
    <t xml:space="preserve">  Andel mottagere  &gt; 90 år</t>
  </si>
  <si>
    <t xml:space="preserve">  Tabell 2A - 1 - D </t>
  </si>
  <si>
    <t xml:space="preserve"> Tabell 1 - 5</t>
  </si>
  <si>
    <t xml:space="preserve"> Tabell 1 - 6</t>
  </si>
  <si>
    <t xml:space="preserve"> Tabell 1 - 7</t>
  </si>
  <si>
    <t xml:space="preserve"> Tabell 1 - 8</t>
  </si>
  <si>
    <t xml:space="preserve"> A) - herav barn (0 -18 år)</t>
  </si>
  <si>
    <t xml:space="preserve"> B) - herav voksne (( B= sum av pkt. a-d nedenfor- fylles ut automatisk):</t>
  </si>
  <si>
    <t xml:space="preserve">  -  a) - herav med overvekt av rusproblemer</t>
  </si>
  <si>
    <t>Antall beboere 50-66 år:</t>
  </si>
  <si>
    <t>Antall beboere 67-74 år:</t>
  </si>
  <si>
    <t>Antall beboere 75-79 år:</t>
  </si>
  <si>
    <t>Antall beboere 80-84 år:</t>
  </si>
  <si>
    <t>Antall beboere 85-89 år:</t>
  </si>
  <si>
    <t>Antall totalt:</t>
  </si>
  <si>
    <t>Brutto utbetaling hele året</t>
  </si>
  <si>
    <t xml:space="preserve">  Andel mottagere  67-79 år</t>
  </si>
  <si>
    <t xml:space="preserve">  Andel mottagere  &lt; 67 år</t>
  </si>
  <si>
    <t>SUM beboere</t>
  </si>
  <si>
    <t>FUNKSJONSOMRÅDE 4 - ØKONOMISK SOSIALHJELP</t>
  </si>
  <si>
    <r>
      <t xml:space="preserve"> Antall </t>
    </r>
    <r>
      <rPr>
        <b/>
        <u/>
        <sz val="10"/>
        <rFont val="Times New Roman"/>
        <family val="1"/>
      </rPr>
      <t>barn</t>
    </r>
    <r>
      <rPr>
        <sz val="10"/>
        <rFont val="Times New Roman"/>
        <family val="1"/>
      </rPr>
      <t xml:space="preserve"> under 18 år i priv. døgnovernattingstilbud</t>
    </r>
  </si>
  <si>
    <r>
      <t xml:space="preserve"> Antall </t>
    </r>
    <r>
      <rPr>
        <b/>
        <u/>
        <sz val="10"/>
        <rFont val="Times New Roman"/>
        <family val="1"/>
      </rPr>
      <t>voksne</t>
    </r>
    <r>
      <rPr>
        <sz val="10"/>
        <rFont val="Times New Roman"/>
        <family val="1"/>
      </rPr>
      <t xml:space="preserve"> over 18 år i priv. døgnovernattingstilbud</t>
    </r>
  </si>
  <si>
    <t>1. Overføring til lønn under introduksjonsordningen  ført på KOSTRA-funksjon 275. art 10890</t>
  </si>
  <si>
    <t>HJEMMETJENESTER OG BOLIGER</t>
  </si>
  <si>
    <t>Utviklingshemmede</t>
  </si>
  <si>
    <t>med</t>
  </si>
  <si>
    <t>vedtak</t>
  </si>
  <si>
    <t xml:space="preserve">    0- 15 år</t>
  </si>
  <si>
    <t>3)</t>
  </si>
  <si>
    <t>barn</t>
  </si>
  <si>
    <t>Husstander gitt finansiering til kjøp av bolig gjennom Husbanken</t>
  </si>
  <si>
    <t xml:space="preserve">Kommentar: </t>
  </si>
  <si>
    <t>Korttids-</t>
  </si>
  <si>
    <t xml:space="preserve">Oppgi hvilke arter som </t>
  </si>
  <si>
    <t>beløpene baseres på</t>
  </si>
  <si>
    <t>(VIKTIG!)</t>
  </si>
  <si>
    <t>1. Avvik mellom helårsforbruk og disponibel budsjettramme for både ordinær drift og sosialhjelp (merinntekter/merutgifter</t>
  </si>
  <si>
    <t xml:space="preserve">    og mindreinntekter/mindreutgifter) </t>
  </si>
  <si>
    <t>Tabellen gjelder for alle virksomheter i bydelen. Ikke bare sosialtjenesten</t>
  </si>
  <si>
    <t xml:space="preserve"> 7. Antall mottatte søknader</t>
  </si>
  <si>
    <t xml:space="preserve"> 8. Antall behandlede søknader…</t>
  </si>
  <si>
    <t xml:space="preserve"> 9. Herav antall behandlet innen 3 mnd.  1)</t>
  </si>
  <si>
    <t xml:space="preserve"> 10. Andel behandlet innen 3 mnd.</t>
  </si>
  <si>
    <t xml:space="preserve"> 11. Antall innvilget kommunal bolig*</t>
  </si>
  <si>
    <t xml:space="preserve"> 12. Antall søknader som ble avslått</t>
  </si>
  <si>
    <t xml:space="preserve"> 13. Antall effektuerte boligtildelinger</t>
  </si>
  <si>
    <t xml:space="preserve"> 14.  - herav effektuert innen 6 md.</t>
  </si>
  <si>
    <t xml:space="preserve"> 15. Andel effektuert innen 6 mnd.</t>
  </si>
  <si>
    <t>Kvalitetsrevisjon i hjemmetjenesten:</t>
  </si>
  <si>
    <t>Antall beboere 0-17 år:</t>
  </si>
  <si>
    <t>Antall beboere 18-49 år:</t>
  </si>
  <si>
    <t>SUM antall timer hittil i år for hjemmetjenesten 5) ved utgangen av måneden fordelt på:</t>
  </si>
  <si>
    <t>tids-</t>
  </si>
  <si>
    <t>plasser</t>
  </si>
  <si>
    <t>5. Kommunalt støttede fritidstiltak for barn og unge opp til 18 år</t>
  </si>
  <si>
    <t>4. Ungdomstiltak rettet mot særskilte aktiviteter (motorsenter, musikk, media m.m.)</t>
  </si>
  <si>
    <t>3. Ungdomssentre med høyere aldersgrense enn 18 år</t>
  </si>
  <si>
    <t>Gjennomsnitt hele året</t>
  </si>
  <si>
    <t xml:space="preserve">  Personer med individuell alarm i egen bolig (inkl. beboere i trygdeleilighet)</t>
  </si>
  <si>
    <t>BYDELSNR.</t>
  </si>
  <si>
    <t>Kvalitetsrevisjon i hjemmetjenesten</t>
  </si>
  <si>
    <t>Er det gjennomført kvalitetsrevisjon i hjemmetjenesten i løpet av året?</t>
  </si>
  <si>
    <t>Kommentarer:</t>
  </si>
  <si>
    <t xml:space="preserve">  Utviklingshemmede under 18 år som bor hos pårørende</t>
  </si>
  <si>
    <t xml:space="preserve">  Utviklingshemmede 18 år eller eldre som bor hos pårørende</t>
  </si>
  <si>
    <t>Antall utviklingshemmede i bydelen 21 år eller eldre</t>
  </si>
  <si>
    <t>Herav antall som:</t>
  </si>
  <si>
    <t>har aktiviteter på dagtid 1-2 dager/uke</t>
  </si>
  <si>
    <t>har aktiviteter på dagtid 3-4 dager/uke</t>
  </si>
  <si>
    <t>har aktiviteter på dagtid 5 dager/uke</t>
  </si>
  <si>
    <t>ikke har aktiviteter på dagtid</t>
  </si>
  <si>
    <t xml:space="preserve"> 1) Med aktiviteter på dagtid menes aktiviteter utenfor eget hjem, slik som arbeid, dagsenter, voksenopplæring m.v.</t>
  </si>
  <si>
    <t>VELFERDSTILTAK FOR ELDRE OG FUNKSJONSHEMMEDE</t>
  </si>
  <si>
    <t xml:space="preserve">Plasser kjøpt utenbys i regi av SYE:  </t>
  </si>
  <si>
    <t xml:space="preserve">  Sum beboere i utenbys sykehjem     3)</t>
  </si>
  <si>
    <t>Tabell 1-11-F</t>
  </si>
  <si>
    <t xml:space="preserve"> I statlig behandlingsinstitusjon      3)</t>
  </si>
  <si>
    <t>2B-1-B HELSESTASJON FOR UNGDOM - TJENESTEPRODUKSJON</t>
  </si>
  <si>
    <t>Herav antall som har fått vedtak om kun praktisk bistand 2)</t>
  </si>
  <si>
    <t>Herav antall som har fått vedtak om både praktisk bistand og hjemmesykepleie 3)</t>
  </si>
  <si>
    <t>1-3-A BISTAND TIL KJØP/UTBEDRING AV BOLIG. ANTALL HELE ÅRET</t>
  </si>
  <si>
    <t>vektet snitt</t>
  </si>
  <si>
    <t>vektet gj. Snitt</t>
  </si>
  <si>
    <t>vektet gj snitt</t>
  </si>
  <si>
    <t>aritm middel</t>
  </si>
  <si>
    <t xml:space="preserve">1) Med bolig til bolig- og omsorgsformål menes kommunalt eide eller disponerte boliger (boenheter) for eldre, funksjonshemmede, </t>
  </si>
  <si>
    <t>ØKONOMISK SOSIALHJELP</t>
  </si>
  <si>
    <t xml:space="preserve">  Tabell P-4-2</t>
  </si>
  <si>
    <t xml:space="preserve">  Gj.snittlig antall klienter/utbetaling pr. md.</t>
  </si>
  <si>
    <t xml:space="preserve">   i perioden</t>
  </si>
  <si>
    <t xml:space="preserve"> 2)</t>
  </si>
  <si>
    <t xml:space="preserve">  Gj.snittlig antall aktive klienter med øk. støtte, pr. md. i perioden </t>
  </si>
  <si>
    <t xml:space="preserve">  Gj.snittlig bto. utbetalt pr. klient m/øk. støtte pr. md. i perioden</t>
  </si>
  <si>
    <t>2) Gjennomsnitt pr. md. for hele året under ett.</t>
  </si>
  <si>
    <t>Kommentarer til tabell P-4-2:</t>
  </si>
  <si>
    <t xml:space="preserve">Tabell  P - 1-3 - B    Saksbehandlingstid  - bistand til bolig </t>
  </si>
  <si>
    <t xml:space="preserve"> Antall barn under 18 år i døgnovernatting u/kval.avtale</t>
  </si>
  <si>
    <t xml:space="preserve"> Antall voksne over 18 år i døgnovernatting u/kval.avtale</t>
  </si>
  <si>
    <t>Kontrollformel fra malen.</t>
  </si>
  <si>
    <t>FUNKSJONSOMRÅDE  2: OPPVEKST</t>
  </si>
  <si>
    <t>Andel avsluttede undersøkelsessaker  innen 3 mnd.  (i %).    1)</t>
  </si>
  <si>
    <t>Andel avsluttede undersøkelsessaker  innen 6 mnd.  (i %).    1)</t>
  </si>
  <si>
    <t xml:space="preserve">Gj.snittl. ant. klienter med øk. støtte pr. mnd i perioden </t>
  </si>
  <si>
    <t xml:space="preserve">  - herav klienter 18-24 år, ordinære</t>
  </si>
  <si>
    <t xml:space="preserve">  - herav klienter 25 år og eldre, ordinære</t>
  </si>
  <si>
    <t xml:space="preserve">  Gj.snittlig bto. utbetalt pr. klient m/øk.støtte pr. mnd. i perioden</t>
  </si>
  <si>
    <t>FUNKSJONSOMRÅDE 1: HELSE, SOSIAL OG NÆRMILJØ</t>
  </si>
  <si>
    <t>FUNKSJONSOMRÅDE  4: ØKONOMISK SOSIALHJELP</t>
  </si>
  <si>
    <t>5. Kommunalt støttede fritidstiltak for barn og unge opp til 18 år:</t>
  </si>
  <si>
    <t>0-17 år:</t>
  </si>
  <si>
    <t>18-49 år:</t>
  </si>
  <si>
    <t>50 - 66 år:</t>
  </si>
  <si>
    <t>67-74 år:</t>
  </si>
  <si>
    <t>75-79 år:</t>
  </si>
  <si>
    <t>80 - 84 år:</t>
  </si>
  <si>
    <t>85-89 år:</t>
  </si>
  <si>
    <t>Kjøpt i regi av SYE:</t>
  </si>
  <si>
    <t>Kjøpt i regi av bydelen selv:</t>
  </si>
  <si>
    <t xml:space="preserve"> Sum beboere i utenbys sykehjem:</t>
  </si>
  <si>
    <t>Sum i eget hjem</t>
  </si>
  <si>
    <t>I korttidsplasser:</t>
  </si>
  <si>
    <t>Sum ant. personer som venter på sykehjemsplass:</t>
  </si>
  <si>
    <t xml:space="preserve">  Personer med psykisk utviklingshemming    1)</t>
  </si>
  <si>
    <t>Sum barn på søker-liste uten tilbud   1)</t>
  </si>
  <si>
    <t>Søkere som har et privat tilbud   2)</t>
  </si>
  <si>
    <t>Sum barn på søker-listen - som har tilbud</t>
  </si>
  <si>
    <t>Antall barn i kommunale barnehager</t>
  </si>
  <si>
    <t xml:space="preserve"> 2)  Skriv Ja eller Nei utenfor det enkelte senter</t>
  </si>
  <si>
    <t>Ja/Nei 2)</t>
  </si>
  <si>
    <t>Kvinner</t>
  </si>
  <si>
    <t xml:space="preserve">  Antall sykemeldinger p.g.a. voldsepisoder</t>
  </si>
  <si>
    <t xml:space="preserve">  Antall skademeldinger</t>
  </si>
  <si>
    <t xml:space="preserve">  Antall anmeldelser av voldsbruk</t>
  </si>
  <si>
    <t>Bydelens kommentar:</t>
  </si>
  <si>
    <t>etter oppholdsbetaling for heldagsplass</t>
  </si>
  <si>
    <t>(+ 41 timer)</t>
  </si>
  <si>
    <t xml:space="preserve">  Tabell 3 -14 - A</t>
  </si>
  <si>
    <t>Internkontroll i sosial- og helsetjenesten:</t>
  </si>
  <si>
    <t xml:space="preserve">  Fra bydel 14</t>
  </si>
  <si>
    <t xml:space="preserve">  Fra bydel 15</t>
  </si>
  <si>
    <t xml:space="preserve"> SUM antall personer som har midlertidig</t>
  </si>
  <si>
    <t>1-1-A ANTALL SAKER BEHANDLER INNEN MILJØRETTET HELSEVERN ETTER KOMMUNEHELSELOVEN</t>
  </si>
  <si>
    <t>Tabell 1 - 3 - A - Bistand til kjøp/utbedring av bolig</t>
  </si>
  <si>
    <t>FUNKSJONSOMRÅDE 2 A - BARNEHAGER</t>
  </si>
  <si>
    <t xml:space="preserve">  Brutto utbetalt pr. klient m/øk. støtte - pr. md.</t>
  </si>
  <si>
    <t xml:space="preserve"> 1.  Inkl. mottakere som bor i trygde-/serviceboliger, tilrettelagt boliger og bofellesskap</t>
  </si>
  <si>
    <t>- herav antall timer praktisk bistand til daglige gjøremål, egenomsorg og personlig stell 1)</t>
  </si>
  <si>
    <t>- herav antall timer praktisk bistand - opplæring i daglige gjøremål 2)</t>
  </si>
  <si>
    <t>- herav antall timer praktisk bistand - BPA 3)</t>
  </si>
  <si>
    <t>Antall timer hjemmesykepleie 4)</t>
  </si>
  <si>
    <t>Hjemmesykepleie skal også omfatte tjenester innenfor benevnelsen psykisk helsearbeid.</t>
  </si>
  <si>
    <t xml:space="preserve"> Tabell 3-7 - Saksbehandlingstider i pleie- og omsorgstjenesten - hittil i år  - Hjemmetjenester       1)</t>
  </si>
  <si>
    <t xml:space="preserve">  1) Gjennomsnittlig saksbehandlingstid hittil i år   (Fra søknad er mottatt til vedtak er fattet)</t>
  </si>
  <si>
    <t>Utdanning</t>
  </si>
  <si>
    <t>Varig inntektssikring (uførepensjon)</t>
  </si>
  <si>
    <t>Tabell 1-11-D</t>
  </si>
  <si>
    <t>4. Antall klienter/brukere som har takket nei til å få IP</t>
  </si>
  <si>
    <t xml:space="preserve">    på samme dag, telles samtalene som to konsultasjoner</t>
  </si>
  <si>
    <t>Antall ungdom  2)</t>
  </si>
  <si>
    <t xml:space="preserve"> 2) En ungdom kan ha flere konsultasjoner i løpet av perioden.</t>
  </si>
  <si>
    <t xml:space="preserve">   Sum konsultasjoner</t>
  </si>
  <si>
    <t xml:space="preserve">   Sum antall ungdommer</t>
  </si>
  <si>
    <t>Sum</t>
  </si>
  <si>
    <t>Antall beboere 85-89 år</t>
  </si>
  <si>
    <t>Antall beboere 90 år +</t>
  </si>
  <si>
    <t xml:space="preserve">  Sum     </t>
  </si>
  <si>
    <t>Seniorveiledertjeneste i bydelen</t>
  </si>
  <si>
    <t xml:space="preserve">  Tabell 4 - 4    </t>
  </si>
  <si>
    <t>BARNEVERN</t>
  </si>
  <si>
    <t>BYDEL:</t>
  </si>
  <si>
    <t>BYDELSNR:</t>
  </si>
  <si>
    <t>Utfylling av data er utført av:</t>
  </si>
  <si>
    <t>Telefon:</t>
  </si>
  <si>
    <t>personer</t>
  </si>
  <si>
    <t xml:space="preserve"> pr.</t>
  </si>
  <si>
    <t xml:space="preserve">  Sum</t>
  </si>
  <si>
    <t>(Bystyrets krav er 2 uker)</t>
  </si>
  <si>
    <t xml:space="preserve"> &lt; 2 uker</t>
  </si>
  <si>
    <t>Vedtatt måltall for i år</t>
  </si>
  <si>
    <t>2A-1-H ANTALL BARN I BARNEHAGER MED KOMMUNALT OPPTAK ETTER OPPHOLDBETALING FOR HELDAGSPLASS (+41 TIMER)</t>
  </si>
  <si>
    <t>2A-1-F ANTALL BARN BOSATT I ANDRE BYDELER MED BARNEHAGEPLASS I BYDELEN PR. 31.12</t>
  </si>
  <si>
    <t>2A-1-D BARN I ÅPEN BARNEHAGE PR. 31.12 (ÅPNINGSTID PR. UKE)</t>
  </si>
  <si>
    <t>2B-1-C FRITIDSTILTAK OG KLUBBER FOR BARN OG UNGDOM. KOMMUNALE/PRIVATE M/KOMM. TILSKUDD</t>
  </si>
  <si>
    <t>I steder med kvalitetsavtale:</t>
  </si>
  <si>
    <r>
      <t xml:space="preserve">I steder </t>
    </r>
    <r>
      <rPr>
        <b/>
        <sz val="10"/>
        <color indexed="10"/>
        <rFont val="Times New Roman"/>
        <family val="1"/>
      </rPr>
      <t>uten</t>
    </r>
    <r>
      <rPr>
        <b/>
        <sz val="10"/>
        <color indexed="12"/>
        <rFont val="Times New Roman"/>
        <family val="1"/>
      </rPr>
      <t xml:space="preserve"> kvalitetsavtale:</t>
    </r>
  </si>
  <si>
    <t>Antall med alternative planer:</t>
  </si>
  <si>
    <t>SUM plasser:</t>
  </si>
  <si>
    <t>Sum barn i kommunale b.h.:</t>
  </si>
  <si>
    <t>Sum - kommunale</t>
  </si>
  <si>
    <t>Sum barn i ikke-kommunale b.h.:</t>
  </si>
  <si>
    <t>Antall barn 0 år:</t>
  </si>
  <si>
    <t>Antall barn 1-2 år:</t>
  </si>
  <si>
    <t>Antall barn 3-5 år:</t>
  </si>
  <si>
    <t xml:space="preserve">    telefonsamtale har mottatt tilsvarende for  veiledning. Kun klienter uten vedtak registreres her.</t>
  </si>
  <si>
    <t xml:space="preserve">  Antall episoder med trusler  1)</t>
  </si>
  <si>
    <t xml:space="preserve">  Antall episoder med bruk av vold   2)</t>
  </si>
  <si>
    <t xml:space="preserve">   I henhold til loven er praktisk bistand definert som hjemmehjelp, husmorvikar og annen hjelpe-</t>
  </si>
  <si>
    <t>Akkum-</t>
  </si>
  <si>
    <t>Gj.snitt</t>
  </si>
  <si>
    <t>ulert</t>
  </si>
  <si>
    <t xml:space="preserve">  </t>
  </si>
  <si>
    <t>2)</t>
  </si>
  <si>
    <t xml:space="preserve">  Regnskapsført trygdetrekk</t>
  </si>
  <si>
    <t xml:space="preserve">  Regnskapsført egenbetaling utover trygdetrekk</t>
  </si>
  <si>
    <t xml:space="preserve">  Antall plasser som inntektene relaterer seg til 1)</t>
  </si>
  <si>
    <t>Antall</t>
  </si>
  <si>
    <t>I hele 1000 kroner</t>
  </si>
  <si>
    <t xml:space="preserve"> Tabell 1 - 1 - B - Smittevern for hele befolkningen (KOSTRA-funksjon 233)   1)</t>
  </si>
  <si>
    <t xml:space="preserve"> Tabell 1 - 1 - A - Antall saker behandlet innen miljørettet helsevern etter kommunehelseloven</t>
  </si>
  <si>
    <t>(31-60d)</t>
  </si>
  <si>
    <t>(1-30d)</t>
  </si>
  <si>
    <t>(61-90d)</t>
  </si>
  <si>
    <t>(91-120d)</t>
  </si>
  <si>
    <t>(121-180d)</t>
  </si>
  <si>
    <t>(181-365d)</t>
  </si>
  <si>
    <t>(&gt; 366 d)</t>
  </si>
  <si>
    <t xml:space="preserve">      er det korrigert for sykehjemsbeboere (grunnlagsdata benyttes i kriteriesystemet). For aldersgruppen &lt; 67 år </t>
  </si>
  <si>
    <t>Antall hittil i år</t>
  </si>
  <si>
    <t>Tabell 1-3 - B2 - Antall personer som har bostøtte</t>
  </si>
  <si>
    <t>x</t>
  </si>
  <si>
    <t>hittil i år</t>
  </si>
  <si>
    <t>hittil</t>
  </si>
  <si>
    <t>i år</t>
  </si>
  <si>
    <t>Anmeldte saker - urettmessig hevet sosialhjelp i år</t>
  </si>
  <si>
    <t>1. Antall meldinger sendt Fylkesmannen i år</t>
  </si>
  <si>
    <t>3. Antall nye personer i år som det er sendt meldinger om til fylkesmannen</t>
  </si>
  <si>
    <t>4. Antall godkjente vedtak fra fylkesmannen i år, fordelt på følgende:</t>
  </si>
  <si>
    <t>6. Antall nye personer i år som vedtakene omfatter</t>
  </si>
  <si>
    <t xml:space="preserve"> Barn i åpen barnehage per 15.12.</t>
  </si>
  <si>
    <t>Helsestasjon for ungdom - tjenesteproduksjon</t>
  </si>
  <si>
    <t>3. Ungdomssentre med høyere aldersgrense enn 18 år:</t>
  </si>
  <si>
    <t>Antall saker</t>
  </si>
  <si>
    <t xml:space="preserve"> 1. Antall mottatte søknader </t>
  </si>
  <si>
    <t xml:space="preserve"> 2. Antall behandlede søknader…</t>
  </si>
  <si>
    <t xml:space="preserve"> 3.Herav antall behandlet innen 1 mnd.  1)</t>
  </si>
  <si>
    <t>4. Andel behandlet innen 1 mnd.</t>
  </si>
  <si>
    <t xml:space="preserve"> 5. Antall innvilget lån</t>
  </si>
  <si>
    <t xml:space="preserve"> 6. Antall avslåtte søknader</t>
  </si>
  <si>
    <t>Husstander gitt finansiering til utbedring av bolig gjennom Husbanken</t>
  </si>
  <si>
    <t xml:space="preserve">Sum </t>
  </si>
  <si>
    <t>50 %-betaling pr. md.  (3. barn):</t>
  </si>
  <si>
    <t>E-postadresse:</t>
  </si>
  <si>
    <t>1-1-B SMITTEVERN FOR HELE BEFOLKNINGEN (KOSTRA 233)</t>
  </si>
  <si>
    <t>Helsesøstre</t>
  </si>
  <si>
    <t>Annet fagpersonell</t>
  </si>
  <si>
    <t>1-3-B2 ANTALL PERSONER SOM HAR BOSTØTTE</t>
  </si>
  <si>
    <t xml:space="preserve">  -  b) - herav med LAR-behandling (legemiddelassistert rehabilitering)</t>
  </si>
  <si>
    <t xml:space="preserve">  -  c) - herav med overvekt av psykiske lidelser</t>
  </si>
  <si>
    <t>kontrollsum</t>
  </si>
  <si>
    <t>1-3-B1 SAKSBEHANDLINGSTID - BISTAND TIL BOLIG</t>
  </si>
  <si>
    <t>1-14-A HMS TRUSLER OG VOLD</t>
  </si>
  <si>
    <t>2B-1-A PERSONELLINNSATS INNEN HELSESTASJONS- OG SKOLEHELSETJENESTE (KOSTRA-FUNKSJON 232)</t>
  </si>
  <si>
    <t>Plasser kjøpt utenbys i regi av bydelen selv:</t>
  </si>
  <si>
    <t xml:space="preserve">  Sum beboere i utenbys plasser i regi av bydelen selv:</t>
  </si>
  <si>
    <t xml:space="preserve"> 2) Hvis for eksempel plasser i utlandet er kjøpt via en annen kommune i Norge, redegjør under kommentarer nedenfor.</t>
  </si>
  <si>
    <t>Komm.-/</t>
  </si>
  <si>
    <t>1) Sett inn tallet 1 pr. klubb, slik at "Excel" kan summere antall klubber i bydelen</t>
  </si>
  <si>
    <t xml:space="preserve">   Helsesøstre</t>
  </si>
  <si>
    <t>Internkontroll i sosial- og helsetjenesten</t>
  </si>
  <si>
    <t>Har kvalitetsrevisjonen avdekket større avvik?</t>
  </si>
  <si>
    <t>Sum barn 6 år- ikke-kommunale</t>
  </si>
  <si>
    <t>2) Med fast bruker forstås det som er sammenlignbart med tidligere medlemslister. Dette som et uttrykk for hvor mange en</t>
  </si>
  <si>
    <t>Antall konsul-tasjoner  1)</t>
  </si>
  <si>
    <t xml:space="preserve"> Merknad til tabellene 1-7 og 1-8</t>
  </si>
  <si>
    <t>Brukerundersøkelse</t>
  </si>
  <si>
    <t>Andel fornøyde *) brukere i %</t>
  </si>
  <si>
    <t>Angi tidspunkt for når måling ble gjennomført (skriv slik: 11/00):</t>
  </si>
  <si>
    <t xml:space="preserve"> 1) Alle konsultasjoner telles: Dersom ungdommen har samtaler med helsesøster og lege/annen fagperson</t>
  </si>
  <si>
    <t xml:space="preserve"> - i barneboliger/avlastningsboliger</t>
  </si>
  <si>
    <t xml:space="preserve">  Tabell 3 - 1 - B </t>
  </si>
  <si>
    <t>Tabell 3 - 14 - C - Organisering av seniorveiledertjeneste    1)</t>
  </si>
  <si>
    <t xml:space="preserve"> heldagsopphold (41t +) med kommunale opptak).</t>
  </si>
  <si>
    <t xml:space="preserve">  HUSK Å KVALITETSSIKRE TALLENE. Tabellen benyttes til beregning av dekningsgrader for den enkelte bydel.</t>
  </si>
  <si>
    <t xml:space="preserve">  Data kan hentes fra SATS</t>
  </si>
  <si>
    <t>Sum barn 0 år - kommunale</t>
  </si>
  <si>
    <t>Sum barn 1-2 år - kommunale</t>
  </si>
  <si>
    <t>Sum barn 3-5 år - kommunale</t>
  </si>
  <si>
    <t>Sum barn 6 år- kommunale</t>
  </si>
  <si>
    <t>INTRO</t>
  </si>
  <si>
    <t>- herav beboere med omsorg+ bolig 2)</t>
  </si>
  <si>
    <t>Antall ved periodeslutt</t>
  </si>
  <si>
    <t>Deltakere i INTRO</t>
  </si>
  <si>
    <t xml:space="preserve"> - § 4A – 5, Bokstav a - skadeavvergende tiltak</t>
  </si>
  <si>
    <t xml:space="preserve"> - § 4A – 5, Bokstav b - planlagte skadeavvergende tiltak</t>
  </si>
  <si>
    <t xml:space="preserve"> - § 4A – 5, Bokstav c - omsorgstiltak</t>
  </si>
  <si>
    <t xml:space="preserve">  - § 4A - 6 - mekaniske tvangsmidler som hindrer tjenestemottakerens bevegelsesfrihet</t>
  </si>
  <si>
    <t>1-14-C SAKSBEHANDLING I SAKER ETTER LOV OM SOSIALTJENESTER Kap. 4 A, § 4 A</t>
  </si>
  <si>
    <t xml:space="preserve"> - mekaniske tvangsmidler som hindrer tjenestemottakerens bevegelsesfrihet</t>
  </si>
  <si>
    <t xml:space="preserve">Antall personer som venter på fast plass i </t>
  </si>
  <si>
    <t>ventet på</t>
  </si>
  <si>
    <t xml:space="preserve"> b) I andre typer institusjoner (aldershjem, sykehus med mer) </t>
  </si>
  <si>
    <t>I andre typer institusjoner</t>
  </si>
  <si>
    <t>3) KOSTRA-def.: "Innleggelse i institusjon med formål rehabilitering/avlastning. Tidsbegrenset opphold der vedtak og innskriving tilsier at oppholdet har begrenset varighet (inntil 3 måneder). Samme person kan ha mer enn ett korttidsopphold"</t>
  </si>
  <si>
    <t xml:space="preserve"> Gjennomsnittlig antall liggedøgn i sykehjem for beboere som </t>
  </si>
  <si>
    <t>opphold</t>
  </si>
  <si>
    <t>Antall beboere som har avsluttet opphold i sykehjem i perioden</t>
  </si>
  <si>
    <t>Antall avsluttede opphold (korttids) i perioden 1)</t>
  </si>
  <si>
    <t>xxxxxx</t>
  </si>
  <si>
    <t>Gjennomsnittlig antall liggedøgn per beboer 2)</t>
  </si>
  <si>
    <t>Gjennomsnittlig antall liggedøgn per opphold (korttid) 2)</t>
  </si>
  <si>
    <t>2) Rapporten teller bakover til førstegangsinnleggelsesdatoen på opphold som er påbegynt også før perioden.  Dvs at rapporten viser</t>
  </si>
  <si>
    <t>eller hvis brukeren har flyttet mellom ulike institusjoner (har flere tjester knyttet til samme sak), og tjenestene er sammenhengende,</t>
  </si>
  <si>
    <t>regnes det som et  opphold.</t>
  </si>
  <si>
    <r>
      <t xml:space="preserve">Antall husstander gitt finansiering til </t>
    </r>
    <r>
      <rPr>
        <u/>
        <sz val="10"/>
        <rFont val="Times New Roman"/>
        <family val="1"/>
      </rPr>
      <t>utbedring</t>
    </r>
    <r>
      <rPr>
        <sz val="10"/>
        <rFont val="Times New Roman"/>
        <family val="1"/>
      </rPr>
      <t xml:space="preserve"> av bolig gjennom Husbanken- </t>
    </r>
    <r>
      <rPr>
        <u/>
        <sz val="10"/>
        <rFont val="Times New Roman"/>
        <family val="1"/>
      </rPr>
      <t>faktisk utbetalte lån*</t>
    </r>
  </si>
  <si>
    <r>
      <t xml:space="preserve">Antall husstander gitt finansiering til </t>
    </r>
    <r>
      <rPr>
        <u/>
        <sz val="10"/>
        <rFont val="Times New Roman"/>
        <family val="1"/>
      </rPr>
      <t>kjøp</t>
    </r>
    <r>
      <rPr>
        <sz val="10"/>
        <rFont val="Times New Roman"/>
        <family val="1"/>
      </rPr>
      <t xml:space="preserve"> av bolig gjennom Husbanken - </t>
    </r>
    <r>
      <rPr>
        <u/>
        <sz val="10"/>
        <rFont val="Times New Roman"/>
        <family val="1"/>
      </rPr>
      <t>faktisk utbetalte lån*</t>
    </r>
  </si>
  <si>
    <t>*Faktiske utbetalte lån - ikke forhåndstilsagn (innvilgede lån)</t>
  </si>
  <si>
    <t xml:space="preserve"> 5. Antall innvilgede søknader (tilsagn)</t>
  </si>
  <si>
    <t>Kjøp fra SYE</t>
  </si>
  <si>
    <t>Kjøp fra andre innenbys/utenbys</t>
  </si>
  <si>
    <t>Drevet av bydelen selv</t>
  </si>
  <si>
    <t>(Kostrafunksjon 253 - institusjonstjenester)</t>
  </si>
  <si>
    <t>liggedøgn</t>
  </si>
  <si>
    <t>Korttidsopphold (eksklusive korttidsopphold for rehabilitering)</t>
  </si>
  <si>
    <t>Korttidsopphold for rehabilitering</t>
  </si>
  <si>
    <t>Langtidsopphold - ordinært</t>
  </si>
  <si>
    <t>Langtidsopphold -  skjermet enhet for demens</t>
  </si>
  <si>
    <t>Langtidsopphold -  forsterket  (psykiatri, rus)</t>
  </si>
  <si>
    <t>Langtidsopphold forsterket - annet</t>
  </si>
  <si>
    <t>Langtidsopphold -  spesial (særskilt inngåtte kontrakter om enkeltkjøp)</t>
  </si>
  <si>
    <t>Opphold i plass for for lindrende behandling</t>
  </si>
  <si>
    <t>Opphold i MRSA avdeling</t>
  </si>
  <si>
    <t>Opphold i andre boformer med heldøgns omsorg (og evt. pleie)</t>
  </si>
  <si>
    <t>Langtidsopphold i aldershjem</t>
  </si>
  <si>
    <t>Opphold i barne og avlastningsbolig</t>
  </si>
  <si>
    <t>Opphold i barneboliger og avlastningsboliger skal med.</t>
  </si>
  <si>
    <t>Kommentar:</t>
  </si>
  <si>
    <t>Herav antall  utført av private leverandører</t>
  </si>
  <si>
    <t xml:space="preserve">  Tabell 3 - 8 - A</t>
  </si>
  <si>
    <t xml:space="preserve">vedtaks- </t>
  </si>
  <si>
    <t>timer</t>
  </si>
  <si>
    <t>Dagopphold  - gericatjenesten dagrehabilitering 1)</t>
  </si>
  <si>
    <t>Dagsenter/dagtilbud 2)</t>
  </si>
  <si>
    <t>Herav gericatjeneste Dagsenter</t>
  </si>
  <si>
    <t>Herav gericatjeneste Dagsenter for fysisk funksjonshemmede</t>
  </si>
  <si>
    <t>Herav gericatjeneste Dagtilbud for psykisk utviklingshemmende</t>
  </si>
  <si>
    <t xml:space="preserve">Lavterskeltilbud/ åpne kommunale tilbud der personer kan komme og gå uten avtale skal ikke registeres. </t>
  </si>
  <si>
    <t xml:space="preserve">  Tabell 3 - 8 - B</t>
  </si>
  <si>
    <t>Antall vedtakstimer:</t>
  </si>
  <si>
    <t>Herav utført av private leverandører</t>
  </si>
  <si>
    <t xml:space="preserve">  Tabell  3 - 3 - B</t>
  </si>
  <si>
    <t xml:space="preserve">  Tabell  3 - 3 - C</t>
  </si>
  <si>
    <t>Langtidsopphold:</t>
  </si>
  <si>
    <t>Korttidsopphold:</t>
  </si>
  <si>
    <t>Sum andre typer institusjoner</t>
  </si>
  <si>
    <t>3-3-C Antall liggedøgn  totalt fordelt på fordelt på type opphold(KOSTRA funksj. 253 institusjonstjenester)</t>
  </si>
  <si>
    <t>Kjøp fra andre innenbys/utenbys:</t>
  </si>
  <si>
    <t>Kjøp fra SYE:</t>
  </si>
  <si>
    <t>Drevet av bydelen selv:</t>
  </si>
  <si>
    <t>a) Tidsbegrenset opphold i sykehjem</t>
  </si>
  <si>
    <t>b) Opphold i sykehjem</t>
  </si>
  <si>
    <t>c) Opphold i aldershjem og andre boformer med heldøgns pleie</t>
  </si>
  <si>
    <r>
      <t xml:space="preserve">Ventetid oppgis i dager (en uke = 5 dager). Oppgi kun </t>
    </r>
    <r>
      <rPr>
        <u/>
        <sz val="10"/>
        <color indexed="12"/>
        <rFont val="Times New Roman"/>
        <family val="1"/>
      </rPr>
      <t xml:space="preserve">ett </t>
    </r>
    <r>
      <rPr>
        <sz val="10"/>
        <color indexed="12"/>
        <rFont val="Times New Roman"/>
        <family val="1"/>
      </rPr>
      <t>tall. Dersom f.eks. 1 - 3 dager, oppgi gjennomsnittet (2 dager).</t>
    </r>
  </si>
  <si>
    <r>
      <t xml:space="preserve">Skriv </t>
    </r>
    <r>
      <rPr>
        <u/>
        <sz val="10"/>
        <color indexed="12"/>
        <rFont val="Times New Roman"/>
        <family val="1"/>
      </rPr>
      <t>kun</t>
    </r>
    <r>
      <rPr>
        <sz val="10"/>
        <color indexed="12"/>
        <rFont val="Times New Roman"/>
        <family val="1"/>
      </rPr>
      <t xml:space="preserve"> </t>
    </r>
    <r>
      <rPr>
        <b/>
        <sz val="10"/>
        <color indexed="12"/>
        <rFont val="Times New Roman"/>
        <family val="1"/>
      </rPr>
      <t>tallet,</t>
    </r>
    <r>
      <rPr>
        <sz val="10"/>
        <color indexed="12"/>
        <rFont val="Times New Roman"/>
        <family val="1"/>
      </rPr>
      <t xml:space="preserve"> ikke "d" eller "dager" bak.</t>
    </r>
  </si>
  <si>
    <r>
      <t xml:space="preserve"> 1)  Her skal det føres opp antall </t>
    </r>
    <r>
      <rPr>
        <u/>
        <sz val="10"/>
        <color indexed="12"/>
        <rFont val="Times New Roman"/>
        <family val="1"/>
      </rPr>
      <t>personer</t>
    </r>
    <r>
      <rPr>
        <sz val="10"/>
        <color indexed="12"/>
        <rFont val="Times New Roman"/>
        <family val="1"/>
      </rPr>
      <t xml:space="preserve"> som har fått behandlingsplass og/eller rehabiliterings -og omsorgstilbud gjennom</t>
    </r>
  </si>
  <si>
    <r>
      <t xml:space="preserve">4)  Det er ikke summen av tiltakene den enkelte klient har fått som skal føres opp her, men antall </t>
    </r>
    <r>
      <rPr>
        <u/>
        <sz val="10"/>
        <color indexed="12"/>
        <rFont val="Times New Roman"/>
        <family val="1"/>
      </rPr>
      <t>personer</t>
    </r>
    <r>
      <rPr>
        <sz val="10"/>
        <color indexed="12"/>
        <rFont val="Times New Roman"/>
        <family val="1"/>
      </rPr>
      <t xml:space="preserve"> som har benyttet </t>
    </r>
  </si>
  <si>
    <r>
      <t>Ikke</t>
    </r>
    <r>
      <rPr>
        <sz val="10"/>
        <color indexed="12"/>
        <rFont val="Times New Roman"/>
        <family val="1"/>
      </rPr>
      <t>-kommunale barnehager omfatter alle kategorier utenom kommunale i KOSTRA-skjema 16, pkt. 3 A, barnehagens eier</t>
    </r>
  </si>
  <si>
    <r>
      <t xml:space="preserve"> 1) Her skal føres opp timeverk/uke for fysioterapeut som arbeider forebyggende </t>
    </r>
    <r>
      <rPr>
        <u/>
        <sz val="10"/>
        <color indexed="12"/>
        <rFont val="Times New Roman"/>
        <family val="1"/>
      </rPr>
      <t>i helsestasjons- og skolehelsetjenesten</t>
    </r>
    <r>
      <rPr>
        <sz val="10"/>
        <color indexed="12"/>
        <rFont val="Times New Roman"/>
        <family val="1"/>
      </rPr>
      <t xml:space="preserve"> </t>
    </r>
  </si>
  <si>
    <r>
      <t xml:space="preserve">1. </t>
    </r>
    <r>
      <rPr>
        <b/>
        <u/>
        <sz val="10"/>
        <rFont val="Times New Roman"/>
        <family val="1"/>
      </rPr>
      <t>Kommunale</t>
    </r>
    <r>
      <rPr>
        <sz val="10"/>
        <rFont val="Times New Roman"/>
        <family val="1"/>
      </rPr>
      <t xml:space="preserve"> fritidslubber og lignende for barn og ungdom under 14 år</t>
    </r>
  </si>
  <si>
    <r>
      <t xml:space="preserve">når med tilbudet </t>
    </r>
    <r>
      <rPr>
        <u/>
        <sz val="10"/>
        <color indexed="12"/>
        <rFont val="Times New Roman"/>
        <family val="1"/>
      </rPr>
      <t>uten</t>
    </r>
    <r>
      <rPr>
        <sz val="10"/>
        <color indexed="12"/>
        <rFont val="Times New Roman"/>
        <family val="1"/>
      </rPr>
      <t xml:space="preserve"> at en teller alle som har vært innom på enkeltdager</t>
    </r>
  </si>
  <si>
    <r>
      <t xml:space="preserve"> 1)  Kun plasser med sykehjemsstandard skal registreres i denne tabellen. Sett inn flere </t>
    </r>
    <r>
      <rPr>
        <u/>
        <sz val="10"/>
        <color indexed="12"/>
        <rFont val="Times New Roman"/>
        <family val="1"/>
      </rPr>
      <t>rader</t>
    </r>
    <r>
      <rPr>
        <sz val="10"/>
        <color indexed="12"/>
        <rFont val="Times New Roman"/>
        <family val="1"/>
      </rPr>
      <t xml:space="preserve"> ved behov. </t>
    </r>
    <r>
      <rPr>
        <b/>
        <sz val="10"/>
        <color indexed="12"/>
        <rFont val="Times New Roman"/>
        <family val="1"/>
      </rPr>
      <t>Sjekk sumformel!</t>
    </r>
  </si>
  <si>
    <r>
      <t xml:space="preserve">Gjennomsnittlig ventetid i </t>
    </r>
    <r>
      <rPr>
        <b/>
        <u/>
        <sz val="10"/>
        <rFont val="Times New Roman"/>
        <family val="1"/>
      </rPr>
      <t>dager</t>
    </r>
    <r>
      <rPr>
        <b/>
        <sz val="10"/>
        <rFont val="Times New Roman"/>
        <family val="1"/>
      </rPr>
      <t xml:space="preserve"> for fast plass i sykehjem (alle kategorier ventestatus).  4)</t>
    </r>
  </si>
  <si>
    <r>
      <t xml:space="preserve">     </t>
    </r>
    <r>
      <rPr>
        <b/>
        <u/>
        <sz val="10"/>
        <color indexed="12"/>
        <rFont val="Times New Roman"/>
        <family val="1"/>
      </rPr>
      <t>til sykehuset og som betales til SYE.</t>
    </r>
  </si>
  <si>
    <r>
      <t xml:space="preserve">  institusjoner  </t>
    </r>
    <r>
      <rPr>
        <b/>
        <sz val="10"/>
        <color indexed="10"/>
        <rFont val="Times New Roman"/>
        <family val="1"/>
      </rPr>
      <t>1)</t>
    </r>
    <r>
      <rPr>
        <b/>
        <sz val="10"/>
        <rFont val="Times New Roman"/>
        <family val="1"/>
      </rPr>
      <t xml:space="preserve"> som bydelen disponerer.</t>
    </r>
  </si>
  <si>
    <r>
      <t xml:space="preserve">1) Tallene her overføres automatisk fra tabell 4-2 og 4-3. </t>
    </r>
    <r>
      <rPr>
        <b/>
        <sz val="10"/>
        <color indexed="12"/>
        <rFont val="Times New Roman"/>
        <family val="1"/>
      </rPr>
      <t>Sjekk samsvar!</t>
    </r>
  </si>
  <si>
    <t xml:space="preserve">ikke </t>
  </si>
  <si>
    <t>1) Jfr. Fellesskriv 7/2004 Sosialtjenestens formidling og betaling av døgnovernatting</t>
  </si>
  <si>
    <t>Antall personer besøkt innen 14 dager etter innflytting m/ avtale:</t>
  </si>
  <si>
    <t>Antall personer besøkt innen 14 dager etter innflytting u/avtale:</t>
  </si>
  <si>
    <t>Personer i steder m/ avtale besøkt hvert kvartal:</t>
  </si>
  <si>
    <t>Personer i steder u/ avtale besøkt hver måned:</t>
  </si>
  <si>
    <t>Antall personer ikke besøkt m/avtale:</t>
  </si>
  <si>
    <t>Antall personer ikke besøkt u/avtale:</t>
  </si>
  <si>
    <t xml:space="preserve"> c) Korttidsplasser   3)</t>
  </si>
  <si>
    <t>2) Jfr. Fellesskriv 7/2004, pkt 3.2</t>
  </si>
  <si>
    <t>BYDELENES KOMMENTARER OG SAMLEDE VURDERINGER</t>
  </si>
  <si>
    <t>Tabell 2A- 1 - I 
Ledig kapasitet i bydelens barnehager (fulltidsplasser)</t>
  </si>
  <si>
    <t>Antall 
plasser</t>
  </si>
  <si>
    <t>Plasser for barn under tre år</t>
  </si>
  <si>
    <t>Plasser for barn over tre år</t>
  </si>
  <si>
    <t>2A- 1 - I Ledig kapasitet i bydelens barnehager (fulltidsplasser)</t>
  </si>
  <si>
    <t>etter meldt</t>
  </si>
  <si>
    <t>utskrivningsklar</t>
  </si>
  <si>
    <t>Antall liggedøgn etter meldt utskrivningsklare totalt</t>
  </si>
  <si>
    <t>PLANTALL OG PROGNOSER</t>
  </si>
  <si>
    <t>Andel beboere i korttidsplasser i sykehjem som bydelen betaler for, i forhold til samlet antall beboere i sykehjem</t>
  </si>
  <si>
    <t>Andel beboere i skjermede enheter som bydelen betaler for, i forhold til samlet antall beboere i sykehjem</t>
  </si>
  <si>
    <t>Langtids</t>
  </si>
  <si>
    <t>beboere</t>
  </si>
  <si>
    <r>
      <t xml:space="preserve"> 1) Gjelder institusjonsplasser som </t>
    </r>
    <r>
      <rPr>
        <b/>
        <u/>
        <sz val="10"/>
        <color indexed="12"/>
        <rFont val="Times New Roman"/>
        <family val="1"/>
      </rPr>
      <t>ikke</t>
    </r>
    <r>
      <rPr>
        <sz val="10"/>
        <color indexed="12"/>
        <rFont val="Times New Roman"/>
        <family val="1"/>
      </rPr>
      <t xml:space="preserve"> har sykehjemsstandard. Både plasser utenbys og eventuelt plasser innenbys.</t>
    </r>
  </si>
  <si>
    <t xml:space="preserve"> a) I eget hjem 2)</t>
  </si>
  <si>
    <t xml:space="preserve">sykehjemsplass:   </t>
  </si>
  <si>
    <t>Sum ant. personer som venter på plass</t>
  </si>
  <si>
    <t>Antall personer som bor i sykehjem, men som iht. til fritt sykehjemsvalg venter på plass i et annet bestemt sykehjem</t>
  </si>
  <si>
    <t>2) Også personer som etter eget ønske venter hjemme på plass ved et bestemt sykehjem medregnes her.</t>
  </si>
  <si>
    <t>- Herav saksbehandlingstid for søknad om langtidsopphold i sykehjem</t>
  </si>
  <si>
    <t>- Herav saksbehandlingstid for søknad om tidsbegresenset opphold i sykehjem</t>
  </si>
  <si>
    <t>Langtids-opphold</t>
  </si>
  <si>
    <t>Tids-begrenset opphold</t>
  </si>
  <si>
    <t>5) Sum antall omgjorte vedtak er summen av klager omgjort av bydelene eller Fylkesmannen</t>
  </si>
  <si>
    <t>1) Gjelder kun for korttidsopphold</t>
  </si>
  <si>
    <t>Gjennomsnittlig antall liggedøgn per opphold (korttid) 1) 2)</t>
  </si>
  <si>
    <t>1) Skal omfatte oppsøkende virksomhet til alle hjemmeboende eldre &gt; 80 år som ikke er i kontakt med kommunens tjenester.</t>
  </si>
  <si>
    <t xml:space="preserve">har vært </t>
  </si>
  <si>
    <t>inntil</t>
  </si>
  <si>
    <t>fra 1 og</t>
  </si>
  <si>
    <t xml:space="preserve">fra 3 og </t>
  </si>
  <si>
    <t>6 mnd</t>
  </si>
  <si>
    <t>1 mnd</t>
  </si>
  <si>
    <t>inntil 3 mnd</t>
  </si>
  <si>
    <t>inntil 6 mnd</t>
  </si>
  <si>
    <t xml:space="preserve">eller lengre </t>
  </si>
  <si>
    <t>Oppholds-</t>
  </si>
  <si>
    <t xml:space="preserve">lengde </t>
  </si>
  <si>
    <t>lengde</t>
  </si>
  <si>
    <r>
      <t xml:space="preserve"> Antall </t>
    </r>
    <r>
      <rPr>
        <b/>
        <u/>
        <sz val="10"/>
        <rFont val="Times New Roman"/>
        <family val="1"/>
      </rPr>
      <t>barn</t>
    </r>
    <r>
      <rPr>
        <sz val="10"/>
        <rFont val="Times New Roman"/>
        <family val="1"/>
      </rPr>
      <t xml:space="preserve"> under 18 år i døgnovernatting uten kval.avtale</t>
    </r>
  </si>
  <si>
    <r>
      <t xml:space="preserve"> Antall </t>
    </r>
    <r>
      <rPr>
        <b/>
        <u/>
        <sz val="10"/>
        <rFont val="Times New Roman"/>
        <family val="1"/>
      </rPr>
      <t>voksne</t>
    </r>
    <r>
      <rPr>
        <sz val="10"/>
        <rFont val="Times New Roman"/>
        <family val="1"/>
      </rPr>
      <t xml:space="preserve"> over 18 år i døgnovernatting uten kval.avtale</t>
    </r>
  </si>
  <si>
    <t xml:space="preserve"> Tabell P - 1-6</t>
  </si>
  <si>
    <t>5. Til andre driftsformål i bydelen</t>
  </si>
  <si>
    <t xml:space="preserve">  -- inntil 1 mnd</t>
  </si>
  <si>
    <t xml:space="preserve"> --  fra 1 og inntil 3 mnd</t>
  </si>
  <si>
    <t xml:space="preserve">  -- fra 3 og inntil 6 mnd</t>
  </si>
  <si>
    <t xml:space="preserve">  -- 6 mnd eller lengre</t>
  </si>
  <si>
    <t>Sum antall voksne</t>
  </si>
  <si>
    <t>1) Registrering av oppholdslengde skal ikke begrenses av årsskiftet.</t>
  </si>
  <si>
    <t>Sum antall personer som har vært på steder UTEN kval.avtale</t>
  </si>
  <si>
    <t>1-1 ENDRING I SOSIALHJELPSRAMMEN</t>
  </si>
  <si>
    <t>Ant voksne som har vært på steder UTEN kval.avtale</t>
  </si>
  <si>
    <t>Til tabell 1-4/1-5:  Kommenter årsaken til at bydelen benytter steder uten kvalitetsavtale:</t>
  </si>
  <si>
    <r>
      <t xml:space="preserve"> I  rehabiliterings- og omsorgsinstitusjon     </t>
    </r>
    <r>
      <rPr>
        <b/>
        <sz val="10"/>
        <color indexed="12"/>
        <rFont val="Times New Roman"/>
        <family val="1"/>
      </rPr>
      <t xml:space="preserve"> 3)</t>
    </r>
  </si>
  <si>
    <r>
      <t xml:space="preserve">  Antall personer som har fått ett eller flere tilbud    </t>
    </r>
    <r>
      <rPr>
        <b/>
        <sz val="10"/>
        <color indexed="12"/>
        <rFont val="Times New Roman"/>
        <family val="1"/>
      </rPr>
      <t xml:space="preserve"> 4)</t>
    </r>
  </si>
  <si>
    <r>
      <t xml:space="preserve"> 3.Herav antall behandlet innen 1 mnd. </t>
    </r>
    <r>
      <rPr>
        <b/>
        <sz val="10"/>
        <color indexed="12"/>
        <rFont val="Times New Roman"/>
        <family val="1"/>
      </rPr>
      <t xml:space="preserve"> 1)</t>
    </r>
  </si>
  <si>
    <r>
      <t xml:space="preserve"> 9. Herav antall behandlet innen 3 mnd. </t>
    </r>
    <r>
      <rPr>
        <b/>
        <sz val="10"/>
        <rFont val="Times New Roman"/>
        <family val="1"/>
      </rPr>
      <t xml:space="preserve"> </t>
    </r>
    <r>
      <rPr>
        <b/>
        <sz val="10"/>
        <color indexed="12"/>
        <rFont val="Times New Roman"/>
        <family val="1"/>
      </rPr>
      <t>1)</t>
    </r>
  </si>
  <si>
    <t>Gjennomsnitt pr. mnd. 1. tert.</t>
  </si>
  <si>
    <t>Gjennomsnitt 1. tert.</t>
  </si>
  <si>
    <t>Brutto utbetaling 1. tert.</t>
  </si>
  <si>
    <t>Brutto utbetaling 1. tert. (alle byd)</t>
  </si>
  <si>
    <t>Andel 1. tert.</t>
  </si>
  <si>
    <t>Ant som hittil i år har vært på steder UTEN kval.avtale</t>
  </si>
  <si>
    <t xml:space="preserve"> Bruk av døgnovernattingstilbud UTEN</t>
  </si>
  <si>
    <t>prognose</t>
  </si>
  <si>
    <t>- måltall</t>
  </si>
  <si>
    <t>Resultat 1. tertial</t>
  </si>
  <si>
    <t xml:space="preserve"> kvalitetsavtale (hospits, hotell og pensjonat)</t>
  </si>
  <si>
    <t xml:space="preserve"> gjelder både med og uten kval.avtale</t>
  </si>
  <si>
    <t>på steder UTEN kvalitets-avtale</t>
  </si>
  <si>
    <t xml:space="preserve"> Ant. personer med opphold på 3 måneder eller lengre i døgnovernatting -</t>
  </si>
  <si>
    <t>Antall med opphold på 3 måneder eller lengre</t>
  </si>
  <si>
    <t>2) Bystyrets mål er null.</t>
  </si>
  <si>
    <t xml:space="preserve">1) Jf tabell 1-4 - døgnovernatting etter oppholdslengde  </t>
  </si>
  <si>
    <t xml:space="preserve"> Ant. personer</t>
  </si>
  <si>
    <r>
      <t xml:space="preserve"> gjelder både med og uten kval.avtale</t>
    </r>
    <r>
      <rPr>
        <b/>
        <sz val="10"/>
        <rFont val="Times New Roman"/>
        <family val="1"/>
      </rPr>
      <t xml:space="preserve">  </t>
    </r>
    <r>
      <rPr>
        <b/>
        <sz val="10"/>
        <color indexed="12"/>
        <rFont val="Times New Roman"/>
        <family val="1"/>
      </rPr>
      <t xml:space="preserve"> 1)   2)</t>
    </r>
  </si>
  <si>
    <r>
      <t xml:space="preserve"> Ant. personer med oppholdslengde i døgnovernating på 3 måneder eller lengre</t>
    </r>
    <r>
      <rPr>
        <b/>
        <sz val="10"/>
        <rFont val="Times New Roman"/>
        <family val="1"/>
      </rPr>
      <t xml:space="preserve"> - </t>
    </r>
  </si>
  <si>
    <t xml:space="preserve">for hele </t>
  </si>
  <si>
    <t>året</t>
  </si>
  <si>
    <t xml:space="preserve">  Vedtatt     måltall  for i år</t>
  </si>
  <si>
    <t xml:space="preserve">Prognose  for hele      året </t>
  </si>
  <si>
    <t>langtidsopphold -rus</t>
  </si>
  <si>
    <t>Langtidsopphold - rus</t>
  </si>
  <si>
    <t>Rapporter tas direkte ut fra datavarehus.</t>
  </si>
  <si>
    <t>2) Boliger innenfor omsorg+ konseptet, dvs. minimum 50 samlokaliserte boliger med heldøgns vakttjeneste, aktivitetssenter og middagsservering syv dager i uken. (Byrådssak 243/09 Omsorgs + organisering og innhold, byrådssak 174/10 Forskrift om tildeling av bolig i omsorg+ i Oslo kommune)</t>
  </si>
  <si>
    <t>skal ikke registreres her, men i tabell 3-1-B</t>
  </si>
  <si>
    <t xml:space="preserve">Tallene skal være identiske med tallene i bydelens rapportering til Kostra/SSB </t>
  </si>
  <si>
    <r>
      <t xml:space="preserve">NB! Barna fordeles etter de satser foreldrene skal betale fra </t>
    </r>
    <r>
      <rPr>
        <b/>
        <u/>
        <sz val="10"/>
        <color indexed="12"/>
        <rFont val="Times New Roman"/>
        <family val="1"/>
      </rPr>
      <t>1.1.2012</t>
    </r>
    <r>
      <rPr>
        <b/>
        <sz val="10"/>
        <color indexed="12"/>
        <rFont val="Times New Roman"/>
        <family val="1"/>
      </rPr>
      <t>, inkl. kostpenger.</t>
    </r>
  </si>
  <si>
    <t xml:space="preserve">Nevner = Totalt antall sosialhjelpsmottakere i bydelen i rapporteringsåret. </t>
  </si>
  <si>
    <t>Antall saker som er trukket</t>
  </si>
  <si>
    <t xml:space="preserve">  1) Gjennomsnittlig saksbehandlingstid hittil i år.</t>
  </si>
  <si>
    <t>Søknader og avslag på søknad om bolig i Omsorg+ i år</t>
  </si>
  <si>
    <t>Klager etter avslag på søknad om Omsorg+ i år</t>
  </si>
  <si>
    <t>Antall klager etter avslag på bolig i Omsorg+ 1)</t>
  </si>
  <si>
    <t>Antall klager etter avslag på bolig i Omsorg+ i år som fortsatt er under behandling i bydelen</t>
  </si>
  <si>
    <t xml:space="preserve">1) Bydelene bes om å rapportere for antall klager på avslag på søknad om bolig i Omsorg+ i år. </t>
  </si>
  <si>
    <t xml:space="preserve">2) Bydelene bes om å rapportere for antall vedtak om avslag på søknad om bolig i Omsorg+ som er omgjort av bydelen selv som følge av klage. </t>
  </si>
  <si>
    <t xml:space="preserve">3) Bydelene bes her om å rapportere antall klager på avslag om bolig i Omsorg+ som søkeren har anket videre til Oslo klagenemd. </t>
  </si>
  <si>
    <t xml:space="preserve">4) Bydelene bes om å rapportere antallet klager på avslag om bolig i Omsorg+ der Oslo klagenemd har omgjort vedtaket. </t>
  </si>
  <si>
    <t>5) Sum antall omgjorte vedtak er summen av klager omgjort av bydelene eller Oslo klagenemd</t>
  </si>
  <si>
    <t>Antall vedtak omgjort av Oslo klagenemd som følge av klage 4)</t>
  </si>
  <si>
    <t>Antall klager som er anket videre til Oslo klagenemd 3)</t>
  </si>
  <si>
    <t>Antall klager etter avslag på bolig i Omsorg+ i år som fortsatt er under behandling hos Oslo klagenemd</t>
  </si>
  <si>
    <t>Antall vedtak omgjort av bydelen som følge av klage 2)</t>
  </si>
  <si>
    <t>Tabell 3-9-B</t>
  </si>
  <si>
    <t>Tabell 3-9-C</t>
  </si>
  <si>
    <t>3-9-B Søknader og avslag på søknad om bolig i Omsorg+ i år</t>
  </si>
  <si>
    <t>3-9-C Klager etter avslag på søknad om Omsorg+ i år</t>
  </si>
  <si>
    <t>totalt 4)</t>
  </si>
  <si>
    <t xml:space="preserve"> 4) Bruk tallene som HEV har tatt ut fra Gerica over antall liggedøgn fordelt på somatisk og psykiatrisk sykehus.</t>
  </si>
  <si>
    <t>5)  Bruk tallene som HEV har tatt ut fra gerica over antall meldt utskrivningsklar fordelt på somatisk og psykiatrisk sykehus.</t>
  </si>
  <si>
    <t>Antall søknader om sykehjemsplass i år</t>
  </si>
  <si>
    <t>Antall saker fortsatt under behandling, overf. neste år</t>
  </si>
  <si>
    <t>Antall søknader om sykehjemsplass, overf. fra forrige år</t>
  </si>
  <si>
    <t>Antall søknader om bolig omsorg +, overf. fra forrige år</t>
  </si>
  <si>
    <t>Antall søknader om bolig omsrog+ i år</t>
  </si>
  <si>
    <t>Antall innvilgede søknader om bolig omsorg+</t>
  </si>
  <si>
    <t>Antall avslåtte søknader om bolg omsorg+</t>
  </si>
  <si>
    <t>Antall avslåtte søknader om bolig omsorg+</t>
  </si>
  <si>
    <t xml:space="preserve">  Antall plasser som inntektene relaterer seg til 2)</t>
  </si>
  <si>
    <t xml:space="preserve">1) Gjelder søknader om barnehageplass i bydelen, uavhengig av bostedsbydel </t>
  </si>
  <si>
    <t>Data hentes fra SATS</t>
  </si>
  <si>
    <r>
      <t xml:space="preserve">1) </t>
    </r>
    <r>
      <rPr>
        <sz val="10"/>
        <color indexed="12"/>
        <rFont val="Times-Roman"/>
      </rPr>
      <t>Gjelder søknader om barnehageplass i bydelen, uavhengig av bostedsbydel og uavhengig av hvor barnet har barnehageplass</t>
    </r>
  </si>
  <si>
    <t>0 år - født 2012</t>
  </si>
  <si>
    <t xml:space="preserve">  Antall barn 0 år (født 2012)</t>
  </si>
  <si>
    <t>Antall liggedøgn totalt for alle beboere som har avsluttet sitt opphold i 2012 2)</t>
  </si>
  <si>
    <t>2) Oppgi gjennomsnittlig antall plasser til disposisjon i 2012 basert på registreringer 1., 2. og 3 tertial.</t>
  </si>
  <si>
    <t>Antall deltakere i KVP pr 30.04. med individuell plan iht. til lov om sosiale tjenester i NAV § 33</t>
  </si>
  <si>
    <t>Søkere uten tilbud som ønsker plass innen 30.04.2012</t>
  </si>
  <si>
    <t>Søkere uten tilbud som ønsker plass etter 01.01.2012</t>
  </si>
  <si>
    <t>3-3-B Gjennomsnittlig antall liggedøgn i sykehjem for  beboere som har avsluttet sitt opphold i løpet av 2012</t>
  </si>
  <si>
    <t>3-8-A Antall personer som har hatt dagsenter/dagopphold/dagtilbud og totalt antall vedtakstimer i 2012, fordelt på type tjeneste</t>
  </si>
  <si>
    <t>Prognose 2012</t>
  </si>
  <si>
    <t>Måltall 2012</t>
  </si>
  <si>
    <t>Antall personer i tilbudet pr. 30.04. med opphold på 3 mnd. eller lengre</t>
  </si>
  <si>
    <t>1-7 SAKSBEHANDLINGSTID VED SOSIALSENTRENE I PERIODEN 01.01. - 30.04.</t>
  </si>
  <si>
    <t>1-14-B ANMELDTE SAKER - URETTSMESSIG HEVET SOSIALHJELP PR. 30.04.</t>
  </si>
  <si>
    <t>2A-1-G SØKERLISTE TIL BARNEHAGE PR. 30.04.</t>
  </si>
  <si>
    <t>3-2-A TID PÅ VENTELISTER TIL FAST PLASS I INSTITUSJON/BOTILBUD. PR. 30.04.</t>
  </si>
  <si>
    <t>3-5A ANTALL PERSONER SOM MOTTAR HJEMMETJENESTER PR. 30.04.</t>
  </si>
  <si>
    <t>3-6 ANTALL INNBYGGERE OG ANDEL MOTTAKERE AV HJEMMETJENESTER &lt;67 ÅR, 67-79 ÅR OG 80 ÅR. PR. 30.04.</t>
  </si>
  <si>
    <t>3-8-B TRYGGHETSALARMER PR. 30.04.</t>
  </si>
  <si>
    <t>3-9 BEBOERE MED VEDTAK OM BOLIG TIL PLEIE- OG OMSORGSFORMÅL - ETTER KJØNN OG ALDER. PR. 30.04.</t>
  </si>
  <si>
    <t>3-12 AKTIVITETER FOR PSYKISK UTVIKLINGSHEMMEDE SOM BYDELEN FORVALTER ELLER KJØPER AV ANDRE - ANTALL PLASSER PR.30.04.</t>
  </si>
  <si>
    <t>4-4 KLIENTER UTEN VEDTAK OM ØKONOMISK SOSIALHJELP. AKKUMULERT PR. 30.04.</t>
  </si>
  <si>
    <t>Perioden 01.01.-30.04.</t>
  </si>
  <si>
    <t xml:space="preserve"> Perioden 01.01.-30.04.</t>
  </si>
  <si>
    <t>5. Overføring til andre driftsformål i bydelen</t>
  </si>
  <si>
    <r>
      <t xml:space="preserve">1) Med tildelt sosialhjelpsramme forstås det beløpet bydelen ble tildelt over </t>
    </r>
    <r>
      <rPr>
        <b/>
        <sz val="10"/>
        <color rgb="FF0000FF"/>
        <rFont val="Times New Roman"/>
        <family val="1"/>
      </rPr>
      <t>FO4 Økonomisk sosialhjelp</t>
    </r>
    <r>
      <rPr>
        <sz val="10"/>
        <color rgb="FF0000FF"/>
        <rFont val="Times New Roman"/>
        <family val="1"/>
      </rPr>
      <t xml:space="preserve"> gjennom Bystyrets budsjettvedtak </t>
    </r>
  </si>
  <si>
    <t xml:space="preserve"> 2. Antall behandlede søknader</t>
  </si>
  <si>
    <r>
      <t xml:space="preserve"> 12. Antall søknader som ble avslått  </t>
    </r>
    <r>
      <rPr>
        <b/>
        <sz val="10"/>
        <color rgb="FF0000FF"/>
        <rFont val="Times New Roman"/>
        <family val="1"/>
      </rPr>
      <t>3)</t>
    </r>
  </si>
  <si>
    <r>
      <t xml:space="preserve"> 13. Antall effektuerte boligtildelinger  </t>
    </r>
    <r>
      <rPr>
        <b/>
        <sz val="10"/>
        <color rgb="FF0000FF"/>
        <rFont val="Times New Roman"/>
        <family val="1"/>
      </rPr>
      <t>4)</t>
    </r>
  </si>
  <si>
    <t>Antall som kun har arbeidsmarkedstiltak i statlig regi 2)</t>
  </si>
  <si>
    <t>Antall som kun har tiltak/aktiviteter i kommunal regi</t>
  </si>
  <si>
    <t>Antall som har tiltak/aktiviteter både i statlig og kommunal regi (kombinasjon)</t>
  </si>
  <si>
    <t>Tabell 1-10-B</t>
  </si>
  <si>
    <t>1) Ikke alle bydeler har Ny Sjanse</t>
  </si>
  <si>
    <t>Akkumulert</t>
  </si>
  <si>
    <t>Aktivisering som ikke omfatter arbeid, men som omfatter språkopplæring.</t>
  </si>
  <si>
    <t>Sosialhjelp som hovedinntektskilde</t>
  </si>
  <si>
    <t>Flyttet til annen bydel</t>
  </si>
  <si>
    <t>Flyttet ut av kommunen</t>
  </si>
  <si>
    <t>Over til kvalifiseringsprogrammet</t>
  </si>
  <si>
    <t>Annet (inkludert ukjent og forsvunnet)</t>
  </si>
  <si>
    <t>Aktivisering gjennom andre kommunale kurs eller tiltak som verken omfatter arbeid eller språkopplæring.</t>
  </si>
  <si>
    <r>
      <t>Aktivisering som omfatter arbeid</t>
    </r>
    <r>
      <rPr>
        <b/>
        <vertAlign val="superscript"/>
        <sz val="10"/>
        <color rgb="FF0000FF"/>
        <rFont val="Times New Roman"/>
        <family val="1"/>
      </rPr>
      <t>2)</t>
    </r>
    <r>
      <rPr>
        <sz val="10"/>
        <rFont val="Times New Roman"/>
        <family val="1"/>
      </rPr>
      <t xml:space="preserve"> - eventuelt samtidig med språkopplæring.</t>
    </r>
  </si>
  <si>
    <t>Deltakere i             Ny Sjanse</t>
  </si>
  <si>
    <r>
      <t xml:space="preserve">4. Overføring til kjøp av plasser for </t>
    </r>
    <r>
      <rPr>
        <u/>
        <sz val="10"/>
        <rFont val="Times New Roman"/>
        <family val="1"/>
      </rPr>
      <t>rusmisbrukere</t>
    </r>
    <r>
      <rPr>
        <sz val="10"/>
        <rFont val="Times New Roman"/>
        <family val="1"/>
      </rPr>
      <t xml:space="preserve"> i rehab.-/omsorgsinstitusjoner </t>
    </r>
  </si>
  <si>
    <r>
      <t xml:space="preserve"> Tabell 1 - 4-</t>
    </r>
    <r>
      <rPr>
        <b/>
        <sz val="10"/>
        <color rgb="FFFF0000"/>
        <rFont val="Times New Roman"/>
        <family val="1"/>
      </rPr>
      <t>B</t>
    </r>
  </si>
  <si>
    <t xml:space="preserve">     Ved opphold på ulike overnattingssteder, men i en sammenhengede periode, registreres hele perioden.</t>
  </si>
  <si>
    <t xml:space="preserve">     Ved opphold i flere ikke sammenhengende perioder, registreres perioden av lengst varighet.</t>
  </si>
  <si>
    <t xml:space="preserve"> Antall personer som har vært i døgnovernattings-</t>
  </si>
  <si>
    <t xml:space="preserve"> tilbud UTEN kvalitetsavtale hittil i år</t>
  </si>
  <si>
    <t xml:space="preserve">klienter </t>
  </si>
  <si>
    <t>pr måned</t>
  </si>
  <si>
    <t xml:space="preserve">  Antall klienter med økonomisk sosialhjelp </t>
  </si>
  <si>
    <t>med utbet.</t>
  </si>
  <si>
    <t>1) Aktive klienter = det antallet som i løpet av en måned har fått anvist økonomisk sosialhjelp i OSKAR - tilsvarende månedsrapporteringen til EST.</t>
  </si>
  <si>
    <t>4) Akkumulert antall klienter = antallet individer med anvist økonomisk sosialhjelp en eller flere ganger hittil i år.</t>
  </si>
  <si>
    <t xml:space="preserve">Tabell 4 -2  </t>
  </si>
  <si>
    <r>
      <t xml:space="preserve">Gj.snitt hittil i år </t>
    </r>
    <r>
      <rPr>
        <b/>
        <sz val="10"/>
        <color rgb="FF0000FF"/>
        <rFont val="Times New Roman"/>
        <family val="1"/>
      </rPr>
      <t xml:space="preserve"> 3</t>
    </r>
    <r>
      <rPr>
        <b/>
        <sz val="10"/>
        <color indexed="12"/>
        <rFont val="Times New Roman"/>
        <family val="1"/>
      </rPr>
      <t>)</t>
    </r>
  </si>
  <si>
    <t>2) Alle tall skal regnes pr. mnd. Månedstallene summeres og deles på 4.</t>
  </si>
  <si>
    <t>1) Brutto utbetaling pr klient = anvist økonomisk sosialhjelp i OSKAR - tilsvarende månedsrapporteringen til EST.</t>
  </si>
  <si>
    <r>
      <t xml:space="preserve">Aktive klienter med utbetalt økonomisk sosialhjelp (bidrag og lån) </t>
    </r>
    <r>
      <rPr>
        <b/>
        <sz val="10"/>
        <color indexed="12"/>
        <rFont val="Times New Roman"/>
        <family val="1"/>
      </rPr>
      <t>1)</t>
    </r>
  </si>
  <si>
    <r>
      <t xml:space="preserve">Tabell 4 - 3A - Brutto utbetaling </t>
    </r>
    <r>
      <rPr>
        <b/>
        <vertAlign val="superscript"/>
        <sz val="10"/>
        <color rgb="FF0000FF"/>
        <rFont val="Times New Roman"/>
        <family val="1"/>
      </rPr>
      <t>1)</t>
    </r>
    <r>
      <rPr>
        <b/>
        <sz val="10"/>
        <rFont val="Times New Roman"/>
        <family val="1"/>
      </rPr>
      <t xml:space="preserve"> pr. klient pr. måned (bidrag og lån)</t>
    </r>
  </si>
  <si>
    <r>
      <t xml:space="preserve"> private døgnovernattingstilbud   </t>
    </r>
    <r>
      <rPr>
        <b/>
        <sz val="10"/>
        <color indexed="12"/>
        <rFont val="Times New Roman"/>
        <family val="1"/>
      </rPr>
      <t>1)</t>
    </r>
  </si>
  <si>
    <t>NY SJANSE</t>
  </si>
  <si>
    <t>Andre mottakere av øk.soshjelp</t>
  </si>
  <si>
    <r>
      <t>1-11-</t>
    </r>
    <r>
      <rPr>
        <b/>
        <sz val="10"/>
        <color rgb="FFFF0000"/>
        <rFont val="Times New Roman"/>
        <family val="1"/>
      </rPr>
      <t>G</t>
    </r>
    <r>
      <rPr>
        <b/>
        <sz val="10"/>
        <rFont val="Times New Roman"/>
        <family val="1"/>
      </rPr>
      <t xml:space="preserve"> Resultat for deltakere som avsluttet Ny Sjanse i perioden</t>
    </r>
  </si>
  <si>
    <r>
      <t>1-11-</t>
    </r>
    <r>
      <rPr>
        <b/>
        <sz val="10"/>
        <color rgb="FFFF0000"/>
        <rFont val="Times New Roman"/>
        <family val="1"/>
      </rPr>
      <t xml:space="preserve">H </t>
    </r>
    <r>
      <rPr>
        <b/>
        <sz val="10"/>
        <rFont val="Times New Roman"/>
        <family val="1"/>
      </rPr>
      <t>Resultat for mottakere av sosialhjelp (</t>
    </r>
    <r>
      <rPr>
        <b/>
        <u/>
        <sz val="10"/>
        <rFont val="Times New Roman"/>
        <family val="1"/>
      </rPr>
      <t>ikke deltakere i KVP, Intro og Ny Sjanse</t>
    </r>
    <r>
      <rPr>
        <b/>
        <sz val="10"/>
        <rFont val="Times New Roman"/>
        <family val="1"/>
      </rPr>
      <t>) som avsluttet kommunale tiltak i perioden</t>
    </r>
  </si>
  <si>
    <r>
      <t>1-11-</t>
    </r>
    <r>
      <rPr>
        <b/>
        <sz val="10"/>
        <color rgb="FFFF0000"/>
        <rFont val="Times New Roman"/>
        <family val="1"/>
      </rPr>
      <t>I</t>
    </r>
    <r>
      <rPr>
        <b/>
        <sz val="10"/>
        <rFont val="Times New Roman"/>
        <family val="1"/>
      </rPr>
      <t xml:space="preserve"> ANTALL PERSONER SOM HAR ELLER HAR HATT ET INSTITUSJONSTILBUD INNEN RUSSEKTOREN</t>
    </r>
  </si>
  <si>
    <r>
      <t>1-15-</t>
    </r>
    <r>
      <rPr>
        <b/>
        <sz val="10"/>
        <color rgb="FFFF0000"/>
        <rFont val="Times New Roman"/>
        <family val="1"/>
      </rPr>
      <t>A</t>
    </r>
    <r>
      <rPr>
        <b/>
        <sz val="10"/>
        <rFont val="Times New Roman"/>
        <family val="1"/>
      </rPr>
      <t xml:space="preserve"> BRUK AV INDIVIDUELL PLAN (IP) PR. 30.04. FOR KLIENTER MED BEHOV FOR LANGVARIG OG KOORDINERTE TJENESTER</t>
    </r>
  </si>
  <si>
    <r>
      <t xml:space="preserve"> Antall </t>
    </r>
    <r>
      <rPr>
        <b/>
        <u/>
        <sz val="10"/>
        <rFont val="Times New Roman"/>
        <family val="1"/>
      </rPr>
      <t>barn</t>
    </r>
    <r>
      <rPr>
        <sz val="10"/>
        <rFont val="Times New Roman"/>
        <family val="1"/>
      </rPr>
      <t xml:space="preserve"> under 18 år</t>
    </r>
  </si>
  <si>
    <r>
      <t xml:space="preserve"> Antall </t>
    </r>
    <r>
      <rPr>
        <b/>
        <u/>
        <sz val="10"/>
        <rFont val="Times New Roman"/>
        <family val="1"/>
      </rPr>
      <t>voksne</t>
    </r>
    <r>
      <rPr>
        <sz val="10"/>
        <rFont val="Times New Roman"/>
        <family val="1"/>
      </rPr>
      <t xml:space="preserve"> over 18 år</t>
    </r>
  </si>
  <si>
    <r>
      <rPr>
        <b/>
        <sz val="10"/>
        <color rgb="FF0000FF"/>
        <rFont val="Times New Roman"/>
        <family val="1"/>
      </rPr>
      <t>1)</t>
    </r>
    <r>
      <rPr>
        <sz val="10"/>
        <color rgb="FF0000FF"/>
        <rFont val="Times New Roman"/>
        <family val="1"/>
      </rPr>
      <t xml:space="preserve">  Dersom flere kategorier er aktuelle for en deltaker (f eks arbeid og utdanning), registreres den kategorien som utgjør hovedtyngden.</t>
    </r>
  </si>
  <si>
    <r>
      <rPr>
        <b/>
        <sz val="10"/>
        <color rgb="FF0000FF"/>
        <rFont val="Times New Roman"/>
        <family val="1"/>
      </rPr>
      <t>2)</t>
    </r>
    <r>
      <rPr>
        <sz val="10"/>
        <color rgb="FF0000FF"/>
        <rFont val="Times New Roman"/>
        <family val="1"/>
      </rPr>
      <t xml:space="preserve">  Jf forskrift om arbeidsmarkedstiltak</t>
    </r>
  </si>
  <si>
    <r>
      <rPr>
        <b/>
        <sz val="10"/>
        <color indexed="12"/>
        <rFont val="Times New Roman"/>
        <family val="1"/>
      </rPr>
      <t>3)</t>
    </r>
    <r>
      <rPr>
        <sz val="10"/>
        <color indexed="12"/>
        <rFont val="Times New Roman"/>
        <family val="1"/>
      </rPr>
      <t xml:space="preserve">  F eks arbeidsavklaringspenger(AAP) og overgangsstønad</t>
    </r>
  </si>
  <si>
    <r>
      <rPr>
        <b/>
        <sz val="10"/>
        <color rgb="FF0000FF"/>
        <rFont val="Times New Roman"/>
        <family val="1"/>
      </rPr>
      <t>1)</t>
    </r>
    <r>
      <rPr>
        <sz val="10"/>
        <color rgb="FF0000FF"/>
        <rFont val="Times New Roman"/>
        <family val="1"/>
      </rPr>
      <t xml:space="preserve">  En mottaker kan kun plasseres i en aktivseringskategori</t>
    </r>
  </si>
  <si>
    <r>
      <rPr>
        <b/>
        <sz val="10"/>
        <color rgb="FF0000FF"/>
        <rFont val="Times New Roman"/>
        <family val="1"/>
      </rPr>
      <t>2)</t>
    </r>
    <r>
      <rPr>
        <sz val="10"/>
        <color rgb="FF0000FF"/>
        <rFont val="Times New Roman"/>
        <family val="1"/>
      </rPr>
      <t xml:space="preserve">  Med a</t>
    </r>
    <r>
      <rPr>
        <i/>
        <sz val="10"/>
        <color rgb="FF0000FF"/>
        <rFont val="Times New Roman"/>
        <family val="1"/>
      </rPr>
      <t xml:space="preserve">ktivisering som omfatter arbeid menes her: </t>
    </r>
    <r>
      <rPr>
        <sz val="10"/>
        <color rgb="FF0000FF"/>
        <rFont val="Times New Roman"/>
        <family val="1"/>
      </rPr>
      <t xml:space="preserve">tiltak som arbeidspraksis i ordinær virksomhet (uten individstønad),  </t>
    </r>
  </si>
  <si>
    <t xml:space="preserve">      arbeidspraksis i kommunal arbeidstreningsgruppe og språkopplæring med arbeidspraksis, samt jobbklubb/jobbsøking.</t>
  </si>
  <si>
    <t>Ordinært arbeid med og uten lønnstilskudd</t>
  </si>
  <si>
    <t xml:space="preserve">Midlertidig inntektssikring </t>
  </si>
  <si>
    <t>Andre arbeidsmarkedstiltak i statlig regi</t>
  </si>
  <si>
    <t>Midlertidig inntektssikring</t>
  </si>
  <si>
    <t>Overføring fra FO4 Økonomisk sosialhjelp til driftsrammen:</t>
  </si>
  <si>
    <r>
      <t>1.</t>
    </r>
    <r>
      <rPr>
        <strike/>
        <sz val="10"/>
        <rFont val="Times New Roman"/>
        <family val="1"/>
      </rPr>
      <t xml:space="preserve"> </t>
    </r>
    <r>
      <rPr>
        <sz val="10"/>
        <rFont val="Times New Roman"/>
        <family val="1"/>
      </rPr>
      <t>Overføring til Introduksjonsordningen (Kostra F275)</t>
    </r>
  </si>
  <si>
    <t>2. Overføring til Kvalifiseringsprogrammet (Kostra F276)</t>
  </si>
  <si>
    <t>3. Overføring til aktive tiltak overfor klienter og styrkingstiltak i sosialtjenesten</t>
  </si>
  <si>
    <t>Sum overføringer fra økonomisk sosialhjelp til driftsrammen</t>
  </si>
  <si>
    <t xml:space="preserve">Overføringer fra driftsrammen til økonomisk sosialhjelp </t>
  </si>
  <si>
    <t xml:space="preserve"> Tabell 1 - 4-A</t>
  </si>
  <si>
    <t xml:space="preserve"> Tabell 1 - 4-B</t>
  </si>
  <si>
    <r>
      <t xml:space="preserve">Antall personer hittil i år - etter oppholdslengde </t>
    </r>
    <r>
      <rPr>
        <b/>
        <vertAlign val="superscript"/>
        <sz val="9"/>
        <color rgb="FF0000FF"/>
        <rFont val="Times New Roman"/>
        <family val="1"/>
      </rPr>
      <t>1)</t>
    </r>
    <r>
      <rPr>
        <b/>
        <sz val="9"/>
        <rFont val="Times New Roman"/>
        <family val="1"/>
      </rPr>
      <t xml:space="preserve"> Gjelder opphold både MED og UTEN kvalitetsavtale</t>
    </r>
  </si>
  <si>
    <r>
      <t xml:space="preserve">Mottakere av økonomisk sosialhjelp </t>
    </r>
    <r>
      <rPr>
        <b/>
        <u/>
        <sz val="10"/>
        <rFont val="Times New Roman"/>
        <family val="1"/>
      </rPr>
      <t>som ikke er deltakere i KVP, Intro eller Ny Sjanse</t>
    </r>
    <r>
      <rPr>
        <b/>
        <sz val="10"/>
        <rFont val="Times New Roman"/>
        <family val="1"/>
      </rPr>
      <t xml:space="preserve"> men som er i aktivisering</t>
    </r>
  </si>
  <si>
    <r>
      <t xml:space="preserve">Aktivisering som omfatter arbeid </t>
    </r>
    <r>
      <rPr>
        <b/>
        <vertAlign val="superscript"/>
        <sz val="10"/>
        <color rgb="FF0000FF"/>
        <rFont val="Times New Roman"/>
        <family val="1"/>
      </rPr>
      <t>2)</t>
    </r>
    <r>
      <rPr>
        <sz val="10"/>
        <rFont val="Times New Roman"/>
        <family val="1"/>
      </rPr>
      <t xml:space="preserve"> - eventuelt samtidig med språkopplæring.</t>
    </r>
  </si>
  <si>
    <r>
      <t>Andre arbeidsmarkedstiltak i statlig regi</t>
    </r>
    <r>
      <rPr>
        <b/>
        <sz val="10"/>
        <color rgb="FF0000FF"/>
        <rFont val="Times New Roman"/>
        <family val="1"/>
      </rPr>
      <t xml:space="preserve"> 2)</t>
    </r>
  </si>
  <si>
    <r>
      <t xml:space="preserve">Midlertidig inntektssikring </t>
    </r>
    <r>
      <rPr>
        <b/>
        <sz val="10"/>
        <color rgb="FF0000FF"/>
        <rFont val="Times New Roman"/>
        <family val="1"/>
      </rPr>
      <t>3)</t>
    </r>
  </si>
  <si>
    <t xml:space="preserve">  Tabell 1 - 11 - I</t>
  </si>
  <si>
    <t>Tabell 1-11-H</t>
  </si>
  <si>
    <t>Tabell 1-11-G</t>
  </si>
  <si>
    <t>Kommenter eventuelt tabell 1-15 nedenfor:</t>
  </si>
  <si>
    <t>3)  Gjelder kommunale og private institusjoner som er administrert av Velferdsetaten (jf. etatens "Tiltakskatalog").</t>
  </si>
  <si>
    <r>
      <t xml:space="preserve"> 11. Antall innvilgelser av kommunal bolig </t>
    </r>
    <r>
      <rPr>
        <b/>
        <sz val="10"/>
        <rFont val="Times New Roman"/>
        <family val="1"/>
      </rPr>
      <t>2)  3)</t>
    </r>
  </si>
  <si>
    <t xml:space="preserve">  2) Gjelder institusjoner som er hjemlet i helse- og omsorgstjenesteloven.</t>
  </si>
  <si>
    <t>har avsluttet sitt opphold hittil i år</t>
  </si>
  <si>
    <t>Antall avsluttede opphold (korttids) hittil i år 1)</t>
  </si>
  <si>
    <t>Antall beboere som har avsluttet opphold i sykehjem hittil i år</t>
  </si>
  <si>
    <t>gjennomsnittlig lengde for sykehjemsopphold som er avsluttet hittil i år.</t>
  </si>
  <si>
    <t>1) Praktisk bistand - vedtak fattet etter lov om kommunale helse- og omsorgstjenester § 3-2, 6b</t>
  </si>
  <si>
    <t xml:space="preserve">2) Praktisk bistand - opplæring: daglige gjøremål. (Formålet </t>
  </si>
  <si>
    <t xml:space="preserve">3) Brukerstyrt personlig assistent. Vedtak fattet etter lov om kommunale helse- og omsorgstjenester § 3-2, 6a. Skal </t>
  </si>
  <si>
    <t>1) Opphold med pleie og rehabilitering  (vedtak etter lov om kommunale helse- og omsorgstjenester)</t>
  </si>
  <si>
    <t>2) Dagsenter/ dagtilbud (vedtak etter lov om kommunale helse- og omsorgstjenester eller uhjemlet vedtak)</t>
  </si>
  <si>
    <t xml:space="preserve"> Perioden 01.01.-31.08.:</t>
  </si>
  <si>
    <t xml:space="preserve">Resultat </t>
  </si>
  <si>
    <t>NB ! Boform i institusjon som er hjemlet (som det kan kreves vederlag for) etter helse- og omsorgstjenesteloven</t>
  </si>
  <si>
    <t xml:space="preserve">    Gjelder institusjoner som er hjemlet i helse- og omsorgstjenesteloven.</t>
  </si>
  <si>
    <t>1) Sykehjem som er hjemlet i helse- og omsorgstjenesteloven der det kan kreves vederlag for opphold i institusjon.</t>
  </si>
  <si>
    <t xml:space="preserve">1) Opphold i sykehjem, aldershjem og andre boformer med heldøgns omsorg (og evt pleie) som er hjemlet i </t>
  </si>
  <si>
    <t xml:space="preserve">helse- og omsorgstjenesteloven, dvs. boformer der det kan kreves vederlag for opphold i institusjon. </t>
  </si>
  <si>
    <t>4) Hjemmesykepleie (jfr. lov om kommunale helse- og omsorgstjenester § 3-2 første ledd nr. 6 bokstav a.</t>
  </si>
  <si>
    <t xml:space="preserve">      og antall innbyggere i bydelen i samme aldersgruppe. </t>
  </si>
  <si>
    <t>Ant barn under 18 år som har vært på steder UTEN kval.avtale</t>
  </si>
  <si>
    <t xml:space="preserve">Sum antall personer </t>
  </si>
  <si>
    <t>1-6 BYDELENS OPPFØLGING AV PERSONER I PRIVATE DØGNOVERNATTINGSTILBUD. ANTALL PERSONER SOM ER I TILBUDET PR. 31.08.</t>
  </si>
  <si>
    <t>1-8 BEHANDLINGSTID FOR KLAGESAKER TIL FYLKESMANNEN I PERIODEN 01.01. - 31.08.</t>
  </si>
  <si>
    <r>
      <t xml:space="preserve">Antall deltakere i Introduksjonsprogrammet </t>
    </r>
    <r>
      <rPr>
        <b/>
        <vertAlign val="superscript"/>
        <sz val="10"/>
        <rFont val="Times New Roman"/>
        <family val="1"/>
      </rPr>
      <t>1)</t>
    </r>
    <r>
      <rPr>
        <b/>
        <sz val="10"/>
        <rFont val="Times New Roman"/>
        <family val="1"/>
      </rPr>
      <t xml:space="preserve"> pr 31.08.</t>
    </r>
  </si>
  <si>
    <r>
      <t xml:space="preserve">Antall deltakere i Ny Sjanse </t>
    </r>
    <r>
      <rPr>
        <b/>
        <vertAlign val="superscript"/>
        <sz val="10"/>
        <rFont val="Times New Roman"/>
        <family val="1"/>
      </rPr>
      <t xml:space="preserve">1) </t>
    </r>
    <r>
      <rPr>
        <b/>
        <sz val="10"/>
        <rFont val="Times New Roman"/>
        <family val="1"/>
      </rPr>
      <t>pr 31.08.</t>
    </r>
  </si>
  <si>
    <r>
      <t xml:space="preserve">Aktivisering i KOMMUNALE tiltak av mottakere av økonomisk sosialhjelp som </t>
    </r>
    <r>
      <rPr>
        <b/>
        <u/>
        <sz val="10"/>
        <rFont val="Times New Roman"/>
        <family val="1"/>
      </rPr>
      <t>ikke er deltakere i KVP, Intro eller Ny Sjanse</t>
    </r>
    <r>
      <rPr>
        <b/>
        <sz val="10"/>
        <rFont val="Times New Roman"/>
        <family val="1"/>
      </rPr>
      <t xml:space="preserve">. Antall mottakere som pr 31.08. er aktivisert. </t>
    </r>
    <r>
      <rPr>
        <b/>
        <vertAlign val="superscript"/>
        <sz val="10"/>
        <rFont val="Times New Roman"/>
        <family val="1"/>
      </rPr>
      <t>1)</t>
    </r>
  </si>
  <si>
    <r>
      <rPr>
        <b/>
        <sz val="10"/>
        <color rgb="FFFF0000"/>
        <rFont val="Times New Roman"/>
        <family val="1"/>
      </rPr>
      <t>Tabell 1-15-B</t>
    </r>
    <r>
      <rPr>
        <b/>
        <sz val="10"/>
        <rFont val="Times New Roman"/>
        <family val="1"/>
      </rPr>
      <t xml:space="preserve">  Antall deltakere i KVP pr 31.08. med individuell plan iht. til lov om sosiale tjenester i NAV § 33</t>
    </r>
  </si>
  <si>
    <t>Antall barn fra bydelen med vedtak om direkte hjelp pr. 31.08.</t>
  </si>
  <si>
    <t>Antall timer hjelp pr. uke totalt blant bydelens barn pr. 31.08.</t>
  </si>
  <si>
    <t>3-1-B ANTALL BEBOERE I INSTITUSJON SOM BYDELEN BETALER FOR - ETTER KJØNN OG ALDER. PR. 31.08.</t>
  </si>
  <si>
    <t>3-1-D1 BEBOERE I UTENBYS SYKEHJEM. PR. 31.08.</t>
  </si>
  <si>
    <t>3-2-B SAKSBEHANDLINGSTIDER I PLEIE- OG OMSORGSTJENESTER. PR. 31.08. - INSTITUSJONSTJENESTEN"</t>
  </si>
  <si>
    <t>Resultat pr. 31.08."</t>
  </si>
  <si>
    <r>
      <t xml:space="preserve">1) </t>
    </r>
    <r>
      <rPr>
        <b/>
        <sz val="10"/>
        <color indexed="12"/>
        <rFont val="Times New Roman"/>
        <family val="1"/>
      </rPr>
      <t>Beboere</t>
    </r>
    <r>
      <rPr>
        <sz val="10"/>
        <color indexed="12"/>
        <rFont val="Times New Roman"/>
        <family val="1"/>
      </rPr>
      <t xml:space="preserve"> i plasser som forvaltes av Sykehjemsetaten (SYE) innenbys og utenbys, i plasser som drives av bydelen selv</t>
    </r>
  </si>
  <si>
    <t>unike</t>
  </si>
  <si>
    <t>pr. år</t>
  </si>
  <si>
    <r>
      <t xml:space="preserve">2. </t>
    </r>
    <r>
      <rPr>
        <b/>
        <u/>
        <sz val="10"/>
        <rFont val="Times New Roman"/>
        <family val="1"/>
      </rPr>
      <t>Kommunale</t>
    </r>
    <r>
      <rPr>
        <sz val="10"/>
        <rFont val="Times New Roman"/>
        <family val="1"/>
      </rPr>
      <t xml:space="preserve"> fritidslubber og lignende for ungdom 14-18 år</t>
    </r>
  </si>
  <si>
    <r>
      <t xml:space="preserve">2. </t>
    </r>
    <r>
      <rPr>
        <b/>
        <u/>
        <sz val="10"/>
        <color indexed="12"/>
        <rFont val="Times New Roman"/>
        <family val="1"/>
      </rPr>
      <t>Kommunale</t>
    </r>
    <r>
      <rPr>
        <b/>
        <sz val="10"/>
        <color indexed="12"/>
        <rFont val="Times New Roman"/>
        <family val="1"/>
      </rPr>
      <t xml:space="preserve"> fritidslubber og lignende for ungdom 14-18 år:</t>
    </r>
  </si>
  <si>
    <t>Antall unike faste brukere pr. år</t>
  </si>
  <si>
    <t>4) Fornyelse telles ikke med i effektuerte tildelinger</t>
  </si>
  <si>
    <t>3)  Inkluderer også innvilgelser/avslag på fornyelse</t>
  </si>
  <si>
    <t>2)  Med innvilgelse forstås her tilsagn/positivt vedtak</t>
  </si>
  <si>
    <t>1)  Saksbehandlingstid skal regnes fra komplett søknad er mottatt til vedtak er fattet.</t>
  </si>
  <si>
    <t>1) Omfatter ikke deltagere i permisjon</t>
  </si>
  <si>
    <t>Tabell 1-10-A1</t>
  </si>
  <si>
    <t>Tabell 1-10-A2</t>
  </si>
  <si>
    <r>
      <t xml:space="preserve">Antall i permisjon fra  Introduksjonsprogrammet </t>
    </r>
    <r>
      <rPr>
        <b/>
        <sz val="10"/>
        <rFont val="Times New Roman"/>
        <family val="1"/>
      </rPr>
      <t xml:space="preserve"> pr 31.08.</t>
    </r>
  </si>
  <si>
    <r>
      <t>Antall som kun har arbeidsmarkedstiltak i statlig regi  1</t>
    </r>
    <r>
      <rPr>
        <b/>
        <sz val="10"/>
        <color indexed="12"/>
        <rFont val="Times New Roman"/>
        <family val="1"/>
      </rPr>
      <t>)</t>
    </r>
  </si>
  <si>
    <r>
      <rPr>
        <b/>
        <sz val="10"/>
        <color rgb="FF0000FF"/>
        <rFont val="Times New Roman"/>
        <family val="1"/>
      </rPr>
      <t>1)</t>
    </r>
    <r>
      <rPr>
        <sz val="10"/>
        <color rgb="FF0000FF"/>
        <rFont val="Times New Roman"/>
        <family val="1"/>
      </rPr>
      <t xml:space="preserve"> Med </t>
    </r>
    <r>
      <rPr>
        <u/>
        <sz val="10"/>
        <color indexed="12"/>
        <rFont val="Times New Roman"/>
        <family val="1"/>
      </rPr>
      <t>"regi"</t>
    </r>
    <r>
      <rPr>
        <sz val="10"/>
        <color indexed="12"/>
        <rFont val="Times New Roman"/>
        <family val="1"/>
      </rPr>
      <t xml:space="preserve"> menes her den instans som betaler tiltakskostnaden. Med </t>
    </r>
    <r>
      <rPr>
        <u/>
        <sz val="10"/>
        <color indexed="12"/>
        <rFont val="Times New Roman"/>
        <family val="1"/>
      </rPr>
      <t>"statlig regi"</t>
    </r>
    <r>
      <rPr>
        <sz val="10"/>
        <color indexed="12"/>
        <rFont val="Times New Roman"/>
        <family val="1"/>
      </rPr>
      <t xml:space="preserve"> menes tilfeller der det er Nav stat som over det statlige tiltaksbudsjettet betaler  tiltakskostnaden og eventuell livsoppholdsytelse knyttet til tiltaket, f eks i form av kjøp av tiltaksplass, tilskudd til ordinær arbeidsgiver og/eller individstønad - jf forskrift om arbeidsmarkedstiltak.</t>
    </r>
  </si>
  <si>
    <t>1-2 år - født 2010-2011</t>
  </si>
  <si>
    <t>3-5 år - født 2007-2009</t>
  </si>
  <si>
    <t>6 år - født 2006</t>
  </si>
  <si>
    <t xml:space="preserve">  Antall barn 1-2 år (født 2010-2011)</t>
  </si>
  <si>
    <t xml:space="preserve">  Antall barn 3-5år (født 2007 - 2009)</t>
  </si>
  <si>
    <t xml:space="preserve">  Antall 6 år (født 2006)</t>
  </si>
  <si>
    <t>Antall skolestartere i bydelens barnehager</t>
  </si>
  <si>
    <t xml:space="preserve">Antall skjema barnehagene sendte til aktuelle skoler </t>
  </si>
  <si>
    <t>Andel (%)</t>
  </si>
  <si>
    <t>Antall barn</t>
  </si>
  <si>
    <t>ref. Oslostandard for sammenheng og samarbeid mellom barnehage og skole</t>
  </si>
  <si>
    <t xml:space="preserve">  Tabell 4 - 3B - Brutto driftsutgifter 1) til økonomisk sosialhjelp. Gjennomsnittlig stønadslengde for økonomisk sosialhjelp.</t>
  </si>
  <si>
    <t xml:space="preserve">  2) Kr pr. klient m/øk. støtte. / 3) Stønadslengde i måneder (en desimal)</t>
  </si>
  <si>
    <t>1) AGRESSO-tall</t>
  </si>
  <si>
    <t xml:space="preserve">2) Ref. KOSTRA-definisjonen: Teller = Brutto driftsutgifter, Kontoklasse 1. ((010..480) + 590 - (690, 710, 729, 790), for funksjon 281. </t>
  </si>
  <si>
    <t>Brutto utgifter pr. mottaker i snitt   2)</t>
  </si>
  <si>
    <t>Gjennom-snitt stønads-lengde  3)</t>
  </si>
  <si>
    <t xml:space="preserve">3)  Ref. KOSTRA-definisjonen: Teller = Samlet stønadslengde for alle sosialhjelpsmottakere i bydelen i rapporteringsåret. </t>
  </si>
  <si>
    <t>2) Praktisk bistand -  vedtak fattet etter lov om kommunale helse- og omsorgstjenester § 3-2, 6b</t>
  </si>
  <si>
    <t>3) Hjemmesykepleie  (jfr. lov om kommunale helse- og omsorgstjenester § 3-2 første ledd nr. 6 bokstav a.)</t>
  </si>
  <si>
    <t xml:space="preserve">1)  Tilbud som er hjemlet i vedtak etter lov om kommunale helse- og </t>
  </si>
  <si>
    <t xml:space="preserve">   omsorgstjenester, som det kan kreves vederlag for opphold i institusjon etter vederlagsforskriften</t>
  </si>
  <si>
    <t xml:space="preserve"> 2)  Bare psykisk utviklingshemmede med vedtak om tjenester hjemlet i lov om kommunale helse- og omsorgstjenester.</t>
  </si>
  <si>
    <t>Benytt obligatorisk veileder for uttak av tall til 3. tertial (årsstatistikk)  2012 fra Gerica. Oppdatert 14.12.2012</t>
  </si>
  <si>
    <t xml:space="preserve">   kr 2 433  (inntekt ≥ 300 001)</t>
  </si>
  <si>
    <t xml:space="preserve">   kr 2 243  (inntekt 164 257 -300 000)</t>
  </si>
  <si>
    <t xml:space="preserve">   kr 803  (inntekt ≤ 164 256 )</t>
  </si>
  <si>
    <t xml:space="preserve">   kr 1 734  (inntekt ≥ 300 001)</t>
  </si>
  <si>
    <t xml:space="preserve">   kr 1 601  (inntekt 164 257 -300 000)</t>
  </si>
  <si>
    <t xml:space="preserve">   kr 1 268  (inntekt ≥ 300 001)</t>
  </si>
  <si>
    <t xml:space="preserve">   kr 1 173  (inntekt 164 257 -300 000)</t>
  </si>
  <si>
    <t xml:space="preserve">   kr 803 (inntekt ≤ 164 256 )</t>
  </si>
  <si>
    <t xml:space="preserve">1-4 -A Perioden 01.01.-31.08 BRUK AV PRIVATE DØGNOVERNATTINGSTILBUD </t>
  </si>
  <si>
    <t xml:space="preserve">1-5  status pr 31.08.:  BRUK AV PRIVATE DØGNOVERNATTINGSTILBUD-ANTALL SOM ER I TILBUDET PR. 31.08. </t>
  </si>
  <si>
    <t>TERTIALSTATISTIKK FOR BYDELENE</t>
  </si>
  <si>
    <t>Antall pr. 30.04.</t>
  </si>
  <si>
    <t xml:space="preserve"> Tabell 1 -3-B3 - Ventetid på kommunalt disp. utleiebolig i perioden 01.01. - 30.04.    1)</t>
  </si>
  <si>
    <t>Tabell 2A - 1 - F - Antall barn bosatt i andre bydeler med barnehageplass i bydelen pr.30.04.</t>
  </si>
  <si>
    <t xml:space="preserve">Tabell 2A - 1 - G  - Søkerliste til barnehage pr. 30.04.  </t>
  </si>
  <si>
    <t>Søkere uten tilbud som ønsker plass innen 30.04. 2012</t>
  </si>
  <si>
    <t>Søkere uten tilbud som ønsker plass etter 30.04. 2012</t>
  </si>
  <si>
    <t>Plasser det ikke er tatt opp barn til pr. 30.04.2012</t>
  </si>
  <si>
    <t>pr. 30.04</t>
  </si>
  <si>
    <t xml:space="preserve"> 1)  Samlet antall utskrivningsklare pasienter pr. 30.04, både med og uten betalingsplikt.</t>
  </si>
  <si>
    <t xml:space="preserve"> 3)  Påse at regnskapsføringen er ájour pr. 30.04.  Gjelder summen av det som bydelen betaler direkte </t>
  </si>
  <si>
    <t xml:space="preserve">  Trygghetsalarmer pr. 30.04</t>
  </si>
  <si>
    <t xml:space="preserve">  har økonomisk ansvar for) - pr.30.04</t>
  </si>
  <si>
    <t xml:space="preserve">  Boforhold for psykisk utviklingshemmede - pr. 30.04</t>
  </si>
  <si>
    <t xml:space="preserve"> Tabell 3 -12  - Aktiviteter for psykisk utviklingshemmede som bydelen forvalter eller kjøper av andre  - antall plasser pr. 30.04      1)</t>
  </si>
  <si>
    <t xml:space="preserve"> 30.04</t>
  </si>
  <si>
    <t xml:space="preserve">   Saksbehandling i saker etter helse- og omsorgstjenensteloven §9-5 og §9-6 </t>
  </si>
  <si>
    <t xml:space="preserve"> - § 9-5, Bokstav a - skadeavvergende tiltak</t>
  </si>
  <si>
    <t xml:space="preserve"> - § 9-5, Bokstav b - planlagte skadeavvergende tiltak</t>
  </si>
  <si>
    <t xml:space="preserve"> - § 9-5, Bokstav c - omsorgstiltak</t>
  </si>
  <si>
    <t xml:space="preserve">  - § 9-6 - mekaniske tvangsmidler som hindrer tjenestemottakerens bevegelsesfrihet</t>
  </si>
  <si>
    <t>Saksbehandling i saker etter Lov om pasient og brukerrettigheter § 4A-5</t>
  </si>
  <si>
    <t>Tabell 02.07. Kriteriebefolkningen i bydelene etter alder per 1.1.2013*</t>
  </si>
  <si>
    <t>I alt</t>
  </si>
  <si>
    <t>0 år</t>
  </si>
  <si>
    <t>1-5 år</t>
  </si>
  <si>
    <t>6-12 år</t>
  </si>
  <si>
    <t>13-15 år</t>
  </si>
  <si>
    <t>16-17 år</t>
  </si>
  <si>
    <t>18-19 år</t>
  </si>
  <si>
    <t xml:space="preserve">   20-24 år</t>
  </si>
  <si>
    <t xml:space="preserve">   25-29 år</t>
  </si>
  <si>
    <t xml:space="preserve">   30-39 år</t>
  </si>
  <si>
    <t xml:space="preserve">   40-49 år</t>
  </si>
  <si>
    <t xml:space="preserve">   50-66 år</t>
  </si>
  <si>
    <t>Oslo i alt</t>
  </si>
  <si>
    <t>01 Gamle Oslo</t>
  </si>
  <si>
    <t>02 Grünerløkka</t>
  </si>
  <si>
    <t>03 Sagene</t>
  </si>
  <si>
    <t>04 St.Hanshaugen</t>
  </si>
  <si>
    <t>05 Frogner</t>
  </si>
  <si>
    <t>06 Ullern</t>
  </si>
  <si>
    <t>07 Vestre Aker</t>
  </si>
  <si>
    <t>08 Nordre Aker</t>
  </si>
  <si>
    <t>09 Bjerke</t>
  </si>
  <si>
    <t>10 Grorud</t>
  </si>
  <si>
    <t>11 Stovner</t>
  </si>
  <si>
    <t>12 Alna</t>
  </si>
  <si>
    <t>13 Østensjø</t>
  </si>
  <si>
    <t>14 Nordstrand</t>
  </si>
  <si>
    <t>15 Søndre Nordstrand</t>
  </si>
  <si>
    <t xml:space="preserve">      Uten registrert adresse</t>
  </si>
  <si>
    <t>* I aldersgruppene over 66 år er institusjonsbeboere i andre bydeler og kommuner tilbakeført til den bydelen som betaler for dem. (Herav 106 utenbys bosatte institusjonsbeboere)</t>
  </si>
  <si>
    <t>Kilde:Statistisk sentralbyrå/Oslo kommune, Bydelsstatistikken</t>
  </si>
  <si>
    <t xml:space="preserve">      Benytt tall fra tabellen som er lagt ved på egen arkfane; "Befolkning pr. 1.1.2013"</t>
  </si>
  <si>
    <r>
      <t xml:space="preserve">     for 2013 (jf </t>
    </r>
    <r>
      <rPr>
        <b/>
        <sz val="10"/>
        <color rgb="FF0000FF"/>
        <rFont val="Times New Roman"/>
        <family val="1"/>
      </rPr>
      <t>DOK3 2013</t>
    </r>
    <r>
      <rPr>
        <sz val="10"/>
        <color rgb="FF0000FF"/>
        <rFont val="Times New Roman"/>
        <family val="1"/>
      </rPr>
      <t xml:space="preserve">) </t>
    </r>
    <r>
      <rPr>
        <b/>
        <sz val="10"/>
        <color rgb="FF0000FF"/>
        <rFont val="Times New Roman"/>
        <family val="1"/>
      </rPr>
      <t>og eventuelle seinere sentrale budsjettjusteringer foretatt gjennom Kommunaldirektørens sak.</t>
    </r>
  </si>
  <si>
    <t>2. Har revisjoner av 2013-budsjettet medført vesentlige endringer i aktivitetsnivået siden førstegangsbehandling og vedtak av</t>
  </si>
  <si>
    <r>
      <t xml:space="preserve">kvalitetsavtale   </t>
    </r>
    <r>
      <rPr>
        <b/>
        <sz val="10"/>
        <color indexed="12"/>
        <rFont val="Times New Roman"/>
        <family val="1"/>
      </rPr>
      <t xml:space="preserve"> 1)</t>
    </r>
  </si>
  <si>
    <t>for året</t>
  </si>
  <si>
    <t>Andel hittil i år</t>
  </si>
  <si>
    <t xml:space="preserve">Antall som hittil i </t>
  </si>
  <si>
    <t>år</t>
  </si>
  <si>
    <t>Andel avsluttede undersøkelser innen 3 mnd. 2)</t>
  </si>
  <si>
    <t>Antall gjennomførte tilsynsbesøk pr fosterbarn under 18 år hvor Oslo har tilsynsansvaret 1)</t>
  </si>
  <si>
    <t>Antall gjennomførte oppfølgingsbesøk pr fosterbarn 1)</t>
  </si>
  <si>
    <t>2) Andel avsluttede undersøkelser innen 3 mnd. – dette tallet skal bydelene hente fra Datavarehuset, rapport FAM4101</t>
  </si>
  <si>
    <t>3) Andel barn i hjelpetiltak med gyldig tiltaksplan pr periodeslutt – dette skal bydelene hente fra Datavarehuset, rapport FAM7201</t>
  </si>
  <si>
    <t>Antall liggedøgn totalt i syke- og aldershjem fordelt på type opphold 1)</t>
  </si>
  <si>
    <t>Antall liggedøgn totalt for alle beboere som har avsluttet sitt opphold i år 2)</t>
  </si>
  <si>
    <t>liggedøgn hittil i år</t>
  </si>
  <si>
    <t>Antall personer som har hatt dagsenter/dagopphold/dagtilbud og totalt antall vedtakstimer hittil i år, fordelt på type tjeneste</t>
  </si>
  <si>
    <t xml:space="preserve">     Eksempelvis skal et opphold som startet 05.12.2012 regnes fra dette tidspunktet.</t>
  </si>
  <si>
    <t xml:space="preserve">    En person regnes som deltaker i Introduksjonprogrammet dersom selve deltakelsen i programmet </t>
  </si>
  <si>
    <t xml:space="preserve">    har startet, selv om første utbetaling av introduksjonsstønaden ennå ikke har funnet sted. </t>
  </si>
  <si>
    <t xml:space="preserve">  innen russektoren i 2013  1)</t>
  </si>
  <si>
    <t xml:space="preserve">      bydelen i 2013.  Dersom en person har hatt mer enn ett opphold i den enkelte kategori, skal vedkommende </t>
  </si>
  <si>
    <t>3. Av alle med utarbeidet IP - hvor mange er KVP-deltakere med IP iht Lov om sosiale tjenester i NAV §33 ?</t>
  </si>
  <si>
    <t>4. Antall klienter/brukere der IP ikke er ferdig utarbeidet</t>
  </si>
  <si>
    <t>5. Antall klienter/brukere som har søkt om å få utarbeidet IP, men som har fåtrt avslag</t>
  </si>
  <si>
    <t>6. Antall klienter/brukere som har takket nei til å få IP</t>
  </si>
  <si>
    <t xml:space="preserve"> 1)  Retten til å få utarbeidet/plikten til å utarbeide en individuell plan er hjemlet i Lov om sosiale tjenester i NAV § 28 og 33, Pasientrettighetsloven § 2-5, Arbeids- og velferdsforvaltningsloven § 15, Helse- og omsorgstjensteloven § 7-1, Spesialisthelsetjenesteloven § 2-5 og Psykisk helsevernloven § 4-1.</t>
  </si>
  <si>
    <t>Angi tidspunkt for når måling ble gjennomført (skriv slik: 04/13 ):</t>
  </si>
  <si>
    <t>Når ble bydelens internkontrollsystem  for sosial- og helsetjenesten sist revidert (skriv slik: 04/13)?</t>
  </si>
  <si>
    <t>1) Resultat rapporteres kun pr 31.12. Prognose rapporteres hvert tertial.</t>
  </si>
  <si>
    <t>Tabell 2A- 1 - J Informasjonsskjema fra barnehage/foresatte til skole  2013</t>
  </si>
  <si>
    <t>Andel barn i hjelpetiltak med gyldig tiltaksplan  3)</t>
  </si>
  <si>
    <t>PR. 31.08.</t>
  </si>
  <si>
    <t>Tabell 1 - 1  Bydelens endringer i tildelt 1) sosialhjelpsramme pr 31.08</t>
  </si>
  <si>
    <t xml:space="preserve"> Status pr. 31.08.:</t>
  </si>
  <si>
    <t xml:space="preserve">  tilbudet pr. 31.08. </t>
  </si>
  <si>
    <t>Antall personer i tilbudet (både med og uten kval.avtale) pr. 31.08. med opphold på 3 mnd eller mer</t>
  </si>
  <si>
    <t>Antall personer som er i tilbudet pr. 31.08.</t>
  </si>
  <si>
    <t>Saksbehandlingstid for søknader om økonomisk sosialhjelp i perioden 01.01. - 31.08. 1)</t>
  </si>
  <si>
    <t xml:space="preserve">Behandlingstid for klagesaker til Fylkesmannen i perioden 01.01. - 31.08.  1) </t>
  </si>
  <si>
    <t>Tabell 1-10-A1    Antall deltakere i Introduksjonsprogrammet 1) pr 31.08.</t>
  </si>
  <si>
    <t>Tabell 1-10-A2    Antall deltakere i permisjon fra Introduksjonsprogrammet pr 31.08.</t>
  </si>
  <si>
    <t>Tabell 1-10-B       Antall deltakere i Ny Sjanse 1) pr. 31.08.</t>
  </si>
  <si>
    <t xml:space="preserve">Tabell 1-11-C Tiltaksbruk i sosialtjenesten:  Antall deltakere som er i tiltak pr 31.08.  </t>
  </si>
  <si>
    <t>Aktivisering i KOMMUNALE tiltak av mottakere av økonomisk sosialhjelp som ikke er deltakere i KVP, Intro eller Ny Sjanse. Antall mottakere som pr 31.08. er aktivisert. 1)</t>
  </si>
  <si>
    <t>Resultat for deltakere som avsluttet Introduksjonsprogram i perioden 01.01.-31.08.   1)</t>
  </si>
  <si>
    <t>Resultat for deltakere som avsluttet Ny Sjanse i perioden 01.01.-31.08.    1)</t>
  </si>
  <si>
    <t>Resultat for mottakere av sosialhjelp (ikke deltakere i KVP, Intro og Ny Sjanse) som avsluttet kommunale tiltak i perioden 01.01.-31.08.   1)</t>
  </si>
  <si>
    <t>31.08.</t>
  </si>
  <si>
    <t>Tabell 1-15 Bruk av Individuell Plan (IP) pr. 31.08. - For klienter med behov for langvarige og koordinerte tjenester   1)</t>
  </si>
  <si>
    <t xml:space="preserve">Merk: Det er bare opphold som er avsluttet i perioden 01.01.2013 - 31.08.2013 som kommer med i rapporten . Hvis sak/tjeneste revurderes, </t>
  </si>
  <si>
    <t xml:space="preserve"> Perioden 01.01.-31.08. og årsprognose:</t>
  </si>
  <si>
    <t>Antall 2. tertial</t>
  </si>
  <si>
    <t>Benytt obligatorisk veileder for uttak av tall til 2. tertial 2013 fra Gerica. Oppdatert 31.08.2013</t>
  </si>
  <si>
    <t>http://www.utviklings-og-kompetanseetaten.oslo.kommune.no/oslostatistikken/folkemengde/</t>
  </si>
  <si>
    <t>Link:</t>
  </si>
  <si>
    <t xml:space="preserve"> enn tilsvarende tall under "Antall hittil i år".</t>
  </si>
  <si>
    <t>2. Av alle med utarbeidet IP - hvor mange er 67 år eller eldre ?</t>
  </si>
  <si>
    <t>i 2. tert.</t>
  </si>
  <si>
    <t>3) Sumtallet for hittil i år deles med: 8</t>
  </si>
  <si>
    <r>
      <t xml:space="preserve">Gj.snitt pr måned i 2. tert.   </t>
    </r>
    <r>
      <rPr>
        <b/>
        <sz val="10"/>
        <color rgb="FF0000FF"/>
        <rFont val="Times New Roman"/>
        <family val="1"/>
      </rPr>
      <t>2)</t>
    </r>
  </si>
  <si>
    <t>3) Summen for hittil i år deles med: 8</t>
  </si>
  <si>
    <t>BPA (brukerstyrt personlig assistent) eks. Uloba).</t>
  </si>
  <si>
    <t xml:space="preserve"> 1)  Antall innbyggere i bydelen basert på befolkningsstatistikk pr. 1.1.2013. For aldersgruppen 67-79 år og 80-89 år, og 90 år +,</t>
  </si>
  <si>
    <t>Brukerundersøkelse  - total tilfredshet med hjemmesykepleie</t>
  </si>
  <si>
    <t>Brukerundersøkelse  - total tilfredshet med praktisk bistand</t>
  </si>
  <si>
    <r>
      <t xml:space="preserve">*)Angi summen av prosentverdiene for score 3 og 4 som representerer </t>
    </r>
    <r>
      <rPr>
        <u/>
        <sz val="10"/>
        <color indexed="12"/>
        <rFont val="Times New Roman"/>
        <family val="1"/>
      </rPr>
      <t>brukernes</t>
    </r>
    <r>
      <rPr>
        <sz val="10"/>
        <color indexed="12"/>
        <rFont val="Times New Roman"/>
        <family val="1"/>
      </rPr>
      <t xml:space="preserve"> svar på spørsmål om </t>
    </r>
    <r>
      <rPr>
        <u/>
        <sz val="10"/>
        <color indexed="12"/>
        <rFont val="Times New Roman"/>
        <family val="1"/>
      </rPr>
      <t xml:space="preserve">total tilfredshet med hhv </t>
    </r>
  </si>
  <si>
    <t>hjemmesykepleie og praktisk bistand.</t>
  </si>
  <si>
    <t>Kommentarer til brukertilfredshet i hjemmesykepleie og praktisk bistand:</t>
  </si>
</sst>
</file>

<file path=xl/styles.xml><?xml version="1.0" encoding="utf-8"?>
<styleSheet xmlns="http://schemas.openxmlformats.org/spreadsheetml/2006/main">
  <numFmts count="7">
    <numFmt numFmtId="164" formatCode="0%"/>
    <numFmt numFmtId="165" formatCode="dd/mm/yy;@"/>
    <numFmt numFmtId="166" formatCode="0.0"/>
    <numFmt numFmtId="167" formatCode="#,##0.0"/>
    <numFmt numFmtId="168" formatCode="0.0%"/>
    <numFmt numFmtId="169" formatCode="d/m/yy;@"/>
    <numFmt numFmtId="170" formatCode="_ * #,##0_ ;_ * \-#,##0_ ;_ * &quot;-&quot;??_ ;_ @_ "/>
  </numFmts>
  <fonts count="75">
    <font>
      <sz val="10"/>
      <name val="MS Sans Serif"/>
    </font>
    <font>
      <sz val="10"/>
      <name val="MS Sans Serif"/>
      <family val="2"/>
    </font>
    <font>
      <sz val="9"/>
      <name val="Times New Roman"/>
      <family val="1"/>
    </font>
    <font>
      <sz val="10"/>
      <name val="Times New Roman"/>
      <family val="1"/>
    </font>
    <font>
      <b/>
      <u/>
      <sz val="10"/>
      <name val="Times New Roman"/>
      <family val="1"/>
    </font>
    <font>
      <sz val="10"/>
      <name val="Times New Roman"/>
      <family val="1"/>
    </font>
    <font>
      <b/>
      <sz val="10"/>
      <name val="Times New Roman"/>
      <family val="1"/>
    </font>
    <font>
      <b/>
      <sz val="9"/>
      <name val="Times New Roman"/>
      <family val="1"/>
    </font>
    <font>
      <sz val="9"/>
      <name val="Times New Roman"/>
      <family val="1"/>
    </font>
    <font>
      <u/>
      <sz val="10"/>
      <name val="Times New Roman"/>
      <family val="1"/>
    </font>
    <font>
      <b/>
      <sz val="11"/>
      <color indexed="12"/>
      <name val="Times New Roman"/>
      <family val="1"/>
    </font>
    <font>
      <sz val="16"/>
      <name val="Times New Roman"/>
      <family val="1"/>
    </font>
    <font>
      <b/>
      <sz val="12"/>
      <color indexed="12"/>
      <name val="Times New Roman"/>
      <family val="1"/>
    </font>
    <font>
      <sz val="12"/>
      <name val="Times New Roman"/>
      <family val="1"/>
    </font>
    <font>
      <sz val="8"/>
      <color indexed="81"/>
      <name val="Tahoma"/>
      <family val="2"/>
    </font>
    <font>
      <b/>
      <sz val="9"/>
      <color indexed="12"/>
      <name val="Times New Roman"/>
      <family val="1"/>
    </font>
    <font>
      <b/>
      <sz val="12"/>
      <name val="Times New Roman"/>
      <family val="1"/>
    </font>
    <font>
      <b/>
      <sz val="8"/>
      <color indexed="81"/>
      <name val="Tahoma"/>
      <family val="2"/>
    </font>
    <font>
      <b/>
      <sz val="10"/>
      <color indexed="10"/>
      <name val="Times New Roman"/>
      <family val="1"/>
    </font>
    <font>
      <b/>
      <sz val="10"/>
      <name val="MS Sans Serif"/>
      <family val="2"/>
    </font>
    <font>
      <b/>
      <sz val="14"/>
      <color indexed="12"/>
      <name val="Times New Roman"/>
      <family val="1"/>
    </font>
    <font>
      <i/>
      <sz val="10"/>
      <name val="Times New Roman"/>
      <family val="1"/>
    </font>
    <font>
      <b/>
      <sz val="14"/>
      <name val="Times New Roman"/>
      <family val="1"/>
    </font>
    <font>
      <b/>
      <sz val="10"/>
      <color indexed="12"/>
      <name val="Times New Roman"/>
      <family val="1"/>
    </font>
    <font>
      <sz val="8"/>
      <name val="MS Sans Serif"/>
      <family val="2"/>
    </font>
    <font>
      <sz val="10"/>
      <color indexed="10"/>
      <name val="Times New Roman"/>
      <family val="1"/>
    </font>
    <font>
      <sz val="10"/>
      <color indexed="12"/>
      <name val="Times New Roman"/>
      <family val="1"/>
    </font>
    <font>
      <b/>
      <sz val="9"/>
      <color indexed="12"/>
      <name val="Times New Roman"/>
      <family val="1"/>
    </font>
    <font>
      <b/>
      <u/>
      <sz val="14"/>
      <color indexed="12"/>
      <name val="Times New Roman"/>
      <family val="1"/>
    </font>
    <font>
      <strike/>
      <sz val="10"/>
      <name val="Times New Roman"/>
      <family val="1"/>
    </font>
    <font>
      <u/>
      <sz val="10"/>
      <color indexed="12"/>
      <name val="Times New Roman"/>
      <family val="1"/>
    </font>
    <font>
      <b/>
      <u/>
      <sz val="10"/>
      <color indexed="12"/>
      <name val="Times New Roman"/>
      <family val="1"/>
    </font>
    <font>
      <sz val="10"/>
      <name val="DepCentury Old Style"/>
    </font>
    <font>
      <b/>
      <sz val="10"/>
      <name val="Times New Roman"/>
      <family val="1"/>
    </font>
    <font>
      <b/>
      <sz val="10"/>
      <color indexed="12"/>
      <name val="Times New Roman"/>
      <family val="1"/>
    </font>
    <font>
      <b/>
      <i/>
      <sz val="10"/>
      <color indexed="12"/>
      <name val="Times New Roman"/>
      <family val="1"/>
    </font>
    <font>
      <b/>
      <i/>
      <sz val="10"/>
      <name val="Times New Roman"/>
      <family val="1"/>
    </font>
    <font>
      <b/>
      <sz val="16"/>
      <color indexed="12"/>
      <name val="Times New Roman"/>
      <family val="1"/>
    </font>
    <font>
      <sz val="9"/>
      <color indexed="12"/>
      <name val="Times New Roman"/>
      <family val="1"/>
    </font>
    <font>
      <sz val="10"/>
      <name val="Arial"/>
      <family val="2"/>
    </font>
    <font>
      <b/>
      <sz val="20"/>
      <color indexed="12"/>
      <name val="Times New Roman"/>
      <family val="1"/>
    </font>
    <font>
      <b/>
      <strike/>
      <sz val="10"/>
      <name val="Times New Roman"/>
      <family val="1"/>
    </font>
    <font>
      <b/>
      <strike/>
      <sz val="9"/>
      <name val="Times New Roman"/>
      <family val="1"/>
    </font>
    <font>
      <strike/>
      <sz val="10"/>
      <color indexed="12"/>
      <name val="Times New Roman"/>
      <family val="1"/>
    </font>
    <font>
      <sz val="10"/>
      <color indexed="12"/>
      <name val="Times-Roman"/>
    </font>
    <font>
      <sz val="10"/>
      <color rgb="FF0000FF"/>
      <name val="Times New Roman"/>
      <family val="1"/>
    </font>
    <font>
      <b/>
      <sz val="10"/>
      <color rgb="FF0000FF"/>
      <name val="Times New Roman"/>
      <family val="1"/>
    </font>
    <font>
      <sz val="10"/>
      <color rgb="FFFF0000"/>
      <name val="Times New Roman"/>
      <family val="1"/>
    </font>
    <font>
      <strike/>
      <sz val="10"/>
      <color rgb="FFFF0000"/>
      <name val="Times New Roman"/>
      <family val="1"/>
    </font>
    <font>
      <b/>
      <sz val="10"/>
      <color rgb="FFFF0000"/>
      <name val="Times New Roman"/>
      <family val="1"/>
    </font>
    <font>
      <b/>
      <sz val="9"/>
      <color rgb="FFFF0000"/>
      <name val="Times New Roman"/>
      <family val="1"/>
    </font>
    <font>
      <b/>
      <sz val="10"/>
      <color rgb="FF002060"/>
      <name val="Times New Roman"/>
      <family val="1"/>
    </font>
    <font>
      <u/>
      <sz val="10"/>
      <color rgb="FF0000FF"/>
      <name val="Times New Roman"/>
      <family val="1"/>
    </font>
    <font>
      <strike/>
      <sz val="10"/>
      <color rgb="FF0000FF"/>
      <name val="Times New Roman"/>
      <family val="1"/>
    </font>
    <font>
      <b/>
      <sz val="10"/>
      <color rgb="FF7030A0"/>
      <name val="Times New Roman"/>
      <family val="1"/>
    </font>
    <font>
      <sz val="9"/>
      <color rgb="FF0000FF"/>
      <name val="Times New Roman"/>
      <family val="1"/>
    </font>
    <font>
      <sz val="10"/>
      <color rgb="FF0000FF"/>
      <name val="Times-Roman"/>
    </font>
    <font>
      <b/>
      <sz val="12"/>
      <color rgb="FFFF0000"/>
      <name val="Times New Roman"/>
      <family val="1"/>
    </font>
    <font>
      <b/>
      <u/>
      <sz val="12"/>
      <color rgb="FFFF0000"/>
      <name val="Times New Roman"/>
      <family val="1"/>
    </font>
    <font>
      <b/>
      <vertAlign val="superscript"/>
      <sz val="10"/>
      <name val="Times New Roman"/>
      <family val="1"/>
    </font>
    <font>
      <b/>
      <u/>
      <sz val="10"/>
      <color rgb="FF0000FF"/>
      <name val="Times New Roman"/>
      <family val="1"/>
    </font>
    <font>
      <b/>
      <vertAlign val="superscript"/>
      <sz val="10"/>
      <color rgb="FF0000FF"/>
      <name val="Times New Roman"/>
      <family val="1"/>
    </font>
    <font>
      <b/>
      <vertAlign val="superscript"/>
      <sz val="9"/>
      <color rgb="FF0000FF"/>
      <name val="Times New Roman"/>
      <family val="1"/>
    </font>
    <font>
      <i/>
      <sz val="10"/>
      <color rgb="FF0000FF"/>
      <name val="Times New Roman"/>
      <family val="1"/>
    </font>
    <font>
      <sz val="10"/>
      <color rgb="FFFF0000"/>
      <name val="MS Sans Serif"/>
      <family val="2"/>
    </font>
    <font>
      <b/>
      <sz val="10"/>
      <color theme="1"/>
      <name val="Times New Roman"/>
      <family val="1"/>
    </font>
    <font>
      <sz val="10"/>
      <color theme="1"/>
      <name val="Times New Roman"/>
      <family val="1"/>
    </font>
    <font>
      <b/>
      <sz val="10"/>
      <name val="Arial"/>
      <family val="2"/>
    </font>
    <font>
      <sz val="10"/>
      <color indexed="12"/>
      <name val="Arial"/>
      <family val="2"/>
    </font>
    <font>
      <sz val="8"/>
      <name val="Helv"/>
    </font>
    <font>
      <sz val="9"/>
      <name val="Arial"/>
      <family val="2"/>
    </font>
    <font>
      <b/>
      <sz val="9"/>
      <name val="Arial"/>
      <family val="2"/>
    </font>
    <font>
      <sz val="8"/>
      <name val="Arial"/>
      <family val="2"/>
    </font>
    <font>
      <sz val="10"/>
      <name val="Courier New"/>
      <family val="3"/>
    </font>
    <font>
      <u/>
      <sz val="10"/>
      <color theme="10"/>
      <name val="MS Sans Serif"/>
      <family val="2"/>
    </font>
  </fonts>
  <fills count="17">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13"/>
        <bgColor indexed="64"/>
      </patternFill>
    </fill>
    <fill>
      <patternFill patternType="solid">
        <fgColor rgb="FFFF0000"/>
        <bgColor indexed="64"/>
      </patternFill>
    </fill>
    <fill>
      <patternFill patternType="solid">
        <fgColor rgb="FFFFFF99"/>
        <bgColor indexed="64"/>
      </patternFill>
    </fill>
    <fill>
      <patternFill patternType="solid">
        <fgColor theme="0" tint="-0.499984740745262"/>
        <bgColor indexed="64"/>
      </patternFill>
    </fill>
    <fill>
      <patternFill patternType="solid">
        <fgColor rgb="FFFFC000"/>
        <bgColor indexed="64"/>
      </patternFill>
    </fill>
    <fill>
      <patternFill patternType="solid">
        <fgColor rgb="FFCCFFCC"/>
        <bgColor indexed="64"/>
      </patternFill>
    </fill>
    <fill>
      <patternFill patternType="solid">
        <fgColor rgb="FFFFFFCC"/>
        <bgColor indexed="64"/>
      </patternFill>
    </fill>
    <fill>
      <patternFill patternType="solid">
        <fgColor indexed="44"/>
        <bgColor indexed="64"/>
      </patternFill>
    </fill>
    <fill>
      <patternFill patternType="solid">
        <fgColor rgb="FFFFFF00"/>
        <bgColor indexed="64"/>
      </patternFill>
    </fill>
  </fills>
  <borders count="84">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right/>
      <top/>
      <bottom style="dashed">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Dashed">
        <color indexed="64"/>
      </left>
      <right style="mediumDashed">
        <color indexed="64"/>
      </right>
      <top style="medium">
        <color indexed="64"/>
      </top>
      <bottom style="mediumDashed">
        <color indexed="64"/>
      </bottom>
      <diagonal/>
    </border>
    <border>
      <left style="mediumDashed">
        <color indexed="64"/>
      </left>
      <right/>
      <top style="mediumDashed">
        <color indexed="64"/>
      </top>
      <bottom style="mediumDashed">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dashed">
        <color indexed="64"/>
      </top>
      <bottom/>
      <diagonal/>
    </border>
    <border>
      <left style="thin">
        <color indexed="64"/>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style="dotted">
        <color indexed="64"/>
      </top>
      <bottom/>
      <diagonal/>
    </border>
    <border>
      <left/>
      <right/>
      <top style="dotted">
        <color indexed="64"/>
      </top>
      <bottom/>
      <diagonal/>
    </border>
    <border>
      <left style="medium">
        <color indexed="64"/>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diagonal/>
    </border>
  </borders>
  <cellStyleXfs count="12">
    <xf numFmtId="0" fontId="0" fillId="0" borderId="0"/>
    <xf numFmtId="0" fontId="39" fillId="0" borderId="0"/>
    <xf numFmtId="0" fontId="1" fillId="0" borderId="0"/>
    <xf numFmtId="0" fontId="32" fillId="0" borderId="0"/>
    <xf numFmtId="164" fontId="1" fillId="0" borderId="0" applyFont="0" applyFill="0" applyBorder="0" applyAlignment="0" applyProtection="0"/>
    <xf numFmtId="0" fontId="3" fillId="0" borderId="0"/>
    <xf numFmtId="4" fontId="1" fillId="0" borderId="0" applyFont="0" applyFill="0" applyBorder="0" applyAlignment="0" applyProtection="0"/>
    <xf numFmtId="0" fontId="1" fillId="0" borderId="0"/>
    <xf numFmtId="0" fontId="69" fillId="0" borderId="0"/>
    <xf numFmtId="0" fontId="69" fillId="0" borderId="0"/>
    <xf numFmtId="0" fontId="73" fillId="0" borderId="0"/>
    <xf numFmtId="0" fontId="74" fillId="0" borderId="0" applyNumberFormat="0" applyFill="0" applyBorder="0" applyAlignment="0" applyProtection="0">
      <alignment vertical="top"/>
      <protection locked="0"/>
    </xf>
  </cellStyleXfs>
  <cellXfs count="961">
    <xf numFmtId="0" fontId="0" fillId="0" borderId="0" xfId="0"/>
    <xf numFmtId="0" fontId="5" fillId="0" borderId="0" xfId="0" applyFont="1" applyBorder="1"/>
    <xf numFmtId="0" fontId="5" fillId="0" borderId="0" xfId="0" applyFont="1"/>
    <xf numFmtId="0" fontId="6" fillId="0" borderId="0" xfId="0" applyFont="1"/>
    <xf numFmtId="0" fontId="11" fillId="0" borderId="0" xfId="0" applyFont="1" applyBorder="1" applyAlignment="1"/>
    <xf numFmtId="0" fontId="11" fillId="0" borderId="0" xfId="0" applyFont="1" applyBorder="1" applyAlignment="1">
      <alignment horizontal="centerContinuous"/>
    </xf>
    <xf numFmtId="0" fontId="6" fillId="0" borderId="0" xfId="0" applyFont="1" applyBorder="1"/>
    <xf numFmtId="0" fontId="6" fillId="0" borderId="1" xfId="0" applyFont="1" applyBorder="1"/>
    <xf numFmtId="0" fontId="6" fillId="0" borderId="2" xfId="0" applyFont="1" applyBorder="1"/>
    <xf numFmtId="0" fontId="5" fillId="0" borderId="0" xfId="0" applyFont="1" applyProtection="1"/>
    <xf numFmtId="0" fontId="3" fillId="0" borderId="0" xfId="0" applyFont="1"/>
    <xf numFmtId="0" fontId="4"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6" xfId="0" applyFont="1" applyBorder="1" applyAlignment="1"/>
    <xf numFmtId="0" fontId="6" fillId="0" borderId="4" xfId="0" applyFont="1" applyFill="1" applyBorder="1"/>
    <xf numFmtId="0" fontId="21" fillId="0" borderId="0" xfId="0" applyFont="1"/>
    <xf numFmtId="0" fontId="16" fillId="0" borderId="0" xfId="0" applyFont="1" applyAlignment="1">
      <alignment horizontal="right"/>
    </xf>
    <xf numFmtId="0" fontId="16" fillId="0" borderId="0" xfId="0" applyFont="1" applyAlignment="1">
      <alignment horizontal="left"/>
    </xf>
    <xf numFmtId="0" fontId="13" fillId="0" borderId="0" xfId="0" applyFont="1"/>
    <xf numFmtId="0" fontId="13" fillId="0" borderId="7" xfId="0" applyFont="1" applyBorder="1"/>
    <xf numFmtId="0" fontId="13" fillId="0" borderId="0" xfId="0" applyFont="1" applyBorder="1"/>
    <xf numFmtId="0" fontId="6" fillId="0" borderId="8" xfId="0" applyFont="1" applyBorder="1"/>
    <xf numFmtId="0" fontId="6" fillId="0" borderId="9" xfId="0" applyFont="1" applyBorder="1"/>
    <xf numFmtId="0" fontId="5" fillId="0" borderId="0" xfId="0" applyFont="1" applyFill="1"/>
    <xf numFmtId="0" fontId="6" fillId="0" borderId="0" xfId="0" applyFont="1" applyFill="1" applyBorder="1" applyAlignment="1">
      <alignment horizontal="right"/>
    </xf>
    <xf numFmtId="0" fontId="4" fillId="0" borderId="0" xfId="0" applyFont="1"/>
    <xf numFmtId="0" fontId="6" fillId="0" borderId="1" xfId="0" applyFont="1" applyFill="1" applyBorder="1"/>
    <xf numFmtId="0" fontId="6" fillId="0" borderId="3" xfId="0" applyFont="1" applyFill="1" applyBorder="1"/>
    <xf numFmtId="0" fontId="18" fillId="2" borderId="0" xfId="0" applyFont="1" applyFill="1"/>
    <xf numFmtId="0" fontId="6" fillId="3" borderId="1" xfId="0" applyFont="1" applyFill="1" applyBorder="1"/>
    <xf numFmtId="0" fontId="6" fillId="3" borderId="3" xfId="0" applyFont="1" applyFill="1" applyBorder="1"/>
    <xf numFmtId="0" fontId="6" fillId="0" borderId="10" xfId="0" applyFont="1" applyFill="1" applyBorder="1"/>
    <xf numFmtId="0" fontId="6" fillId="3" borderId="2" xfId="0" applyFont="1" applyFill="1" applyBorder="1"/>
    <xf numFmtId="0" fontId="6" fillId="0" borderId="11" xfId="0" applyFont="1" applyBorder="1" applyAlignment="1">
      <alignment horizontal="center"/>
    </xf>
    <xf numFmtId="0" fontId="6" fillId="3" borderId="11" xfId="0" applyFont="1" applyFill="1" applyBorder="1" applyAlignment="1">
      <alignment horizontal="center"/>
    </xf>
    <xf numFmtId="0" fontId="6" fillId="0" borderId="12" xfId="0" applyFont="1" applyBorder="1" applyAlignment="1">
      <alignment horizontal="center"/>
    </xf>
    <xf numFmtId="0" fontId="6" fillId="0" borderId="11" xfId="0" applyFont="1" applyBorder="1" applyAlignment="1">
      <alignment horizontal="right"/>
    </xf>
    <xf numFmtId="0" fontId="26" fillId="0" borderId="0" xfId="0" applyFont="1" applyBorder="1"/>
    <xf numFmtId="0" fontId="23" fillId="0" borderId="0" xfId="0" applyFont="1"/>
    <xf numFmtId="0" fontId="6" fillId="0" borderId="0" xfId="0" applyFont="1" applyAlignment="1">
      <alignment horizontal="right"/>
    </xf>
    <xf numFmtId="0" fontId="6" fillId="0" borderId="0" xfId="0" applyFont="1" applyBorder="1" applyAlignment="1">
      <alignment horizontal="right"/>
    </xf>
    <xf numFmtId="0" fontId="6" fillId="3" borderId="0" xfId="0" applyFont="1" applyFill="1" applyBorder="1"/>
    <xf numFmtId="0" fontId="6" fillId="4" borderId="8" xfId="0" applyFont="1" applyFill="1" applyBorder="1"/>
    <xf numFmtId="0" fontId="7" fillId="3" borderId="0" xfId="0" applyFont="1" applyFill="1" applyBorder="1" applyAlignment="1">
      <alignment wrapText="1"/>
    </xf>
    <xf numFmtId="0" fontId="6" fillId="3" borderId="11" xfId="0" applyFont="1" applyFill="1" applyBorder="1" applyAlignment="1">
      <alignment horizontal="center" wrapText="1"/>
    </xf>
    <xf numFmtId="0" fontId="6" fillId="3" borderId="12" xfId="0" applyFont="1" applyFill="1" applyBorder="1"/>
    <xf numFmtId="0" fontId="6" fillId="3" borderId="11" xfId="0" applyFont="1" applyFill="1" applyBorder="1" applyAlignment="1">
      <alignment horizontal="left" wrapText="1" indent="1"/>
    </xf>
    <xf numFmtId="0" fontId="26" fillId="0" borderId="0" xfId="0" applyFont="1" applyBorder="1" applyAlignment="1"/>
    <xf numFmtId="0" fontId="3" fillId="0" borderId="0" xfId="0" applyFont="1" applyAlignment="1">
      <alignment wrapText="1"/>
    </xf>
    <xf numFmtId="0" fontId="20" fillId="0" borderId="0" xfId="0" applyFont="1" applyBorder="1"/>
    <xf numFmtId="0" fontId="4" fillId="0" borderId="13" xfId="0" applyFont="1" applyBorder="1" applyAlignment="1">
      <alignment wrapText="1"/>
    </xf>
    <xf numFmtId="0" fontId="4" fillId="0" borderId="14" xfId="0" applyFont="1" applyBorder="1" applyAlignment="1">
      <alignment wrapText="1"/>
    </xf>
    <xf numFmtId="164" fontId="6" fillId="4" borderId="8" xfId="4" applyFont="1" applyFill="1" applyBorder="1"/>
    <xf numFmtId="0" fontId="26" fillId="0" borderId="0" xfId="0" applyFont="1"/>
    <xf numFmtId="0" fontId="6" fillId="0" borderId="4" xfId="0" applyFont="1" applyBorder="1" applyAlignment="1">
      <alignment horizontal="centerContinuous" vertical="center" wrapText="1"/>
    </xf>
    <xf numFmtId="0" fontId="20" fillId="0" borderId="0" xfId="0" applyFont="1"/>
    <xf numFmtId="0" fontId="28" fillId="0" borderId="0" xfId="0" applyFont="1"/>
    <xf numFmtId="0" fontId="4" fillId="0" borderId="2" xfId="0" applyFont="1" applyBorder="1" applyAlignment="1">
      <alignment horizontal="centerContinuous" vertical="center" wrapText="1"/>
    </xf>
    <xf numFmtId="0" fontId="6" fillId="0" borderId="4" xfId="0" applyFont="1" applyBorder="1" applyAlignment="1">
      <alignment horizontal="left" vertical="center"/>
    </xf>
    <xf numFmtId="0" fontId="3" fillId="0" borderId="0" xfId="0" applyFont="1" applyAlignment="1">
      <alignment horizontal="left" vertical="center" wrapText="1"/>
    </xf>
    <xf numFmtId="0" fontId="6" fillId="3" borderId="6" xfId="0" applyFont="1" applyFill="1" applyBorder="1"/>
    <xf numFmtId="0" fontId="6" fillId="3" borderId="11" xfId="0" applyFont="1" applyFill="1" applyBorder="1"/>
    <xf numFmtId="168" fontId="6" fillId="4" borderId="8" xfId="4" applyNumberFormat="1" applyFont="1" applyFill="1" applyBorder="1"/>
    <xf numFmtId="0" fontId="6" fillId="0" borderId="10" xfId="0" applyFont="1" applyBorder="1"/>
    <xf numFmtId="0" fontId="6" fillId="3" borderId="13" xfId="0" applyFont="1" applyFill="1" applyBorder="1" applyAlignment="1">
      <alignment horizontal="centerContinuous" vertical="center" wrapText="1"/>
    </xf>
    <xf numFmtId="0" fontId="6" fillId="3" borderId="14" xfId="0" applyFont="1" applyFill="1" applyBorder="1" applyAlignment="1">
      <alignment horizontal="centerContinuous" vertical="center" wrapText="1"/>
    </xf>
    <xf numFmtId="0" fontId="26" fillId="0" borderId="1" xfId="0" applyFont="1" applyBorder="1"/>
    <xf numFmtId="0" fontId="6" fillId="0" borderId="4" xfId="0" applyFont="1" applyFill="1" applyBorder="1" applyAlignment="1">
      <alignment wrapText="1"/>
    </xf>
    <xf numFmtId="0" fontId="26" fillId="0" borderId="2" xfId="0" applyFont="1" applyBorder="1"/>
    <xf numFmtId="0" fontId="6" fillId="0" borderId="0" xfId="0" applyFont="1" applyFill="1" applyBorder="1"/>
    <xf numFmtId="0" fontId="6" fillId="3" borderId="15" xfId="0" applyFont="1" applyFill="1" applyBorder="1"/>
    <xf numFmtId="0" fontId="30" fillId="0" borderId="2" xfId="0" applyFont="1" applyBorder="1" applyAlignment="1">
      <alignment wrapText="1"/>
    </xf>
    <xf numFmtId="0" fontId="23" fillId="0" borderId="1" xfId="0" applyFont="1" applyBorder="1"/>
    <xf numFmtId="0" fontId="6" fillId="5" borderId="4" xfId="0" applyFont="1" applyFill="1" applyBorder="1" applyAlignment="1">
      <alignment horizontal="left" wrapText="1"/>
    </xf>
    <xf numFmtId="0" fontId="31" fillId="0" borderId="0" xfId="0" applyFont="1"/>
    <xf numFmtId="0" fontId="26" fillId="0" borderId="0" xfId="0" applyFont="1" applyBorder="1" applyAlignment="1">
      <alignment horizontal="left"/>
    </xf>
    <xf numFmtId="0" fontId="6" fillId="3" borderId="12" xfId="0" applyFont="1" applyFill="1" applyBorder="1" applyAlignment="1">
      <alignment horizontal="centerContinuous" vertical="center" wrapText="1"/>
    </xf>
    <xf numFmtId="0" fontId="6" fillId="3" borderId="16" xfId="0" applyFont="1" applyFill="1" applyBorder="1" applyAlignment="1">
      <alignment horizontal="center" wrapText="1"/>
    </xf>
    <xf numFmtId="0" fontId="6" fillId="0" borderId="17" xfId="0" applyFont="1" applyBorder="1"/>
    <xf numFmtId="0" fontId="26" fillId="0" borderId="0" xfId="0" applyFont="1" applyFill="1" applyBorder="1"/>
    <xf numFmtId="0" fontId="3" fillId="0" borderId="0" xfId="0" applyFont="1" applyBorder="1" applyAlignment="1">
      <alignment horizontal="right"/>
    </xf>
    <xf numFmtId="0" fontId="5" fillId="2" borderId="0" xfId="0" applyFont="1" applyFill="1" applyBorder="1" applyAlignment="1" applyProtection="1">
      <alignment horizontal="right"/>
    </xf>
    <xf numFmtId="0" fontId="6" fillId="0" borderId="0" xfId="0" applyFont="1" applyBorder="1" applyAlignment="1" applyProtection="1">
      <alignment horizontal="right"/>
    </xf>
    <xf numFmtId="0" fontId="5" fillId="0" borderId="0" xfId="0" applyFont="1" applyBorder="1" applyAlignment="1" applyProtection="1">
      <alignment horizontal="right"/>
    </xf>
    <xf numFmtId="1" fontId="5" fillId="0" borderId="0" xfId="0" applyNumberFormat="1" applyFont="1" applyBorder="1" applyAlignment="1" applyProtection="1">
      <alignment horizontal="right"/>
    </xf>
    <xf numFmtId="0" fontId="5" fillId="0" borderId="0" xfId="0" applyFont="1" applyBorder="1" applyProtection="1"/>
    <xf numFmtId="3" fontId="5" fillId="0" borderId="0" xfId="0" applyNumberFormat="1" applyFont="1" applyBorder="1" applyAlignment="1" applyProtection="1">
      <alignment horizontal="right"/>
    </xf>
    <xf numFmtId="3" fontId="5" fillId="0" borderId="0" xfId="0" applyNumberFormat="1" applyFont="1" applyBorder="1" applyProtection="1"/>
    <xf numFmtId="3" fontId="5" fillId="2" borderId="0" xfId="0" applyNumberFormat="1" applyFont="1" applyFill="1" applyBorder="1" applyProtection="1"/>
    <xf numFmtId="0" fontId="3" fillId="0" borderId="0" xfId="0" applyFont="1" applyBorder="1" applyAlignment="1" applyProtection="1">
      <alignment horizontal="right"/>
    </xf>
    <xf numFmtId="0" fontId="3" fillId="0" borderId="0" xfId="0" applyFont="1" applyProtection="1"/>
    <xf numFmtId="0" fontId="3" fillId="2" borderId="0" xfId="0" applyFont="1" applyFill="1" applyBorder="1" applyAlignment="1" applyProtection="1">
      <alignment horizontal="right"/>
    </xf>
    <xf numFmtId="0" fontId="3" fillId="0" borderId="0" xfId="0" applyFont="1" applyBorder="1" applyProtection="1"/>
    <xf numFmtId="1" fontId="3" fillId="0" borderId="0" xfId="0" applyNumberFormat="1" applyFont="1" applyBorder="1" applyAlignment="1" applyProtection="1">
      <alignment horizontal="right"/>
    </xf>
    <xf numFmtId="17" fontId="5" fillId="0" borderId="0" xfId="0" applyNumberFormat="1" applyFont="1" applyBorder="1" applyAlignment="1" applyProtection="1">
      <alignment horizontal="right"/>
    </xf>
    <xf numFmtId="17" fontId="5" fillId="2" borderId="0" xfId="0" applyNumberFormat="1" applyFont="1" applyFill="1" applyBorder="1" applyAlignment="1" applyProtection="1">
      <alignment horizontal="right"/>
    </xf>
    <xf numFmtId="0" fontId="5" fillId="0" borderId="0" xfId="0" applyFont="1" applyBorder="1" applyAlignment="1" applyProtection="1">
      <alignment horizontal="right"/>
      <protection locked="0"/>
    </xf>
    <xf numFmtId="3" fontId="6" fillId="0" borderId="0" xfId="0" applyNumberFormat="1" applyFont="1" applyBorder="1" applyAlignment="1" applyProtection="1">
      <alignment horizontal="right"/>
    </xf>
    <xf numFmtId="2" fontId="5" fillId="2" borderId="0" xfId="0" applyNumberFormat="1" applyFont="1" applyFill="1" applyBorder="1" applyAlignment="1" applyProtection="1">
      <alignment horizontal="right"/>
    </xf>
    <xf numFmtId="167" fontId="5" fillId="0" borderId="0" xfId="0" applyNumberFormat="1" applyFont="1" applyBorder="1" applyAlignment="1" applyProtection="1">
      <alignment horizontal="right"/>
    </xf>
    <xf numFmtId="0" fontId="3" fillId="0" borderId="0" xfId="0" applyFont="1" applyBorder="1"/>
    <xf numFmtId="1" fontId="5" fillId="0" borderId="0" xfId="0" applyNumberFormat="1" applyFont="1" applyBorder="1" applyAlignment="1" applyProtection="1">
      <alignment horizontal="right" wrapText="1"/>
    </xf>
    <xf numFmtId="2" fontId="5" fillId="0" borderId="0" xfId="0" applyNumberFormat="1" applyFont="1" applyBorder="1" applyAlignment="1" applyProtection="1">
      <alignment horizontal="right" wrapText="1"/>
    </xf>
    <xf numFmtId="49" fontId="5" fillId="0" borderId="0" xfId="0" applyNumberFormat="1" applyFont="1" applyBorder="1" applyAlignment="1" applyProtection="1">
      <alignment horizontal="right"/>
    </xf>
    <xf numFmtId="4" fontId="5" fillId="0" borderId="0" xfId="0" applyNumberFormat="1" applyFont="1" applyBorder="1" applyAlignment="1" applyProtection="1">
      <alignment horizontal="right"/>
    </xf>
    <xf numFmtId="0" fontId="6" fillId="3" borderId="0" xfId="0" applyFont="1" applyFill="1" applyBorder="1" applyAlignment="1">
      <alignment wrapText="1"/>
    </xf>
    <xf numFmtId="0" fontId="6" fillId="0" borderId="0" xfId="0" applyFont="1" applyBorder="1" applyAlignment="1">
      <alignment wrapText="1"/>
    </xf>
    <xf numFmtId="0" fontId="6" fillId="0" borderId="0" xfId="0" applyFont="1" applyProtection="1"/>
    <xf numFmtId="3" fontId="5" fillId="0" borderId="0" xfId="0" applyNumberFormat="1" applyFont="1" applyFill="1" applyBorder="1" applyAlignment="1" applyProtection="1">
      <alignment horizontal="right"/>
    </xf>
    <xf numFmtId="0" fontId="5" fillId="0" borderId="0" xfId="0" applyFont="1" applyFill="1" applyProtection="1"/>
    <xf numFmtId="0" fontId="5" fillId="0" borderId="0" xfId="0" applyFont="1" applyFill="1" applyBorder="1" applyAlignment="1" applyProtection="1">
      <alignment horizontal="right"/>
    </xf>
    <xf numFmtId="0" fontId="6" fillId="6" borderId="0" xfId="0" applyFont="1" applyFill="1" applyBorder="1" applyAlignment="1">
      <alignment wrapText="1"/>
    </xf>
    <xf numFmtId="0" fontId="33" fillId="6" borderId="0" xfId="0" applyFont="1" applyFill="1" applyBorder="1" applyAlignment="1">
      <alignment wrapText="1"/>
    </xf>
    <xf numFmtId="0" fontId="6" fillId="6" borderId="0" xfId="0" applyFont="1" applyFill="1" applyBorder="1" applyAlignment="1">
      <alignment vertical="center" wrapText="1"/>
    </xf>
    <xf numFmtId="1" fontId="6" fillId="0" borderId="18" xfId="0" applyNumberFormat="1" applyFont="1" applyBorder="1" applyAlignment="1" applyProtection="1">
      <alignment horizontal="right"/>
    </xf>
    <xf numFmtId="0" fontId="5" fillId="0" borderId="18" xfId="0" applyFont="1" applyBorder="1" applyAlignment="1" applyProtection="1">
      <alignment horizontal="right"/>
    </xf>
    <xf numFmtId="0" fontId="6" fillId="0" borderId="18" xfId="0" applyFont="1" applyBorder="1" applyAlignment="1" applyProtection="1">
      <alignment horizontal="right"/>
    </xf>
    <xf numFmtId="3" fontId="6" fillId="0" borderId="18" xfId="0" applyNumberFormat="1" applyFont="1" applyBorder="1" applyAlignment="1" applyProtection="1">
      <alignment horizontal="right"/>
    </xf>
    <xf numFmtId="0" fontId="5" fillId="0" borderId="0" xfId="0" applyFont="1" applyFill="1" applyBorder="1" applyAlignment="1" applyProtection="1">
      <alignment horizontal="right"/>
      <protection locked="0"/>
    </xf>
    <xf numFmtId="0" fontId="6" fillId="0" borderId="18" xfId="0" applyFont="1" applyBorder="1" applyAlignment="1" applyProtection="1">
      <alignment horizontal="right"/>
      <protection locked="0"/>
    </xf>
    <xf numFmtId="0" fontId="6" fillId="0" borderId="18" xfId="0" applyFont="1" applyFill="1" applyBorder="1" applyAlignment="1" applyProtection="1">
      <alignment horizontal="right"/>
      <protection locked="0"/>
    </xf>
    <xf numFmtId="0" fontId="5" fillId="0" borderId="0" xfId="0" applyFont="1" applyBorder="1" applyAlignment="1" applyProtection="1">
      <alignment wrapText="1"/>
    </xf>
    <xf numFmtId="0" fontId="18" fillId="0" borderId="0" xfId="0" applyFont="1" applyBorder="1" applyAlignment="1" applyProtection="1">
      <alignment wrapText="1"/>
    </xf>
    <xf numFmtId="0" fontId="28" fillId="0" borderId="0" xfId="0" applyFont="1" applyAlignment="1">
      <alignment wrapText="1"/>
    </xf>
    <xf numFmtId="0" fontId="5" fillId="0" borderId="0" xfId="0" applyFont="1" applyBorder="1" applyAlignment="1">
      <alignment wrapText="1"/>
    </xf>
    <xf numFmtId="0" fontId="6" fillId="0" borderId="18" xfId="0" applyFont="1" applyBorder="1" applyAlignment="1">
      <alignment wrapText="1"/>
    </xf>
    <xf numFmtId="0" fontId="31" fillId="0" borderId="0" xfId="0" applyFont="1" applyBorder="1" applyAlignment="1">
      <alignment wrapText="1"/>
    </xf>
    <xf numFmtId="0" fontId="23" fillId="0" borderId="0" xfId="0" applyFont="1" applyBorder="1" applyAlignment="1">
      <alignment wrapText="1"/>
    </xf>
    <xf numFmtId="14" fontId="33" fillId="0" borderId="0" xfId="0" applyNumberFormat="1" applyFont="1" applyBorder="1" applyAlignment="1">
      <alignment wrapText="1"/>
    </xf>
    <xf numFmtId="0" fontId="3" fillId="0" borderId="0" xfId="0" applyFont="1" applyBorder="1" applyAlignment="1">
      <alignment wrapText="1"/>
    </xf>
    <xf numFmtId="0" fontId="6" fillId="3" borderId="0" xfId="0" applyFont="1" applyFill="1" applyBorder="1" applyAlignment="1">
      <alignment vertical="center" wrapText="1"/>
    </xf>
    <xf numFmtId="0" fontId="23" fillId="0" borderId="0" xfId="0" applyFont="1" applyFill="1" applyBorder="1" applyAlignment="1">
      <alignment wrapText="1"/>
    </xf>
    <xf numFmtId="0" fontId="19" fillId="2" borderId="0" xfId="0" applyFont="1" applyFill="1" applyBorder="1" applyAlignment="1">
      <alignment wrapText="1"/>
    </xf>
    <xf numFmtId="0" fontId="23" fillId="0" borderId="0" xfId="0" applyFont="1" applyBorder="1" applyAlignment="1" applyProtection="1">
      <alignment wrapText="1"/>
    </xf>
    <xf numFmtId="0" fontId="5" fillId="0" borderId="0" xfId="0" applyFont="1" applyFill="1" applyBorder="1" applyAlignment="1">
      <alignment wrapText="1"/>
    </xf>
    <xf numFmtId="0" fontId="6" fillId="0" borderId="0" xfId="0" applyFont="1" applyBorder="1" applyAlignment="1" applyProtection="1">
      <alignment wrapText="1"/>
    </xf>
    <xf numFmtId="0" fontId="6" fillId="2" borderId="0" xfId="0" applyFont="1" applyFill="1" applyBorder="1" applyAlignment="1">
      <alignment wrapText="1"/>
    </xf>
    <xf numFmtId="0" fontId="3" fillId="0" borderId="0" xfId="0" applyFont="1" applyBorder="1" applyAlignment="1" applyProtection="1">
      <alignment wrapText="1"/>
    </xf>
    <xf numFmtId="0" fontId="6" fillId="0" borderId="18" xfId="0" applyFont="1" applyBorder="1" applyAlignment="1" applyProtection="1">
      <alignment wrapText="1"/>
    </xf>
    <xf numFmtId="0" fontId="6" fillId="0" borderId="18" xfId="3" applyFont="1" applyFill="1" applyBorder="1" applyAlignment="1">
      <alignment wrapText="1"/>
    </xf>
    <xf numFmtId="0" fontId="5" fillId="0" borderId="0" xfId="0" applyFont="1" applyBorder="1" applyAlignment="1" applyProtection="1">
      <alignment wrapText="1"/>
      <protection locked="0"/>
    </xf>
    <xf numFmtId="0" fontId="6" fillId="0" borderId="18" xfId="0" applyFont="1" applyBorder="1" applyAlignment="1" applyProtection="1">
      <alignment wrapText="1"/>
      <protection locked="0"/>
    </xf>
    <xf numFmtId="0" fontId="23" fillId="0" borderId="0" xfId="0" applyFont="1" applyFill="1" applyBorder="1" applyAlignment="1" applyProtection="1">
      <alignment wrapText="1"/>
      <protection locked="0"/>
    </xf>
    <xf numFmtId="0" fontId="5" fillId="0" borderId="0" xfId="0" applyFont="1" applyFill="1" applyBorder="1" applyAlignment="1" applyProtection="1">
      <alignment wrapText="1"/>
      <protection locked="0"/>
    </xf>
    <xf numFmtId="0" fontId="6" fillId="0" borderId="18" xfId="0" applyFont="1" applyFill="1" applyBorder="1" applyAlignment="1" applyProtection="1">
      <alignment wrapText="1"/>
      <protection locked="0"/>
    </xf>
    <xf numFmtId="0" fontId="23" fillId="7" borderId="0" xfId="0" applyFont="1" applyFill="1" applyBorder="1" applyAlignment="1" applyProtection="1">
      <alignment wrapText="1"/>
      <protection locked="0"/>
    </xf>
    <xf numFmtId="0" fontId="23" fillId="4" borderId="0" xfId="0" applyFont="1" applyFill="1" applyBorder="1" applyAlignment="1" applyProtection="1">
      <alignment wrapText="1"/>
    </xf>
    <xf numFmtId="0" fontId="33" fillId="0" borderId="0" xfId="0" applyFont="1" applyBorder="1" applyAlignment="1">
      <alignment wrapText="1"/>
    </xf>
    <xf numFmtId="0" fontId="23" fillId="0" borderId="0" xfId="0" applyFont="1" applyBorder="1" applyAlignment="1">
      <alignment vertical="center" wrapText="1"/>
    </xf>
    <xf numFmtId="0" fontId="34" fillId="0" borderId="0" xfId="0" applyFont="1" applyBorder="1" applyAlignment="1">
      <alignment wrapText="1"/>
    </xf>
    <xf numFmtId="0" fontId="33" fillId="6" borderId="0" xfId="0" applyFont="1" applyFill="1" applyBorder="1" applyAlignment="1">
      <alignment vertical="center" wrapText="1"/>
    </xf>
    <xf numFmtId="0" fontId="12" fillId="0" borderId="0" xfId="0" applyFont="1" applyBorder="1" applyAlignment="1">
      <alignment wrapText="1"/>
    </xf>
    <xf numFmtId="0" fontId="6" fillId="0" borderId="0" xfId="0" applyFont="1" applyFill="1" applyBorder="1" applyAlignment="1">
      <alignment wrapText="1"/>
    </xf>
    <xf numFmtId="49" fontId="5" fillId="0" borderId="0" xfId="0" applyNumberFormat="1" applyFont="1" applyBorder="1" applyAlignment="1">
      <alignment wrapText="1"/>
    </xf>
    <xf numFmtId="0" fontId="5" fillId="0" borderId="0" xfId="0" quotePrefix="1" applyFont="1" applyBorder="1" applyAlignment="1" applyProtection="1">
      <alignment wrapText="1"/>
    </xf>
    <xf numFmtId="0" fontId="3" fillId="2" borderId="0" xfId="0" applyFont="1" applyFill="1" applyBorder="1" applyAlignment="1">
      <alignment wrapText="1"/>
    </xf>
    <xf numFmtId="0" fontId="5" fillId="2" borderId="0" xfId="0" applyFont="1" applyFill="1" applyBorder="1" applyAlignment="1" applyProtection="1">
      <alignment wrapText="1"/>
    </xf>
    <xf numFmtId="0" fontId="6" fillId="0" borderId="0" xfId="0" applyFont="1" applyBorder="1" applyAlignment="1">
      <alignment vertical="center" wrapText="1"/>
    </xf>
    <xf numFmtId="0" fontId="33" fillId="2" borderId="0" xfId="0" applyFont="1" applyFill="1" applyBorder="1" applyAlignment="1">
      <alignment wrapText="1"/>
    </xf>
    <xf numFmtId="0" fontId="23" fillId="2" borderId="0" xfId="0" applyFont="1" applyFill="1" applyBorder="1" applyAlignment="1">
      <alignment wrapText="1"/>
    </xf>
    <xf numFmtId="20" fontId="3" fillId="0" borderId="0" xfId="0" applyNumberFormat="1" applyFont="1" applyBorder="1" applyAlignment="1">
      <alignment wrapText="1"/>
    </xf>
    <xf numFmtId="0" fontId="28" fillId="0" borderId="0" xfId="0" applyFont="1" applyBorder="1" applyAlignment="1">
      <alignment wrapText="1"/>
    </xf>
    <xf numFmtId="0" fontId="6" fillId="0" borderId="18" xfId="0" applyFont="1" applyFill="1" applyBorder="1" applyAlignment="1">
      <alignment wrapText="1"/>
    </xf>
    <xf numFmtId="0" fontId="5" fillId="0" borderId="18" xfId="0" applyFont="1" applyBorder="1" applyAlignment="1" applyProtection="1">
      <alignment wrapText="1"/>
    </xf>
    <xf numFmtId="0" fontId="3" fillId="0" borderId="18" xfId="0" applyFont="1" applyBorder="1" applyAlignment="1">
      <alignment wrapText="1"/>
    </xf>
    <xf numFmtId="0" fontId="6" fillId="0" borderId="18" xfId="0" applyFont="1" applyFill="1" applyBorder="1" applyAlignment="1" applyProtection="1">
      <alignment horizontal="right"/>
    </xf>
    <xf numFmtId="0" fontId="6" fillId="0" borderId="19" xfId="0" applyFont="1" applyBorder="1" applyAlignment="1">
      <alignment wrapText="1"/>
    </xf>
    <xf numFmtId="0" fontId="6" fillId="0" borderId="19" xfId="0" applyFont="1" applyBorder="1" applyAlignment="1" applyProtection="1">
      <alignment horizontal="right"/>
    </xf>
    <xf numFmtId="0" fontId="6" fillId="0" borderId="20" xfId="0" applyFont="1" applyBorder="1" applyAlignment="1">
      <alignment wrapText="1"/>
    </xf>
    <xf numFmtId="0" fontId="6" fillId="0" borderId="20" xfId="0" applyFont="1" applyBorder="1" applyAlignment="1" applyProtection="1">
      <alignment horizontal="right"/>
    </xf>
    <xf numFmtId="0" fontId="5" fillId="0" borderId="19" xfId="0" applyFont="1" applyBorder="1" applyAlignment="1" applyProtection="1">
      <alignment horizontal="right"/>
    </xf>
    <xf numFmtId="0" fontId="5" fillId="0" borderId="20" xfId="0" applyFont="1" applyBorder="1" applyAlignment="1" applyProtection="1">
      <alignment horizontal="right"/>
    </xf>
    <xf numFmtId="0" fontId="5" fillId="0" borderId="0" xfId="0" applyFont="1" applyFill="1" applyBorder="1" applyAlignment="1">
      <alignment vertical="center" wrapText="1"/>
    </xf>
    <xf numFmtId="0" fontId="15" fillId="0" borderId="0" xfId="0" applyFont="1" applyBorder="1" applyAlignment="1">
      <alignment horizontal="left" wrapText="1"/>
    </xf>
    <xf numFmtId="0" fontId="6" fillId="0" borderId="0" xfId="0" applyFont="1" applyBorder="1" applyAlignment="1">
      <alignment horizontal="centerContinuous" vertical="center" wrapText="1"/>
    </xf>
    <xf numFmtId="0" fontId="5" fillId="0" borderId="0" xfId="0" applyFont="1" applyBorder="1" applyAlignment="1" applyProtection="1">
      <alignment horizontal="right" wrapText="1"/>
    </xf>
    <xf numFmtId="0" fontId="5" fillId="0" borderId="0" xfId="0" applyFont="1" applyAlignment="1" applyProtection="1">
      <alignment wrapText="1"/>
    </xf>
    <xf numFmtId="0" fontId="6" fillId="0" borderId="18" xfId="0" applyFont="1" applyBorder="1" applyAlignment="1" applyProtection="1">
      <alignment horizontal="right" wrapText="1"/>
    </xf>
    <xf numFmtId="0" fontId="6" fillId="0" borderId="18" xfId="0" applyFont="1" applyBorder="1"/>
    <xf numFmtId="0" fontId="5" fillId="7" borderId="0" xfId="0" applyFont="1" applyFill="1" applyProtection="1"/>
    <xf numFmtId="0" fontId="3" fillId="7" borderId="0" xfId="0" applyFont="1" applyFill="1" applyProtection="1"/>
    <xf numFmtId="0" fontId="5" fillId="3" borderId="0" xfId="0" applyFont="1" applyFill="1" applyProtection="1"/>
    <xf numFmtId="4" fontId="5" fillId="3" borderId="0" xfId="6" applyFont="1" applyFill="1" applyBorder="1" applyAlignment="1" applyProtection="1">
      <alignment horizontal="right"/>
    </xf>
    <xf numFmtId="164" fontId="5" fillId="7" borderId="0" xfId="4" applyFont="1" applyFill="1" applyBorder="1" applyAlignment="1" applyProtection="1">
      <alignment horizontal="right"/>
    </xf>
    <xf numFmtId="164" fontId="6" fillId="7" borderId="18" xfId="4" applyFont="1" applyFill="1" applyBorder="1" applyAlignment="1" applyProtection="1">
      <alignment horizontal="right"/>
    </xf>
    <xf numFmtId="164" fontId="5" fillId="3" borderId="0" xfId="4" applyFont="1" applyFill="1" applyBorder="1" applyAlignment="1" applyProtection="1">
      <alignment horizontal="right"/>
    </xf>
    <xf numFmtId="164" fontId="3" fillId="7" borderId="0" xfId="4" applyFont="1" applyFill="1" applyBorder="1" applyAlignment="1" applyProtection="1">
      <alignment horizontal="right"/>
    </xf>
    <xf numFmtId="0" fontId="7" fillId="0" borderId="0" xfId="0" applyFont="1" applyBorder="1" applyAlignment="1">
      <alignment wrapText="1"/>
    </xf>
    <xf numFmtId="0" fontId="13" fillId="0" borderId="0" xfId="0" applyFont="1" applyBorder="1" applyAlignment="1">
      <alignment horizontal="centerContinuous"/>
    </xf>
    <xf numFmtId="0" fontId="23" fillId="0" borderId="0" xfId="0" applyFont="1" applyBorder="1" applyAlignment="1">
      <alignment horizontal="left"/>
    </xf>
    <xf numFmtId="0" fontId="6" fillId="3" borderId="2" xfId="0" applyFont="1" applyFill="1" applyBorder="1" applyAlignment="1">
      <alignment horizontal="center"/>
    </xf>
    <xf numFmtId="3" fontId="2" fillId="0" borderId="0" xfId="6" applyNumberFormat="1" applyFont="1" applyBorder="1" applyAlignment="1" applyProtection="1">
      <alignment horizontal="right"/>
    </xf>
    <xf numFmtId="164" fontId="2" fillId="0" borderId="0" xfId="4" applyFont="1" applyBorder="1" applyAlignment="1" applyProtection="1">
      <alignment horizontal="right"/>
    </xf>
    <xf numFmtId="3" fontId="2" fillId="2" borderId="0" xfId="6" applyNumberFormat="1" applyFont="1" applyFill="1" applyBorder="1" applyAlignment="1" applyProtection="1">
      <alignment horizontal="right"/>
    </xf>
    <xf numFmtId="0" fontId="15" fillId="0" borderId="0" xfId="0" applyFont="1" applyAlignment="1" applyProtection="1">
      <alignment wrapText="1"/>
    </xf>
    <xf numFmtId="0" fontId="2" fillId="0" borderId="0" xfId="0" applyFont="1" applyBorder="1" applyAlignment="1" applyProtection="1">
      <alignment wrapText="1"/>
    </xf>
    <xf numFmtId="0" fontId="10" fillId="0" borderId="0" xfId="0" applyFont="1" applyBorder="1" applyAlignment="1">
      <alignment wrapText="1"/>
    </xf>
    <xf numFmtId="0" fontId="7" fillId="0" borderId="0" xfId="0" applyFont="1" applyBorder="1" applyAlignment="1" applyProtection="1">
      <alignment horizontal="right" wrapText="1"/>
    </xf>
    <xf numFmtId="0" fontId="7" fillId="0" borderId="0" xfId="3" applyFont="1" applyFill="1" applyBorder="1" applyAlignment="1">
      <alignment wrapText="1"/>
    </xf>
    <xf numFmtId="0" fontId="15" fillId="0" borderId="0" xfId="0" applyFont="1" applyBorder="1" applyAlignment="1" applyProtection="1">
      <alignment wrapText="1"/>
    </xf>
    <xf numFmtId="0" fontId="27" fillId="0" borderId="0" xfId="0" applyFont="1" applyBorder="1" applyAlignment="1" applyProtection="1">
      <alignment wrapText="1"/>
    </xf>
    <xf numFmtId="0" fontId="7" fillId="0" borderId="0" xfId="0" applyFont="1" applyBorder="1" applyAlignment="1" applyProtection="1">
      <alignment wrapText="1"/>
    </xf>
    <xf numFmtId="0" fontId="22" fillId="3" borderId="0" xfId="0" applyFont="1" applyFill="1" applyBorder="1" applyAlignment="1">
      <alignment wrapText="1"/>
    </xf>
    <xf numFmtId="0" fontId="5" fillId="0" borderId="0" xfId="0" quotePrefix="1" applyFont="1" applyBorder="1" applyAlignment="1">
      <alignment wrapText="1"/>
    </xf>
    <xf numFmtId="0" fontId="6" fillId="3" borderId="0" xfId="0" applyFont="1" applyFill="1" applyBorder="1" applyAlignment="1">
      <alignment horizontal="center" vertical="center" wrapText="1"/>
    </xf>
    <xf numFmtId="0" fontId="8" fillId="3" borderId="0" xfId="0" applyFont="1" applyFill="1" applyBorder="1" applyAlignment="1">
      <alignment wrapText="1"/>
    </xf>
    <xf numFmtId="3" fontId="2" fillId="0" borderId="18" xfId="6" applyNumberFormat="1" applyFont="1" applyBorder="1" applyAlignment="1" applyProtection="1">
      <alignment horizontal="right"/>
    </xf>
    <xf numFmtId="0" fontId="5" fillId="0" borderId="0" xfId="0" applyNumberFormat="1" applyFont="1" applyBorder="1" applyAlignment="1" applyProtection="1">
      <alignment horizontal="right"/>
    </xf>
    <xf numFmtId="0" fontId="6" fillId="4" borderId="21" xfId="0" applyFont="1" applyFill="1" applyBorder="1"/>
    <xf numFmtId="4" fontId="6" fillId="4" borderId="22" xfId="6" applyFont="1" applyFill="1" applyBorder="1"/>
    <xf numFmtId="0" fontId="6" fillId="0" borderId="23" xfId="0" applyFont="1" applyBorder="1" applyAlignment="1">
      <alignment wrapText="1"/>
    </xf>
    <xf numFmtId="0" fontId="6" fillId="0" borderId="24" xfId="0" applyFont="1" applyBorder="1" applyAlignment="1">
      <alignment wrapText="1"/>
    </xf>
    <xf numFmtId="0" fontId="6" fillId="0" borderId="25" xfId="0" applyFont="1" applyBorder="1" applyAlignment="1">
      <alignment wrapText="1"/>
    </xf>
    <xf numFmtId="0" fontId="6" fillId="0" borderId="26" xfId="0" applyFont="1" applyBorder="1" applyAlignment="1">
      <alignment wrapText="1"/>
    </xf>
    <xf numFmtId="0" fontId="6" fillId="0" borderId="27" xfId="0" applyFont="1" applyBorder="1" applyAlignment="1">
      <alignment wrapText="1"/>
    </xf>
    <xf numFmtId="0" fontId="6" fillId="0" borderId="28" xfId="0" applyFont="1" applyBorder="1" applyAlignment="1">
      <alignment vertical="top" wrapText="1"/>
    </xf>
    <xf numFmtId="0" fontId="4" fillId="0" borderId="0" xfId="0" applyFont="1" applyBorder="1"/>
    <xf numFmtId="0" fontId="6" fillId="0" borderId="19" xfId="0" applyFont="1" applyBorder="1" applyAlignment="1">
      <alignment vertical="top" wrapText="1"/>
    </xf>
    <xf numFmtId="0" fontId="6" fillId="0" borderId="20" xfId="0" applyFont="1" applyBorder="1" applyAlignment="1">
      <alignment vertical="top" wrapText="1"/>
    </xf>
    <xf numFmtId="0" fontId="6" fillId="0" borderId="23" xfId="0" applyFont="1" applyBorder="1" applyAlignment="1"/>
    <xf numFmtId="0" fontId="6" fillId="0" borderId="28" xfId="0" applyFont="1" applyBorder="1" applyAlignment="1">
      <alignment wrapText="1"/>
    </xf>
    <xf numFmtId="0" fontId="6" fillId="0" borderId="30" xfId="0" applyFont="1" applyBorder="1" applyAlignment="1">
      <alignment wrapText="1"/>
    </xf>
    <xf numFmtId="0" fontId="6" fillId="0" borderId="31" xfId="0" applyFont="1" applyBorder="1" applyAlignment="1">
      <alignment wrapText="1"/>
    </xf>
    <xf numFmtId="0" fontId="6" fillId="0" borderId="32" xfId="0" applyFont="1" applyBorder="1" applyAlignment="1">
      <alignment wrapText="1"/>
    </xf>
    <xf numFmtId="0" fontId="6" fillId="0" borderId="29" xfId="0" applyFont="1" applyBorder="1" applyAlignment="1"/>
    <xf numFmtId="0" fontId="6" fillId="4" borderId="23" xfId="0" applyFont="1" applyFill="1" applyBorder="1" applyAlignment="1">
      <alignment horizontal="right"/>
    </xf>
    <xf numFmtId="0" fontId="6" fillId="4" borderId="23" xfId="0" applyFont="1" applyFill="1" applyBorder="1"/>
    <xf numFmtId="0" fontId="6" fillId="0" borderId="33" xfId="0" applyFont="1" applyBorder="1" applyAlignment="1">
      <alignment wrapText="1"/>
    </xf>
    <xf numFmtId="0" fontId="3" fillId="0" borderId="0" xfId="0" applyFont="1" applyFill="1"/>
    <xf numFmtId="0" fontId="6" fillId="0" borderId="33" xfId="0" applyFont="1" applyBorder="1" applyAlignment="1">
      <alignment vertical="top" wrapText="1"/>
    </xf>
    <xf numFmtId="0" fontId="6" fillId="0" borderId="24" xfId="0" applyFont="1" applyBorder="1" applyAlignment="1">
      <alignment vertical="top" wrapText="1"/>
    </xf>
    <xf numFmtId="0" fontId="5" fillId="0" borderId="18" xfId="0" applyFont="1" applyBorder="1" applyAlignment="1">
      <alignment wrapText="1"/>
    </xf>
    <xf numFmtId="164" fontId="6" fillId="0" borderId="18" xfId="4" applyFont="1" applyBorder="1" applyAlignment="1" applyProtection="1">
      <alignment horizontal="right"/>
    </xf>
    <xf numFmtId="0" fontId="6" fillId="0" borderId="23" xfId="0" applyFont="1" applyFill="1" applyBorder="1" applyAlignment="1">
      <alignment horizontal="right"/>
    </xf>
    <xf numFmtId="0" fontId="6" fillId="0" borderId="15" xfId="0" applyFont="1" applyBorder="1"/>
    <xf numFmtId="164" fontId="5" fillId="0" borderId="0" xfId="4" applyFont="1" applyBorder="1" applyAlignment="1" applyProtection="1">
      <alignment horizontal="right"/>
    </xf>
    <xf numFmtId="1" fontId="6" fillId="0" borderId="0" xfId="0" applyNumberFormat="1" applyFont="1" applyBorder="1" applyAlignment="1" applyProtection="1">
      <alignment horizontal="right"/>
    </xf>
    <xf numFmtId="0" fontId="5" fillId="0" borderId="0" xfId="0" quotePrefix="1" applyFont="1" applyFill="1" applyBorder="1" applyAlignment="1">
      <alignment wrapText="1"/>
    </xf>
    <xf numFmtId="0" fontId="6" fillId="0" borderId="18" xfId="0" applyFont="1" applyBorder="1" applyAlignment="1">
      <alignment horizontal="right"/>
    </xf>
    <xf numFmtId="0" fontId="6" fillId="0" borderId="4" xfId="0" applyFont="1" applyBorder="1" applyAlignment="1">
      <alignment wrapText="1"/>
    </xf>
    <xf numFmtId="0" fontId="6" fillId="0" borderId="10" xfId="0" applyFont="1" applyBorder="1" applyAlignment="1">
      <alignment wrapText="1"/>
    </xf>
    <xf numFmtId="0" fontId="6" fillId="0" borderId="15" xfId="0" applyFont="1" applyBorder="1" applyAlignment="1">
      <alignment wrapText="1"/>
    </xf>
    <xf numFmtId="0" fontId="6" fillId="3" borderId="2" xfId="0" applyFont="1" applyFill="1" applyBorder="1" applyAlignment="1">
      <alignment horizontal="center" vertical="center" wrapText="1"/>
    </xf>
    <xf numFmtId="0" fontId="3" fillId="0" borderId="0" xfId="0" applyFont="1" applyBorder="1" applyAlignment="1">
      <alignment horizontal="centerContinuous"/>
    </xf>
    <xf numFmtId="0" fontId="3" fillId="0" borderId="3" xfId="0" applyFont="1" applyBorder="1"/>
    <xf numFmtId="0" fontId="3" fillId="0" borderId="1" xfId="0" applyFont="1" applyBorder="1" applyAlignment="1"/>
    <xf numFmtId="0" fontId="3" fillId="0" borderId="1" xfId="0" applyFont="1" applyBorder="1"/>
    <xf numFmtId="0" fontId="3" fillId="0" borderId="4" xfId="0" applyFont="1" applyBorder="1"/>
    <xf numFmtId="0" fontId="3" fillId="0" borderId="0" xfId="0" applyNumberFormat="1" applyFont="1" applyAlignment="1">
      <alignment horizontal="left" vertical="center" wrapText="1"/>
    </xf>
    <xf numFmtId="0" fontId="3" fillId="0" borderId="0" xfId="0" applyNumberFormat="1" applyFont="1"/>
    <xf numFmtId="0" fontId="3" fillId="0" borderId="1" xfId="0" applyFont="1" applyBorder="1" applyAlignment="1">
      <alignment wrapText="1"/>
    </xf>
    <xf numFmtId="0" fontId="3" fillId="3" borderId="1" xfId="0" applyFont="1" applyFill="1" applyBorder="1"/>
    <xf numFmtId="0" fontId="3" fillId="3" borderId="3" xfId="0" applyFont="1" applyFill="1" applyBorder="1"/>
    <xf numFmtId="0" fontId="3" fillId="0" borderId="5" xfId="0" applyFont="1" applyBorder="1"/>
    <xf numFmtId="0" fontId="3" fillId="0" borderId="0" xfId="0" applyNumberFormat="1" applyFont="1" applyFill="1" applyBorder="1"/>
    <xf numFmtId="0" fontId="3" fillId="2" borderId="0" xfId="0" applyFont="1" applyFill="1"/>
    <xf numFmtId="0" fontId="3" fillId="0" borderId="11" xfId="0" applyFont="1" applyFill="1" applyBorder="1"/>
    <xf numFmtId="0" fontId="3" fillId="0" borderId="1" xfId="0" applyFont="1" applyFill="1" applyBorder="1"/>
    <xf numFmtId="0" fontId="3" fillId="0" borderId="11" xfId="0" applyFont="1" applyBorder="1"/>
    <xf numFmtId="0" fontId="3" fillId="3" borderId="13" xfId="0" applyFont="1" applyFill="1" applyBorder="1"/>
    <xf numFmtId="0" fontId="3" fillId="3" borderId="0" xfId="0" applyFont="1" applyFill="1"/>
    <xf numFmtId="0" fontId="3" fillId="3" borderId="5" xfId="0" applyFont="1" applyFill="1" applyBorder="1"/>
    <xf numFmtId="0" fontId="3" fillId="0" borderId="15" xfId="0" applyFont="1" applyBorder="1"/>
    <xf numFmtId="0" fontId="3" fillId="0" borderId="14" xfId="0" applyFont="1" applyBorder="1"/>
    <xf numFmtId="0" fontId="3" fillId="0" borderId="9" xfId="0" applyFont="1" applyBorder="1"/>
    <xf numFmtId="0" fontId="3" fillId="0" borderId="34" xfId="0" applyFont="1" applyBorder="1"/>
    <xf numFmtId="0" fontId="3" fillId="0" borderId="8" xfId="0" applyFont="1" applyBorder="1" applyAlignment="1">
      <alignment horizontal="center" wrapText="1"/>
    </xf>
    <xf numFmtId="0" fontId="3" fillId="0" borderId="34" xfId="0" applyFont="1" applyBorder="1" applyAlignment="1"/>
    <xf numFmtId="0" fontId="3" fillId="0" borderId="0" xfId="0" applyFont="1" applyAlignment="1">
      <alignment horizontal="left"/>
    </xf>
    <xf numFmtId="0" fontId="3" fillId="0" borderId="0" xfId="0" applyFont="1" applyAlignment="1">
      <alignment horizontal="right" wrapText="1"/>
    </xf>
    <xf numFmtId="0" fontId="3" fillId="0" borderId="13" xfId="0" applyFont="1" applyBorder="1"/>
    <xf numFmtId="0" fontId="3" fillId="0" borderId="2" xfId="0" applyFont="1" applyBorder="1"/>
    <xf numFmtId="0" fontId="3" fillId="0" borderId="28" xfId="0" applyFont="1" applyBorder="1" applyAlignment="1">
      <alignment vertical="top"/>
    </xf>
    <xf numFmtId="0" fontId="3" fillId="0" borderId="19" xfId="0" applyFont="1" applyBorder="1" applyAlignment="1">
      <alignment vertical="top" wrapText="1"/>
    </xf>
    <xf numFmtId="0" fontId="3" fillId="0" borderId="27" xfId="0" applyFont="1" applyBorder="1" applyAlignment="1">
      <alignment vertical="top" wrapText="1"/>
    </xf>
    <xf numFmtId="0" fontId="3" fillId="0" borderId="35" xfId="0" applyFont="1" applyBorder="1" applyAlignment="1">
      <alignment vertical="top"/>
    </xf>
    <xf numFmtId="0" fontId="3" fillId="0" borderId="0" xfId="0" applyFont="1" applyBorder="1" applyAlignment="1">
      <alignment vertical="top" wrapText="1"/>
    </xf>
    <xf numFmtId="0" fontId="3" fillId="0" borderId="27" xfId="0" applyFont="1" applyBorder="1" applyAlignment="1">
      <alignment horizontal="right" vertical="top" wrapText="1"/>
    </xf>
    <xf numFmtId="0" fontId="3" fillId="0" borderId="31" xfId="0" applyFont="1" applyBorder="1" applyAlignment="1">
      <alignment vertical="top"/>
    </xf>
    <xf numFmtId="0" fontId="3" fillId="0" borderId="18" xfId="0" applyFont="1" applyBorder="1" applyAlignment="1">
      <alignment vertical="top" wrapText="1"/>
    </xf>
    <xf numFmtId="0" fontId="3" fillId="0" borderId="32" xfId="0" applyFont="1" applyBorder="1" applyAlignment="1">
      <alignment vertical="top" wrapText="1"/>
    </xf>
    <xf numFmtId="0" fontId="3" fillId="0" borderId="23" xfId="0" applyFont="1" applyBorder="1" applyAlignment="1">
      <alignment horizontal="right" vertical="top" wrapText="1"/>
    </xf>
    <xf numFmtId="0" fontId="3" fillId="0" borderId="36" xfId="0" applyFont="1" applyBorder="1"/>
    <xf numFmtId="0" fontId="3" fillId="0" borderId="0" xfId="0" applyFont="1" applyFill="1" applyBorder="1"/>
    <xf numFmtId="0" fontId="3" fillId="0" borderId="23" xfId="0" applyFont="1" applyBorder="1"/>
    <xf numFmtId="0" fontId="3" fillId="0" borderId="23" xfId="0" applyFont="1" applyFill="1" applyBorder="1"/>
    <xf numFmtId="0" fontId="3" fillId="0" borderId="12" xfId="0" applyFont="1" applyBorder="1"/>
    <xf numFmtId="0" fontId="3" fillId="0" borderId="6" xfId="0" applyFont="1" applyBorder="1"/>
    <xf numFmtId="0" fontId="3" fillId="0" borderId="10" xfId="0" applyFont="1" applyBorder="1"/>
    <xf numFmtId="0" fontId="3" fillId="0" borderId="0" xfId="0" applyNumberFormat="1" applyFont="1" applyFill="1"/>
    <xf numFmtId="0" fontId="3" fillId="0" borderId="37" xfId="0" applyFont="1" applyFill="1" applyBorder="1"/>
    <xf numFmtId="0" fontId="3" fillId="0" borderId="0" xfId="0" applyNumberFormat="1" applyFont="1" applyAlignment="1">
      <alignment wrapText="1"/>
    </xf>
    <xf numFmtId="0" fontId="3" fillId="0" borderId="8" xfId="0" applyFont="1" applyBorder="1"/>
    <xf numFmtId="0" fontId="3" fillId="0" borderId="6" xfId="0" applyFont="1" applyBorder="1" applyAlignment="1">
      <alignment wrapText="1"/>
    </xf>
    <xf numFmtId="0" fontId="3" fillId="0" borderId="11" xfId="0" applyFont="1" applyBorder="1" applyAlignment="1">
      <alignment wrapText="1"/>
    </xf>
    <xf numFmtId="0" fontId="3" fillId="0" borderId="0" xfId="0" applyFont="1" applyBorder="1" applyAlignment="1"/>
    <xf numFmtId="168" fontId="3" fillId="4" borderId="8" xfId="4" applyNumberFormat="1" applyFont="1" applyFill="1" applyBorder="1"/>
    <xf numFmtId="0" fontId="3" fillId="5" borderId="4" xfId="0" applyFont="1" applyFill="1" applyBorder="1"/>
    <xf numFmtId="0" fontId="3" fillId="0" borderId="24" xfId="0" applyFont="1" applyBorder="1" applyAlignment="1"/>
    <xf numFmtId="0" fontId="3" fillId="0" borderId="35" xfId="0" applyFont="1" applyBorder="1" applyAlignment="1">
      <alignment wrapText="1"/>
    </xf>
    <xf numFmtId="0" fontId="3" fillId="0" borderId="19" xfId="0" applyFont="1" applyBorder="1" applyAlignment="1">
      <alignment wrapText="1"/>
    </xf>
    <xf numFmtId="0" fontId="3" fillId="0" borderId="25" xfId="0" applyFont="1" applyBorder="1" applyAlignment="1">
      <alignment wrapText="1"/>
    </xf>
    <xf numFmtId="0" fontId="3" fillId="0" borderId="24" xfId="0" applyFont="1" applyBorder="1" applyAlignment="1">
      <alignment horizontal="right"/>
    </xf>
    <xf numFmtId="0" fontId="3" fillId="0" borderId="25" xfId="0" applyFont="1" applyBorder="1"/>
    <xf numFmtId="0" fontId="3" fillId="0" borderId="26" xfId="0" applyFont="1" applyBorder="1" applyAlignment="1"/>
    <xf numFmtId="0" fontId="3" fillId="0" borderId="27" xfId="0" applyFont="1" applyBorder="1" applyAlignment="1">
      <alignment wrapText="1"/>
    </xf>
    <xf numFmtId="0" fontId="3" fillId="0" borderId="26" xfId="0" applyFont="1" applyBorder="1" applyAlignment="1">
      <alignment horizontal="right"/>
    </xf>
    <xf numFmtId="0" fontId="3" fillId="0" borderId="27" xfId="0" applyFont="1" applyBorder="1"/>
    <xf numFmtId="0" fontId="3" fillId="0" borderId="29" xfId="0" applyFont="1" applyBorder="1" applyAlignment="1"/>
    <xf numFmtId="0" fontId="3" fillId="0" borderId="20" xfId="0" applyFont="1" applyBorder="1" applyAlignment="1">
      <alignment wrapText="1"/>
    </xf>
    <xf numFmtId="0" fontId="3" fillId="0" borderId="30" xfId="0" applyFont="1" applyBorder="1" applyAlignment="1">
      <alignment wrapText="1"/>
    </xf>
    <xf numFmtId="0" fontId="3" fillId="0" borderId="33" xfId="0" applyFont="1" applyBorder="1" applyAlignment="1">
      <alignment horizontal="right"/>
    </xf>
    <xf numFmtId="0" fontId="3" fillId="0" borderId="28" xfId="0" applyFont="1" applyBorder="1" applyAlignment="1"/>
    <xf numFmtId="0" fontId="3" fillId="0" borderId="30" xfId="0" applyFont="1" applyBorder="1"/>
    <xf numFmtId="0" fontId="3" fillId="0" borderId="0" xfId="0" applyFont="1" applyAlignment="1"/>
    <xf numFmtId="0" fontId="3" fillId="0" borderId="31" xfId="0" applyFont="1" applyBorder="1" applyAlignment="1"/>
    <xf numFmtId="0" fontId="3" fillId="0" borderId="32" xfId="0" applyFont="1" applyBorder="1" applyAlignment="1">
      <alignment wrapText="1"/>
    </xf>
    <xf numFmtId="0" fontId="3" fillId="0" borderId="35" xfId="0" applyFont="1" applyBorder="1" applyAlignment="1"/>
    <xf numFmtId="0" fontId="3" fillId="0" borderId="18" xfId="0" applyFont="1" applyBorder="1"/>
    <xf numFmtId="0" fontId="3" fillId="0" borderId="32" xfId="0" applyFont="1" applyBorder="1"/>
    <xf numFmtId="0" fontId="3" fillId="0" borderId="0" xfId="0" applyFont="1" applyAlignment="1">
      <alignment horizontal="center"/>
    </xf>
    <xf numFmtId="0" fontId="3" fillId="0" borderId="0" xfId="0" applyFont="1" applyAlignment="1">
      <alignment horizontal="right"/>
    </xf>
    <xf numFmtId="0" fontId="3" fillId="0" borderId="20" xfId="0" applyFont="1" applyBorder="1"/>
    <xf numFmtId="0" fontId="3" fillId="0" borderId="38" xfId="0" applyFont="1" applyBorder="1"/>
    <xf numFmtId="0" fontId="3" fillId="0" borderId="36" xfId="0" quotePrefix="1" applyFont="1" applyBorder="1"/>
    <xf numFmtId="0" fontId="3" fillId="0" borderId="39" xfId="0" quotePrefix="1" applyFont="1" applyBorder="1"/>
    <xf numFmtId="0" fontId="3" fillId="0" borderId="40" xfId="0" applyFont="1" applyBorder="1"/>
    <xf numFmtId="0" fontId="3" fillId="4" borderId="8" xfId="0" applyFont="1" applyFill="1" applyBorder="1"/>
    <xf numFmtId="0" fontId="3" fillId="0" borderId="0" xfId="0" applyNumberFormat="1" applyFont="1" applyAlignment="1"/>
    <xf numFmtId="4" fontId="3" fillId="0" borderId="8" xfId="6" applyNumberFormat="1" applyFont="1" applyBorder="1"/>
    <xf numFmtId="0" fontId="3" fillId="0" borderId="0" xfId="0" applyFont="1" applyAlignment="1">
      <alignment horizontal="centerContinuous"/>
    </xf>
    <xf numFmtId="0" fontId="23" fillId="0" borderId="0" xfId="0" applyFont="1" applyBorder="1" applyAlignment="1">
      <alignment horizontal="center"/>
    </xf>
    <xf numFmtId="16" fontId="23" fillId="0" borderId="0" xfId="0" quotePrefix="1" applyNumberFormat="1" applyFont="1" applyBorder="1" applyAlignment="1">
      <alignment horizontal="center"/>
    </xf>
    <xf numFmtId="0" fontId="3" fillId="0" borderId="7" xfId="0" applyFont="1" applyBorder="1"/>
    <xf numFmtId="0" fontId="36" fillId="0" borderId="0" xfId="0" applyFont="1" applyBorder="1"/>
    <xf numFmtId="0" fontId="3" fillId="0" borderId="10" xfId="0" applyFont="1" applyBorder="1" applyAlignment="1">
      <alignment wrapText="1"/>
    </xf>
    <xf numFmtId="0" fontId="3" fillId="0" borderId="15" xfId="0" applyFont="1" applyBorder="1" applyAlignment="1">
      <alignment wrapText="1"/>
    </xf>
    <xf numFmtId="0" fontId="6" fillId="0" borderId="8" xfId="0" applyFont="1" applyBorder="1" applyAlignment="1">
      <alignment horizontal="center" wrapText="1"/>
    </xf>
    <xf numFmtId="3" fontId="3" fillId="0" borderId="6" xfId="0" applyNumberFormat="1" applyFont="1" applyBorder="1" applyAlignment="1">
      <alignment horizontal="center"/>
    </xf>
    <xf numFmtId="3" fontId="3" fillId="0" borderId="6" xfId="0" applyNumberFormat="1" applyFont="1" applyBorder="1" applyAlignment="1">
      <alignment horizontal="right"/>
    </xf>
    <xf numFmtId="3" fontId="3" fillId="0" borderId="6" xfId="0" applyNumberFormat="1" applyFont="1" applyBorder="1"/>
    <xf numFmtId="3" fontId="6" fillId="4" borderId="8" xfId="0" applyNumberFormat="1" applyFont="1" applyFill="1" applyBorder="1"/>
    <xf numFmtId="3" fontId="3" fillId="0" borderId="11" xfId="0" applyNumberFormat="1" applyFont="1" applyBorder="1"/>
    <xf numFmtId="0" fontId="9" fillId="0" borderId="0" xfId="0" applyFont="1"/>
    <xf numFmtId="3" fontId="6" fillId="4" borderId="11" xfId="0" applyNumberFormat="1" applyFont="1" applyFill="1" applyBorder="1"/>
    <xf numFmtId="0" fontId="9" fillId="0" borderId="0" xfId="0" applyFont="1" applyBorder="1"/>
    <xf numFmtId="0" fontId="26" fillId="0" borderId="0" xfId="0" applyFont="1" applyFill="1"/>
    <xf numFmtId="0" fontId="29" fillId="0" borderId="0" xfId="0" applyFont="1"/>
    <xf numFmtId="0" fontId="29" fillId="0" borderId="0" xfId="0" applyFont="1" applyBorder="1"/>
    <xf numFmtId="0" fontId="6" fillId="0" borderId="15" xfId="0" applyFont="1" applyBorder="1" applyAlignment="1">
      <alignment horizontal="left" vertical="center" wrapText="1"/>
    </xf>
    <xf numFmtId="14" fontId="6" fillId="0" borderId="8" xfId="0" applyNumberFormat="1" applyFont="1" applyBorder="1" applyAlignment="1">
      <alignment horizontal="center" wrapText="1"/>
    </xf>
    <xf numFmtId="2" fontId="3" fillId="0" borderId="9" xfId="0" applyNumberFormat="1" applyFont="1" applyBorder="1"/>
    <xf numFmtId="2" fontId="6" fillId="4" borderId="15" xfId="0" applyNumberFormat="1" applyFont="1" applyFill="1" applyBorder="1"/>
    <xf numFmtId="0" fontId="3" fillId="0" borderId="10" xfId="0" applyFont="1" applyFill="1" applyBorder="1" applyAlignment="1">
      <alignment wrapText="1"/>
    </xf>
    <xf numFmtId="0" fontId="6" fillId="0" borderId="8" xfId="0" applyFont="1" applyFill="1" applyBorder="1" applyAlignment="1">
      <alignment horizontal="center" wrapText="1"/>
    </xf>
    <xf numFmtId="0" fontId="3" fillId="3" borderId="13" xfId="0" applyFont="1" applyFill="1" applyBorder="1" applyAlignment="1">
      <alignment wrapText="1"/>
    </xf>
    <xf numFmtId="0" fontId="6" fillId="3" borderId="12" xfId="0" applyFont="1" applyFill="1" applyBorder="1" applyAlignment="1">
      <alignment horizontal="center" wrapText="1"/>
    </xf>
    <xf numFmtId="3" fontId="3" fillId="0" borderId="12" xfId="0" applyNumberFormat="1" applyFont="1" applyBorder="1" applyAlignment="1">
      <alignment horizontal="center"/>
    </xf>
    <xf numFmtId="168" fontId="3" fillId="4" borderId="6" xfId="4" applyNumberFormat="1" applyFont="1" applyFill="1" applyBorder="1"/>
    <xf numFmtId="168" fontId="3" fillId="4" borderId="11" xfId="4" applyNumberFormat="1" applyFont="1" applyFill="1" applyBorder="1"/>
    <xf numFmtId="0" fontId="3" fillId="3" borderId="10" xfId="0" applyFont="1" applyFill="1" applyBorder="1"/>
    <xf numFmtId="3" fontId="3" fillId="3" borderId="10" xfId="0" applyNumberFormat="1" applyFont="1" applyFill="1" applyBorder="1" applyAlignment="1">
      <alignment horizontal="center"/>
    </xf>
    <xf numFmtId="0" fontId="6" fillId="3" borderId="8" xfId="0" applyFont="1" applyFill="1" applyBorder="1" applyAlignment="1">
      <alignment horizontal="center" wrapText="1"/>
    </xf>
    <xf numFmtId="3" fontId="3" fillId="0" borderId="0" xfId="0" applyNumberFormat="1" applyFont="1" applyBorder="1"/>
    <xf numFmtId="3" fontId="3" fillId="0" borderId="10" xfId="0" applyNumberFormat="1" applyFont="1" applyBorder="1"/>
    <xf numFmtId="3" fontId="3" fillId="4" borderId="8" xfId="0" applyNumberFormat="1" applyFont="1" applyFill="1" applyBorder="1"/>
    <xf numFmtId="0" fontId="6" fillId="3" borderId="13" xfId="0" applyFont="1" applyFill="1" applyBorder="1" applyAlignment="1">
      <alignment horizontal="center" wrapText="1"/>
    </xf>
    <xf numFmtId="0" fontId="6" fillId="3" borderId="2" xfId="0" applyFont="1" applyFill="1" applyBorder="1" applyAlignment="1">
      <alignment horizontal="center" wrapText="1"/>
    </xf>
    <xf numFmtId="0" fontId="18" fillId="0" borderId="0" xfId="0" applyFont="1" applyFill="1" applyBorder="1" applyAlignment="1"/>
    <xf numFmtId="0" fontId="3" fillId="0" borderId="2" xfId="0" applyFont="1" applyFill="1" applyBorder="1"/>
    <xf numFmtId="0" fontId="3" fillId="0" borderId="13" xfId="0" applyFont="1" applyFill="1" applyBorder="1"/>
    <xf numFmtId="0" fontId="6" fillId="0" borderId="12" xfId="0" applyFont="1" applyFill="1" applyBorder="1" applyAlignment="1">
      <alignment horizontal="center"/>
    </xf>
    <xf numFmtId="0" fontId="6" fillId="0" borderId="6" xfId="0" applyFont="1" applyFill="1" applyBorder="1" applyAlignment="1">
      <alignment horizontal="center"/>
    </xf>
    <xf numFmtId="0" fontId="6" fillId="0" borderId="0" xfId="0" applyFont="1" applyFill="1"/>
    <xf numFmtId="0" fontId="6" fillId="0" borderId="6" xfId="0" applyFont="1" applyFill="1" applyBorder="1"/>
    <xf numFmtId="0" fontId="6" fillId="0" borderId="5" xfId="0" applyFont="1" applyFill="1" applyBorder="1"/>
    <xf numFmtId="165" fontId="6" fillId="0" borderId="34" xfId="0" applyNumberFormat="1" applyFont="1" applyFill="1" applyBorder="1" applyAlignment="1">
      <alignment horizontal="center"/>
    </xf>
    <xf numFmtId="0" fontId="6" fillId="0" borderId="11" xfId="0" applyFont="1" applyFill="1" applyBorder="1" applyAlignment="1">
      <alignment horizontal="center"/>
    </xf>
    <xf numFmtId="0" fontId="6" fillId="4" borderId="9" xfId="0" applyFont="1" applyFill="1" applyBorder="1"/>
    <xf numFmtId="0" fontId="6" fillId="4" borderId="4" xfId="0" applyFont="1" applyFill="1" applyBorder="1"/>
    <xf numFmtId="0" fontId="6" fillId="4" borderId="15" xfId="0" applyFont="1" applyFill="1" applyBorder="1"/>
    <xf numFmtId="0" fontId="3" fillId="3" borderId="0" xfId="0" applyFont="1" applyFill="1" applyBorder="1"/>
    <xf numFmtId="0" fontId="6" fillId="3" borderId="12" xfId="0" applyFont="1" applyFill="1" applyBorder="1" applyAlignment="1">
      <alignment horizontal="center"/>
    </xf>
    <xf numFmtId="0" fontId="6" fillId="3" borderId="0" xfId="0" applyFont="1" applyFill="1"/>
    <xf numFmtId="0" fontId="6" fillId="0" borderId="6" xfId="0" applyFont="1" applyBorder="1" applyAlignment="1">
      <alignment horizontal="center"/>
    </xf>
    <xf numFmtId="0" fontId="6" fillId="3" borderId="6" xfId="0" applyFont="1" applyFill="1" applyBorder="1" applyAlignment="1">
      <alignment horizontal="center"/>
    </xf>
    <xf numFmtId="0" fontId="6" fillId="0" borderId="6" xfId="0" applyFont="1" applyBorder="1"/>
    <xf numFmtId="0" fontId="6" fillId="3" borderId="5" xfId="0" applyFont="1" applyFill="1" applyBorder="1"/>
    <xf numFmtId="0" fontId="18" fillId="2" borderId="0" xfId="0" applyFont="1" applyFill="1" applyBorder="1"/>
    <xf numFmtId="0" fontId="25" fillId="2" borderId="0" xfId="0" applyFont="1" applyFill="1"/>
    <xf numFmtId="0" fontId="6" fillId="3" borderId="13" xfId="0" applyFont="1" applyFill="1" applyBorder="1"/>
    <xf numFmtId="0" fontId="6" fillId="3" borderId="12" xfId="0" applyFont="1" applyFill="1" applyBorder="1" applyAlignment="1"/>
    <xf numFmtId="0" fontId="6" fillId="3" borderId="6" xfId="0" applyFont="1" applyFill="1" applyBorder="1" applyAlignment="1"/>
    <xf numFmtId="0" fontId="6" fillId="0" borderId="8" xfId="0" applyFont="1" applyBorder="1" applyAlignment="1">
      <alignment wrapText="1"/>
    </xf>
    <xf numFmtId="0" fontId="6" fillId="4" borderId="11" xfId="0" applyFont="1" applyFill="1" applyBorder="1"/>
    <xf numFmtId="164" fontId="6" fillId="4" borderId="11" xfId="4" applyFont="1" applyFill="1" applyBorder="1"/>
    <xf numFmtId="0" fontId="6" fillId="0" borderId="13" xfId="0" applyFont="1" applyBorder="1"/>
    <xf numFmtId="0" fontId="6" fillId="0" borderId="14" xfId="0" applyFont="1" applyBorder="1" applyAlignment="1"/>
    <xf numFmtId="0" fontId="6" fillId="0" borderId="12" xfId="0" applyFont="1" applyBorder="1" applyAlignment="1"/>
    <xf numFmtId="0" fontId="6" fillId="0" borderId="9" xfId="0" applyFont="1" applyBorder="1" applyAlignment="1"/>
    <xf numFmtId="0" fontId="6" fillId="0" borderId="34" xfId="0" applyFont="1" applyBorder="1"/>
    <xf numFmtId="0" fontId="6" fillId="0" borderId="11" xfId="0" applyFont="1" applyBorder="1" applyAlignment="1">
      <alignment wrapText="1"/>
    </xf>
    <xf numFmtId="0" fontId="6" fillId="0" borderId="5" xfId="0" applyFont="1" applyBorder="1" applyAlignment="1">
      <alignment wrapText="1"/>
    </xf>
    <xf numFmtId="0" fontId="6" fillId="0" borderId="3" xfId="0" applyFont="1" applyBorder="1" applyAlignment="1">
      <alignment wrapText="1"/>
    </xf>
    <xf numFmtId="0" fontId="6" fillId="0" borderId="15" xfId="0" applyFont="1" applyBorder="1" applyAlignment="1">
      <alignment horizontal="center" wrapText="1"/>
    </xf>
    <xf numFmtId="0" fontId="3" fillId="0" borderId="9" xfId="0" applyFont="1" applyBorder="1" applyAlignment="1">
      <alignment horizontal="center"/>
    </xf>
    <xf numFmtId="0" fontId="3" fillId="0" borderId="9" xfId="0" applyFont="1" applyBorder="1" applyAlignment="1"/>
    <xf numFmtId="0" fontId="3" fillId="0" borderId="34" xfId="0" applyFont="1" applyBorder="1" applyAlignment="1">
      <alignment horizontal="center"/>
    </xf>
    <xf numFmtId="0" fontId="6" fillId="0" borderId="12" xfId="0" applyFont="1" applyBorder="1"/>
    <xf numFmtId="0" fontId="3" fillId="0" borderId="8" xfId="0" applyFont="1" applyFill="1" applyBorder="1"/>
    <xf numFmtId="0" fontId="3" fillId="0" borderId="0" xfId="0" applyFont="1" applyFill="1" applyBorder="1" applyAlignment="1">
      <alignment horizontal="center"/>
    </xf>
    <xf numFmtId="0" fontId="3" fillId="9" borderId="0" xfId="0" applyFont="1" applyFill="1"/>
    <xf numFmtId="0" fontId="6" fillId="10" borderId="6" xfId="0" applyFont="1" applyFill="1" applyBorder="1"/>
    <xf numFmtId="0" fontId="6" fillId="0" borderId="2" xfId="0" applyFont="1" applyFill="1" applyBorder="1"/>
    <xf numFmtId="0" fontId="6" fillId="0" borderId="11" xfId="0" applyFont="1" applyBorder="1"/>
    <xf numFmtId="0" fontId="3" fillId="0" borderId="14" xfId="0" applyFont="1" applyFill="1" applyBorder="1"/>
    <xf numFmtId="0" fontId="3" fillId="0" borderId="9" xfId="0" applyFont="1" applyFill="1" applyBorder="1"/>
    <xf numFmtId="0" fontId="3" fillId="0" borderId="47" xfId="0" applyFont="1" applyBorder="1"/>
    <xf numFmtId="0" fontId="3" fillId="0" borderId="26" xfId="0" applyFont="1" applyBorder="1"/>
    <xf numFmtId="0" fontId="3" fillId="0" borderId="34" xfId="0" applyFont="1" applyFill="1" applyBorder="1"/>
    <xf numFmtId="0" fontId="46" fillId="0" borderId="0" xfId="0" applyFont="1"/>
    <xf numFmtId="49" fontId="3" fillId="0" borderId="0" xfId="0" applyNumberFormat="1" applyFont="1" applyFill="1" applyBorder="1"/>
    <xf numFmtId="0" fontId="3" fillId="0" borderId="6" xfId="0" applyFont="1" applyFill="1" applyBorder="1"/>
    <xf numFmtId="0" fontId="6" fillId="0" borderId="9" xfId="0" applyFont="1" applyFill="1" applyBorder="1"/>
    <xf numFmtId="49" fontId="3" fillId="0" borderId="1" xfId="0" applyNumberFormat="1" applyFont="1" applyBorder="1"/>
    <xf numFmtId="0" fontId="3" fillId="0" borderId="12" xfId="0" applyFont="1" applyFill="1" applyBorder="1"/>
    <xf numFmtId="0" fontId="6" fillId="0" borderId="14" xfId="0" applyFont="1" applyBorder="1"/>
    <xf numFmtId="0" fontId="6" fillId="0" borderId="14" xfId="0" applyFont="1" applyBorder="1" applyAlignment="1">
      <alignment horizontal="center"/>
    </xf>
    <xf numFmtId="0" fontId="6" fillId="0" borderId="9" xfId="0" applyFont="1" applyBorder="1" applyAlignment="1">
      <alignment horizontal="center"/>
    </xf>
    <xf numFmtId="14" fontId="6" fillId="0" borderId="6" xfId="0" applyNumberFormat="1" applyFont="1" applyBorder="1" applyAlignment="1">
      <alignment horizontal="center"/>
    </xf>
    <xf numFmtId="14" fontId="6" fillId="0" borderId="9" xfId="0" applyNumberFormat="1" applyFont="1" applyBorder="1" applyAlignment="1">
      <alignment horizontal="center"/>
    </xf>
    <xf numFmtId="0" fontId="25" fillId="2" borderId="49" xfId="0" applyFont="1" applyFill="1" applyBorder="1" applyAlignment="1">
      <alignment horizontal="center"/>
    </xf>
    <xf numFmtId="0" fontId="18" fillId="2" borderId="50" xfId="0" applyFont="1" applyFill="1" applyBorder="1" applyAlignment="1">
      <alignment horizontal="left"/>
    </xf>
    <xf numFmtId="0" fontId="6" fillId="0" borderId="34" xfId="0" applyFont="1" applyBorder="1" applyAlignment="1">
      <alignment horizontal="center"/>
    </xf>
    <xf numFmtId="0" fontId="3" fillId="0" borderId="11" xfId="0" applyFont="1" applyBorder="1" applyAlignment="1">
      <alignment horizontal="center"/>
    </xf>
    <xf numFmtId="0" fontId="6" fillId="0" borderId="12" xfId="0" applyFont="1" applyBorder="1" applyAlignment="1">
      <alignment horizontal="center" wrapText="1"/>
    </xf>
    <xf numFmtId="0" fontId="3" fillId="4" borderId="51" xfId="0" applyFont="1" applyFill="1" applyBorder="1"/>
    <xf numFmtId="0" fontId="6" fillId="0" borderId="12" xfId="0" applyFont="1" applyFill="1" applyBorder="1" applyAlignment="1"/>
    <xf numFmtId="0" fontId="6" fillId="0" borderId="52" xfId="0" applyFont="1" applyFill="1" applyBorder="1"/>
    <xf numFmtId="0" fontId="6" fillId="0" borderId="53" xfId="0" applyFont="1" applyFill="1" applyBorder="1"/>
    <xf numFmtId="0" fontId="6" fillId="0" borderId="54" xfId="0" applyFont="1" applyFill="1" applyBorder="1" applyAlignment="1">
      <alignment horizontal="center"/>
    </xf>
    <xf numFmtId="0" fontId="6" fillId="0" borderId="55" xfId="0" applyFont="1" applyFill="1" applyBorder="1" applyAlignment="1">
      <alignment horizontal="center"/>
    </xf>
    <xf numFmtId="0" fontId="3" fillId="4" borderId="17" xfId="0" applyFont="1" applyFill="1" applyBorder="1"/>
    <xf numFmtId="0" fontId="4" fillId="3" borderId="8" xfId="0" applyFont="1" applyFill="1" applyBorder="1" applyAlignment="1">
      <alignment horizontal="left" wrapText="1"/>
    </xf>
    <xf numFmtId="0" fontId="6" fillId="3" borderId="5" xfId="3" applyFont="1" applyFill="1" applyBorder="1" applyAlignment="1">
      <alignment horizontal="center" wrapText="1"/>
    </xf>
    <xf numFmtId="0" fontId="6" fillId="3" borderId="11" xfId="3" applyFont="1" applyFill="1" applyBorder="1" applyAlignment="1">
      <alignment horizontal="center" wrapText="1" shrinkToFit="1"/>
    </xf>
    <xf numFmtId="0" fontId="6" fillId="3" borderId="3" xfId="3" applyFont="1" applyFill="1" applyBorder="1" applyAlignment="1">
      <alignment horizontal="center" wrapText="1"/>
    </xf>
    <xf numFmtId="0" fontId="6" fillId="3" borderId="11" xfId="3" applyFont="1" applyFill="1" applyBorder="1" applyAlignment="1">
      <alignment horizontal="center" wrapText="1"/>
    </xf>
    <xf numFmtId="0" fontId="6" fillId="0" borderId="1" xfId="0" applyFont="1" applyBorder="1" applyAlignment="1">
      <alignment horizontal="center"/>
    </xf>
    <xf numFmtId="0" fontId="30" fillId="0" borderId="0" xfId="0" applyFont="1" applyBorder="1"/>
    <xf numFmtId="0" fontId="6" fillId="0" borderId="14" xfId="0" applyFont="1" applyBorder="1" applyAlignment="1">
      <alignment horizontal="center" wrapText="1"/>
    </xf>
    <xf numFmtId="0" fontId="3" fillId="4" borderId="12" xfId="0" applyFont="1" applyFill="1" applyBorder="1"/>
    <xf numFmtId="0" fontId="3" fillId="4" borderId="6" xfId="0" applyFont="1" applyFill="1" applyBorder="1"/>
    <xf numFmtId="0" fontId="3" fillId="4" borderId="11" xfId="0" applyFont="1" applyFill="1" applyBorder="1"/>
    <xf numFmtId="0" fontId="6" fillId="0" borderId="9" xfId="0" applyFont="1" applyBorder="1" applyAlignment="1">
      <alignment horizontal="centerContinuous"/>
    </xf>
    <xf numFmtId="164" fontId="6" fillId="0" borderId="9" xfId="0" applyNumberFormat="1" applyFont="1" applyBorder="1" applyAlignment="1">
      <alignment horizontal="center"/>
    </xf>
    <xf numFmtId="0" fontId="3" fillId="4" borderId="15" xfId="0" applyFont="1" applyFill="1" applyBorder="1"/>
    <xf numFmtId="0" fontId="23" fillId="8" borderId="0" xfId="0" applyFont="1" applyFill="1" applyBorder="1"/>
    <xf numFmtId="0" fontId="26" fillId="8" borderId="0" xfId="0" applyFont="1" applyFill="1" applyBorder="1"/>
    <xf numFmtId="0" fontId="3" fillId="8" borderId="0" xfId="0" applyFont="1" applyFill="1" applyBorder="1"/>
    <xf numFmtId="0" fontId="6" fillId="0" borderId="3" xfId="0" applyFont="1" applyBorder="1" applyAlignment="1">
      <alignment horizontal="left" vertical="center" wrapText="1" indent="1"/>
    </xf>
    <xf numFmtId="14" fontId="6" fillId="0" borderId="11" xfId="0" applyNumberFormat="1" applyFont="1" applyBorder="1" applyAlignment="1">
      <alignment horizontal="center" wrapText="1"/>
    </xf>
    <xf numFmtId="14" fontId="6" fillId="0" borderId="11" xfId="2" applyNumberFormat="1" applyFont="1" applyBorder="1" applyAlignment="1">
      <alignment horizontal="center" wrapText="1"/>
    </xf>
    <xf numFmtId="2" fontId="3" fillId="0" borderId="9" xfId="2" applyNumberFormat="1" applyFont="1" applyBorder="1"/>
    <xf numFmtId="2" fontId="6" fillId="4" borderId="9" xfId="0" applyNumberFormat="1" applyFont="1" applyFill="1" applyBorder="1"/>
    <xf numFmtId="2" fontId="3" fillId="0" borderId="15" xfId="0" applyNumberFormat="1" applyFont="1" applyFill="1" applyBorder="1"/>
    <xf numFmtId="2" fontId="3" fillId="0" borderId="15" xfId="2" applyNumberFormat="1" applyFont="1" applyFill="1" applyBorder="1"/>
    <xf numFmtId="1" fontId="3" fillId="0" borderId="15" xfId="0" applyNumberFormat="1" applyFont="1" applyFill="1" applyBorder="1"/>
    <xf numFmtId="0" fontId="6" fillId="0" borderId="2" xfId="0" applyFont="1" applyBorder="1" applyAlignment="1">
      <alignment horizontal="center"/>
    </xf>
    <xf numFmtId="0" fontId="6" fillId="0" borderId="14" xfId="0" applyFont="1" applyBorder="1" applyAlignment="1">
      <alignment horizontal="centerContinuous"/>
    </xf>
    <xf numFmtId="0" fontId="6" fillId="0" borderId="0" xfId="0" applyFont="1" applyBorder="1" applyAlignment="1"/>
    <xf numFmtId="0" fontId="3" fillId="0" borderId="6" xfId="0" applyFont="1" applyBorder="1" applyAlignment="1">
      <alignment horizontal="center"/>
    </xf>
    <xf numFmtId="0" fontId="3" fillId="0" borderId="0" xfId="0" applyFont="1" applyFill="1" applyAlignment="1">
      <alignment horizontal="right"/>
    </xf>
    <xf numFmtId="0" fontId="6" fillId="3" borderId="9" xfId="0" applyFont="1" applyFill="1" applyBorder="1"/>
    <xf numFmtId="0" fontId="3" fillId="0" borderId="12" xfId="0" applyFont="1" applyBorder="1" applyAlignment="1">
      <alignment horizontal="center"/>
    </xf>
    <xf numFmtId="0" fontId="6" fillId="3" borderId="14" xfId="0" applyFont="1" applyFill="1" applyBorder="1"/>
    <xf numFmtId="0" fontId="6" fillId="3" borderId="6" xfId="0" applyFont="1" applyFill="1" applyBorder="1" applyAlignment="1">
      <alignment wrapText="1"/>
    </xf>
    <xf numFmtId="0" fontId="6" fillId="3" borderId="9" xfId="0" applyFont="1" applyFill="1" applyBorder="1" applyAlignment="1">
      <alignment wrapText="1"/>
    </xf>
    <xf numFmtId="0" fontId="6" fillId="4" borderId="34" xfId="0" applyFont="1" applyFill="1" applyBorder="1"/>
    <xf numFmtId="2" fontId="18" fillId="2" borderId="0" xfId="0" applyNumberFormat="1" applyFont="1" applyFill="1" applyBorder="1" applyAlignment="1">
      <alignment horizontal="left"/>
    </xf>
    <xf numFmtId="0" fontId="6" fillId="0" borderId="13"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3" fillId="0" borderId="0" xfId="0" applyFont="1" applyBorder="1" applyAlignment="1">
      <alignment horizontal="center"/>
    </xf>
    <xf numFmtId="0" fontId="3" fillId="0" borderId="56" xfId="0" applyFont="1" applyBorder="1" applyAlignment="1">
      <alignment horizontal="center"/>
    </xf>
    <xf numFmtId="0" fontId="3" fillId="0" borderId="53" xfId="0" applyFont="1" applyBorder="1" applyAlignment="1">
      <alignment horizontal="center"/>
    </xf>
    <xf numFmtId="49" fontId="3" fillId="0" borderId="6" xfId="0" applyNumberFormat="1" applyFont="1" applyBorder="1" applyAlignment="1">
      <alignment horizontal="center"/>
    </xf>
    <xf numFmtId="0" fontId="3" fillId="4" borderId="6" xfId="0" applyFont="1" applyFill="1" applyBorder="1" applyAlignment="1">
      <alignment horizontal="right"/>
    </xf>
    <xf numFmtId="49" fontId="3" fillId="0" borderId="11" xfId="0" applyNumberFormat="1" applyFont="1" applyBorder="1" applyAlignment="1">
      <alignment horizontal="center"/>
    </xf>
    <xf numFmtId="49" fontId="3" fillId="0" borderId="6" xfId="0" applyNumberFormat="1" applyFont="1" applyBorder="1"/>
    <xf numFmtId="0" fontId="3" fillId="0" borderId="13" xfId="0" applyFont="1" applyBorder="1" applyAlignment="1">
      <alignment horizontal="center"/>
    </xf>
    <xf numFmtId="49" fontId="3" fillId="0" borderId="11" xfId="0" applyNumberFormat="1" applyFont="1" applyBorder="1"/>
    <xf numFmtId="0" fontId="23" fillId="0" borderId="0" xfId="0" applyFont="1" applyAlignment="1">
      <alignment horizontal="right"/>
    </xf>
    <xf numFmtId="0" fontId="6" fillId="0" borderId="34" xfId="0" applyFont="1" applyBorder="1" applyAlignment="1">
      <alignment horizontal="centerContinuous"/>
    </xf>
    <xf numFmtId="0" fontId="6" fillId="0" borderId="12" xfId="0" applyFont="1" applyBorder="1" applyAlignment="1">
      <alignment horizontal="left"/>
    </xf>
    <xf numFmtId="0" fontId="6" fillId="0" borderId="3" xfId="0" applyFont="1" applyBorder="1" applyAlignment="1">
      <alignment horizontal="center"/>
    </xf>
    <xf numFmtId="0" fontId="6" fillId="0" borderId="11" xfId="0" applyFont="1" applyBorder="1" applyAlignment="1">
      <alignment horizontal="left"/>
    </xf>
    <xf numFmtId="0" fontId="3" fillId="0" borderId="1" xfId="0" applyFont="1" applyFill="1" applyBorder="1" applyAlignment="1">
      <alignment horizontal="center"/>
    </xf>
    <xf numFmtId="0" fontId="3" fillId="5" borderId="10" xfId="0" applyFont="1" applyFill="1" applyBorder="1"/>
    <xf numFmtId="0" fontId="3" fillId="5" borderId="15" xfId="0" applyFont="1" applyFill="1" applyBorder="1"/>
    <xf numFmtId="0" fontId="26" fillId="0" borderId="0" xfId="0" applyFont="1" applyFill="1" applyBorder="1" applyAlignment="1"/>
    <xf numFmtId="166" fontId="3" fillId="0" borderId="12" xfId="0" applyNumberFormat="1" applyFont="1" applyBorder="1"/>
    <xf numFmtId="166" fontId="3" fillId="0" borderId="6" xfId="0" applyNumberFormat="1" applyFont="1" applyBorder="1"/>
    <xf numFmtId="49" fontId="3" fillId="0" borderId="3" xfId="0" applyNumberFormat="1" applyFont="1" applyBorder="1"/>
    <xf numFmtId="166" fontId="3" fillId="0" borderId="11" xfId="0" applyNumberFormat="1" applyFont="1" applyBorder="1"/>
    <xf numFmtId="166" fontId="3" fillId="0" borderId="0" xfId="0" applyNumberFormat="1" applyFont="1" applyBorder="1"/>
    <xf numFmtId="0" fontId="6" fillId="2" borderId="6" xfId="0" applyFont="1" applyFill="1" applyBorder="1" applyAlignment="1">
      <alignment horizontal="center"/>
    </xf>
    <xf numFmtId="0" fontId="6" fillId="0" borderId="31" xfId="0" applyFont="1" applyBorder="1"/>
    <xf numFmtId="0" fontId="6" fillId="0" borderId="32" xfId="0" applyFont="1" applyBorder="1"/>
    <xf numFmtId="164" fontId="6" fillId="4" borderId="23" xfId="4" applyFont="1" applyFill="1" applyBorder="1" applyAlignment="1">
      <alignment horizontal="right"/>
    </xf>
    <xf numFmtId="0" fontId="3" fillId="0" borderId="18" xfId="0" applyFont="1" applyBorder="1" applyAlignment="1"/>
    <xf numFmtId="0" fontId="3" fillId="11" borderId="6" xfId="0" applyFont="1" applyFill="1" applyBorder="1"/>
    <xf numFmtId="0" fontId="3" fillId="11" borderId="11" xfId="0" applyFont="1" applyFill="1" applyBorder="1"/>
    <xf numFmtId="0" fontId="3" fillId="10" borderId="12" xfId="0" applyFont="1" applyFill="1" applyBorder="1" applyAlignment="1"/>
    <xf numFmtId="0" fontId="3" fillId="10" borderId="6" xfId="0" applyFont="1" applyFill="1" applyBorder="1"/>
    <xf numFmtId="0" fontId="3" fillId="10" borderId="11" xfId="0" applyFont="1" applyFill="1" applyBorder="1"/>
    <xf numFmtId="0" fontId="6" fillId="0" borderId="1" xfId="0" applyFont="1" applyBorder="1" applyAlignment="1"/>
    <xf numFmtId="0" fontId="3" fillId="0" borderId="8" xfId="0" applyFont="1" applyBorder="1" applyAlignment="1">
      <alignment horizontal="center"/>
    </xf>
    <xf numFmtId="49" fontId="3" fillId="0" borderId="8" xfId="0" applyNumberFormat="1" applyFont="1" applyBorder="1" applyAlignment="1">
      <alignment horizontal="center"/>
    </xf>
    <xf numFmtId="49" fontId="3" fillId="0" borderId="0" xfId="0" applyNumberFormat="1" applyFont="1" applyBorder="1" applyAlignment="1">
      <alignment horizontal="center"/>
    </xf>
    <xf numFmtId="0" fontId="6" fillId="0" borderId="4" xfId="0" applyFont="1" applyBorder="1" applyAlignment="1">
      <alignment horizontal="center" wrapText="1"/>
    </xf>
    <xf numFmtId="0" fontId="3" fillId="0" borderId="57" xfId="0" applyFont="1" applyBorder="1"/>
    <xf numFmtId="0" fontId="3" fillId="0" borderId="33" xfId="0" applyFont="1" applyBorder="1"/>
    <xf numFmtId="0" fontId="3" fillId="0" borderId="29" xfId="0" applyFont="1" applyBorder="1"/>
    <xf numFmtId="0" fontId="6" fillId="4" borderId="58" xfId="0" applyFont="1" applyFill="1" applyBorder="1"/>
    <xf numFmtId="0" fontId="3" fillId="0" borderId="59" xfId="0" applyFont="1" applyBorder="1"/>
    <xf numFmtId="0" fontId="3" fillId="0" borderId="60" xfId="0" applyFont="1" applyBorder="1"/>
    <xf numFmtId="0" fontId="3" fillId="0" borderId="31" xfId="0" applyFont="1" applyBorder="1"/>
    <xf numFmtId="0" fontId="6" fillId="4" borderId="61" xfId="0" applyFont="1" applyFill="1" applyBorder="1"/>
    <xf numFmtId="0" fontId="3" fillId="0" borderId="0" xfId="0" applyFont="1" applyFill="1" applyAlignment="1">
      <alignment wrapText="1"/>
    </xf>
    <xf numFmtId="0" fontId="3" fillId="0" borderId="62" xfId="0" applyFont="1" applyBorder="1"/>
    <xf numFmtId="0" fontId="3" fillId="0" borderId="48" xfId="0" applyFont="1" applyBorder="1"/>
    <xf numFmtId="0" fontId="6" fillId="3" borderId="1" xfId="0" applyFont="1" applyFill="1" applyBorder="1" applyAlignment="1">
      <alignment horizontal="center"/>
    </xf>
    <xf numFmtId="0" fontId="6" fillId="3" borderId="3" xfId="0" applyFont="1" applyFill="1" applyBorder="1" applyAlignment="1">
      <alignment horizontal="center"/>
    </xf>
    <xf numFmtId="164" fontId="6" fillId="4" borderId="15" xfId="4" applyFont="1" applyFill="1" applyBorder="1"/>
    <xf numFmtId="0" fontId="3" fillId="3" borderId="10" xfId="0" applyFont="1" applyFill="1" applyBorder="1" applyAlignment="1">
      <alignment wrapText="1"/>
    </xf>
    <xf numFmtId="164" fontId="3" fillId="0" borderId="8" xfId="4" applyFont="1" applyBorder="1" applyAlignment="1">
      <alignment horizontal="center"/>
    </xf>
    <xf numFmtId="0" fontId="3" fillId="0" borderId="8" xfId="0" applyNumberFormat="1" applyFont="1" applyBorder="1" applyAlignment="1">
      <alignment horizontal="center"/>
    </xf>
    <xf numFmtId="0" fontId="6" fillId="0" borderId="2" xfId="0" applyFont="1" applyFill="1" applyBorder="1" applyAlignment="1">
      <alignment horizontal="centerContinuous" vertical="center" wrapText="1"/>
    </xf>
    <xf numFmtId="0" fontId="6" fillId="0" borderId="12" xfId="0" applyFont="1" applyFill="1" applyBorder="1" applyAlignment="1">
      <alignment horizontal="center" wrapText="1"/>
    </xf>
    <xf numFmtId="0" fontId="6" fillId="0" borderId="14" xfId="0" applyFont="1" applyFill="1" applyBorder="1" applyAlignment="1">
      <alignment horizontal="center" wrapText="1"/>
    </xf>
    <xf numFmtId="0" fontId="6" fillId="0" borderId="13" xfId="0" applyFont="1" applyFill="1" applyBorder="1" applyAlignment="1">
      <alignment horizontal="center" wrapText="1"/>
    </xf>
    <xf numFmtId="0" fontId="6" fillId="0" borderId="63" xfId="0" applyFont="1" applyBorder="1" applyAlignment="1">
      <alignment horizontal="left" vertical="center" wrapText="1"/>
    </xf>
    <xf numFmtId="0" fontId="6" fillId="0" borderId="64" xfId="0" applyFont="1" applyFill="1" applyBorder="1" applyAlignment="1">
      <alignment horizontal="center" wrapText="1"/>
    </xf>
    <xf numFmtId="0" fontId="6" fillId="0" borderId="54" xfId="0" applyFont="1" applyFill="1" applyBorder="1" applyAlignment="1">
      <alignment horizontal="center" wrapText="1"/>
    </xf>
    <xf numFmtId="0" fontId="3" fillId="0" borderId="65" xfId="0" applyFont="1" applyBorder="1"/>
    <xf numFmtId="0" fontId="3" fillId="0" borderId="66" xfId="0" applyFont="1" applyBorder="1"/>
    <xf numFmtId="0" fontId="3" fillId="4" borderId="67" xfId="0" applyFont="1" applyFill="1" applyBorder="1"/>
    <xf numFmtId="0" fontId="3" fillId="0" borderId="4" xfId="0" quotePrefix="1" applyFont="1" applyBorder="1" applyAlignment="1">
      <alignment wrapText="1"/>
    </xf>
    <xf numFmtId="0" fontId="6" fillId="10" borderId="8" xfId="0" applyFont="1" applyFill="1" applyBorder="1"/>
    <xf numFmtId="0" fontId="18" fillId="2" borderId="0" xfId="0" applyFont="1" applyFill="1" applyBorder="1" applyAlignment="1">
      <alignment horizontal="left"/>
    </xf>
    <xf numFmtId="0" fontId="3" fillId="0" borderId="1" xfId="0" applyFont="1" applyBorder="1" applyAlignment="1">
      <alignment horizontal="left" indent="1"/>
    </xf>
    <xf numFmtId="0" fontId="9" fillId="0" borderId="1" xfId="0" applyFont="1" applyBorder="1"/>
    <xf numFmtId="0" fontId="3" fillId="0" borderId="6" xfId="0" applyFont="1" applyBorder="1" applyAlignment="1">
      <alignment horizontal="right"/>
    </xf>
    <xf numFmtId="0" fontId="3" fillId="0" borderId="12" xfId="0" applyFont="1" applyBorder="1" applyAlignment="1">
      <alignment horizontal="right"/>
    </xf>
    <xf numFmtId="20" fontId="3" fillId="0" borderId="1" xfId="0" applyNumberFormat="1" applyFont="1" applyBorder="1"/>
    <xf numFmtId="0" fontId="3" fillId="0" borderId="6" xfId="0" applyNumberFormat="1" applyFont="1" applyBorder="1" applyAlignment="1">
      <alignment horizontal="right"/>
    </xf>
    <xf numFmtId="0" fontId="3" fillId="0" borderId="11" xfId="0" applyNumberFormat="1" applyFont="1" applyBorder="1" applyAlignment="1">
      <alignment horizontal="right"/>
    </xf>
    <xf numFmtId="0" fontId="6" fillId="3" borderId="68" xfId="0" applyFont="1" applyFill="1" applyBorder="1" applyAlignment="1">
      <alignment horizontal="center" wrapText="1"/>
    </xf>
    <xf numFmtId="0" fontId="6" fillId="3" borderId="42" xfId="0" applyFont="1" applyFill="1" applyBorder="1" applyAlignment="1">
      <alignment horizontal="center" wrapText="1"/>
    </xf>
    <xf numFmtId="0" fontId="6" fillId="0" borderId="61" xfId="0" applyFont="1" applyBorder="1"/>
    <xf numFmtId="0" fontId="6" fillId="0" borderId="69" xfId="0" applyFont="1" applyBorder="1"/>
    <xf numFmtId="3" fontId="6" fillId="4" borderId="4" xfId="0" applyNumberFormat="1" applyFont="1" applyFill="1" applyBorder="1"/>
    <xf numFmtId="0" fontId="21" fillId="0" borderId="0" xfId="0" applyNumberFormat="1" applyFont="1"/>
    <xf numFmtId="0" fontId="21" fillId="0" borderId="0" xfId="0" applyFont="1" applyBorder="1"/>
    <xf numFmtId="0" fontId="3" fillId="3" borderId="2" xfId="0" applyFont="1" applyFill="1" applyBorder="1"/>
    <xf numFmtId="3" fontId="3" fillId="0" borderId="8" xfId="0" applyNumberFormat="1" applyFont="1" applyBorder="1"/>
    <xf numFmtId="167" fontId="3" fillId="0" borderId="8" xfId="0" applyNumberFormat="1" applyFont="1" applyBorder="1"/>
    <xf numFmtId="164" fontId="6" fillId="4" borderId="53" xfId="4" applyFont="1" applyFill="1" applyBorder="1"/>
    <xf numFmtId="164" fontId="3" fillId="0" borderId="56" xfId="4" applyFont="1" applyBorder="1"/>
    <xf numFmtId="164" fontId="6" fillId="4" borderId="41" xfId="4" applyFont="1" applyFill="1" applyBorder="1"/>
    <xf numFmtId="164" fontId="3" fillId="0" borderId="21" xfId="4" applyFont="1" applyBorder="1"/>
    <xf numFmtId="164" fontId="6" fillId="4" borderId="70" xfId="4" applyFont="1" applyFill="1" applyBorder="1"/>
    <xf numFmtId="164" fontId="3" fillId="0" borderId="22" xfId="4" applyFont="1" applyBorder="1"/>
    <xf numFmtId="0" fontId="3" fillId="3" borderId="14" xfId="0" applyFont="1" applyFill="1" applyBorder="1"/>
    <xf numFmtId="0" fontId="6" fillId="3" borderId="34" xfId="0" applyFont="1" applyFill="1" applyBorder="1"/>
    <xf numFmtId="0" fontId="3" fillId="5" borderId="0" xfId="0" applyFont="1" applyFill="1" applyAlignment="1">
      <alignment horizontal="right"/>
    </xf>
    <xf numFmtId="0" fontId="3" fillId="3" borderId="12" xfId="0" applyFont="1" applyFill="1" applyBorder="1" applyAlignment="1">
      <alignment horizontal="center"/>
    </xf>
    <xf numFmtId="14" fontId="6" fillId="3" borderId="1" xfId="0" applyNumberFormat="1" applyFont="1" applyFill="1" applyBorder="1" applyAlignment="1">
      <alignment horizontal="center"/>
    </xf>
    <xf numFmtId="0" fontId="6" fillId="3" borderId="6" xfId="0" applyNumberFormat="1" applyFont="1" applyFill="1" applyBorder="1" applyAlignment="1">
      <alignment horizontal="center"/>
    </xf>
    <xf numFmtId="164" fontId="3" fillId="0" borderId="12" xfId="4" quotePrefix="1" applyFont="1" applyBorder="1" applyAlignment="1">
      <alignment horizontal="right"/>
    </xf>
    <xf numFmtId="164" fontId="6" fillId="4" borderId="12" xfId="4" quotePrefix="1" applyFont="1" applyFill="1" applyBorder="1" applyAlignment="1">
      <alignment horizontal="right"/>
    </xf>
    <xf numFmtId="164" fontId="3" fillId="0" borderId="11" xfId="4" quotePrefix="1" applyFont="1" applyBorder="1" applyAlignment="1">
      <alignment horizontal="right"/>
    </xf>
    <xf numFmtId="49" fontId="6" fillId="3" borderId="6" xfId="0" applyNumberFormat="1" applyFont="1" applyFill="1" applyBorder="1" applyAlignment="1">
      <alignment horizontal="center"/>
    </xf>
    <xf numFmtId="0" fontId="6" fillId="4" borderId="1" xfId="0" applyFont="1" applyFill="1" applyBorder="1"/>
    <xf numFmtId="0" fontId="6" fillId="0" borderId="6" xfId="0" applyFont="1" applyBorder="1" applyAlignment="1">
      <alignment horizontal="right"/>
    </xf>
    <xf numFmtId="0" fontId="4" fillId="0" borderId="6" xfId="0" applyFont="1" applyBorder="1" applyAlignment="1">
      <alignment horizontal="center"/>
    </xf>
    <xf numFmtId="0" fontId="4" fillId="0" borderId="6" xfId="0" applyFont="1" applyBorder="1" applyAlignment="1">
      <alignment horizontal="right"/>
    </xf>
    <xf numFmtId="0" fontId="6" fillId="0" borderId="2" xfId="0" applyFont="1" applyBorder="1" applyAlignment="1"/>
    <xf numFmtId="0" fontId="6" fillId="0" borderId="13" xfId="0" applyFont="1" applyBorder="1" applyAlignment="1"/>
    <xf numFmtId="0" fontId="11" fillId="0" borderId="0" xfId="0" applyFont="1" applyAlignment="1">
      <alignment horizontal="centerContinuous"/>
    </xf>
    <xf numFmtId="0" fontId="37" fillId="0" borderId="0" xfId="0" applyFont="1" applyBorder="1" applyAlignment="1">
      <alignment horizontal="center"/>
    </xf>
    <xf numFmtId="0" fontId="4" fillId="0" borderId="0" xfId="0" applyNumberFormat="1" applyFont="1" applyFill="1" applyBorder="1" applyAlignment="1" applyProtection="1"/>
    <xf numFmtId="0" fontId="13" fillId="0" borderId="71" xfId="0" applyFont="1" applyBorder="1" applyAlignment="1">
      <alignment horizontal="centerContinuous"/>
    </xf>
    <xf numFmtId="0" fontId="16" fillId="0" borderId="0" xfId="0" applyFont="1" applyBorder="1" applyAlignment="1">
      <alignment horizontal="right"/>
    </xf>
    <xf numFmtId="0" fontId="3" fillId="0" borderId="14" xfId="0" applyFont="1" applyBorder="1" applyAlignment="1">
      <alignment horizontal="center"/>
    </xf>
    <xf numFmtId="0" fontId="23" fillId="0" borderId="0" xfId="0" applyFont="1" applyFill="1" applyBorder="1"/>
    <xf numFmtId="0" fontId="6" fillId="0" borderId="23" xfId="0" applyFont="1" applyFill="1" applyBorder="1" applyAlignment="1">
      <alignment wrapText="1"/>
    </xf>
    <xf numFmtId="0" fontId="38" fillId="0" borderId="0" xfId="0" applyFont="1" applyFill="1" applyBorder="1"/>
    <xf numFmtId="3" fontId="3" fillId="0" borderId="0" xfId="0" applyNumberFormat="1" applyFont="1" applyBorder="1" applyAlignment="1" applyProtection="1">
      <alignment horizontal="right"/>
    </xf>
    <xf numFmtId="0" fontId="6" fillId="0" borderId="6" xfId="0" applyFont="1" applyBorder="1" applyAlignment="1">
      <alignment horizontal="center" wrapText="1"/>
    </xf>
    <xf numFmtId="4" fontId="5" fillId="12" borderId="0" xfId="6" applyFont="1" applyFill="1" applyBorder="1" applyAlignment="1" applyProtection="1">
      <alignment horizontal="right"/>
    </xf>
    <xf numFmtId="0" fontId="5" fillId="12" borderId="0" xfId="0" applyFont="1" applyFill="1" applyProtection="1"/>
    <xf numFmtId="0" fontId="47" fillId="0" borderId="0" xfId="0" applyFont="1"/>
    <xf numFmtId="0" fontId="47" fillId="0" borderId="0" xfId="0" applyFont="1" applyFill="1"/>
    <xf numFmtId="0" fontId="48" fillId="0" borderId="0" xfId="0" applyFont="1"/>
    <xf numFmtId="0" fontId="48" fillId="0" borderId="0" xfId="0" applyFont="1" applyFill="1"/>
    <xf numFmtId="0" fontId="7" fillId="0" borderId="0" xfId="0" applyFont="1" applyFill="1" applyBorder="1" applyAlignment="1">
      <alignment horizontal="center"/>
    </xf>
    <xf numFmtId="0" fontId="6" fillId="4" borderId="69" xfId="0" applyFont="1" applyFill="1" applyBorder="1"/>
    <xf numFmtId="0" fontId="3" fillId="0" borderId="43" xfId="0" applyFont="1" applyBorder="1"/>
    <xf numFmtId="0" fontId="3" fillId="0" borderId="35" xfId="0" applyFont="1" applyBorder="1"/>
    <xf numFmtId="0" fontId="6" fillId="4" borderId="72" xfId="0" applyFont="1" applyFill="1" applyBorder="1"/>
    <xf numFmtId="0" fontId="43" fillId="0" borderId="0" xfId="0" applyFont="1"/>
    <xf numFmtId="165" fontId="7" fillId="0" borderId="0" xfId="0" applyNumberFormat="1" applyFont="1" applyFill="1" applyBorder="1" applyAlignment="1">
      <alignment horizontal="center" vertical="top" wrapText="1"/>
    </xf>
    <xf numFmtId="0" fontId="49" fillId="13" borderId="12" xfId="0" applyFont="1" applyFill="1" applyBorder="1" applyAlignment="1">
      <alignment horizontal="center" wrapText="1"/>
    </xf>
    <xf numFmtId="0" fontId="50" fillId="13" borderId="6" xfId="0" applyFont="1" applyFill="1" applyBorder="1" applyAlignment="1">
      <alignment horizontal="center"/>
    </xf>
    <xf numFmtId="0" fontId="3" fillId="13" borderId="0" xfId="0" applyFont="1" applyFill="1"/>
    <xf numFmtId="0" fontId="6" fillId="13" borderId="0" xfId="0" applyFont="1" applyFill="1" applyBorder="1"/>
    <xf numFmtId="0" fontId="6" fillId="3" borderId="0" xfId="0" applyFont="1" applyFill="1" applyBorder="1" applyAlignment="1">
      <alignment vertical="top"/>
    </xf>
    <xf numFmtId="0" fontId="6" fillId="3" borderId="3" xfId="0" applyFont="1" applyFill="1" applyBorder="1" applyAlignment="1">
      <alignment vertical="top"/>
    </xf>
    <xf numFmtId="0" fontId="51" fillId="0" borderId="0" xfId="0" applyFont="1" applyProtection="1"/>
    <xf numFmtId="0" fontId="51" fillId="0" borderId="0" xfId="0" applyFont="1" applyFill="1" applyProtection="1"/>
    <xf numFmtId="0" fontId="51" fillId="0" borderId="0" xfId="0" applyFont="1"/>
    <xf numFmtId="0" fontId="51" fillId="0" borderId="0" xfId="0" applyFont="1" applyFill="1"/>
    <xf numFmtId="0" fontId="51" fillId="0" borderId="0" xfId="0" applyFont="1" applyAlignment="1" applyProtection="1">
      <alignment wrapText="1"/>
    </xf>
    <xf numFmtId="0" fontId="3" fillId="0" borderId="0" xfId="0" applyFont="1" applyFill="1" applyProtection="1"/>
    <xf numFmtId="0" fontId="6" fillId="0" borderId="13" xfId="0" applyFont="1" applyFill="1" applyBorder="1"/>
    <xf numFmtId="0" fontId="4" fillId="3" borderId="3" xfId="0" applyFont="1" applyFill="1" applyBorder="1" applyAlignment="1">
      <alignment vertical="top"/>
    </xf>
    <xf numFmtId="0" fontId="45" fillId="0" borderId="0" xfId="0" applyFont="1"/>
    <xf numFmtId="0" fontId="45" fillId="0" borderId="0" xfId="0" applyFont="1" applyBorder="1"/>
    <xf numFmtId="0" fontId="52" fillId="0" borderId="0" xfId="0" applyFont="1" applyBorder="1"/>
    <xf numFmtId="0" fontId="52" fillId="0" borderId="0" xfId="0" applyFont="1"/>
    <xf numFmtId="0" fontId="53" fillId="0" borderId="0" xfId="0" applyFont="1" applyBorder="1"/>
    <xf numFmtId="0" fontId="53" fillId="0" borderId="0" xfId="0" applyFont="1"/>
    <xf numFmtId="0" fontId="7" fillId="0" borderId="47" xfId="0" applyFont="1" applyFill="1" applyBorder="1" applyAlignment="1">
      <alignment horizontal="center"/>
    </xf>
    <xf numFmtId="0" fontId="7" fillId="0" borderId="26" xfId="0" applyFont="1" applyFill="1" applyBorder="1" applyAlignment="1">
      <alignment horizontal="center"/>
    </xf>
    <xf numFmtId="0" fontId="7" fillId="0" borderId="44" xfId="0" applyFont="1" applyFill="1" applyBorder="1" applyAlignment="1">
      <alignment horizontal="center" vertical="top" wrapText="1"/>
    </xf>
    <xf numFmtId="0" fontId="7" fillId="0" borderId="45" xfId="0" applyFont="1" applyFill="1" applyBorder="1" applyAlignment="1">
      <alignment horizontal="center" vertical="top" wrapText="1"/>
    </xf>
    <xf numFmtId="0" fontId="3" fillId="0" borderId="0" xfId="0" applyFont="1" applyFill="1" applyBorder="1" applyAlignment="1">
      <alignment wrapText="1"/>
    </xf>
    <xf numFmtId="0" fontId="18" fillId="0" borderId="0" xfId="0" applyFont="1" applyFill="1" applyBorder="1"/>
    <xf numFmtId="0" fontId="3" fillId="0" borderId="0" xfId="0" applyFont="1" applyFill="1" applyBorder="1" applyAlignment="1" applyProtection="1">
      <alignment horizontal="right"/>
    </xf>
    <xf numFmtId="14" fontId="46" fillId="0" borderId="11" xfId="0" applyNumberFormat="1" applyFont="1" applyBorder="1" applyAlignment="1">
      <alignment horizontal="center"/>
    </xf>
    <xf numFmtId="0" fontId="46" fillId="0" borderId="6" xfId="0" applyFont="1" applyBorder="1" applyAlignment="1">
      <alignment horizontal="center"/>
    </xf>
    <xf numFmtId="0" fontId="46" fillId="3" borderId="11" xfId="0" applyFont="1" applyFill="1" applyBorder="1" applyAlignment="1">
      <alignment horizontal="center"/>
    </xf>
    <xf numFmtId="0" fontId="23" fillId="0" borderId="0" xfId="0" applyFont="1" applyFill="1" applyBorder="1" applyAlignment="1" applyProtection="1">
      <alignment wrapText="1"/>
    </xf>
    <xf numFmtId="0" fontId="35" fillId="0" borderId="0" xfId="0" applyFont="1" applyFill="1" applyBorder="1" applyAlignment="1" applyProtection="1">
      <alignment wrapText="1"/>
    </xf>
    <xf numFmtId="0" fontId="15" fillId="0" borderId="0" xfId="0" applyFont="1" applyFill="1" applyBorder="1" applyAlignment="1" applyProtection="1">
      <alignment wrapText="1"/>
    </xf>
    <xf numFmtId="0" fontId="18" fillId="2" borderId="64" xfId="0" applyFont="1" applyFill="1" applyBorder="1"/>
    <xf numFmtId="0" fontId="6" fillId="0" borderId="0" xfId="0" applyFont="1" applyFill="1" applyAlignment="1">
      <alignment horizontal="center"/>
    </xf>
    <xf numFmtId="0" fontId="3" fillId="0" borderId="19" xfId="0" applyFont="1" applyFill="1" applyBorder="1"/>
    <xf numFmtId="0" fontId="6" fillId="3" borderId="3" xfId="0" applyFont="1" applyFill="1" applyBorder="1" applyAlignment="1">
      <alignment horizontal="center" wrapText="1"/>
    </xf>
    <xf numFmtId="169" fontId="6" fillId="3" borderId="3" xfId="0" applyNumberFormat="1" applyFont="1" applyFill="1" applyBorder="1" applyAlignment="1">
      <alignment wrapText="1"/>
    </xf>
    <xf numFmtId="0" fontId="7" fillId="13" borderId="6" xfId="0" applyFont="1" applyFill="1" applyBorder="1" applyAlignment="1">
      <alignment horizontal="center"/>
    </xf>
    <xf numFmtId="0" fontId="15" fillId="0" borderId="0" xfId="0" applyFont="1" applyFill="1" applyAlignment="1" applyProtection="1">
      <alignment wrapText="1"/>
    </xf>
    <xf numFmtId="0" fontId="15" fillId="0" borderId="0" xfId="0" applyFont="1" applyFill="1" applyAlignment="1" applyProtection="1">
      <alignment horizontal="left" wrapText="1"/>
    </xf>
    <xf numFmtId="0" fontId="4" fillId="13" borderId="0" xfId="0" applyFont="1" applyFill="1"/>
    <xf numFmtId="0" fontId="6" fillId="13" borderId="12" xfId="0" applyFont="1" applyFill="1" applyBorder="1" applyAlignment="1">
      <alignment horizontal="center" wrapText="1"/>
    </xf>
    <xf numFmtId="165" fontId="7" fillId="13" borderId="11" xfId="0" applyNumberFormat="1" applyFont="1" applyFill="1" applyBorder="1" applyAlignment="1">
      <alignment horizontal="center" vertical="top" wrapText="1"/>
    </xf>
    <xf numFmtId="0" fontId="6" fillId="3" borderId="3" xfId="0" applyNumberFormat="1" applyFont="1" applyFill="1" applyBorder="1" applyAlignment="1">
      <alignment horizontal="center"/>
    </xf>
    <xf numFmtId="49" fontId="6" fillId="3" borderId="11" xfId="0" applyNumberFormat="1" applyFont="1" applyFill="1" applyBorder="1" applyAlignment="1">
      <alignment horizontal="center"/>
    </xf>
    <xf numFmtId="0" fontId="7" fillId="0" borderId="0" xfId="0" applyFont="1" applyFill="1" applyBorder="1" applyAlignment="1">
      <alignment wrapText="1"/>
    </xf>
    <xf numFmtId="3" fontId="2" fillId="0" borderId="0" xfId="6" applyNumberFormat="1" applyFont="1" applyFill="1" applyBorder="1" applyAlignment="1" applyProtection="1">
      <alignment horizontal="right"/>
    </xf>
    <xf numFmtId="0" fontId="3" fillId="13" borderId="0" xfId="0" applyFont="1" applyFill="1" applyBorder="1"/>
    <xf numFmtId="0" fontId="4" fillId="3" borderId="0" xfId="0" applyFont="1" applyFill="1" applyBorder="1" applyAlignment="1">
      <alignment vertical="top"/>
    </xf>
    <xf numFmtId="3" fontId="2" fillId="0" borderId="20" xfId="6" applyNumberFormat="1" applyFont="1" applyBorder="1" applyAlignment="1" applyProtection="1">
      <alignment horizontal="right"/>
    </xf>
    <xf numFmtId="3" fontId="2" fillId="0" borderId="19" xfId="6" applyNumberFormat="1" applyFont="1" applyBorder="1" applyAlignment="1" applyProtection="1">
      <alignment horizontal="right"/>
    </xf>
    <xf numFmtId="0" fontId="54" fillId="0" borderId="0" xfId="0" applyFont="1" applyFill="1" applyProtection="1"/>
    <xf numFmtId="0" fontId="7" fillId="13" borderId="26" xfId="0" applyFont="1" applyFill="1" applyBorder="1" applyAlignment="1">
      <alignment horizontal="center"/>
    </xf>
    <xf numFmtId="0" fontId="7" fillId="13" borderId="35" xfId="0" applyFont="1" applyFill="1" applyBorder="1" applyAlignment="1">
      <alignment horizontal="center"/>
    </xf>
    <xf numFmtId="0" fontId="6" fillId="13" borderId="45" xfId="0" applyFont="1" applyFill="1" applyBorder="1" applyAlignment="1">
      <alignment horizontal="center" vertical="top" wrapText="1"/>
    </xf>
    <xf numFmtId="0" fontId="6" fillId="13" borderId="46" xfId="0" applyFont="1" applyFill="1" applyBorder="1" applyAlignment="1">
      <alignment horizontal="center" vertical="top" wrapText="1"/>
    </xf>
    <xf numFmtId="0" fontId="3" fillId="13" borderId="12" xfId="0" applyFont="1" applyFill="1" applyBorder="1"/>
    <xf numFmtId="0" fontId="55" fillId="0" borderId="19" xfId="0" applyFont="1" applyFill="1" applyBorder="1" applyAlignment="1" applyProtection="1">
      <alignment horizontal="left" wrapText="1"/>
    </xf>
    <xf numFmtId="0" fontId="55" fillId="0" borderId="0" xfId="0" applyFont="1" applyBorder="1" applyAlignment="1" applyProtection="1">
      <alignment wrapText="1"/>
    </xf>
    <xf numFmtId="0" fontId="55" fillId="0" borderId="0" xfId="0" applyFont="1" applyFill="1" applyBorder="1" applyAlignment="1" applyProtection="1">
      <alignment wrapText="1"/>
    </xf>
    <xf numFmtId="0" fontId="55" fillId="0" borderId="20" xfId="0" applyFont="1" applyBorder="1" applyAlignment="1" applyProtection="1">
      <alignment wrapText="1"/>
    </xf>
    <xf numFmtId="0" fontId="6" fillId="14" borderId="0" xfId="0" applyFont="1" applyFill="1" applyBorder="1" applyAlignment="1">
      <alignment wrapText="1"/>
    </xf>
    <xf numFmtId="0" fontId="46" fillId="0" borderId="18" xfId="0" applyFont="1" applyFill="1" applyBorder="1" applyAlignment="1">
      <alignment wrapText="1"/>
    </xf>
    <xf numFmtId="0" fontId="4" fillId="0" borderId="1" xfId="0" applyFont="1" applyBorder="1"/>
    <xf numFmtId="0" fontId="4" fillId="0" borderId="1" xfId="0" applyFont="1" applyFill="1" applyBorder="1"/>
    <xf numFmtId="0" fontId="6" fillId="0" borderId="56" xfId="0" applyFont="1" applyFill="1" applyBorder="1"/>
    <xf numFmtId="0" fontId="6" fillId="0" borderId="21" xfId="0" applyFont="1" applyFill="1" applyBorder="1"/>
    <xf numFmtId="0" fontId="6" fillId="0" borderId="31" xfId="0" applyFont="1" applyBorder="1" applyAlignment="1"/>
    <xf numFmtId="3" fontId="6" fillId="4" borderId="23" xfId="6" applyNumberFormat="1" applyFont="1" applyFill="1" applyBorder="1" applyAlignment="1">
      <alignment horizontal="right"/>
    </xf>
    <xf numFmtId="3" fontId="5" fillId="0" borderId="18" xfId="0" applyNumberFormat="1" applyFont="1" applyBorder="1" applyAlignment="1" applyProtection="1">
      <alignment horizontal="right"/>
    </xf>
    <xf numFmtId="3" fontId="3" fillId="0" borderId="18" xfId="0" applyNumberFormat="1" applyFont="1" applyBorder="1" applyAlignment="1" applyProtection="1">
      <alignment horizontal="right"/>
    </xf>
    <xf numFmtId="3" fontId="3" fillId="4" borderId="23" xfId="6" applyNumberFormat="1" applyFont="1" applyFill="1" applyBorder="1" applyAlignment="1">
      <alignment horizontal="right"/>
    </xf>
    <xf numFmtId="164" fontId="3" fillId="0" borderId="18" xfId="4" applyFont="1" applyBorder="1" applyAlignment="1" applyProtection="1">
      <alignment horizontal="right"/>
    </xf>
    <xf numFmtId="0" fontId="18" fillId="0" borderId="0" xfId="0" applyFont="1" applyFill="1"/>
    <xf numFmtId="0" fontId="56" fillId="0" borderId="0" xfId="0" applyFont="1"/>
    <xf numFmtId="0" fontId="45" fillId="0" borderId="0" xfId="0" applyFont="1" applyFill="1" applyBorder="1" applyAlignment="1">
      <alignment horizontal="left" wrapText="1"/>
    </xf>
    <xf numFmtId="0" fontId="57" fillId="0" borderId="0" xfId="0" applyFont="1" applyFill="1"/>
    <xf numFmtId="0" fontId="58" fillId="0" borderId="0" xfId="0" applyFont="1" applyFill="1"/>
    <xf numFmtId="1" fontId="6" fillId="0" borderId="0" xfId="0" applyNumberFormat="1" applyFont="1" applyFill="1" applyBorder="1" applyAlignment="1">
      <alignment horizontal="center"/>
    </xf>
    <xf numFmtId="0" fontId="6" fillId="0" borderId="0" xfId="0" applyFont="1" applyFill="1" applyBorder="1" applyAlignment="1"/>
    <xf numFmtId="0" fontId="3" fillId="0" borderId="8" xfId="0" applyFont="1" applyBorder="1" applyAlignment="1"/>
    <xf numFmtId="0" fontId="60" fillId="0" borderId="1" xfId="0" applyFont="1" applyBorder="1" applyAlignment="1">
      <alignment wrapText="1"/>
    </xf>
    <xf numFmtId="0" fontId="45" fillId="0" borderId="0" xfId="0" applyFont="1" applyFill="1" applyBorder="1"/>
    <xf numFmtId="0" fontId="3" fillId="0" borderId="77" xfId="0" applyFont="1" applyBorder="1"/>
    <xf numFmtId="0" fontId="3" fillId="0" borderId="78" xfId="0" applyFont="1" applyBorder="1"/>
    <xf numFmtId="3" fontId="3" fillId="0" borderId="79" xfId="0" applyNumberFormat="1" applyFont="1" applyBorder="1"/>
    <xf numFmtId="0" fontId="3" fillId="0" borderId="80" xfId="0" applyFont="1" applyBorder="1"/>
    <xf numFmtId="0" fontId="3" fillId="0" borderId="81" xfId="0" applyFont="1" applyBorder="1"/>
    <xf numFmtId="3" fontId="3" fillId="0" borderId="82" xfId="0" applyNumberFormat="1" applyFont="1" applyBorder="1"/>
    <xf numFmtId="3" fontId="3" fillId="0" borderId="58" xfId="0" applyNumberFormat="1" applyFont="1" applyBorder="1"/>
    <xf numFmtId="0" fontId="6" fillId="0" borderId="0" xfId="0" applyFont="1" applyBorder="1" applyAlignment="1">
      <alignment wrapText="1"/>
    </xf>
    <xf numFmtId="0" fontId="3" fillId="9" borderId="0" xfId="0" applyFont="1" applyFill="1" applyProtection="1"/>
    <xf numFmtId="0" fontId="6" fillId="9" borderId="0" xfId="0" applyFont="1" applyFill="1" applyProtection="1"/>
    <xf numFmtId="0" fontId="3" fillId="0" borderId="0" xfId="0" quotePrefix="1" applyFont="1" applyFill="1" applyBorder="1" applyAlignment="1">
      <alignment wrapText="1"/>
    </xf>
    <xf numFmtId="0" fontId="49" fillId="0" borderId="0" xfId="0" applyFont="1" applyFill="1"/>
    <xf numFmtId="0" fontId="3" fillId="0" borderId="12" xfId="0" applyFont="1" applyFill="1" applyBorder="1" applyAlignment="1">
      <alignment horizontal="center" wrapText="1"/>
    </xf>
    <xf numFmtId="0" fontId="3" fillId="0" borderId="0" xfId="0" applyFont="1" applyFill="1" applyBorder="1" applyAlignment="1">
      <alignment horizontal="center" wrapText="1"/>
    </xf>
    <xf numFmtId="0" fontId="26" fillId="0" borderId="0" xfId="0" applyFont="1" applyFill="1" applyAlignment="1">
      <alignment horizontal="left"/>
    </xf>
    <xf numFmtId="0" fontId="3" fillId="0" borderId="83" xfId="0" applyFont="1" applyFill="1" applyBorder="1"/>
    <xf numFmtId="0" fontId="3" fillId="0" borderId="76" xfId="0" applyFont="1" applyBorder="1"/>
    <xf numFmtId="0" fontId="6" fillId="10" borderId="4" xfId="0" applyFont="1" applyFill="1" applyBorder="1" applyAlignment="1">
      <alignment wrapText="1"/>
    </xf>
    <xf numFmtId="0" fontId="3" fillId="10" borderId="15" xfId="0" applyFont="1" applyFill="1" applyBorder="1"/>
    <xf numFmtId="0" fontId="6" fillId="0" borderId="14" xfId="0" applyFont="1" applyFill="1" applyBorder="1"/>
    <xf numFmtId="0" fontId="6" fillId="0" borderId="34" xfId="0" applyFont="1" applyFill="1" applyBorder="1"/>
    <xf numFmtId="0" fontId="6" fillId="10" borderId="4" xfId="0" applyFont="1" applyFill="1" applyBorder="1"/>
    <xf numFmtId="0" fontId="7"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7" fillId="0" borderId="83" xfId="0" applyFont="1" applyFill="1" applyBorder="1" applyAlignment="1">
      <alignment horizontal="center"/>
    </xf>
    <xf numFmtId="0" fontId="7" fillId="0" borderId="6" xfId="0" applyFont="1" applyFill="1" applyBorder="1" applyAlignment="1">
      <alignment horizontal="center"/>
    </xf>
    <xf numFmtId="165" fontId="7" fillId="0" borderId="11" xfId="0" applyNumberFormat="1" applyFont="1" applyFill="1" applyBorder="1" applyAlignment="1">
      <alignment horizontal="center" vertical="top" wrapText="1"/>
    </xf>
    <xf numFmtId="0" fontId="6" fillId="4" borderId="6" xfId="0" applyFont="1" applyFill="1" applyBorder="1"/>
    <xf numFmtId="0" fontId="6" fillId="0" borderId="0" xfId="0" applyFont="1" applyFill="1" applyAlignment="1">
      <alignment horizontal="right"/>
    </xf>
    <xf numFmtId="0" fontId="0" fillId="13" borderId="13" xfId="0" applyFill="1" applyBorder="1" applyAlignment="1">
      <alignment vertical="top"/>
    </xf>
    <xf numFmtId="0" fontId="0" fillId="13" borderId="14" xfId="0" applyFill="1" applyBorder="1" applyAlignment="1">
      <alignment vertical="top"/>
    </xf>
    <xf numFmtId="0" fontId="6" fillId="13" borderId="1" xfId="0" applyFont="1" applyFill="1" applyBorder="1"/>
    <xf numFmtId="0" fontId="0" fillId="13" borderId="0" xfId="0" applyFill="1" applyAlignment="1">
      <alignment vertical="top"/>
    </xf>
    <xf numFmtId="0" fontId="0" fillId="13" borderId="9" xfId="0" applyFill="1" applyBorder="1" applyAlignment="1">
      <alignment vertical="top"/>
    </xf>
    <xf numFmtId="0" fontId="0" fillId="13" borderId="5" xfId="0" applyFill="1" applyBorder="1" applyAlignment="1">
      <alignment vertical="top"/>
    </xf>
    <xf numFmtId="0" fontId="0" fillId="13" borderId="34" xfId="0" applyFill="1" applyBorder="1" applyAlignment="1">
      <alignment vertical="top"/>
    </xf>
    <xf numFmtId="0" fontId="46" fillId="3" borderId="3" xfId="0" applyFont="1" applyFill="1" applyBorder="1" applyAlignment="1">
      <alignment horizontal="center"/>
    </xf>
    <xf numFmtId="0" fontId="3" fillId="0" borderId="1" xfId="0" applyFont="1" applyBorder="1" applyAlignment="1">
      <alignment horizontal="center"/>
    </xf>
    <xf numFmtId="0" fontId="3" fillId="4" borderId="4" xfId="0" applyFont="1" applyFill="1" applyBorder="1"/>
    <xf numFmtId="0" fontId="3" fillId="0" borderId="74" xfId="0" applyFont="1" applyBorder="1"/>
    <xf numFmtId="0" fontId="3" fillId="0" borderId="74" xfId="0" applyFont="1" applyBorder="1" applyAlignment="1">
      <alignment horizontal="center"/>
    </xf>
    <xf numFmtId="0" fontId="47" fillId="4" borderId="73" xfId="0" applyFont="1" applyFill="1" applyBorder="1"/>
    <xf numFmtId="0" fontId="5" fillId="9" borderId="0" xfId="0" applyFont="1" applyFill="1" applyProtection="1"/>
    <xf numFmtId="0" fontId="6" fillId="13" borderId="0" xfId="0" applyFont="1" applyFill="1" applyBorder="1" applyAlignment="1">
      <alignment vertical="top"/>
    </xf>
    <xf numFmtId="0" fontId="3" fillId="13" borderId="2" xfId="0" applyFont="1" applyFill="1" applyBorder="1"/>
    <xf numFmtId="0" fontId="3" fillId="13" borderId="1" xfId="0" applyFont="1" applyFill="1" applyBorder="1"/>
    <xf numFmtId="0" fontId="0" fillId="0" borderId="0" xfId="0" applyFill="1" applyBorder="1" applyAlignment="1"/>
    <xf numFmtId="0" fontId="6" fillId="10" borderId="0" xfId="0" applyFont="1" applyFill="1" applyBorder="1"/>
    <xf numFmtId="0" fontId="4" fillId="10" borderId="0" xfId="0" applyFont="1" applyFill="1" applyBorder="1"/>
    <xf numFmtId="0" fontId="6" fillId="10" borderId="0" xfId="0" applyFont="1" applyFill="1" applyBorder="1" applyAlignment="1"/>
    <xf numFmtId="0" fontId="6" fillId="10" borderId="0" xfId="0" applyFont="1" applyFill="1" applyBorder="1" applyAlignment="1">
      <alignment vertical="top" wrapText="1"/>
    </xf>
    <xf numFmtId="0" fontId="47" fillId="0" borderId="0" xfId="0" applyFont="1" applyFill="1" applyBorder="1" applyAlignment="1">
      <alignment wrapText="1"/>
    </xf>
    <xf numFmtId="0" fontId="64" fillId="0" borderId="0" xfId="0" applyFont="1" applyFill="1" applyBorder="1" applyAlignment="1">
      <alignment wrapText="1"/>
    </xf>
    <xf numFmtId="0" fontId="6" fillId="10" borderId="0" xfId="0" applyFont="1" applyFill="1" applyBorder="1" applyAlignment="1">
      <alignment horizontal="left" wrapText="1"/>
    </xf>
    <xf numFmtId="0" fontId="0" fillId="0" borderId="0" xfId="0" applyBorder="1" applyAlignment="1">
      <alignment horizontal="left" wrapText="1"/>
    </xf>
    <xf numFmtId="0" fontId="0" fillId="9" borderId="0" xfId="0" applyFill="1" applyBorder="1" applyAlignment="1">
      <alignment horizontal="left" wrapText="1"/>
    </xf>
    <xf numFmtId="0" fontId="6" fillId="13" borderId="12" xfId="0" applyFont="1" applyFill="1" applyBorder="1" applyAlignment="1">
      <alignment horizontal="center"/>
    </xf>
    <xf numFmtId="0" fontId="6" fillId="13" borderId="6" xfId="0" applyFont="1" applyFill="1" applyBorder="1" applyAlignment="1">
      <alignment horizontal="center"/>
    </xf>
    <xf numFmtId="0" fontId="6" fillId="13" borderId="6" xfId="0" applyFont="1" applyFill="1" applyBorder="1"/>
    <xf numFmtId="0" fontId="6" fillId="13" borderId="11" xfId="0" applyFont="1" applyFill="1" applyBorder="1" applyAlignment="1">
      <alignment horizontal="center"/>
    </xf>
    <xf numFmtId="0" fontId="45" fillId="0" borderId="0" xfId="0" applyFont="1" applyFill="1" applyBorder="1" applyAlignment="1">
      <alignment horizontal="left" wrapText="1"/>
    </xf>
    <xf numFmtId="0" fontId="0" fillId="0" borderId="0" xfId="0" applyBorder="1" applyAlignment="1"/>
    <xf numFmtId="0" fontId="6" fillId="0" borderId="4" xfId="0" applyFont="1" applyFill="1" applyBorder="1" applyAlignment="1"/>
    <xf numFmtId="0" fontId="0" fillId="0" borderId="10" xfId="0" applyBorder="1" applyAlignment="1"/>
    <xf numFmtId="0" fontId="0" fillId="0" borderId="15" xfId="0" applyBorder="1" applyAlignment="1"/>
    <xf numFmtId="0" fontId="45" fillId="0" borderId="0" xfId="0" applyFont="1" applyFill="1" applyAlignment="1">
      <alignment horizontal="left" wrapText="1"/>
    </xf>
    <xf numFmtId="0" fontId="6" fillId="13" borderId="4" xfId="0" applyFont="1" applyFill="1" applyBorder="1" applyAlignment="1">
      <alignment horizontal="left"/>
    </xf>
    <xf numFmtId="0" fontId="6" fillId="0" borderId="0" xfId="0" applyFont="1" applyFill="1" applyBorder="1" applyAlignment="1">
      <alignment horizontal="center"/>
    </xf>
    <xf numFmtId="0" fontId="42" fillId="0" borderId="0" xfId="0" applyFont="1" applyFill="1" applyBorder="1" applyAlignment="1">
      <alignment horizontal="center"/>
    </xf>
    <xf numFmtId="0" fontId="42" fillId="0" borderId="0" xfId="0" applyFont="1" applyFill="1" applyBorder="1" applyAlignment="1">
      <alignment horizontal="center" vertical="top"/>
    </xf>
    <xf numFmtId="0" fontId="41" fillId="0" borderId="0" xfId="0" applyFont="1" applyFill="1" applyBorder="1"/>
    <xf numFmtId="0" fontId="49" fillId="0" borderId="0" xfId="0" applyFont="1" applyFill="1" applyBorder="1" applyAlignment="1">
      <alignment horizontal="left" wrapText="1"/>
    </xf>
    <xf numFmtId="0" fontId="45" fillId="0" borderId="0" xfId="0" applyFont="1" applyFill="1"/>
    <xf numFmtId="0" fontId="45" fillId="0" borderId="0" xfId="0" applyFont="1" applyFill="1" applyAlignment="1">
      <alignment horizontal="left"/>
    </xf>
    <xf numFmtId="0" fontId="6" fillId="10" borderId="0" xfId="0" applyFont="1" applyFill="1" applyBorder="1" applyAlignment="1">
      <alignment wrapText="1"/>
    </xf>
    <xf numFmtId="0" fontId="46" fillId="0" borderId="0" xfId="0" applyFont="1" applyBorder="1" applyAlignment="1">
      <alignment wrapText="1"/>
    </xf>
    <xf numFmtId="0" fontId="1" fillId="0" borderId="10" xfId="0" applyFont="1" applyBorder="1" applyAlignment="1"/>
    <xf numFmtId="0" fontId="1" fillId="0" borderId="15" xfId="0" applyFont="1" applyBorder="1" applyAlignment="1"/>
    <xf numFmtId="0" fontId="3" fillId="0" borderId="39" xfId="0" applyFont="1" applyFill="1" applyBorder="1"/>
    <xf numFmtId="0" fontId="6" fillId="0" borderId="11" xfId="0" applyFont="1" applyBorder="1" applyAlignment="1">
      <alignment horizontal="center" wrapText="1"/>
    </xf>
    <xf numFmtId="0" fontId="3" fillId="0" borderId="0" xfId="0" applyFont="1" applyFill="1" applyAlignment="1">
      <alignment horizontal="center"/>
    </xf>
    <xf numFmtId="0" fontId="0" fillId="13" borderId="10" xfId="0" applyFill="1" applyBorder="1" applyAlignment="1"/>
    <xf numFmtId="0" fontId="6" fillId="10" borderId="15" xfId="0" applyFont="1" applyFill="1" applyBorder="1"/>
    <xf numFmtId="0" fontId="3" fillId="3" borderId="12" xfId="0" applyFont="1" applyFill="1" applyBorder="1"/>
    <xf numFmtId="0" fontId="6" fillId="0" borderId="20" xfId="0" applyFont="1" applyBorder="1" applyAlignment="1">
      <alignment wrapText="1"/>
    </xf>
    <xf numFmtId="0" fontId="3" fillId="0" borderId="0" xfId="0" applyFont="1" applyBorder="1" applyAlignment="1">
      <alignment wrapText="1"/>
    </xf>
    <xf numFmtId="0" fontId="6" fillId="0" borderId="18" xfId="0" applyFont="1" applyFill="1" applyBorder="1"/>
    <xf numFmtId="0" fontId="21" fillId="0" borderId="0" xfId="0" applyFont="1" applyProtection="1"/>
    <xf numFmtId="1" fontId="36" fillId="0" borderId="18" xfId="0" applyNumberFormat="1" applyFont="1" applyBorder="1" applyAlignment="1" applyProtection="1">
      <alignment horizontal="right"/>
    </xf>
    <xf numFmtId="0" fontId="3" fillId="0" borderId="0" xfId="0" applyFont="1" applyBorder="1" applyAlignment="1">
      <alignment wrapText="1"/>
    </xf>
    <xf numFmtId="0" fontId="0" fillId="0" borderId="10" xfId="0" applyBorder="1" applyAlignment="1"/>
    <xf numFmtId="0" fontId="0" fillId="0" borderId="15" xfId="0" applyBorder="1" applyAlignment="1"/>
    <xf numFmtId="0" fontId="6" fillId="4" borderId="23" xfId="0" applyFont="1" applyFill="1" applyBorder="1" applyAlignment="1">
      <alignment horizontal="right" vertical="top" wrapText="1"/>
    </xf>
    <xf numFmtId="0" fontId="3" fillId="10" borderId="12" xfId="0" applyFont="1" applyFill="1" applyBorder="1"/>
    <xf numFmtId="0" fontId="65" fillId="0" borderId="23" xfId="0" applyFont="1" applyBorder="1" applyAlignment="1">
      <alignment wrapText="1"/>
    </xf>
    <xf numFmtId="0" fontId="66" fillId="0" borderId="23" xfId="0" applyFont="1" applyBorder="1" applyAlignment="1">
      <alignment wrapText="1"/>
    </xf>
    <xf numFmtId="0" fontId="66" fillId="0" borderId="23" xfId="0" applyFont="1" applyBorder="1"/>
    <xf numFmtId="164" fontId="6" fillId="0" borderId="23" xfId="4" applyFont="1" applyFill="1" applyBorder="1"/>
    <xf numFmtId="0" fontId="33" fillId="6" borderId="23" xfId="0" applyFont="1" applyFill="1" applyBorder="1" applyAlignment="1">
      <alignment wrapText="1"/>
    </xf>
    <xf numFmtId="0" fontId="3" fillId="0" borderId="23" xfId="0" applyFont="1" applyBorder="1" applyAlignment="1">
      <alignment wrapText="1"/>
    </xf>
    <xf numFmtId="167" fontId="3" fillId="0" borderId="0" xfId="0" applyNumberFormat="1" applyFont="1" applyBorder="1"/>
    <xf numFmtId="0" fontId="6" fillId="0" borderId="4" xfId="0" applyFont="1" applyBorder="1" applyAlignment="1">
      <alignment horizontal="center" wrapText="1"/>
    </xf>
    <xf numFmtId="0" fontId="6" fillId="0" borderId="34" xfId="0" applyFont="1" applyBorder="1" applyAlignment="1">
      <alignment horizontal="center"/>
    </xf>
    <xf numFmtId="0" fontId="6" fillId="0" borderId="29" xfId="0" applyFont="1" applyBorder="1" applyAlignment="1">
      <alignment vertical="top"/>
    </xf>
    <xf numFmtId="0" fontId="67" fillId="0" borderId="0" xfId="7" applyFont="1" applyAlignment="1"/>
    <xf numFmtId="0" fontId="39" fillId="0" borderId="0" xfId="0" applyFont="1"/>
    <xf numFmtId="0" fontId="68" fillId="0" borderId="0" xfId="0" applyFont="1"/>
    <xf numFmtId="0" fontId="70" fillId="0" borderId="0" xfId="8" applyNumberFormat="1" applyFont="1" applyBorder="1"/>
    <xf numFmtId="3" fontId="70" fillId="0" borderId="0" xfId="8" applyNumberFormat="1" applyFont="1" applyBorder="1"/>
    <xf numFmtId="0" fontId="67" fillId="0" borderId="0" xfId="0" applyFont="1"/>
    <xf numFmtId="1" fontId="71" fillId="0" borderId="19" xfId="8" applyNumberFormat="1" applyFont="1" applyBorder="1" applyAlignment="1">
      <alignment vertical="center"/>
    </xf>
    <xf numFmtId="1" fontId="71" fillId="15" borderId="18" xfId="7" applyNumberFormat="1" applyFont="1" applyFill="1" applyBorder="1" applyAlignment="1">
      <alignment horizontal="right" vertical="center"/>
    </xf>
    <xf numFmtId="1" fontId="71" fillId="0" borderId="18" xfId="7" applyNumberFormat="1" applyFont="1" applyBorder="1" applyAlignment="1">
      <alignment horizontal="right" vertical="center"/>
    </xf>
    <xf numFmtId="1" fontId="39" fillId="0" borderId="0" xfId="0" applyNumberFormat="1" applyFont="1"/>
    <xf numFmtId="0" fontId="71" fillId="0" borderId="20" xfId="8" applyNumberFormat="1" applyFont="1" applyBorder="1" applyAlignment="1">
      <alignment vertical="center"/>
    </xf>
    <xf numFmtId="3" fontId="71" fillId="15" borderId="18" xfId="6" applyNumberFormat="1" applyFont="1" applyFill="1" applyBorder="1" applyAlignment="1">
      <alignment horizontal="right" vertical="center"/>
    </xf>
    <xf numFmtId="3" fontId="71" fillId="0" borderId="18" xfId="6" applyNumberFormat="1" applyFont="1" applyBorder="1" applyAlignment="1">
      <alignment horizontal="right" vertical="center"/>
    </xf>
    <xf numFmtId="0" fontId="71" fillId="0" borderId="0" xfId="9" applyNumberFormat="1" applyFont="1" applyBorder="1"/>
    <xf numFmtId="3" fontId="71" fillId="15" borderId="0" xfId="6" applyNumberFormat="1" applyFont="1" applyFill="1" applyBorder="1" applyAlignment="1"/>
    <xf numFmtId="3" fontId="70" fillId="0" borderId="0" xfId="6" applyNumberFormat="1" applyFont="1" applyBorder="1" applyAlignment="1">
      <alignment horizontal="right"/>
    </xf>
    <xf numFmtId="3" fontId="70" fillId="0" borderId="0" xfId="0" applyNumberFormat="1" applyFont="1"/>
    <xf numFmtId="0" fontId="70" fillId="0" borderId="0" xfId="0" applyFont="1"/>
    <xf numFmtId="0" fontId="71" fillId="0" borderId="20" xfId="9" applyNumberFormat="1" applyFont="1" applyBorder="1"/>
    <xf numFmtId="3" fontId="71" fillId="15" borderId="20" xfId="6" applyNumberFormat="1" applyFont="1" applyFill="1" applyBorder="1" applyAlignment="1"/>
    <xf numFmtId="3" fontId="70" fillId="0" borderId="20" xfId="6" applyNumberFormat="1" applyFont="1" applyBorder="1" applyAlignment="1">
      <alignment horizontal="right"/>
    </xf>
    <xf numFmtId="0" fontId="72" fillId="0" borderId="0" xfId="0" applyFont="1" applyBorder="1"/>
    <xf numFmtId="3" fontId="39" fillId="0" borderId="0" xfId="0" applyNumberFormat="1" applyFont="1" applyFill="1"/>
    <xf numFmtId="3" fontId="39" fillId="0" borderId="0" xfId="0" applyNumberFormat="1" applyFont="1"/>
    <xf numFmtId="0" fontId="0" fillId="0" borderId="0" xfId="0" applyBorder="1" applyAlignment="1"/>
    <xf numFmtId="170" fontId="3" fillId="0" borderId="6" xfId="6" quotePrefix="1" applyNumberFormat="1" applyFont="1" applyBorder="1" applyAlignment="1">
      <alignment horizontal="right"/>
    </xf>
    <xf numFmtId="170" fontId="6" fillId="4" borderId="6" xfId="6" quotePrefix="1" applyNumberFormat="1" applyFont="1" applyFill="1" applyBorder="1" applyAlignment="1">
      <alignment horizontal="right"/>
    </xf>
    <xf numFmtId="164" fontId="3" fillId="0" borderId="11" xfId="4" applyFont="1" applyBorder="1" applyAlignment="1">
      <alignment horizontal="right"/>
    </xf>
    <xf numFmtId="164" fontId="6" fillId="4" borderId="11" xfId="4" applyFont="1" applyFill="1" applyBorder="1" applyAlignment="1">
      <alignment horizontal="right"/>
    </xf>
    <xf numFmtId="164" fontId="3" fillId="0" borderId="14" xfId="4" quotePrefix="1" applyFont="1" applyBorder="1" applyAlignment="1">
      <alignment horizontal="right"/>
    </xf>
    <xf numFmtId="164" fontId="3" fillId="0" borderId="34" xfId="4" applyFont="1" applyBorder="1" applyAlignment="1">
      <alignment horizontal="right"/>
    </xf>
    <xf numFmtId="0" fontId="3" fillId="0" borderId="2" xfId="10" applyFont="1" applyBorder="1" applyAlignment="1">
      <alignment wrapText="1"/>
    </xf>
    <xf numFmtId="0" fontId="3" fillId="0" borderId="1" xfId="10" applyFont="1" applyBorder="1" applyAlignment="1">
      <alignment wrapText="1"/>
    </xf>
    <xf numFmtId="0" fontId="3" fillId="0" borderId="3" xfId="10" applyFont="1" applyBorder="1" applyAlignment="1">
      <alignment wrapText="1"/>
    </xf>
    <xf numFmtId="164" fontId="3" fillId="0" borderId="9" xfId="4" applyFont="1" applyBorder="1" applyAlignment="1">
      <alignment horizontal="right"/>
    </xf>
    <xf numFmtId="164" fontId="3" fillId="0" borderId="6" xfId="4" applyFont="1" applyBorder="1" applyAlignment="1">
      <alignment horizontal="right"/>
    </xf>
    <xf numFmtId="0" fontId="3" fillId="16" borderId="0" xfId="10" applyFont="1" applyFill="1" applyBorder="1" applyAlignment="1"/>
    <xf numFmtId="0" fontId="3" fillId="16" borderId="0" xfId="0" applyFont="1" applyFill="1"/>
    <xf numFmtId="0" fontId="6" fillId="0" borderId="3" xfId="0" applyFont="1" applyFill="1" applyBorder="1" applyAlignment="1">
      <alignment wrapText="1"/>
    </xf>
    <xf numFmtId="0" fontId="74" fillId="0" borderId="0" xfId="11" applyAlignment="1" applyProtection="1"/>
    <xf numFmtId="0" fontId="6" fillId="4" borderId="56" xfId="0" applyFont="1" applyFill="1" applyBorder="1" applyAlignment="1">
      <alignment horizontal="right" vertical="center"/>
    </xf>
    <xf numFmtId="0" fontId="6" fillId="4" borderId="21" xfId="0" applyFont="1" applyFill="1" applyBorder="1" applyAlignment="1">
      <alignment horizontal="right"/>
    </xf>
    <xf numFmtId="0" fontId="23" fillId="0" borderId="0" xfId="0" applyFont="1" applyAlignment="1">
      <alignment horizontal="left" wrapText="1"/>
    </xf>
    <xf numFmtId="0" fontId="23" fillId="0" borderId="9" xfId="0" applyFont="1" applyBorder="1" applyAlignment="1">
      <alignment horizontal="left" wrapText="1"/>
    </xf>
    <xf numFmtId="0" fontId="6" fillId="0" borderId="3" xfId="0" applyFont="1" applyFill="1" applyBorder="1" applyAlignment="1">
      <alignment vertical="top" wrapText="1"/>
    </xf>
    <xf numFmtId="0" fontId="0" fillId="0" borderId="5" xfId="0" applyFill="1" applyBorder="1" applyAlignment="1"/>
    <xf numFmtId="0" fontId="0" fillId="0" borderId="34" xfId="0" applyFill="1" applyBorder="1" applyAlignment="1"/>
    <xf numFmtId="0" fontId="7" fillId="13" borderId="12" xfId="0" applyFont="1" applyFill="1" applyBorder="1" applyAlignment="1">
      <alignment horizontal="center" wrapText="1"/>
    </xf>
    <xf numFmtId="0" fontId="7" fillId="13" borderId="6" xfId="0" applyFont="1" applyFill="1" applyBorder="1" applyAlignment="1">
      <alignment horizontal="center" wrapText="1"/>
    </xf>
    <xf numFmtId="0" fontId="7" fillId="13" borderId="11" xfId="0" applyFont="1" applyFill="1" applyBorder="1" applyAlignment="1">
      <alignment horizontal="center" wrapText="1"/>
    </xf>
    <xf numFmtId="0" fontId="6" fillId="0" borderId="1" xfId="0" applyFont="1" applyFill="1" applyBorder="1" applyAlignment="1"/>
    <xf numFmtId="0" fontId="0" fillId="0" borderId="0" xfId="0" applyFill="1" applyBorder="1" applyAlignment="1"/>
    <xf numFmtId="0" fontId="0" fillId="0" borderId="9" xfId="0" applyFill="1" applyBorder="1" applyAlignment="1"/>
    <xf numFmtId="0" fontId="3" fillId="0" borderId="2" xfId="0" applyFont="1" applyBorder="1" applyAlignment="1">
      <alignment horizontal="center" wrapText="1"/>
    </xf>
    <xf numFmtId="0" fontId="3" fillId="0" borderId="14" xfId="0" applyFont="1" applyBorder="1" applyAlignment="1">
      <alignment horizontal="center" wrapText="1"/>
    </xf>
    <xf numFmtId="0" fontId="6" fillId="3" borderId="4" xfId="0" applyFont="1" applyFill="1" applyBorder="1" applyAlignment="1">
      <alignment horizontal="center" wrapText="1"/>
    </xf>
    <xf numFmtId="0" fontId="6" fillId="3" borderId="10" xfId="0" applyFont="1" applyFill="1" applyBorder="1" applyAlignment="1">
      <alignment horizontal="center" wrapText="1"/>
    </xf>
    <xf numFmtId="0" fontId="6" fillId="3" borderId="15" xfId="0" applyFont="1" applyFill="1" applyBorder="1" applyAlignment="1">
      <alignment horizontal="center" wrapText="1"/>
    </xf>
    <xf numFmtId="0" fontId="3" fillId="0" borderId="38" xfId="0" applyFont="1" applyBorder="1" applyAlignment="1"/>
    <xf numFmtId="0" fontId="3" fillId="0" borderId="75" xfId="0" applyFont="1" applyBorder="1" applyAlignment="1"/>
    <xf numFmtId="0" fontId="3" fillId="0" borderId="70" xfId="0" applyFont="1" applyBorder="1" applyAlignment="1"/>
    <xf numFmtId="0" fontId="3" fillId="0" borderId="1" xfId="0" applyFont="1" applyFill="1" applyBorder="1" applyAlignment="1"/>
    <xf numFmtId="0" fontId="1" fillId="0" borderId="9" xfId="0" applyFont="1" applyFill="1" applyBorder="1" applyAlignment="1"/>
    <xf numFmtId="0" fontId="6" fillId="10" borderId="4" xfId="0" applyFont="1" applyFill="1" applyBorder="1" applyAlignment="1"/>
    <xf numFmtId="0" fontId="1" fillId="10" borderId="15" xfId="0" applyFont="1" applyFill="1" applyBorder="1" applyAlignment="1"/>
    <xf numFmtId="0" fontId="3" fillId="0" borderId="2" xfId="0" applyFont="1" applyFill="1" applyBorder="1" applyAlignment="1"/>
    <xf numFmtId="0" fontId="1" fillId="0" borderId="14" xfId="0" applyFont="1" applyFill="1" applyBorder="1" applyAlignment="1"/>
    <xf numFmtId="0" fontId="3" fillId="0" borderId="1" xfId="0" quotePrefix="1" applyFont="1" applyFill="1" applyBorder="1" applyAlignment="1">
      <alignment wrapText="1"/>
    </xf>
    <xf numFmtId="0" fontId="0" fillId="0" borderId="0" xfId="0" applyBorder="1" applyAlignment="1"/>
    <xf numFmtId="0" fontId="0" fillId="0" borderId="9" xfId="0" applyBorder="1" applyAlignment="1"/>
    <xf numFmtId="0" fontId="3" fillId="0" borderId="3" xfId="0" applyFont="1" applyFill="1" applyBorder="1" applyAlignment="1">
      <alignment wrapText="1"/>
    </xf>
    <xf numFmtId="0" fontId="0" fillId="0" borderId="5" xfId="0" applyBorder="1" applyAlignment="1"/>
    <xf numFmtId="0" fontId="0" fillId="0" borderId="34" xfId="0" applyBorder="1" applyAlignment="1"/>
    <xf numFmtId="0" fontId="0" fillId="10" borderId="10" xfId="0" applyFill="1" applyBorder="1" applyAlignment="1"/>
    <xf numFmtId="0" fontId="0" fillId="10" borderId="15" xfId="0" applyFill="1" applyBorder="1" applyAlignment="1"/>
    <xf numFmtId="0" fontId="6" fillId="0" borderId="2" xfId="0" applyFont="1" applyFill="1" applyBorder="1" applyAlignment="1"/>
    <xf numFmtId="0" fontId="0" fillId="0" borderId="13" xfId="0" applyBorder="1" applyAlignment="1"/>
    <xf numFmtId="0" fontId="0" fillId="0" borderId="14" xfId="0" applyBorder="1" applyAlignment="1"/>
    <xf numFmtId="0" fontId="6" fillId="0" borderId="4" xfId="0" applyFont="1" applyFill="1" applyBorder="1" applyAlignment="1">
      <alignment horizontal="center" wrapText="1"/>
    </xf>
    <xf numFmtId="0" fontId="1" fillId="0" borderId="15" xfId="0" applyFont="1" applyFill="1" applyBorder="1" applyAlignment="1">
      <alignment horizontal="center"/>
    </xf>
    <xf numFmtId="0" fontId="3" fillId="0" borderId="1" xfId="0" applyFont="1" applyBorder="1" applyAlignment="1">
      <alignment wrapText="1"/>
    </xf>
    <xf numFmtId="0" fontId="3" fillId="0" borderId="9" xfId="0" applyFont="1" applyBorder="1" applyAlignment="1">
      <alignment wrapText="1"/>
    </xf>
    <xf numFmtId="0" fontId="45" fillId="0" borderId="0" xfId="0" applyFont="1" applyFill="1" applyBorder="1" applyAlignment="1">
      <alignment horizontal="left" wrapText="1"/>
    </xf>
    <xf numFmtId="0" fontId="6" fillId="0" borderId="3" xfId="0" applyFont="1" applyFill="1" applyBorder="1" applyAlignment="1">
      <alignment wrapText="1"/>
    </xf>
    <xf numFmtId="0" fontId="3" fillId="0" borderId="5" xfId="0" applyFont="1" applyFill="1" applyBorder="1" applyAlignment="1"/>
    <xf numFmtId="0" fontId="1" fillId="0" borderId="34" xfId="0" applyFont="1" applyFill="1" applyBorder="1" applyAlignment="1"/>
    <xf numFmtId="0" fontId="3" fillId="0" borderId="2" xfId="0" quotePrefix="1" applyFont="1" applyFill="1" applyBorder="1" applyAlignment="1">
      <alignment wrapText="1"/>
    </xf>
    <xf numFmtId="0" fontId="3" fillId="0" borderId="2" xfId="0" applyFont="1" applyBorder="1" applyAlignment="1">
      <alignment horizontal="left" wrapText="1"/>
    </xf>
    <xf numFmtId="0" fontId="3" fillId="0" borderId="13" xfId="0" applyFont="1" applyBorder="1" applyAlignment="1">
      <alignment horizontal="left" wrapText="1"/>
    </xf>
    <xf numFmtId="0" fontId="3" fillId="0" borderId="14" xfId="0" applyFont="1" applyBorder="1" applyAlignment="1">
      <alignment horizontal="left" wrapText="1"/>
    </xf>
    <xf numFmtId="0" fontId="6" fillId="3" borderId="2"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34" xfId="0" applyFont="1" applyBorder="1" applyAlignment="1">
      <alignment horizontal="left" wrapText="1"/>
    </xf>
    <xf numFmtId="0" fontId="3" fillId="0" borderId="2" xfId="0" applyFont="1" applyBorder="1" applyAlignment="1">
      <alignment wrapText="1"/>
    </xf>
    <xf numFmtId="0" fontId="3" fillId="0" borderId="14" xfId="0" applyFont="1" applyBorder="1" applyAlignment="1">
      <alignment wrapText="1"/>
    </xf>
    <xf numFmtId="0" fontId="37" fillId="0" borderId="0" xfId="0" applyFont="1" applyBorder="1" applyAlignment="1">
      <alignment horizontal="center"/>
    </xf>
    <xf numFmtId="0" fontId="40" fillId="0" borderId="0" xfId="0" applyFont="1" applyBorder="1" applyAlignment="1">
      <alignment horizontal="center"/>
    </xf>
    <xf numFmtId="0" fontId="6" fillId="0" borderId="4" xfId="0" applyFont="1" applyBorder="1" applyAlignment="1">
      <alignment horizontal="left" vertical="center" wrapText="1"/>
    </xf>
    <xf numFmtId="0" fontId="6" fillId="0" borderId="10" xfId="0" applyFont="1" applyBorder="1" applyAlignment="1">
      <alignment horizontal="left"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16" fontId="37" fillId="0" borderId="0" xfId="0" applyNumberFormat="1" applyFont="1" applyBorder="1" applyAlignment="1">
      <alignment horizontal="center"/>
    </xf>
    <xf numFmtId="0" fontId="6" fillId="3" borderId="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3" fillId="0" borderId="39" xfId="0" quotePrefix="1" applyFont="1" applyBorder="1" applyAlignment="1">
      <alignment wrapText="1"/>
    </xf>
    <xf numFmtId="0" fontId="3" fillId="0" borderId="19" xfId="0" quotePrefix="1" applyFont="1" applyBorder="1" applyAlignment="1">
      <alignment wrapText="1"/>
    </xf>
    <xf numFmtId="0" fontId="3" fillId="0" borderId="76" xfId="0" quotePrefix="1" applyFont="1" applyBorder="1" applyAlignment="1">
      <alignment wrapText="1"/>
    </xf>
    <xf numFmtId="0" fontId="3" fillId="0" borderId="37" xfId="0" applyFont="1" applyBorder="1" applyAlignment="1"/>
    <xf numFmtId="0" fontId="3" fillId="0" borderId="52" xfId="0" applyFont="1" applyBorder="1" applyAlignment="1"/>
    <xf numFmtId="0" fontId="3" fillId="0" borderId="53" xfId="0" applyFont="1" applyBorder="1" applyAlignment="1"/>
    <xf numFmtId="0" fontId="3" fillId="0" borderId="36" xfId="0" applyFont="1" applyBorder="1" applyAlignment="1"/>
    <xf numFmtId="0" fontId="3" fillId="0" borderId="18" xfId="0" applyFont="1" applyBorder="1" applyAlignment="1"/>
    <xf numFmtId="0" fontId="3" fillId="0" borderId="41" xfId="0" applyFont="1" applyBorder="1" applyAlignment="1"/>
    <xf numFmtId="0" fontId="6" fillId="0" borderId="0" xfId="0" applyFont="1" applyBorder="1" applyAlignment="1">
      <alignment wrapText="1"/>
    </xf>
    <xf numFmtId="0" fontId="6" fillId="0" borderId="4" xfId="0" applyFont="1" applyBorder="1" applyAlignment="1">
      <alignment wrapText="1"/>
    </xf>
    <xf numFmtId="0" fontId="6" fillId="0" borderId="10" xfId="0" applyFont="1" applyBorder="1" applyAlignment="1">
      <alignment wrapText="1"/>
    </xf>
    <xf numFmtId="0" fontId="6" fillId="0" borderId="15" xfId="0" applyFont="1" applyBorder="1" applyAlignment="1">
      <alignment wrapText="1"/>
    </xf>
    <xf numFmtId="0" fontId="6" fillId="0" borderId="4" xfId="0" applyFont="1" applyBorder="1" applyAlignment="1">
      <alignment vertical="center" wrapText="1"/>
    </xf>
    <xf numFmtId="0" fontId="6" fillId="0" borderId="10" xfId="0" applyFont="1" applyBorder="1" applyAlignment="1">
      <alignment vertical="center" wrapText="1"/>
    </xf>
    <xf numFmtId="0" fontId="45" fillId="0" borderId="0" xfId="0" applyFont="1" applyAlignment="1">
      <alignment horizontal="left" wrapText="1"/>
    </xf>
    <xf numFmtId="0" fontId="6" fillId="3" borderId="4"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7" fillId="0" borderId="37" xfId="0" applyFont="1" applyFill="1" applyBorder="1" applyAlignment="1">
      <alignment wrapText="1"/>
    </xf>
    <xf numFmtId="0" fontId="7" fillId="0" borderId="52" xfId="0" applyFont="1" applyFill="1" applyBorder="1" applyAlignment="1">
      <alignment wrapText="1"/>
    </xf>
    <xf numFmtId="0" fontId="7" fillId="0" borderId="53" xfId="0" applyFont="1" applyFill="1" applyBorder="1" applyAlignment="1">
      <alignment wrapText="1"/>
    </xf>
    <xf numFmtId="0" fontId="45" fillId="0" borderId="0" xfId="0" applyFont="1" applyFill="1" applyAlignment="1">
      <alignment horizontal="left" wrapText="1"/>
    </xf>
    <xf numFmtId="0" fontId="6" fillId="0" borderId="4" xfId="0" applyFont="1" applyBorder="1" applyAlignment="1">
      <alignment horizontal="center" wrapText="1"/>
    </xf>
    <xf numFmtId="0" fontId="6" fillId="0" borderId="10" xfId="0" applyFont="1" applyBorder="1" applyAlignment="1">
      <alignment horizontal="center" wrapText="1"/>
    </xf>
    <xf numFmtId="0" fontId="6" fillId="0" borderId="15" xfId="0" applyFont="1" applyBorder="1" applyAlignment="1">
      <alignment horizontal="center" wrapText="1"/>
    </xf>
    <xf numFmtId="0" fontId="6" fillId="0" borderId="10" xfId="0" applyFont="1" applyFill="1" applyBorder="1" applyAlignment="1">
      <alignment horizontal="center" wrapText="1"/>
    </xf>
    <xf numFmtId="0" fontId="6" fillId="0" borderId="1" xfId="0" applyFont="1" applyBorder="1" applyAlignment="1">
      <alignment horizontal="center" wrapText="1"/>
    </xf>
    <xf numFmtId="0" fontId="6" fillId="0" borderId="0" xfId="0" applyFont="1" applyBorder="1" applyAlignment="1">
      <alignment horizontal="center" wrapText="1"/>
    </xf>
    <xf numFmtId="0" fontId="6" fillId="0" borderId="9" xfId="0" applyFont="1" applyBorder="1" applyAlignment="1">
      <alignment horizontal="center" wrapText="1"/>
    </xf>
    <xf numFmtId="0" fontId="6" fillId="0" borderId="29" xfId="0" applyFont="1" applyBorder="1" applyAlignment="1">
      <alignment wrapText="1"/>
    </xf>
    <xf numFmtId="0" fontId="6" fillId="0" borderId="20" xfId="0" applyFont="1" applyBorder="1" applyAlignment="1">
      <alignment wrapText="1"/>
    </xf>
    <xf numFmtId="0" fontId="6" fillId="0" borderId="30" xfId="0" applyFont="1" applyBorder="1" applyAlignment="1">
      <alignment wrapText="1"/>
    </xf>
    <xf numFmtId="0" fontId="3" fillId="0" borderId="35" xfId="0" applyFont="1" applyBorder="1" applyAlignment="1">
      <alignment wrapText="1"/>
    </xf>
    <xf numFmtId="0" fontId="3" fillId="0" borderId="0" xfId="0" applyFont="1" applyBorder="1" applyAlignment="1">
      <alignment wrapText="1"/>
    </xf>
    <xf numFmtId="0" fontId="3" fillId="0" borderId="27" xfId="0" applyFont="1" applyBorder="1" applyAlignment="1">
      <alignment wrapText="1"/>
    </xf>
    <xf numFmtId="0" fontId="6" fillId="0" borderId="3" xfId="0" applyFont="1" applyBorder="1" applyAlignment="1">
      <alignment horizontal="center"/>
    </xf>
    <xf numFmtId="0" fontId="6" fillId="0" borderId="5" xfId="0" applyFont="1" applyBorder="1" applyAlignment="1">
      <alignment horizontal="center"/>
    </xf>
    <xf numFmtId="0" fontId="6" fillId="0" borderId="34" xfId="0" applyFont="1" applyBorder="1" applyAlignment="1">
      <alignment horizontal="center"/>
    </xf>
    <xf numFmtId="0" fontId="6" fillId="0" borderId="1" xfId="0" applyFont="1" applyBorder="1" applyAlignment="1">
      <alignment wrapText="1"/>
    </xf>
    <xf numFmtId="0" fontId="6" fillId="0" borderId="9" xfId="0" applyFont="1" applyBorder="1" applyAlignment="1">
      <alignment wrapText="1"/>
    </xf>
    <xf numFmtId="0" fontId="6" fillId="0" borderId="3" xfId="0" applyFont="1" applyBorder="1" applyAlignment="1">
      <alignment wrapText="1"/>
    </xf>
    <xf numFmtId="0" fontId="6" fillId="0" borderId="5" xfId="0" applyFont="1" applyBorder="1" applyAlignment="1">
      <alignment wrapText="1"/>
    </xf>
    <xf numFmtId="0" fontId="6" fillId="0" borderId="34" xfId="0" applyFont="1" applyBorder="1" applyAlignment="1">
      <alignment wrapText="1"/>
    </xf>
    <xf numFmtId="0" fontId="6" fillId="0" borderId="13" xfId="0" applyFont="1" applyBorder="1" applyAlignment="1">
      <alignment horizontal="center"/>
    </xf>
    <xf numFmtId="0" fontId="6" fillId="0" borderId="14" xfId="0" applyFont="1" applyBorder="1" applyAlignment="1">
      <alignment horizontal="center"/>
    </xf>
    <xf numFmtId="0" fontId="26" fillId="0" borderId="0" xfId="0" applyFont="1" applyAlignment="1">
      <alignment wrapText="1"/>
    </xf>
    <xf numFmtId="0" fontId="6" fillId="0" borderId="4"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0" fillId="0" borderId="10" xfId="0" applyBorder="1" applyAlignment="1">
      <alignment horizontal="left" vertical="center"/>
    </xf>
    <xf numFmtId="0" fontId="0" fillId="0" borderId="10" xfId="0" applyBorder="1" applyAlignment="1"/>
    <xf numFmtId="0" fontId="0" fillId="0" borderId="15" xfId="0" applyBorder="1" applyAlignment="1"/>
  </cellXfs>
  <cellStyles count="12">
    <cellStyle name="Hyperkobling" xfId="11" builtinId="8"/>
    <cellStyle name="Normal" xfId="0" builtinId="0"/>
    <cellStyle name="Normal 2" xfId="1"/>
    <cellStyle name="Normal_Ark1" xfId="2"/>
    <cellStyle name="Normal_Ark1_1" xfId="3"/>
    <cellStyle name="Normal_IN9813" xfId="9"/>
    <cellStyle name="Normal_IN9828" xfId="7"/>
    <cellStyle name="Normal_Måltall FO2B Barnevern" xfId="10"/>
    <cellStyle name="Normal_SO02ny" xfId="8"/>
    <cellStyle name="Prosent" xfId="4" builtinId="5"/>
    <cellStyle name="Svein" xfId="5"/>
    <cellStyle name="Tusenskille" xfId="6" builtinId="3"/>
  </cellStyles>
  <dxfs count="0"/>
  <tableStyles count="0" defaultTableStyle="TableStyleMedium9" defaultPivotStyle="PivotStyleLight16"/>
  <colors>
    <mruColors>
      <color rgb="FF0000FF"/>
      <color rgb="FFFFFF99"/>
      <color rgb="FFCCFFCC"/>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352425</xdr:colOff>
      <xdr:row>332</xdr:row>
      <xdr:rowOff>0</xdr:rowOff>
    </xdr:from>
    <xdr:to>
      <xdr:col>4</xdr:col>
      <xdr:colOff>352425</xdr:colOff>
      <xdr:row>332</xdr:row>
      <xdr:rowOff>0</xdr:rowOff>
    </xdr:to>
    <xdr:sp macro="" textlink="">
      <xdr:nvSpPr>
        <xdr:cNvPr id="53312" name="Line 187"/>
        <xdr:cNvSpPr>
          <a:spLocks noChangeShapeType="1"/>
        </xdr:cNvSpPr>
      </xdr:nvSpPr>
      <xdr:spPr bwMode="auto">
        <a:xfrm flipV="1">
          <a:off x="3209925" y="58140600"/>
          <a:ext cx="0" cy="0"/>
        </a:xfrm>
        <a:prstGeom prst="line">
          <a:avLst/>
        </a:prstGeom>
        <a:noFill/>
        <a:ln w="9525">
          <a:solidFill>
            <a:srgbClr val="000000"/>
          </a:solidFill>
          <a:round/>
          <a:headEnd/>
          <a:tailEnd/>
        </a:ln>
      </xdr:spPr>
    </xdr:sp>
    <xdr:clientData/>
  </xdr:twoCellAnchor>
  <xdr:twoCellAnchor editAs="oneCell">
    <xdr:from>
      <xdr:col>7</xdr:col>
      <xdr:colOff>371475</xdr:colOff>
      <xdr:row>559</xdr:row>
      <xdr:rowOff>0</xdr:rowOff>
    </xdr:from>
    <xdr:to>
      <xdr:col>7</xdr:col>
      <xdr:colOff>447675</xdr:colOff>
      <xdr:row>559</xdr:row>
      <xdr:rowOff>200025</xdr:rowOff>
    </xdr:to>
    <xdr:sp macro="" textlink="">
      <xdr:nvSpPr>
        <xdr:cNvPr id="53313" name="Text Box 515"/>
        <xdr:cNvSpPr txBox="1">
          <a:spLocks noChangeArrowheads="1"/>
        </xdr:cNvSpPr>
      </xdr:nvSpPr>
      <xdr:spPr bwMode="auto">
        <a:xfrm>
          <a:off x="4924425" y="65484375"/>
          <a:ext cx="76200" cy="200025"/>
        </a:xfrm>
        <a:prstGeom prst="rect">
          <a:avLst/>
        </a:prstGeom>
        <a:noFill/>
        <a:ln w="9525">
          <a:noFill/>
          <a:miter lim="800000"/>
          <a:headEnd/>
          <a:tailEnd/>
        </a:ln>
      </xdr:spPr>
    </xdr:sp>
    <xdr:clientData/>
  </xdr:twoCellAnchor>
  <xdr:twoCellAnchor>
    <xdr:from>
      <xdr:col>5</xdr:col>
      <xdr:colOff>504825</xdr:colOff>
      <xdr:row>466</xdr:row>
      <xdr:rowOff>9525</xdr:rowOff>
    </xdr:from>
    <xdr:to>
      <xdr:col>8</xdr:col>
      <xdr:colOff>476250</xdr:colOff>
      <xdr:row>470</xdr:row>
      <xdr:rowOff>161925</xdr:rowOff>
    </xdr:to>
    <xdr:sp macro="" textlink="">
      <xdr:nvSpPr>
        <xdr:cNvPr id="1540" name="AutoShape 516"/>
        <xdr:cNvSpPr>
          <a:spLocks noChangeArrowheads="1"/>
        </xdr:cNvSpPr>
      </xdr:nvSpPr>
      <xdr:spPr bwMode="auto">
        <a:xfrm>
          <a:off x="3819525" y="66675000"/>
          <a:ext cx="1590675" cy="0"/>
        </a:xfrm>
        <a:prstGeom prst="roundRect">
          <a:avLst>
            <a:gd name="adj" fmla="val 16667"/>
          </a:avLst>
        </a:prstGeom>
        <a:solidFill>
          <a:srgbClr val="CCFFFF"/>
        </a:solidFill>
        <a:ln w="9525">
          <a:solidFill>
            <a:srgbClr val="000000"/>
          </a:solidFill>
          <a:round/>
          <a:headEnd/>
          <a:tailEnd/>
        </a:ln>
        <a:effectLst/>
      </xdr:spPr>
      <xdr:txBody>
        <a:bodyPr vertOverflow="clip" wrap="square" lIns="27432" tIns="22860" rIns="27432" bIns="0" anchor="t" upright="1"/>
        <a:lstStyle/>
        <a:p>
          <a:pPr algn="ctr" rtl="0">
            <a:defRPr sz="1000"/>
          </a:pPr>
          <a:r>
            <a:rPr lang="nb-NO" sz="1000" b="1" i="0" u="none" strike="noStrike" baseline="0">
              <a:solidFill>
                <a:srgbClr val="000000"/>
              </a:solidFill>
              <a:latin typeface="MS Sans Serif"/>
            </a:rPr>
            <a:t>Gjelder kun barn med heldagsopphold, og ikke barn som deler slik plass.</a:t>
          </a:r>
        </a:p>
        <a:p>
          <a:pPr algn="ctr" rtl="0">
            <a:defRPr sz="1000"/>
          </a:pPr>
          <a:endParaRPr lang="nb-NO" sz="1000" b="1" i="0" u="none" strike="noStrike" baseline="0">
            <a:solidFill>
              <a:srgbClr val="000000"/>
            </a:solidFill>
            <a:latin typeface="MS Sans Serif"/>
          </a:endParaRPr>
        </a:p>
        <a:p>
          <a:pPr algn="ctr" rtl="0">
            <a:defRPr sz="1000"/>
          </a:pPr>
          <a:endParaRPr lang="nb-NO" sz="1000" b="1" i="0" u="none" strike="noStrike" baseline="0">
            <a:solidFill>
              <a:srgbClr val="000000"/>
            </a:solidFill>
            <a:latin typeface="MS Sans Serif"/>
          </a:endParaRPr>
        </a:p>
      </xdr:txBody>
    </xdr:sp>
    <xdr:clientData/>
  </xdr:twoCellAnchor>
  <xdr:twoCellAnchor>
    <xdr:from>
      <xdr:col>4</xdr:col>
      <xdr:colOff>352425</xdr:colOff>
      <xdr:row>332</xdr:row>
      <xdr:rowOff>0</xdr:rowOff>
    </xdr:from>
    <xdr:to>
      <xdr:col>4</xdr:col>
      <xdr:colOff>352425</xdr:colOff>
      <xdr:row>332</xdr:row>
      <xdr:rowOff>0</xdr:rowOff>
    </xdr:to>
    <xdr:sp macro="" textlink="">
      <xdr:nvSpPr>
        <xdr:cNvPr id="53315" name="Line 981"/>
        <xdr:cNvSpPr>
          <a:spLocks noChangeShapeType="1"/>
        </xdr:cNvSpPr>
      </xdr:nvSpPr>
      <xdr:spPr bwMode="auto">
        <a:xfrm flipV="1">
          <a:off x="3209925" y="58140600"/>
          <a:ext cx="0" cy="0"/>
        </a:xfrm>
        <a:prstGeom prst="line">
          <a:avLst/>
        </a:prstGeom>
        <a:noFill/>
        <a:ln w="9525">
          <a:solidFill>
            <a:srgbClr val="000000"/>
          </a:solidFill>
          <a:round/>
          <a:headEnd/>
          <a:tailEnd/>
        </a:ln>
      </xdr:spPr>
    </xdr:sp>
    <xdr:clientData/>
  </xdr:twoCellAnchor>
  <xdr:twoCellAnchor>
    <xdr:from>
      <xdr:col>1</xdr:col>
      <xdr:colOff>9525</xdr:colOff>
      <xdr:row>38</xdr:row>
      <xdr:rowOff>66675</xdr:rowOff>
    </xdr:from>
    <xdr:to>
      <xdr:col>10</xdr:col>
      <xdr:colOff>552450</xdr:colOff>
      <xdr:row>49</xdr:row>
      <xdr:rowOff>28575</xdr:rowOff>
    </xdr:to>
    <xdr:sp macro="" textlink="">
      <xdr:nvSpPr>
        <xdr:cNvPr id="27782" name="Tekst 56"/>
        <xdr:cNvSpPr>
          <a:spLocks noChangeArrowheads="1"/>
        </xdr:cNvSpPr>
      </xdr:nvSpPr>
      <xdr:spPr bwMode="auto">
        <a:xfrm>
          <a:off x="9525" y="7848600"/>
          <a:ext cx="6591300" cy="1628775"/>
        </a:xfrm>
        <a:prstGeom prst="roundRect">
          <a:avLst>
            <a:gd name="adj" fmla="val 16667"/>
          </a:avLst>
        </a:prstGeom>
        <a:solidFill>
          <a:srgbClr val="FFFF99"/>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VIKTIG!</a:t>
          </a:r>
        </a:p>
        <a:p>
          <a:pPr algn="ctr" rtl="0">
            <a:defRPr sz="1000"/>
          </a:pPr>
          <a:r>
            <a:rPr lang="nb-NO" sz="1400" b="1" i="0" u="none" strike="noStrike" baseline="0">
              <a:solidFill>
                <a:srgbClr val="000000"/>
              </a:solidFill>
              <a:latin typeface="Times New Roman"/>
              <a:cs typeface="Times New Roman"/>
            </a:rPr>
            <a:t>Gule felt inneholder formler eller kobling til andre celler.  IKKE skriv inn tall her. Kontroller likevel tallene for å sikre at formler ikke er blitt endret.</a:t>
          </a:r>
        </a:p>
        <a:p>
          <a:pPr algn="ctr" rtl="0">
            <a:defRPr sz="1000"/>
          </a:pPr>
          <a:endParaRPr lang="nb-NO" sz="1400" b="1" i="0" u="none" strike="noStrike" baseline="0">
            <a:solidFill>
              <a:srgbClr val="000000"/>
            </a:solidFill>
            <a:latin typeface="Times New Roman"/>
            <a:cs typeface="Times New Roman"/>
          </a:endParaRPr>
        </a:p>
        <a:p>
          <a:pPr algn="ctr" rtl="0">
            <a:defRPr sz="1000"/>
          </a:pPr>
          <a:r>
            <a:rPr lang="nb-NO" sz="1400" b="1" i="0" u="none" strike="noStrike" baseline="0">
              <a:solidFill>
                <a:srgbClr val="000000"/>
              </a:solidFill>
              <a:latin typeface="Times New Roman"/>
              <a:cs typeface="Times New Roman"/>
            </a:rPr>
            <a:t>Felt markert med "xxxxx" skal ikke fylles ut eller endres. Tallene registreres i fargeløse celler merket med 0.</a:t>
          </a:r>
        </a:p>
      </xdr:txBody>
    </xdr:sp>
    <xdr:clientData/>
  </xdr:twoCellAnchor>
  <xdr:twoCellAnchor>
    <xdr:from>
      <xdr:col>1</xdr:col>
      <xdr:colOff>0</xdr:colOff>
      <xdr:row>57</xdr:row>
      <xdr:rowOff>9525</xdr:rowOff>
    </xdr:from>
    <xdr:to>
      <xdr:col>10</xdr:col>
      <xdr:colOff>552450</xdr:colOff>
      <xdr:row>61</xdr:row>
      <xdr:rowOff>9525</xdr:rowOff>
    </xdr:to>
    <xdr:sp macro="" textlink="">
      <xdr:nvSpPr>
        <xdr:cNvPr id="27783" name="Tekst 56"/>
        <xdr:cNvSpPr>
          <a:spLocks noChangeArrowheads="1"/>
        </xdr:cNvSpPr>
      </xdr:nvSpPr>
      <xdr:spPr bwMode="auto">
        <a:xfrm>
          <a:off x="0" y="10677525"/>
          <a:ext cx="6600825" cy="609600"/>
        </a:xfrm>
        <a:prstGeom prst="roundRect">
          <a:avLst>
            <a:gd name="adj" fmla="val 16667"/>
          </a:avLst>
        </a:prstGeom>
        <a:solidFill>
          <a:srgbClr val="CCFFCC"/>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Tabeller med lysegrønt navnefelt inneholder spørsmål om data som er relatert til obligatoriske måltall vedtatt av bystyret. Jf. også måltalltabeller i "Grønt hefte".</a:t>
          </a:r>
        </a:p>
      </xdr:txBody>
    </xdr:sp>
    <xdr:clientData/>
  </xdr:twoCellAnchor>
  <xdr:twoCellAnchor>
    <xdr:from>
      <xdr:col>4</xdr:col>
      <xdr:colOff>352425</xdr:colOff>
      <xdr:row>224</xdr:row>
      <xdr:rowOff>0</xdr:rowOff>
    </xdr:from>
    <xdr:to>
      <xdr:col>4</xdr:col>
      <xdr:colOff>352425</xdr:colOff>
      <xdr:row>224</xdr:row>
      <xdr:rowOff>0</xdr:rowOff>
    </xdr:to>
    <xdr:sp macro="" textlink="">
      <xdr:nvSpPr>
        <xdr:cNvPr id="53318" name="Line 1173"/>
        <xdr:cNvSpPr>
          <a:spLocks noChangeShapeType="1"/>
        </xdr:cNvSpPr>
      </xdr:nvSpPr>
      <xdr:spPr bwMode="auto">
        <a:xfrm flipV="1">
          <a:off x="3209925" y="34547175"/>
          <a:ext cx="0" cy="0"/>
        </a:xfrm>
        <a:prstGeom prst="line">
          <a:avLst/>
        </a:prstGeom>
        <a:noFill/>
        <a:ln w="9525">
          <a:solidFill>
            <a:srgbClr val="000000"/>
          </a:solidFill>
          <a:round/>
          <a:headEnd/>
          <a:tailEnd/>
        </a:ln>
      </xdr:spPr>
    </xdr:sp>
    <xdr:clientData/>
  </xdr:twoCellAnchor>
  <xdr:twoCellAnchor>
    <xdr:from>
      <xdr:col>1</xdr:col>
      <xdr:colOff>9525</xdr:colOff>
      <xdr:row>51</xdr:row>
      <xdr:rowOff>0</xdr:rowOff>
    </xdr:from>
    <xdr:to>
      <xdr:col>10</xdr:col>
      <xdr:colOff>533400</xdr:colOff>
      <xdr:row>55</xdr:row>
      <xdr:rowOff>0</xdr:rowOff>
    </xdr:to>
    <xdr:sp macro="" textlink="">
      <xdr:nvSpPr>
        <xdr:cNvPr id="28146" name="Tekst 56"/>
        <xdr:cNvSpPr>
          <a:spLocks noChangeArrowheads="1"/>
        </xdr:cNvSpPr>
      </xdr:nvSpPr>
      <xdr:spPr bwMode="auto">
        <a:xfrm>
          <a:off x="9525" y="9753600"/>
          <a:ext cx="6572250" cy="609600"/>
        </a:xfrm>
        <a:prstGeom prst="roundRect">
          <a:avLst>
            <a:gd name="adj" fmla="val 16667"/>
          </a:avLst>
        </a:prstGeom>
        <a:solidFill>
          <a:srgbClr val="FFFF99"/>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Det skal ikke </a:t>
          </a:r>
          <a:r>
            <a:rPr lang="nb-NO" sz="1400" b="1" i="0" u="sng" strike="noStrike" baseline="0">
              <a:solidFill>
                <a:srgbClr val="000000"/>
              </a:solidFill>
              <a:latin typeface="Times New Roman"/>
              <a:cs typeface="Times New Roman"/>
            </a:rPr>
            <a:t>settes inn nye rader  eller enkeltceller. </a:t>
          </a:r>
        </a:p>
        <a:p>
          <a:pPr algn="ctr" rtl="0">
            <a:defRPr sz="1000"/>
          </a:pPr>
          <a:r>
            <a:rPr lang="nb-NO" sz="1400" b="1" i="0" u="none" strike="noStrike" baseline="0">
              <a:solidFill>
                <a:srgbClr val="000000"/>
              </a:solidFill>
              <a:latin typeface="Times New Roman"/>
              <a:cs typeface="Times New Roman"/>
            </a:rPr>
            <a:t>En kan ikke </a:t>
          </a:r>
          <a:r>
            <a:rPr lang="nb-NO" sz="1400" b="1" i="0" u="sng" strike="noStrike" baseline="0">
              <a:solidFill>
                <a:srgbClr val="000000"/>
              </a:solidFill>
              <a:latin typeface="Times New Roman"/>
              <a:cs typeface="Times New Roman"/>
            </a:rPr>
            <a:t>slette</a:t>
          </a:r>
          <a:r>
            <a:rPr lang="nb-NO" sz="1400" b="1" i="0" u="none" strike="noStrike" baseline="0">
              <a:solidFill>
                <a:srgbClr val="000000"/>
              </a:solidFill>
              <a:latin typeface="Times New Roman"/>
              <a:cs typeface="Times New Roman"/>
            </a:rPr>
            <a:t> rader eller enkeltceller.</a:t>
          </a:r>
        </a:p>
      </xdr:txBody>
    </xdr:sp>
    <xdr:clientData/>
  </xdr:twoCellAnchor>
  <xdr:twoCellAnchor>
    <xdr:from>
      <xdr:col>6</xdr:col>
      <xdr:colOff>95249</xdr:colOff>
      <xdr:row>1030</xdr:row>
      <xdr:rowOff>38100</xdr:rowOff>
    </xdr:from>
    <xdr:to>
      <xdr:col>11</xdr:col>
      <xdr:colOff>371475</xdr:colOff>
      <xdr:row>1041</xdr:row>
      <xdr:rowOff>104775</xdr:rowOff>
    </xdr:to>
    <xdr:sp macro="" textlink="">
      <xdr:nvSpPr>
        <xdr:cNvPr id="28360" name="AutoShape 1736"/>
        <xdr:cNvSpPr>
          <a:spLocks noChangeArrowheads="1"/>
        </xdr:cNvSpPr>
      </xdr:nvSpPr>
      <xdr:spPr bwMode="auto">
        <a:xfrm>
          <a:off x="4086224" y="222827850"/>
          <a:ext cx="3076576" cy="1838325"/>
        </a:xfrm>
        <a:prstGeom prst="roundRect">
          <a:avLst>
            <a:gd name="adj" fmla="val 16667"/>
          </a:avLst>
        </a:prstGeom>
        <a:solidFill>
          <a:srgbClr val="CCFFFF"/>
        </a:solidFill>
        <a:ln w="9525">
          <a:solidFill>
            <a:srgbClr val="000000"/>
          </a:solidFill>
          <a:round/>
          <a:headEnd/>
          <a:tailEnd/>
        </a:ln>
        <a:effectLst/>
      </xdr:spPr>
      <xdr:txBody>
        <a:bodyPr vertOverflow="clip" wrap="square" lIns="27432" tIns="18288" rIns="0" bIns="0" anchor="t" upright="1"/>
        <a:lstStyle/>
        <a:p>
          <a:pPr algn="l" rtl="0">
            <a:defRPr sz="1000"/>
          </a:pPr>
          <a:r>
            <a:rPr lang="nb-NO" sz="850" b="0" i="0" u="none" strike="noStrike" baseline="0">
              <a:solidFill>
                <a:srgbClr val="000000"/>
              </a:solidFill>
              <a:latin typeface="MS Sans Serif"/>
            </a:rPr>
            <a:t>3)</a:t>
          </a:r>
          <a:r>
            <a:rPr lang="nb-NO" sz="850" b="1" i="0" u="none" strike="noStrike" baseline="0">
              <a:solidFill>
                <a:srgbClr val="000000"/>
              </a:solidFill>
              <a:latin typeface="MS Sans Serif"/>
            </a:rPr>
            <a:t> VIKTIG!</a:t>
          </a:r>
          <a:r>
            <a:rPr lang="nb-NO" sz="850" b="0" i="0" u="none" strike="noStrike" baseline="0">
              <a:solidFill>
                <a:srgbClr val="000000"/>
              </a:solidFill>
              <a:latin typeface="MS Sans Serif"/>
            </a:rPr>
            <a:t>  Bydelene må ved utfylling av denne kolonnen kontrollere at:</a:t>
          </a:r>
        </a:p>
        <a:p>
          <a:pPr algn="l" rtl="0">
            <a:defRPr sz="1000"/>
          </a:pPr>
          <a:r>
            <a:rPr lang="nb-NO" sz="850" b="0" i="0" u="none" strike="noStrike" baseline="0">
              <a:solidFill>
                <a:srgbClr val="000000"/>
              </a:solidFill>
              <a:latin typeface="MS Sans Serif"/>
            </a:rPr>
            <a:t>- dokumentasjon foreligger i den enkeltes saksmappe på at personen er psykisk utviklingshemmet, og at det fremgår hvem som har uttalt dette.</a:t>
          </a:r>
        </a:p>
        <a:p>
          <a:pPr algn="l" rtl="0">
            <a:defRPr sz="1000"/>
          </a:pPr>
          <a:r>
            <a:rPr lang="nb-NO" sz="850" b="0" i="0" u="none" strike="noStrike" baseline="0">
              <a:solidFill>
                <a:srgbClr val="000000"/>
              </a:solidFill>
              <a:latin typeface="MS Sans Serif"/>
            </a:rPr>
            <a:t>- alderskategori er korrekt</a:t>
          </a:r>
        </a:p>
        <a:p>
          <a:pPr algn="l" rtl="0">
            <a:defRPr sz="1000"/>
          </a:pPr>
          <a:r>
            <a:rPr lang="nb-NO" sz="850" b="0" i="0" u="none" strike="noStrike" baseline="0">
              <a:solidFill>
                <a:srgbClr val="000000"/>
              </a:solidFill>
              <a:latin typeface="MS Sans Serif"/>
            </a:rPr>
            <a:t>- personen ikke samtidig er registrert som psyk. utvikl.hemmet i annen kommune</a:t>
          </a:r>
        </a:p>
        <a:p>
          <a:pPr algn="l" rtl="0">
            <a:defRPr sz="1000"/>
          </a:pPr>
          <a:r>
            <a:rPr lang="nb-NO" sz="850" b="0" i="0" u="none" strike="noStrike" baseline="0">
              <a:solidFill>
                <a:srgbClr val="000000"/>
              </a:solidFill>
              <a:latin typeface="MS Sans Serif"/>
            </a:rPr>
            <a:t>- det foreligger enkeltvedtak med saksnr. i hht. nevnte lover</a:t>
          </a:r>
        </a:p>
        <a:p>
          <a:pPr algn="l" rtl="0">
            <a:defRPr sz="1000"/>
          </a:pPr>
          <a:r>
            <a:rPr lang="nb-NO" sz="850" b="0" i="0" u="none" strike="noStrike" baseline="0">
              <a:solidFill>
                <a:srgbClr val="000000"/>
              </a:solidFill>
              <a:latin typeface="MS Sans Serif"/>
            </a:rPr>
            <a:t>- personer som danner grunnlag for vertskommunetilskudd ikke er tatt med.</a:t>
          </a:r>
        </a:p>
        <a:p>
          <a:pPr algn="l" rtl="0">
            <a:defRPr sz="1000"/>
          </a:pPr>
          <a:r>
            <a:rPr lang="nb-NO" sz="850" b="0" i="0" u="none" strike="noStrike" baseline="0">
              <a:solidFill>
                <a:srgbClr val="000000"/>
              </a:solidFill>
              <a:latin typeface="MS Sans Serif"/>
            </a:rPr>
            <a:t>Ref. for øvrig rundskriv IS-3/2009 fra Sosial- og helsedirektoratet.</a:t>
          </a:r>
        </a:p>
      </xdr:txBody>
    </xdr:sp>
    <xdr:clientData/>
  </xdr:twoCellAnchor>
  <xdr:twoCellAnchor>
    <xdr:from>
      <xdr:col>1</xdr:col>
      <xdr:colOff>0</xdr:colOff>
      <xdr:row>561</xdr:row>
      <xdr:rowOff>161925</xdr:rowOff>
    </xdr:from>
    <xdr:to>
      <xdr:col>10</xdr:col>
      <xdr:colOff>485775</xdr:colOff>
      <xdr:row>624</xdr:row>
      <xdr:rowOff>85725</xdr:rowOff>
    </xdr:to>
    <xdr:sp macro="" textlink="">
      <xdr:nvSpPr>
        <xdr:cNvPr id="28650" name="AutoShape 2026"/>
        <xdr:cNvSpPr>
          <a:spLocks noChangeArrowheads="1"/>
        </xdr:cNvSpPr>
      </xdr:nvSpPr>
      <xdr:spPr bwMode="auto">
        <a:xfrm>
          <a:off x="0" y="92506800"/>
          <a:ext cx="6534150" cy="8458200"/>
        </a:xfrm>
        <a:prstGeom prst="roundRect">
          <a:avLst>
            <a:gd name="adj" fmla="val 16667"/>
          </a:avLst>
        </a:prstGeom>
        <a:solidFill>
          <a:srgbClr val="CCFFCC"/>
        </a:solidFill>
        <a:ln w="9525">
          <a:solidFill>
            <a:srgbClr val="000000"/>
          </a:solidFill>
          <a:round/>
          <a:headEnd/>
          <a:tailEnd/>
        </a:ln>
        <a:effectLst/>
      </xdr:spPr>
      <xdr:txBody>
        <a:bodyPr vertOverflow="clip" wrap="square" lIns="36576" tIns="27432" rIns="0" bIns="0" anchor="t" upright="1"/>
        <a:lstStyle/>
        <a:p>
          <a:pPr algn="l" rtl="0">
            <a:defRPr sz="1000"/>
          </a:pPr>
          <a:r>
            <a:rPr lang="nb-NO" sz="1200" b="1" i="0" u="none" strike="noStrike" baseline="0">
              <a:solidFill>
                <a:srgbClr val="0000FF"/>
              </a:solidFill>
              <a:latin typeface="MS Sans Serif"/>
            </a:rPr>
            <a:t>Om institusjoner og boliger knyttet til pleie og omsorg for eldre og funksjonshemmede</a:t>
          </a:r>
          <a:endParaRPr lang="nb-NO" sz="1000" b="1" i="0" u="none" strike="noStrike" baseline="0">
            <a:solidFill>
              <a:srgbClr val="0000FF"/>
            </a:solidFill>
            <a:latin typeface="MS Sans Serif"/>
          </a:endParaRPr>
        </a:p>
        <a:p>
          <a:pPr algn="l" rtl="0">
            <a:defRPr sz="1000"/>
          </a:pPr>
          <a:endParaRPr lang="nb-NO" sz="1000" b="1" i="0" u="none" strike="noStrike" baseline="0">
            <a:solidFill>
              <a:srgbClr val="0000FF"/>
            </a:solidFill>
            <a:latin typeface="MS Sans Serif"/>
          </a:endParaRPr>
        </a:p>
        <a:p>
          <a:pPr algn="l" rtl="0">
            <a:defRPr sz="1000"/>
          </a:pPr>
          <a:r>
            <a:rPr lang="nb-NO" sz="1000" b="1" i="0" u="none" strike="noStrike" baseline="0">
              <a:solidFill>
                <a:srgbClr val="0000FF"/>
              </a:solidFill>
              <a:latin typeface="MS Sans Serif"/>
            </a:rPr>
            <a:t>Lovhjemlede boliger </a:t>
          </a:r>
          <a:r>
            <a:rPr lang="nb-NO" sz="1000" b="1" i="1" u="none" strike="noStrike" baseline="0">
              <a:solidFill>
                <a:srgbClr val="0000FF"/>
              </a:solidFill>
              <a:latin typeface="MS Sans Serif"/>
            </a:rPr>
            <a:t>(institusjoner)</a:t>
          </a: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Sykehjem eller boform for heldøgns omsorg og pleie (hjemlet i helse- og omsorgstjenesteloven).</a:t>
          </a:r>
        </a:p>
        <a:p>
          <a:pPr algn="l" rtl="0">
            <a:defRPr sz="1000"/>
          </a:pPr>
          <a:r>
            <a:rPr lang="nb-NO" sz="1000" b="0" i="0" u="none" strike="noStrike" baseline="0">
              <a:solidFill>
                <a:srgbClr val="000000"/>
              </a:solidFill>
              <a:latin typeface="MS Sans Serif"/>
            </a:rPr>
            <a:t>Helseinstitusjon som skal gi beboeren nødvendig behandling og pleie ved opphold av lengre varighet og/eller korttidsopphold, innrettet på en eller flere av følgende oppgaver:</a:t>
          </a:r>
        </a:p>
        <a:p>
          <a:pPr algn="l" rtl="0">
            <a:defRPr sz="1000"/>
          </a:pPr>
          <a:r>
            <a:rPr lang="nb-NO" sz="1000" b="0" i="0" u="none" strike="noStrike" baseline="0">
              <a:solidFill>
                <a:srgbClr val="000000"/>
              </a:solidFill>
              <a:latin typeface="MS Sans Serif"/>
            </a:rPr>
            <a:t>  a) medisinsk rehabilitering med sikte på tilbakeføring til hjemmet</a:t>
          </a:r>
        </a:p>
        <a:p>
          <a:pPr algn="l" rtl="0">
            <a:defRPr sz="1000"/>
          </a:pPr>
          <a:r>
            <a:rPr lang="nb-NO" sz="1000" b="0" i="0" u="none" strike="noStrike" baseline="0">
              <a:solidFill>
                <a:srgbClr val="000000"/>
              </a:solidFill>
              <a:latin typeface="MS Sans Serif"/>
            </a:rPr>
            <a:t>  b) avlastning</a:t>
          </a:r>
        </a:p>
        <a:p>
          <a:pPr algn="l" rtl="0">
            <a:defRPr sz="1000"/>
          </a:pPr>
          <a:r>
            <a:rPr lang="nb-NO" sz="1000" b="0" i="0" u="none" strike="noStrike" baseline="0">
              <a:solidFill>
                <a:srgbClr val="000000"/>
              </a:solidFill>
              <a:latin typeface="MS Sans Serif"/>
            </a:rPr>
            <a:t>  c) permanent opphold</a:t>
          </a:r>
        </a:p>
        <a:p>
          <a:pPr algn="l" rtl="0">
            <a:defRPr sz="1000"/>
          </a:pPr>
          <a:r>
            <a:rPr lang="nb-NO" sz="1000" b="0" i="0" u="none" strike="noStrike" baseline="0">
              <a:solidFill>
                <a:srgbClr val="000000"/>
              </a:solidFill>
              <a:latin typeface="MS Sans Serif"/>
            </a:rPr>
            <a:t>  d) spesielt tilrettelagt opphold for funksjonshemmede</a:t>
          </a:r>
        </a:p>
        <a:p>
          <a:pPr algn="l" rtl="0">
            <a:defRPr sz="1000"/>
          </a:pPr>
          <a:r>
            <a:rPr lang="nb-NO" sz="1000" b="0" i="0" u="none" strike="noStrike" baseline="0">
              <a:solidFill>
                <a:srgbClr val="000000"/>
              </a:solidFill>
              <a:latin typeface="MS Sans Serif"/>
            </a:rPr>
            <a:t>  e) skjermet boenhet for senil demente</a:t>
          </a:r>
        </a:p>
        <a:p>
          <a:pPr algn="l" rtl="0">
            <a:defRPr sz="1000"/>
          </a:pPr>
          <a:r>
            <a:rPr lang="nb-NO" sz="1000" b="0" i="0" u="none" strike="noStrike" baseline="0">
              <a:solidFill>
                <a:srgbClr val="000000"/>
              </a:solidFill>
              <a:latin typeface="MS Sans Serif"/>
            </a:rPr>
            <a:t>  f) selvstendig boenhet for barn / ungdom</a:t>
          </a:r>
        </a:p>
        <a:p>
          <a:pPr algn="l" rtl="0">
            <a:defRPr sz="1000"/>
          </a:pPr>
          <a:r>
            <a:rPr lang="nb-NO" sz="1000" b="0" i="0" u="none" strike="noStrike" baseline="0">
              <a:solidFill>
                <a:srgbClr val="000000"/>
              </a:solidFill>
              <a:latin typeface="MS Sans Serif"/>
            </a:rPr>
            <a:t>  g) dagopphold</a:t>
          </a:r>
        </a:p>
        <a:p>
          <a:pPr algn="l" rtl="0">
            <a:defRPr sz="1000"/>
          </a:pPr>
          <a:r>
            <a:rPr lang="nb-NO" sz="1000" b="0" i="0" u="none" strike="noStrike" baseline="0">
              <a:solidFill>
                <a:srgbClr val="000000"/>
              </a:solidFill>
              <a:latin typeface="MS Sans Serif"/>
            </a:rPr>
            <a:t>  h) nattopphold</a:t>
          </a:r>
        </a:p>
        <a:p>
          <a:pPr algn="l" rtl="0">
            <a:defRPr sz="1000"/>
          </a:pPr>
          <a:r>
            <a:rPr lang="nb-NO" sz="1000" b="0" i="0" u="none" strike="noStrike" baseline="0">
              <a:solidFill>
                <a:srgbClr val="000000"/>
              </a:solidFill>
              <a:latin typeface="MS Sans Serif"/>
            </a:rPr>
            <a:t>  i) terminalpleie</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I tilknytning til oppholdet skal det være organisert legetjenesteste, fysioterapitjeneste og sykepleiertjeneste i samarbeid med andre deler av den kommunale helse- og sosialtjenesten. </a:t>
          </a:r>
        </a:p>
        <a:p>
          <a:pPr algn="l" rtl="0">
            <a:defRPr sz="1000"/>
          </a:pPr>
          <a:r>
            <a:rPr lang="nb-NO" sz="1000" b="0" i="0" u="none" strike="noStrike" baseline="0">
              <a:solidFill>
                <a:srgbClr val="000000"/>
              </a:solidFill>
              <a:latin typeface="MS Sans Serif"/>
            </a:rPr>
            <a:t>Helsetilsynet i Oslo fører tilsyn.</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Bolig med heldøgns omsorgstjeneste, hjemlet i sosialtjenesteloven: </a:t>
          </a:r>
        </a:p>
        <a:p>
          <a:pPr algn="l" rtl="0">
            <a:defRPr sz="1000"/>
          </a:pPr>
          <a:r>
            <a:rPr lang="nb-NO" sz="1000" b="0" i="0" u="none" strike="noStrike" baseline="0">
              <a:solidFill>
                <a:srgbClr val="000000"/>
              </a:solidFill>
              <a:latin typeface="MS Sans Serif"/>
            </a:rPr>
            <a:t>&gt;  Aldershjem</a:t>
          </a:r>
        </a:p>
        <a:p>
          <a:pPr algn="l" rtl="0">
            <a:defRPr sz="1000"/>
          </a:pPr>
          <a:r>
            <a:rPr lang="nb-NO" sz="1000" b="0" i="0" u="none" strike="noStrike" baseline="0">
              <a:solidFill>
                <a:srgbClr val="000000"/>
              </a:solidFill>
              <a:latin typeface="MS Sans Serif"/>
            </a:rPr>
            <a:t>&gt; Bolig for barn og unge under 18 år som bor utenfor foreldrehjemmet som følge av behov for særlig omsorg </a:t>
          </a:r>
        </a:p>
        <a:p>
          <a:pPr algn="l" rtl="0">
            <a:defRPr sz="1000"/>
          </a:pPr>
          <a:r>
            <a:rPr lang="nb-NO" sz="1000" b="0" i="0" u="none" strike="noStrike" baseline="0">
              <a:solidFill>
                <a:srgbClr val="000000"/>
              </a:solidFill>
              <a:latin typeface="MS Sans Serif"/>
            </a:rPr>
            <a:t>&gt; Privat forpleining (brukes i begrenset grad)</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Tilbudet omfatter både bolig og omsorgstjenester. Omsorgstjenesten skal være tilgjengelig hele døgnet. Ut over dette er det ingen definerte oppgaver og heller ikke spesifiserte krav til personell, utstyr eller bygningsmessig utforming. Fylkesmannen fører tilsyn.</a:t>
          </a:r>
        </a:p>
        <a:p>
          <a:pPr algn="l" rtl="0">
            <a:defRPr sz="1000"/>
          </a:pPr>
          <a:endParaRPr lang="nb-NO" sz="1000" b="0" i="0" u="none" strike="noStrike" baseline="0">
            <a:solidFill>
              <a:srgbClr val="000000"/>
            </a:solidFill>
            <a:latin typeface="MS Sans Serif"/>
          </a:endParaRPr>
        </a:p>
        <a:p>
          <a:pPr algn="l" rtl="0">
            <a:defRPr sz="1000"/>
          </a:pPr>
          <a:r>
            <a:rPr lang="nb-NO" sz="1000" b="1" i="0" u="none" strike="noStrike" baseline="0">
              <a:solidFill>
                <a:srgbClr val="0000FF"/>
              </a:solidFill>
              <a:latin typeface="MS Sans Serif"/>
            </a:rPr>
            <a:t>Definisjoner på ulike </a:t>
          </a:r>
          <a:r>
            <a:rPr lang="nb-NO" sz="1000" b="1" i="1" u="sng" strike="noStrike" baseline="0">
              <a:solidFill>
                <a:srgbClr val="0000FF"/>
              </a:solidFill>
              <a:latin typeface="MS Sans Serif"/>
            </a:rPr>
            <a:t>botilbud</a:t>
          </a:r>
          <a:r>
            <a:rPr lang="nb-NO" sz="1000" b="1" i="0" u="none" strike="noStrike" baseline="0">
              <a:solidFill>
                <a:srgbClr val="0000FF"/>
              </a:solidFill>
              <a:latin typeface="MS Sans Serif"/>
            </a:rPr>
            <a:t> for eldre og funksjonshemmede:</a:t>
          </a: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a typeface="+mn-ea"/>
            <a:cs typeface="+mn-cs"/>
          </a:endParaRPr>
        </a:p>
        <a:p>
          <a:pPr algn="l" rtl="0">
            <a:defRPr sz="1000"/>
          </a:pPr>
          <a:r>
            <a:rPr lang="nb-NO" sz="1000" b="0" i="0" u="none" strike="noStrike" baseline="0">
              <a:solidFill>
                <a:srgbClr val="000000"/>
              </a:solidFill>
              <a:latin typeface="MS Sans Serif"/>
            </a:rPr>
            <a:t>Uhjemlede boliger  er boliger som ikke hjemlet i </a:t>
          </a:r>
          <a:r>
            <a:rPr lang="nb-NO" sz="1000" b="0" i="0" baseline="0">
              <a:latin typeface="+mn-lt"/>
              <a:ea typeface="+mn-ea"/>
              <a:cs typeface="+mn-cs"/>
            </a:rPr>
            <a:t>helse- og omsorgstjenesteloven</a:t>
          </a:r>
          <a:r>
            <a:rPr lang="nb-NO" sz="1000" b="0" i="0" u="none" strike="noStrike" baseline="0">
              <a:solidFill>
                <a:srgbClr val="000000"/>
              </a:solidFill>
              <a:latin typeface="MS Sans Serif"/>
            </a:rPr>
            <a:t>.</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Omsorgsboliger: Boliger som fyller Husbankens krav til utforming for å få tilskudd til denne typen bolig. (Enkeltleiligheter kan i enkelte tilfeller hjemles i lov om sosiale tjenester eller lov om helsetjenester i kommunene, og vil da bli karakterisert som sykehjem eller bolig med heldøgns omsorg og pleie).</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Tilrettelagte boliger: Omsorgsboliger og andre boliger som er fysisk tilpasset orienterings- og bevegelseshemmede. Den er tilrettelagt slik at beboerne skal kunne motta heldøgns omsorg og pleie ved behov.</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Trygdeboliger/serviceboliger: Boliger som tilbys trygdede personer som har dårlig bostandard. Boligene er ofte ikke spesielt tilrettelagte for funksjonshemmede, annet enn at de har heis. De fleste trygdeboligene i Oslo er små (ett- eller toroms). Dette er et botilbud som er på vei ut.</a:t>
          </a: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xdr:txBody>
    </xdr:sp>
    <xdr:clientData/>
  </xdr:twoCellAnchor>
  <xdr:twoCellAnchor>
    <xdr:from>
      <xdr:col>1</xdr:col>
      <xdr:colOff>38100</xdr:colOff>
      <xdr:row>1070</xdr:row>
      <xdr:rowOff>142875</xdr:rowOff>
    </xdr:from>
    <xdr:to>
      <xdr:col>6</xdr:col>
      <xdr:colOff>333375</xdr:colOff>
      <xdr:row>1073</xdr:row>
      <xdr:rowOff>85725</xdr:rowOff>
    </xdr:to>
    <xdr:sp macro="" textlink="">
      <xdr:nvSpPr>
        <xdr:cNvPr id="38954" name="AutoShape 2090"/>
        <xdr:cNvSpPr>
          <a:spLocks noChangeArrowheads="1"/>
        </xdr:cNvSpPr>
      </xdr:nvSpPr>
      <xdr:spPr bwMode="auto">
        <a:xfrm>
          <a:off x="38100" y="154228800"/>
          <a:ext cx="4124325" cy="0"/>
        </a:xfrm>
        <a:prstGeom prst="roundRect">
          <a:avLst>
            <a:gd name="adj" fmla="val 16667"/>
          </a:avLst>
        </a:prstGeom>
        <a:solidFill>
          <a:srgbClr val="CCFFFF"/>
        </a:solidFill>
        <a:ln w="9525">
          <a:solidFill>
            <a:srgbClr val="000000"/>
          </a:solidFill>
          <a:round/>
          <a:headEnd/>
          <a:tailEnd/>
        </a:ln>
        <a:effectLst/>
      </xdr:spPr>
      <xdr:txBody>
        <a:bodyPr vertOverflow="clip" wrap="square" lIns="27432" tIns="22860" rIns="0" bIns="0" anchor="t" upright="1"/>
        <a:lstStyle/>
        <a:p>
          <a:pPr algn="l" rtl="0">
            <a:defRPr sz="1000"/>
          </a:pPr>
          <a:r>
            <a:rPr lang="nb-NO" sz="1000" b="1" i="0" u="none" strike="noStrike" baseline="0">
              <a:solidFill>
                <a:srgbClr val="000000"/>
              </a:solidFill>
              <a:latin typeface="MS Sans Serif"/>
            </a:rPr>
            <a:t>Omfatter velferdstiltak spesielt rettet mot eldre og   funksjonshemmede,  først og fremst aktiviseringstilbud.</a:t>
          </a:r>
        </a:p>
      </xdr:txBody>
    </xdr:sp>
    <xdr:clientData/>
  </xdr:twoCellAnchor>
  <xdr:twoCellAnchor>
    <xdr:from>
      <xdr:col>1</xdr:col>
      <xdr:colOff>1066800</xdr:colOff>
      <xdr:row>426</xdr:row>
      <xdr:rowOff>66675</xdr:rowOff>
    </xdr:from>
    <xdr:to>
      <xdr:col>1</xdr:col>
      <xdr:colOff>1695450</xdr:colOff>
      <xdr:row>435</xdr:row>
      <xdr:rowOff>57150</xdr:rowOff>
    </xdr:to>
    <xdr:sp macro="" textlink="">
      <xdr:nvSpPr>
        <xdr:cNvPr id="38974" name="AutoShape 2110"/>
        <xdr:cNvSpPr>
          <a:spLocks noChangeArrowheads="1"/>
        </xdr:cNvSpPr>
      </xdr:nvSpPr>
      <xdr:spPr bwMode="auto">
        <a:xfrm>
          <a:off x="1066800" y="66675000"/>
          <a:ext cx="628650" cy="0"/>
        </a:xfrm>
        <a:prstGeom prst="roundRect">
          <a:avLst>
            <a:gd name="adj" fmla="val 16667"/>
          </a:avLst>
        </a:prstGeom>
        <a:solidFill>
          <a:srgbClr val="FFFF00"/>
        </a:solidFill>
        <a:ln w="9525">
          <a:solidFill>
            <a:srgbClr val="000000"/>
          </a:solidFill>
          <a:round/>
          <a:headEnd/>
          <a:tailEnd/>
        </a:ln>
        <a:effectLst/>
      </xdr:spPr>
      <xdr:txBody>
        <a:bodyPr vertOverflow="clip" wrap="square" lIns="27432" tIns="22860" rIns="27432" bIns="0" anchor="t" upright="1"/>
        <a:lstStyle/>
        <a:p>
          <a:pPr algn="ctr" rtl="0">
            <a:defRPr sz="1000"/>
          </a:pPr>
          <a:r>
            <a:rPr lang="nb-NO" sz="1000" b="0" i="0" u="none" strike="noStrike" baseline="0">
              <a:solidFill>
                <a:srgbClr val="000000"/>
              </a:solidFill>
              <a:latin typeface="MS Sans Serif"/>
            </a:rPr>
            <a:t>NB!! </a:t>
          </a:r>
        </a:p>
        <a:p>
          <a:pPr algn="ctr" rtl="0">
            <a:defRPr sz="1000"/>
          </a:pPr>
          <a:r>
            <a:rPr lang="nb-NO" sz="1000" b="0" i="0" u="none" strike="noStrike" baseline="0">
              <a:solidFill>
                <a:srgbClr val="000000"/>
              </a:solidFill>
              <a:latin typeface="MS Sans Serif"/>
            </a:rPr>
            <a:t>Husk at bydelen ikke kjøper plasser av seg selv!</a:t>
          </a:r>
        </a:p>
      </xdr:txBody>
    </xdr:sp>
    <xdr:clientData/>
  </xdr:twoCellAnchor>
  <xdr:twoCellAnchor>
    <xdr:from>
      <xdr:col>1</xdr:col>
      <xdr:colOff>0</xdr:colOff>
      <xdr:row>1183</xdr:row>
      <xdr:rowOff>161925</xdr:rowOff>
    </xdr:from>
    <xdr:to>
      <xdr:col>10</xdr:col>
      <xdr:colOff>466725</xdr:colOff>
      <xdr:row>1187</xdr:row>
      <xdr:rowOff>114300</xdr:rowOff>
    </xdr:to>
    <xdr:sp macro="" textlink="">
      <xdr:nvSpPr>
        <xdr:cNvPr id="39158" name="Tekst 38"/>
        <xdr:cNvSpPr txBox="1">
          <a:spLocks noChangeArrowheads="1"/>
        </xdr:cNvSpPr>
      </xdr:nvSpPr>
      <xdr:spPr bwMode="auto">
        <a:xfrm>
          <a:off x="0" y="167049450"/>
          <a:ext cx="6515100" cy="514350"/>
        </a:xfrm>
        <a:prstGeom prst="rect">
          <a:avLst/>
        </a:prstGeom>
        <a:solidFill>
          <a:srgbClr val="FFFF99"/>
        </a:solidFill>
        <a:ln w="9525">
          <a:solidFill>
            <a:srgbClr val="000000"/>
          </a:solidFill>
          <a:miter lim="800000"/>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I gule felter er det innlagt formler eller verdier som er overført fra andre tabeller.  Det skal ikke legges inn tall her.     </a:t>
          </a:r>
        </a:p>
      </xdr:txBody>
    </xdr:sp>
    <xdr:clientData/>
  </xdr:twoCellAnchor>
  <xdr:twoCellAnchor>
    <xdr:from>
      <xdr:col>1</xdr:col>
      <xdr:colOff>438150</xdr:colOff>
      <xdr:row>1168</xdr:row>
      <xdr:rowOff>85725</xdr:rowOff>
    </xdr:from>
    <xdr:to>
      <xdr:col>10</xdr:col>
      <xdr:colOff>57150</xdr:colOff>
      <xdr:row>1183</xdr:row>
      <xdr:rowOff>9525</xdr:rowOff>
    </xdr:to>
    <xdr:sp macro="" textlink="">
      <xdr:nvSpPr>
        <xdr:cNvPr id="39159" name="AutoShape 2295"/>
        <xdr:cNvSpPr>
          <a:spLocks noChangeArrowheads="1"/>
        </xdr:cNvSpPr>
      </xdr:nvSpPr>
      <xdr:spPr bwMode="auto">
        <a:xfrm>
          <a:off x="438150" y="164868225"/>
          <a:ext cx="5667375" cy="2057400"/>
        </a:xfrm>
        <a:prstGeom prst="roundRect">
          <a:avLst>
            <a:gd name="adj" fmla="val 16667"/>
          </a:avLst>
        </a:prstGeom>
        <a:solidFill>
          <a:srgbClr val="FFFFCC">
            <a:alpha val="50000"/>
          </a:srgbClr>
        </a:solidFill>
        <a:ln w="9525">
          <a:solidFill>
            <a:srgbClr val="000000"/>
          </a:solidFill>
          <a:round/>
          <a:headEnd/>
          <a:tailEnd/>
        </a:ln>
        <a:effectLst/>
      </xdr:spPr>
      <xdr:txBody>
        <a:bodyPr vertOverflow="clip" wrap="square" lIns="36576" tIns="27432" rIns="36576" bIns="0" anchor="t" upright="1"/>
        <a:lstStyle/>
        <a:p>
          <a:pPr algn="ctr" rtl="0">
            <a:defRPr sz="1000"/>
          </a:pPr>
          <a:r>
            <a:rPr lang="nb-NO" sz="1200" b="1" i="0" u="none" strike="noStrike" baseline="0">
              <a:solidFill>
                <a:srgbClr val="000000"/>
              </a:solidFill>
              <a:latin typeface="MS Sans Serif"/>
            </a:rPr>
            <a:t>De etterfølgende tabeller omfatter obligatoriske måltall som det skal rapporteres på.  </a:t>
          </a:r>
        </a:p>
        <a:p>
          <a:pPr algn="ctr" rtl="0">
            <a:defRPr sz="1000"/>
          </a:pPr>
          <a:endParaRPr lang="nb-NO" sz="1200" b="1" i="0" u="none" strike="noStrike" baseline="0">
            <a:solidFill>
              <a:srgbClr val="000000"/>
            </a:solidFill>
            <a:latin typeface="MS Sans Serif"/>
          </a:endParaRPr>
        </a:p>
        <a:p>
          <a:pPr algn="ctr" rtl="0">
            <a:defRPr sz="1000"/>
          </a:pPr>
          <a:r>
            <a:rPr lang="nb-NO" sz="1200" b="1" i="0" u="none" strike="noStrike" baseline="0">
              <a:solidFill>
                <a:srgbClr val="000000"/>
              </a:solidFill>
              <a:latin typeface="MS Sans Serif"/>
            </a:rPr>
            <a:t>Prognoser for årsresultatet skal være reelle.</a:t>
          </a:r>
        </a:p>
        <a:p>
          <a:pPr algn="ctr" rtl="0">
            <a:defRPr sz="1000"/>
          </a:pPr>
          <a:endParaRPr lang="nb-NO" sz="1200" b="1" i="0" u="none" strike="noStrike" baseline="0">
            <a:solidFill>
              <a:srgbClr val="000000"/>
            </a:solidFill>
            <a:latin typeface="MS Sans Serif"/>
          </a:endParaRPr>
        </a:p>
        <a:p>
          <a:pPr algn="ctr" rtl="0">
            <a:defRPr sz="1000"/>
          </a:pPr>
          <a:r>
            <a:rPr lang="nb-NO" sz="1200" b="1" i="0" u="none" strike="noStrike" baseline="0">
              <a:solidFill>
                <a:srgbClr val="000000"/>
              </a:solidFill>
              <a:latin typeface="MS Sans Serif"/>
            </a:rPr>
            <a:t>Dersom årsprognosen medfører avvik i forhold til de måltall som  bydelsutvalget har vedtatt sammen med  årsbudsjett (fordelingen av dok. 3 -rammen),  </a:t>
          </a:r>
          <a:r>
            <a:rPr lang="nb-NO" sz="1350" b="1" i="0" u="sng" strike="noStrike" baseline="0">
              <a:solidFill>
                <a:srgbClr val="000000"/>
              </a:solidFill>
              <a:latin typeface="MS Sans Serif"/>
            </a:rPr>
            <a:t>må dette kommenteres under respektive tabell.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76200</xdr:colOff>
      <xdr:row>5</xdr:row>
      <xdr:rowOff>200025</xdr:rowOff>
    </xdr:to>
    <xdr:sp macro="" textlink="">
      <xdr:nvSpPr>
        <xdr:cNvPr id="2" name="Text Box 1"/>
        <xdr:cNvSpPr txBox="1">
          <a:spLocks noChangeArrowheads="1"/>
        </xdr:cNvSpPr>
      </xdr:nvSpPr>
      <xdr:spPr bwMode="auto">
        <a:xfrm>
          <a:off x="0" y="323850"/>
          <a:ext cx="76200" cy="20002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76200</xdr:colOff>
      <xdr:row>27</xdr:row>
      <xdr:rowOff>38100</xdr:rowOff>
    </xdr:to>
    <xdr:sp macro="" textlink="">
      <xdr:nvSpPr>
        <xdr:cNvPr id="3" name="Text Box 2"/>
        <xdr:cNvSpPr txBox="1">
          <a:spLocks noChangeArrowheads="1"/>
        </xdr:cNvSpPr>
      </xdr:nvSpPr>
      <xdr:spPr bwMode="auto">
        <a:xfrm>
          <a:off x="0" y="4124325"/>
          <a:ext cx="76200" cy="20002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76200</xdr:colOff>
      <xdr:row>27</xdr:row>
      <xdr:rowOff>38100</xdr:rowOff>
    </xdr:to>
    <xdr:sp macro="" textlink="">
      <xdr:nvSpPr>
        <xdr:cNvPr id="4" name="Text Box 3"/>
        <xdr:cNvSpPr txBox="1">
          <a:spLocks noChangeArrowheads="1"/>
        </xdr:cNvSpPr>
      </xdr:nvSpPr>
      <xdr:spPr bwMode="auto">
        <a:xfrm>
          <a:off x="0" y="4124325"/>
          <a:ext cx="76200" cy="20002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76200</xdr:colOff>
      <xdr:row>27</xdr:row>
      <xdr:rowOff>38100</xdr:rowOff>
    </xdr:to>
    <xdr:sp macro="" textlink="">
      <xdr:nvSpPr>
        <xdr:cNvPr id="5" name="Text Box 4"/>
        <xdr:cNvSpPr txBox="1">
          <a:spLocks noChangeArrowheads="1"/>
        </xdr:cNvSpPr>
      </xdr:nvSpPr>
      <xdr:spPr bwMode="auto">
        <a:xfrm>
          <a:off x="0" y="4124325"/>
          <a:ext cx="76200" cy="2000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utviklings-og-kompetanseetaten.oslo.kommune.no/oslostatistikken/folkemengde/" TargetMode="External"/><Relationship Id="rId1" Type="http://schemas.openxmlformats.org/officeDocument/2006/relationships/hyperlink" Target="http://www.utviklings-og-kompetanseetaten.oslo.kommune.no/oslostatistikken/befolkning/folkemengde/article160833-41861.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sheetPr codeName="Ark1" filterMode="1">
    <pageSetUpPr fitToPage="1"/>
  </sheetPr>
  <dimension ref="A2:IN1266"/>
  <sheetViews>
    <sheetView tabSelected="1" view="pageBreakPreview" topLeftCell="B1223" zoomScaleNormal="100" zoomScaleSheetLayoutView="100" workbookViewId="0">
      <selection activeCell="K1231" sqref="K1231"/>
    </sheetView>
  </sheetViews>
  <sheetFormatPr baseColWidth="10" defaultColWidth="9.140625" defaultRowHeight="10.5" customHeight="1"/>
  <cols>
    <col min="1" max="1" width="1.7109375" style="251" hidden="1" customWidth="1"/>
    <col min="2" max="2" width="26.5703125" style="10" customWidth="1"/>
    <col min="3" max="3" width="7.7109375" style="10" customWidth="1"/>
    <col min="4" max="6" width="8.5703125" style="10" customWidth="1"/>
    <col min="7" max="7" width="8.42578125" style="10" customWidth="1"/>
    <col min="8" max="8" width="9" style="10" customWidth="1"/>
    <col min="9" max="11" width="8.5703125" style="10" customWidth="1"/>
    <col min="12" max="16384" width="9.140625" style="10"/>
  </cols>
  <sheetData>
    <row r="2" spans="2:12" ht="10.5" customHeight="1">
      <c r="B2" s="605"/>
    </row>
    <row r="16" spans="2:12" ht="33.75" customHeight="1">
      <c r="B16" s="901" t="s">
        <v>1282</v>
      </c>
      <c r="C16" s="901"/>
      <c r="D16" s="901"/>
      <c r="E16" s="901"/>
      <c r="F16" s="901"/>
      <c r="G16" s="901"/>
      <c r="H16" s="901"/>
      <c r="I16" s="901"/>
      <c r="J16" s="901"/>
      <c r="K16" s="901"/>
      <c r="L16" s="332"/>
    </row>
    <row r="17" spans="2:12" ht="25.5">
      <c r="B17" s="902" t="s">
        <v>1368</v>
      </c>
      <c r="C17" s="902"/>
      <c r="D17" s="902"/>
      <c r="E17" s="902"/>
      <c r="F17" s="902"/>
      <c r="G17" s="902"/>
      <c r="H17" s="902"/>
      <c r="I17" s="902"/>
      <c r="J17" s="902"/>
      <c r="K17" s="902"/>
      <c r="L17" s="332"/>
    </row>
    <row r="18" spans="2:12" ht="25.5">
      <c r="B18" s="902">
        <v>2013</v>
      </c>
      <c r="C18" s="902"/>
      <c r="D18" s="902"/>
      <c r="E18" s="902"/>
      <c r="F18" s="902"/>
      <c r="G18" s="902"/>
      <c r="H18" s="902"/>
      <c r="I18" s="902"/>
      <c r="J18" s="902"/>
      <c r="K18" s="902"/>
      <c r="L18" s="332"/>
    </row>
    <row r="19" spans="2:12" ht="18" customHeight="1">
      <c r="B19" s="5"/>
      <c r="C19" s="5"/>
      <c r="D19" s="5"/>
      <c r="E19" s="5"/>
      <c r="F19" s="5"/>
      <c r="G19" s="5"/>
      <c r="H19" s="592"/>
      <c r="I19" s="592"/>
      <c r="J19" s="592"/>
      <c r="K19" s="4"/>
      <c r="L19" s="332"/>
    </row>
    <row r="20" spans="2:12" ht="20.25">
      <c r="B20" s="907"/>
      <c r="C20" s="907"/>
      <c r="D20" s="907"/>
      <c r="E20" s="907"/>
      <c r="F20" s="907"/>
      <c r="G20" s="907"/>
      <c r="H20" s="907"/>
      <c r="I20" s="907"/>
      <c r="J20" s="907"/>
      <c r="K20" s="907"/>
      <c r="L20" s="332"/>
    </row>
    <row r="21" spans="2:12" ht="18" customHeight="1">
      <c r="B21" s="593"/>
      <c r="C21" s="593"/>
      <c r="D21" s="593"/>
      <c r="E21" s="593"/>
      <c r="F21" s="593"/>
      <c r="G21" s="593"/>
      <c r="H21" s="593"/>
      <c r="I21" s="593"/>
      <c r="J21" s="593"/>
      <c r="K21" s="593"/>
      <c r="L21" s="332"/>
    </row>
    <row r="22" spans="2:12" ht="22.5" customHeight="1">
      <c r="B22" s="334"/>
      <c r="C22" s="333"/>
      <c r="D22" s="333"/>
      <c r="E22" s="333"/>
      <c r="F22" s="333"/>
      <c r="G22" s="333"/>
      <c r="H22" s="333"/>
      <c r="I22" s="333"/>
      <c r="J22" s="333"/>
      <c r="K22" s="333"/>
      <c r="L22" s="332"/>
    </row>
    <row r="23" spans="2:12" ht="18" customHeight="1">
      <c r="B23" s="245"/>
      <c r="C23" s="245"/>
      <c r="D23" s="245"/>
      <c r="E23" s="245"/>
      <c r="F23" s="245"/>
      <c r="G23" s="245"/>
      <c r="H23" s="332"/>
      <c r="I23" s="332"/>
      <c r="J23" s="332"/>
      <c r="K23" s="297"/>
      <c r="L23" s="332"/>
    </row>
    <row r="24" spans="2:12" ht="18" customHeight="1">
      <c r="B24" s="245"/>
      <c r="C24" s="245"/>
      <c r="D24" s="245"/>
      <c r="E24" s="245"/>
      <c r="F24" s="245"/>
      <c r="G24" s="245"/>
      <c r="H24" s="332"/>
      <c r="I24" s="332"/>
      <c r="J24" s="332"/>
      <c r="K24" s="297"/>
      <c r="L24" s="332"/>
    </row>
    <row r="25" spans="2:12" ht="18" customHeight="1">
      <c r="B25" s="245"/>
      <c r="C25" s="245"/>
      <c r="D25" s="245"/>
      <c r="E25" s="245"/>
      <c r="F25" s="245"/>
      <c r="G25" s="245"/>
      <c r="H25" s="332"/>
      <c r="I25" s="332"/>
      <c r="J25" s="332"/>
      <c r="K25" s="297"/>
      <c r="L25" s="332"/>
    </row>
    <row r="26" spans="2:12" ht="18" customHeight="1">
      <c r="B26" s="245"/>
      <c r="C26" s="245"/>
      <c r="D26" s="245"/>
      <c r="E26" s="245"/>
      <c r="F26" s="245"/>
      <c r="G26" s="245"/>
      <c r="H26" s="332"/>
      <c r="I26" s="332"/>
      <c r="J26" s="332"/>
      <c r="K26" s="297"/>
      <c r="L26" s="332"/>
    </row>
    <row r="27" spans="2:12" ht="18" customHeight="1">
      <c r="B27" s="245"/>
      <c r="C27" s="245"/>
      <c r="D27" s="245"/>
      <c r="E27" s="245"/>
      <c r="F27" s="245"/>
      <c r="G27" s="245"/>
      <c r="H27" s="332"/>
      <c r="I27" s="332"/>
      <c r="J27" s="332"/>
      <c r="K27" s="297"/>
      <c r="L27" s="332"/>
    </row>
    <row r="28" spans="2:12" ht="18" customHeight="1">
      <c r="B28" s="245"/>
      <c r="C28" s="245"/>
      <c r="D28" s="245"/>
      <c r="E28" s="245"/>
      <c r="F28" s="245"/>
      <c r="G28" s="245"/>
      <c r="H28" s="332"/>
      <c r="I28" s="332"/>
      <c r="J28" s="332"/>
      <c r="K28" s="297"/>
      <c r="L28" s="332"/>
    </row>
    <row r="29" spans="2:12" ht="18" customHeight="1">
      <c r="B29" s="245"/>
      <c r="C29" s="245"/>
      <c r="D29" s="245"/>
      <c r="E29" s="245"/>
      <c r="F29" s="245"/>
      <c r="G29" s="245"/>
      <c r="H29" s="332"/>
      <c r="I29" s="332"/>
      <c r="J29" s="332"/>
      <c r="K29" s="297"/>
      <c r="L29" s="332"/>
    </row>
    <row r="30" spans="2:12" ht="18" customHeight="1">
      <c r="B30" s="245"/>
      <c r="C30" s="245"/>
      <c r="D30" s="245"/>
      <c r="E30" s="245"/>
      <c r="F30" s="245"/>
      <c r="G30" s="245"/>
      <c r="H30" s="332"/>
      <c r="I30" s="332"/>
      <c r="J30" s="332"/>
      <c r="K30" s="297"/>
      <c r="L30" s="332"/>
    </row>
    <row r="31" spans="2:12" ht="10.5" customHeight="1">
      <c r="B31" s="245"/>
      <c r="C31" s="245"/>
      <c r="D31" s="245"/>
      <c r="E31" s="245"/>
      <c r="F31" s="245"/>
      <c r="G31" s="245"/>
      <c r="H31" s="332"/>
      <c r="I31" s="332"/>
      <c r="J31" s="332"/>
      <c r="K31" s="297"/>
      <c r="L31" s="332"/>
    </row>
    <row r="32" spans="2:12" ht="20.25" customHeight="1">
      <c r="B32" s="18" t="s">
        <v>770</v>
      </c>
      <c r="C32" s="21"/>
      <c r="D32" s="21"/>
      <c r="E32" s="21"/>
      <c r="F32" s="21"/>
      <c r="G32" s="20"/>
      <c r="H32" s="18" t="s">
        <v>771</v>
      </c>
      <c r="I32" s="21"/>
      <c r="J32" s="336"/>
      <c r="K32" s="336"/>
      <c r="L32" s="102"/>
    </row>
    <row r="33" spans="2:12" ht="26.25" customHeight="1">
      <c r="B33" s="19" t="s">
        <v>772</v>
      </c>
      <c r="C33" s="20"/>
      <c r="D33" s="20"/>
      <c r="E33" s="20"/>
      <c r="F33" s="20"/>
      <c r="G33" s="20"/>
      <c r="H33" s="18" t="s">
        <v>773</v>
      </c>
      <c r="I33" s="21"/>
      <c r="J33" s="335"/>
      <c r="K33" s="102"/>
      <c r="L33" s="102"/>
    </row>
    <row r="34" spans="2:12" ht="25.5" customHeight="1">
      <c r="B34" s="20"/>
      <c r="C34" s="595" t="s">
        <v>399</v>
      </c>
      <c r="D34" s="595"/>
      <c r="E34" s="595"/>
      <c r="F34" s="595"/>
      <c r="G34" s="595"/>
      <c r="H34" s="596"/>
      <c r="I34" s="22"/>
      <c r="J34" s="102"/>
      <c r="K34" s="102"/>
      <c r="L34" s="102"/>
    </row>
    <row r="35" spans="2:12" ht="12" customHeight="1">
      <c r="B35" s="20"/>
      <c r="C35" s="190"/>
      <c r="D35" s="190"/>
      <c r="E35" s="190"/>
      <c r="F35" s="190"/>
      <c r="G35" s="190"/>
      <c r="H35" s="18"/>
      <c r="I35" s="22"/>
      <c r="J35" s="102"/>
      <c r="K35" s="102"/>
      <c r="L35" s="102"/>
    </row>
    <row r="36" spans="2:12" ht="21" customHeight="1">
      <c r="B36" s="18" t="s">
        <v>842</v>
      </c>
      <c r="C36" s="21"/>
      <c r="D36" s="21"/>
      <c r="E36" s="21"/>
      <c r="F36" s="21"/>
      <c r="G36" s="190"/>
      <c r="H36" s="596"/>
      <c r="I36" s="22"/>
      <c r="J36" s="102"/>
      <c r="K36" s="102"/>
      <c r="L36" s="102"/>
    </row>
    <row r="37" spans="2:12" ht="12" customHeight="1">
      <c r="C37" s="245"/>
      <c r="D37" s="245"/>
      <c r="E37" s="245"/>
      <c r="F37" s="245"/>
      <c r="G37" s="245"/>
      <c r="H37" s="41"/>
      <c r="I37" s="102"/>
      <c r="J37" s="102"/>
      <c r="K37" s="102"/>
      <c r="L37" s="102"/>
    </row>
    <row r="38" spans="2:12" ht="12" customHeight="1">
      <c r="C38" s="245"/>
      <c r="D38" s="245"/>
      <c r="E38" s="245"/>
      <c r="F38" s="245"/>
      <c r="G38" s="245"/>
      <c r="H38" s="41"/>
      <c r="I38" s="102"/>
      <c r="J38" s="102"/>
      <c r="K38" s="102"/>
      <c r="L38" s="102"/>
    </row>
    <row r="39" spans="2:12" ht="12" customHeight="1">
      <c r="C39" s="245"/>
      <c r="D39" s="245"/>
      <c r="E39" s="245"/>
      <c r="F39" s="245"/>
      <c r="G39" s="245"/>
      <c r="H39" s="41"/>
      <c r="I39" s="102"/>
      <c r="J39" s="102"/>
      <c r="K39" s="102"/>
      <c r="L39" s="102"/>
    </row>
    <row r="40" spans="2:12" ht="12" customHeight="1"/>
    <row r="41" spans="2:12" ht="12" customHeight="1"/>
    <row r="42" spans="2:12" ht="12" customHeight="1"/>
    <row r="43" spans="2:12" ht="12" customHeight="1"/>
    <row r="44" spans="2:12" ht="12" customHeight="1"/>
    <row r="45" spans="2:12" ht="12" customHeight="1"/>
    <row r="46" spans="2:12" ht="12" customHeight="1"/>
    <row r="47" spans="2:12" ht="12" customHeight="1"/>
    <row r="48" spans="2:12" ht="12" customHeight="1"/>
    <row r="49" spans="2:2" ht="11.25" customHeight="1"/>
    <row r="50" spans="2:2" ht="12" customHeight="1"/>
    <row r="51" spans="2:2" ht="12" customHeight="1"/>
    <row r="52" spans="2:2" ht="12" customHeight="1"/>
    <row r="53" spans="2:2" ht="12" customHeight="1"/>
    <row r="54" spans="2:2" ht="12" customHeight="1"/>
    <row r="55" spans="2:2" ht="12" customHeight="1"/>
    <row r="56" spans="2:2" ht="12" customHeight="1"/>
    <row r="57" spans="2:2" ht="12" customHeight="1"/>
    <row r="58" spans="2:2" ht="12" customHeight="1"/>
    <row r="59" spans="2:2" ht="12" customHeight="1"/>
    <row r="60" spans="2:2" ht="12" customHeight="1"/>
    <row r="61" spans="2:2" ht="12" customHeight="1"/>
    <row r="62" spans="2:2" ht="12" customHeight="1"/>
    <row r="63" spans="2:2" ht="12" customHeight="1"/>
    <row r="64" spans="2:2" ht="18.75">
      <c r="B64" s="58" t="s">
        <v>211</v>
      </c>
    </row>
    <row r="65" spans="1:248" ht="12" customHeight="1" thickBot="1">
      <c r="B65" s="76"/>
    </row>
    <row r="66" spans="1:248" s="50" customFormat="1" ht="39" thickBot="1">
      <c r="A66" s="293"/>
      <c r="B66" s="60" t="s">
        <v>1369</v>
      </c>
      <c r="C66" s="337"/>
      <c r="D66" s="337"/>
      <c r="E66" s="337"/>
      <c r="F66" s="337"/>
      <c r="G66" s="337"/>
      <c r="H66" s="338"/>
      <c r="I66" s="339" t="s">
        <v>807</v>
      </c>
      <c r="L66" s="531"/>
    </row>
    <row r="67" spans="1:248" ht="13.5" customHeight="1">
      <c r="B67" s="7" t="s">
        <v>1180</v>
      </c>
      <c r="C67" s="102"/>
      <c r="D67" s="102"/>
      <c r="E67" s="102"/>
      <c r="F67" s="102"/>
      <c r="G67" s="102"/>
      <c r="H67" s="102"/>
      <c r="I67" s="340" t="s">
        <v>354</v>
      </c>
      <c r="L67" s="230"/>
    </row>
    <row r="68" spans="1:248" ht="13.5" customHeight="1">
      <c r="B68" s="247" t="s">
        <v>1181</v>
      </c>
      <c r="C68" s="102"/>
      <c r="D68" s="102"/>
      <c r="E68" s="102"/>
      <c r="F68" s="102"/>
      <c r="G68" s="102"/>
      <c r="H68" s="102"/>
      <c r="I68" s="341"/>
      <c r="L68" s="230"/>
    </row>
    <row r="69" spans="1:248" ht="13.5" customHeight="1">
      <c r="B69" s="247" t="s">
        <v>1182</v>
      </c>
      <c r="C69" s="102"/>
      <c r="D69" s="102"/>
      <c r="E69" s="102"/>
      <c r="F69" s="102"/>
      <c r="G69" s="102"/>
      <c r="H69" s="102"/>
      <c r="I69" s="341"/>
      <c r="L69" s="230"/>
    </row>
    <row r="70" spans="1:248" ht="13.5" customHeight="1">
      <c r="B70" s="248" t="s">
        <v>1183</v>
      </c>
      <c r="C70" s="102"/>
      <c r="D70" s="102"/>
      <c r="E70" s="102"/>
      <c r="F70" s="102"/>
      <c r="G70" s="102"/>
      <c r="H70" s="102"/>
      <c r="I70" s="342"/>
      <c r="L70" s="230"/>
    </row>
    <row r="71" spans="1:248" ht="13.5" customHeight="1">
      <c r="B71" s="248" t="s">
        <v>1143</v>
      </c>
      <c r="C71" s="102"/>
      <c r="D71" s="102"/>
      <c r="E71" s="102"/>
      <c r="F71" s="102"/>
      <c r="G71" s="102"/>
      <c r="H71" s="102"/>
      <c r="I71" s="342"/>
      <c r="L71" s="230"/>
    </row>
    <row r="72" spans="1:248" ht="13.5" customHeight="1" thickBot="1">
      <c r="B72" s="248" t="s">
        <v>1123</v>
      </c>
      <c r="C72" s="102"/>
      <c r="D72" s="102"/>
      <c r="E72" s="102"/>
      <c r="F72" s="102"/>
      <c r="G72" s="102"/>
      <c r="H72" s="102"/>
      <c r="I72" s="342"/>
      <c r="L72" s="606"/>
    </row>
    <row r="73" spans="1:248" ht="13.5" customHeight="1" thickBot="1">
      <c r="B73" s="13" t="s">
        <v>1184</v>
      </c>
      <c r="C73" s="290"/>
      <c r="D73" s="290"/>
      <c r="E73" s="290"/>
      <c r="F73" s="290"/>
      <c r="G73" s="290"/>
      <c r="H73" s="290"/>
      <c r="I73" s="343">
        <f>SUM(I68:I72)</f>
        <v>0</v>
      </c>
      <c r="L73" s="230"/>
    </row>
    <row r="74" spans="1:248" ht="13.5" customHeight="1" thickBot="1">
      <c r="B74" s="248" t="s">
        <v>1185</v>
      </c>
      <c r="C74" s="255"/>
      <c r="D74" s="255"/>
      <c r="E74" s="255"/>
      <c r="F74" s="255"/>
      <c r="G74" s="255"/>
      <c r="H74" s="255"/>
      <c r="I74" s="344"/>
      <c r="J74" s="345"/>
      <c r="L74" s="230"/>
    </row>
    <row r="75" spans="1:248" ht="13.5" customHeight="1" thickBot="1">
      <c r="B75" s="23" t="s">
        <v>551</v>
      </c>
      <c r="C75" s="14"/>
      <c r="D75" s="14"/>
      <c r="E75" s="14"/>
      <c r="F75" s="14"/>
      <c r="G75" s="14"/>
      <c r="H75" s="14"/>
      <c r="I75" s="346">
        <f>-I73+I74</f>
        <v>0</v>
      </c>
      <c r="J75" s="345"/>
      <c r="L75" s="230"/>
    </row>
    <row r="76" spans="1:248" ht="12.75">
      <c r="C76" s="631"/>
      <c r="D76" s="631"/>
      <c r="E76" s="631"/>
      <c r="F76" s="630"/>
      <c r="G76" s="630"/>
      <c r="H76" s="630"/>
      <c r="I76" s="630"/>
      <c r="L76" s="230"/>
    </row>
    <row r="77" spans="1:248" ht="12.75">
      <c r="B77" s="630" t="s">
        <v>1124</v>
      </c>
      <c r="C77" s="632"/>
      <c r="D77" s="632"/>
      <c r="E77" s="632"/>
      <c r="F77" s="633"/>
      <c r="G77" s="630"/>
      <c r="H77" s="630"/>
      <c r="I77" s="630"/>
      <c r="L77" s="230"/>
    </row>
    <row r="78" spans="1:248" ht="12.75">
      <c r="B78" s="630" t="s">
        <v>1337</v>
      </c>
      <c r="C78" s="631"/>
      <c r="D78" s="634"/>
      <c r="E78" s="634"/>
      <c r="F78" s="635"/>
      <c r="G78" s="635"/>
      <c r="H78" s="635"/>
      <c r="I78" s="635"/>
      <c r="J78" s="349"/>
      <c r="L78" s="230"/>
    </row>
    <row r="79" spans="1:248" ht="12.75">
      <c r="A79" s="55"/>
      <c r="B79" s="607"/>
      <c r="C79" s="347"/>
      <c r="D79" s="347"/>
      <c r="E79" s="345"/>
      <c r="L79" s="230"/>
      <c r="IN79" s="55"/>
    </row>
    <row r="80" spans="1:248" ht="12.75">
      <c r="A80" s="55"/>
      <c r="B80" s="608"/>
      <c r="C80" s="102"/>
      <c r="D80" s="102"/>
      <c r="L80" s="230"/>
      <c r="IN80" s="55"/>
    </row>
    <row r="81" spans="1:12" ht="12.75">
      <c r="C81" s="102"/>
      <c r="D81" s="102"/>
      <c r="E81" s="102"/>
      <c r="L81" s="230"/>
    </row>
    <row r="82" spans="1:12" ht="12.75">
      <c r="B82" s="40" t="s">
        <v>975</v>
      </c>
      <c r="C82" s="102"/>
      <c r="D82" s="102"/>
      <c r="E82" s="102"/>
      <c r="L82" s="230"/>
    </row>
    <row r="83" spans="1:12" ht="12.75">
      <c r="B83" s="76" t="s">
        <v>64</v>
      </c>
      <c r="C83" s="347"/>
      <c r="D83" s="347"/>
      <c r="E83" s="347"/>
      <c r="F83" s="345"/>
    </row>
    <row r="84" spans="1:12" ht="12.75">
      <c r="B84" s="55" t="s">
        <v>637</v>
      </c>
      <c r="C84" s="347"/>
      <c r="D84" s="347"/>
      <c r="E84" s="347"/>
      <c r="F84" s="345"/>
    </row>
    <row r="85" spans="1:12" ht="12.75">
      <c r="B85" s="55" t="s">
        <v>638</v>
      </c>
      <c r="C85" s="102"/>
      <c r="D85" s="102"/>
      <c r="E85" s="102"/>
    </row>
    <row r="86" spans="1:12" ht="12.75">
      <c r="B86" s="55" t="s">
        <v>1338</v>
      </c>
      <c r="C86" s="347"/>
      <c r="D86" s="347"/>
      <c r="E86" s="347"/>
      <c r="F86" s="345"/>
    </row>
    <row r="87" spans="1:12" ht="12.75">
      <c r="B87" s="55" t="s">
        <v>223</v>
      </c>
      <c r="C87" s="102"/>
      <c r="D87" s="102"/>
      <c r="E87" s="102"/>
    </row>
    <row r="88" spans="1:12" ht="12.75">
      <c r="C88" s="102"/>
      <c r="D88" s="102"/>
      <c r="E88" s="102"/>
    </row>
    <row r="89" spans="1:12" ht="12.75">
      <c r="B89" s="76" t="s">
        <v>224</v>
      </c>
      <c r="C89" s="102"/>
      <c r="D89" s="102"/>
      <c r="E89" s="102"/>
    </row>
    <row r="90" spans="1:12" ht="12.75">
      <c r="C90" s="102"/>
      <c r="D90" s="102"/>
      <c r="E90" s="102"/>
    </row>
    <row r="91" spans="1:12" ht="12.75">
      <c r="B91" s="349"/>
      <c r="C91" s="350"/>
      <c r="D91" s="350"/>
      <c r="E91" s="350"/>
      <c r="F91" s="349"/>
    </row>
    <row r="92" spans="1:12" ht="12.75"/>
    <row r="93" spans="1:12" s="61" customFormat="1" ht="48.75" hidden="1" customHeight="1" thickBot="1">
      <c r="A93" s="250" t="s">
        <v>820</v>
      </c>
      <c r="B93" s="903" t="s">
        <v>809</v>
      </c>
      <c r="C93" s="904"/>
      <c r="D93" s="351"/>
      <c r="E93" s="351" t="s">
        <v>530</v>
      </c>
    </row>
    <row r="94" spans="1:12" ht="12.75" hidden="1" customHeight="1">
      <c r="A94" s="251" t="s">
        <v>820</v>
      </c>
      <c r="B94" s="248" t="s">
        <v>234</v>
      </c>
      <c r="C94" s="102"/>
      <c r="D94" s="266"/>
      <c r="E94" s="266">
        <v>0</v>
      </c>
    </row>
    <row r="95" spans="1:12" ht="12.75" hidden="1" customHeight="1">
      <c r="A95" s="251" t="s">
        <v>820</v>
      </c>
      <c r="B95" s="248" t="s">
        <v>395</v>
      </c>
      <c r="C95" s="102"/>
      <c r="D95" s="266"/>
      <c r="E95" s="266">
        <v>0</v>
      </c>
    </row>
    <row r="96" spans="1:12" ht="13.5" hidden="1" customHeight="1" thickBot="1">
      <c r="A96" s="251" t="s">
        <v>820</v>
      </c>
      <c r="B96" s="246" t="s">
        <v>396</v>
      </c>
      <c r="C96" s="255"/>
      <c r="D96" s="267"/>
      <c r="E96" s="267">
        <v>0</v>
      </c>
    </row>
    <row r="97" spans="1:12" ht="10.5" hidden="1" customHeight="1">
      <c r="A97" s="251" t="s">
        <v>820</v>
      </c>
      <c r="B97" s="55" t="s">
        <v>397</v>
      </c>
      <c r="C97" s="102"/>
      <c r="D97" s="102"/>
      <c r="E97" s="102"/>
    </row>
    <row r="98" spans="1:12" ht="13.5" hidden="1" customHeight="1" thickBot="1">
      <c r="A98" s="251" t="s">
        <v>820</v>
      </c>
      <c r="B98" s="55"/>
      <c r="C98" s="102"/>
      <c r="D98" s="102"/>
      <c r="E98" s="102"/>
    </row>
    <row r="99" spans="1:12" ht="39" hidden="1" customHeight="1" thickBot="1">
      <c r="A99" s="251" t="s">
        <v>820</v>
      </c>
      <c r="B99" s="905" t="s">
        <v>808</v>
      </c>
      <c r="C99" s="906"/>
      <c r="D99" s="65"/>
      <c r="E99" s="65"/>
      <c r="F99" s="352" t="s">
        <v>543</v>
      </c>
    </row>
    <row r="100" spans="1:12" ht="12.75" hidden="1" customHeight="1">
      <c r="A100" s="251" t="s">
        <v>820</v>
      </c>
      <c r="B100" s="248" t="s">
        <v>858</v>
      </c>
      <c r="C100" s="102"/>
      <c r="D100" s="102"/>
      <c r="E100" s="266"/>
      <c r="F100" s="353">
        <v>0</v>
      </c>
    </row>
    <row r="101" spans="1:12" ht="13.5" hidden="1" customHeight="1" thickBot="1">
      <c r="A101" s="251" t="s">
        <v>820</v>
      </c>
      <c r="B101" s="248" t="s">
        <v>209</v>
      </c>
      <c r="C101" s="102"/>
      <c r="D101" s="102"/>
      <c r="E101" s="266"/>
      <c r="F101" s="353">
        <v>0</v>
      </c>
    </row>
    <row r="102" spans="1:12" s="3" customFormat="1" ht="13.5" hidden="1" customHeight="1" thickBot="1">
      <c r="A102" s="251" t="s">
        <v>820</v>
      </c>
      <c r="B102" s="13" t="s">
        <v>206</v>
      </c>
      <c r="C102" s="65"/>
      <c r="D102" s="65"/>
      <c r="E102" s="236"/>
      <c r="F102" s="354">
        <f>SUM(F100:F101)</f>
        <v>0</v>
      </c>
    </row>
    <row r="103" spans="1:12" s="3" customFormat="1" ht="12.75" hidden="1" customHeight="1">
      <c r="A103" s="251" t="s">
        <v>820</v>
      </c>
      <c r="B103" s="39" t="s">
        <v>406</v>
      </c>
      <c r="C103" s="6"/>
      <c r="D103" s="6"/>
      <c r="E103" s="6"/>
    </row>
    <row r="104" spans="1:12" s="3" customFormat="1" ht="12.75" hidden="1" customHeight="1">
      <c r="A104" s="251" t="s">
        <v>820</v>
      </c>
      <c r="B104" s="39" t="s">
        <v>407</v>
      </c>
      <c r="C104" s="6"/>
      <c r="D104" s="6"/>
      <c r="E104" s="6"/>
    </row>
    <row r="105" spans="1:12" s="3" customFormat="1" ht="13.5" thickBot="1">
      <c r="A105" s="251"/>
      <c r="C105" s="6"/>
      <c r="D105" s="6"/>
      <c r="E105" s="6"/>
    </row>
    <row r="106" spans="1:12" s="50" customFormat="1" ht="26.25" thickBot="1">
      <c r="A106" s="293"/>
      <c r="B106" s="69" t="s">
        <v>743</v>
      </c>
      <c r="C106" s="355"/>
      <c r="D106" s="355"/>
      <c r="E106" s="355"/>
      <c r="F106" s="355"/>
      <c r="G106" s="356" t="s">
        <v>818</v>
      </c>
    </row>
    <row r="107" spans="1:12" ht="30.75" customHeight="1">
      <c r="B107" s="891" t="s">
        <v>905</v>
      </c>
      <c r="C107" s="892"/>
      <c r="D107" s="892"/>
      <c r="E107" s="892"/>
      <c r="F107" s="893"/>
      <c r="G107" s="342">
        <v>0</v>
      </c>
    </row>
    <row r="108" spans="1:12" ht="30" customHeight="1" thickBot="1">
      <c r="B108" s="896" t="s">
        <v>904</v>
      </c>
      <c r="C108" s="897"/>
      <c r="D108" s="897"/>
      <c r="E108" s="897"/>
      <c r="F108" s="898"/>
      <c r="G108" s="344">
        <v>0</v>
      </c>
    </row>
    <row r="109" spans="1:12" ht="12.75">
      <c r="B109" s="55" t="s">
        <v>906</v>
      </c>
    </row>
    <row r="110" spans="1:12" ht="10.5" customHeight="1" thickBot="1">
      <c r="B110" s="102"/>
    </row>
    <row r="111" spans="1:12" s="50" customFormat="1" ht="26.25" thickBot="1">
      <c r="A111" s="293"/>
      <c r="B111" s="894" t="s">
        <v>79</v>
      </c>
      <c r="C111" s="895"/>
      <c r="D111" s="895"/>
      <c r="E111" s="357"/>
      <c r="F111" s="357"/>
      <c r="G111" s="357"/>
      <c r="H111" s="358" t="s">
        <v>1388</v>
      </c>
      <c r="I111" s="358" t="s">
        <v>818</v>
      </c>
      <c r="L111" s="531"/>
    </row>
    <row r="112" spans="1:12" ht="25.5">
      <c r="B112" s="73" t="s">
        <v>77</v>
      </c>
      <c r="C112" s="272"/>
      <c r="D112" s="272"/>
      <c r="E112" s="272"/>
      <c r="F112" s="272"/>
      <c r="G112" s="272"/>
      <c r="H112" s="359" t="s">
        <v>480</v>
      </c>
      <c r="I112" s="359" t="s">
        <v>480</v>
      </c>
    </row>
    <row r="113" spans="2:12" ht="12.75">
      <c r="B113" s="252" t="s">
        <v>833</v>
      </c>
      <c r="C113" s="102"/>
      <c r="D113" s="102"/>
      <c r="E113" s="102"/>
      <c r="F113" s="102"/>
      <c r="G113" s="102"/>
      <c r="H113" s="342">
        <v>0</v>
      </c>
      <c r="I113" s="342">
        <v>0</v>
      </c>
    </row>
    <row r="114" spans="2:12" ht="12.75">
      <c r="B114" s="248" t="s">
        <v>1125</v>
      </c>
      <c r="C114" s="102"/>
      <c r="D114" s="102"/>
      <c r="E114" s="102"/>
      <c r="F114" s="102"/>
      <c r="G114" s="102"/>
      <c r="H114" s="342">
        <v>0</v>
      </c>
      <c r="I114" s="342">
        <v>0</v>
      </c>
      <c r="L114" s="230"/>
    </row>
    <row r="115" spans="2:12" ht="12.75">
      <c r="B115" s="248" t="s">
        <v>1031</v>
      </c>
      <c r="C115" s="102"/>
      <c r="D115" s="102"/>
      <c r="E115" s="102"/>
      <c r="F115" s="102"/>
      <c r="G115" s="102"/>
      <c r="H115" s="342">
        <v>0</v>
      </c>
      <c r="I115" s="342">
        <v>0</v>
      </c>
      <c r="L115" s="230"/>
    </row>
    <row r="116" spans="2:12" ht="12.75">
      <c r="B116" s="253" t="s">
        <v>581</v>
      </c>
      <c r="C116" s="102"/>
      <c r="D116" s="102"/>
      <c r="E116" s="102"/>
      <c r="F116" s="102"/>
      <c r="G116" s="102"/>
      <c r="H116" s="360" t="e">
        <f>H115/H114</f>
        <v>#DIV/0!</v>
      </c>
      <c r="I116" s="360" t="e">
        <f>I115/I114</f>
        <v>#DIV/0!</v>
      </c>
      <c r="L116" s="230"/>
    </row>
    <row r="117" spans="2:12" ht="12.75">
      <c r="B117" s="700" t="s">
        <v>907</v>
      </c>
      <c r="C117" s="701"/>
      <c r="D117" s="701"/>
      <c r="E117" s="701"/>
      <c r="F117" s="701"/>
      <c r="G117" s="701"/>
      <c r="H117" s="702">
        <v>0</v>
      </c>
      <c r="I117" s="702">
        <v>0</v>
      </c>
      <c r="L117" s="230"/>
    </row>
    <row r="118" spans="2:12" ht="12.75">
      <c r="B118" s="328" t="s">
        <v>838</v>
      </c>
      <c r="C118" s="324"/>
      <c r="D118" s="324"/>
      <c r="E118" s="324"/>
      <c r="F118" s="324"/>
      <c r="G118" s="324"/>
      <c r="H118" s="706">
        <v>0</v>
      </c>
      <c r="I118" s="706">
        <v>0</v>
      </c>
      <c r="L118" s="230"/>
    </row>
    <row r="119" spans="2:12" ht="12.75">
      <c r="B119" s="698" t="s">
        <v>76</v>
      </c>
      <c r="C119" s="102"/>
      <c r="D119" s="102"/>
      <c r="E119" s="102"/>
      <c r="F119" s="102"/>
      <c r="G119" s="102"/>
      <c r="H119" s="340" t="s">
        <v>480</v>
      </c>
      <c r="I119" s="340" t="s">
        <v>480</v>
      </c>
      <c r="L119" s="230"/>
    </row>
    <row r="120" spans="2:12" ht="12.75">
      <c r="B120" s="252" t="s">
        <v>640</v>
      </c>
      <c r="C120" s="102"/>
      <c r="D120" s="102"/>
      <c r="E120" s="102"/>
      <c r="F120" s="102"/>
      <c r="G120" s="102"/>
      <c r="H120" s="342">
        <v>0</v>
      </c>
      <c r="I120" s="342">
        <v>0</v>
      </c>
      <c r="L120" s="230"/>
    </row>
    <row r="121" spans="2:12" ht="12.75">
      <c r="B121" s="248" t="s">
        <v>641</v>
      </c>
      <c r="C121" s="102"/>
      <c r="D121" s="102"/>
      <c r="E121" s="102"/>
      <c r="F121" s="102"/>
      <c r="G121" s="102"/>
      <c r="H121" s="342">
        <v>0</v>
      </c>
      <c r="I121" s="342">
        <v>0</v>
      </c>
      <c r="L121" s="230"/>
    </row>
    <row r="122" spans="2:12" ht="12.75">
      <c r="B122" s="248" t="s">
        <v>1032</v>
      </c>
      <c r="C122" s="102"/>
      <c r="D122" s="102"/>
      <c r="E122" s="102"/>
      <c r="F122" s="102"/>
      <c r="G122" s="102"/>
      <c r="H122" s="342">
        <v>0</v>
      </c>
      <c r="I122" s="342">
        <v>0</v>
      </c>
      <c r="L122" s="230"/>
    </row>
    <row r="123" spans="2:12" ht="12.75">
      <c r="B123" s="253" t="s">
        <v>643</v>
      </c>
      <c r="C123" s="102"/>
      <c r="D123" s="102"/>
      <c r="E123" s="102"/>
      <c r="F123" s="102"/>
      <c r="G123" s="102"/>
      <c r="H123" s="360" t="e">
        <f>H122/H121</f>
        <v>#DIV/0!</v>
      </c>
      <c r="I123" s="360" t="e">
        <f>I122/I121</f>
        <v>#DIV/0!</v>
      </c>
      <c r="L123" s="230"/>
    </row>
    <row r="124" spans="2:12" ht="12.75">
      <c r="B124" s="700" t="s">
        <v>1198</v>
      </c>
      <c r="C124" s="701"/>
      <c r="D124" s="701"/>
      <c r="E124" s="701"/>
      <c r="F124" s="701"/>
      <c r="G124" s="701"/>
      <c r="H124" s="702">
        <v>0</v>
      </c>
      <c r="I124" s="702">
        <v>0</v>
      </c>
      <c r="L124" s="230"/>
    </row>
    <row r="125" spans="2:12" ht="12.75">
      <c r="B125" s="703" t="s">
        <v>1126</v>
      </c>
      <c r="C125" s="704"/>
      <c r="D125" s="704"/>
      <c r="E125" s="704"/>
      <c r="F125" s="704"/>
      <c r="G125" s="704"/>
      <c r="H125" s="705">
        <v>0</v>
      </c>
      <c r="I125" s="705">
        <v>0</v>
      </c>
      <c r="L125" s="230"/>
    </row>
    <row r="126" spans="2:12" ht="12.75">
      <c r="B126" s="248" t="s">
        <v>1127</v>
      </c>
      <c r="C126" s="102"/>
      <c r="D126" s="102"/>
      <c r="E126" s="102"/>
      <c r="F126" s="102"/>
      <c r="G126" s="102"/>
      <c r="H126" s="342">
        <v>0</v>
      </c>
      <c r="I126" s="342">
        <v>0</v>
      </c>
      <c r="L126" s="230"/>
    </row>
    <row r="127" spans="2:12" ht="12.75">
      <c r="B127" s="248" t="s">
        <v>647</v>
      </c>
      <c r="C127" s="102"/>
      <c r="D127" s="102"/>
      <c r="E127" s="102"/>
      <c r="F127" s="102"/>
      <c r="G127" s="102"/>
      <c r="H127" s="342">
        <v>0</v>
      </c>
      <c r="I127" s="342">
        <v>0</v>
      </c>
      <c r="L127" s="230"/>
    </row>
    <row r="128" spans="2:12" ht="13.5" thickBot="1">
      <c r="B128" s="254" t="s">
        <v>648</v>
      </c>
      <c r="C128" s="255"/>
      <c r="D128" s="255"/>
      <c r="E128" s="255"/>
      <c r="F128" s="255"/>
      <c r="G128" s="255"/>
      <c r="H128" s="361" t="e">
        <f>H127/H126</f>
        <v>#DIV/0!</v>
      </c>
      <c r="I128" s="361" t="e">
        <f>I127/I126</f>
        <v>#DIV/0!</v>
      </c>
      <c r="L128" s="230"/>
    </row>
    <row r="129" spans="1:12" ht="12.75">
      <c r="B129" s="55" t="s">
        <v>1241</v>
      </c>
      <c r="C129" s="102"/>
      <c r="D129" s="102"/>
      <c r="E129" s="102"/>
      <c r="L129" s="230"/>
    </row>
    <row r="130" spans="1:12" ht="12.75">
      <c r="B130" s="55" t="s">
        <v>1240</v>
      </c>
      <c r="C130" s="102"/>
      <c r="D130" s="102"/>
      <c r="E130" s="102"/>
      <c r="F130" s="102"/>
      <c r="L130" s="230"/>
    </row>
    <row r="131" spans="1:12" ht="12.75">
      <c r="B131" s="55" t="s">
        <v>1239</v>
      </c>
      <c r="C131" s="102"/>
      <c r="D131" s="102"/>
      <c r="E131" s="102"/>
      <c r="F131" s="102"/>
      <c r="L131" s="230"/>
    </row>
    <row r="132" spans="1:12" ht="12.75">
      <c r="B132" s="55" t="s">
        <v>1238</v>
      </c>
      <c r="C132" s="102"/>
      <c r="D132" s="102"/>
      <c r="E132" s="102"/>
      <c r="F132" s="102"/>
      <c r="L132" s="230"/>
    </row>
    <row r="133" spans="1:12" ht="39" hidden="1" customHeight="1" thickBot="1">
      <c r="A133" s="251" t="s">
        <v>820</v>
      </c>
      <c r="B133" s="926" t="s">
        <v>819</v>
      </c>
      <c r="C133" s="927"/>
      <c r="D133" s="927"/>
      <c r="E133" s="362"/>
      <c r="F133" s="362"/>
      <c r="G133" s="362"/>
      <c r="H133" s="363"/>
      <c r="I133" s="364" t="s">
        <v>1283</v>
      </c>
    </row>
    <row r="134" spans="1:12" ht="12.75" hidden="1" customHeight="1">
      <c r="A134" s="251" t="s">
        <v>820</v>
      </c>
      <c r="B134" s="248" t="s">
        <v>404</v>
      </c>
      <c r="C134" s="102"/>
      <c r="D134" s="102"/>
      <c r="E134" s="102"/>
      <c r="F134" s="102"/>
      <c r="G134" s="102"/>
      <c r="H134" s="365"/>
      <c r="I134" s="342">
        <v>0</v>
      </c>
    </row>
    <row r="135" spans="1:12" ht="13.5" hidden="1" customHeight="1" thickBot="1">
      <c r="A135" s="251" t="s">
        <v>820</v>
      </c>
      <c r="B135" s="248" t="s">
        <v>107</v>
      </c>
      <c r="C135" s="102"/>
      <c r="D135" s="102"/>
      <c r="E135" s="102"/>
      <c r="F135" s="102"/>
      <c r="G135" s="102"/>
      <c r="H135" s="365"/>
      <c r="I135" s="342">
        <v>0</v>
      </c>
    </row>
    <row r="136" spans="1:12" ht="13.5" hidden="1" customHeight="1" thickBot="1">
      <c r="A136" s="251" t="s">
        <v>820</v>
      </c>
      <c r="B136" s="249" t="s">
        <v>78</v>
      </c>
      <c r="C136" s="290"/>
      <c r="D136" s="290"/>
      <c r="E136" s="290"/>
      <c r="F136" s="290"/>
      <c r="G136" s="290"/>
      <c r="H136" s="366"/>
      <c r="I136" s="367">
        <f>SUM(I134:I135)</f>
        <v>0</v>
      </c>
    </row>
    <row r="137" spans="1:12" ht="13.5" hidden="1" customHeight="1" thickBot="1">
      <c r="A137" s="251" t="s">
        <v>820</v>
      </c>
    </row>
    <row r="138" spans="1:12" ht="26.25" hidden="1" customHeight="1" thickBot="1">
      <c r="A138" s="251" t="s">
        <v>820</v>
      </c>
      <c r="B138" s="859" t="s">
        <v>1284</v>
      </c>
      <c r="C138" s="860"/>
      <c r="D138" s="860"/>
      <c r="E138" s="72"/>
      <c r="F138" s="368" t="s">
        <v>74</v>
      </c>
      <c r="G138" s="369" t="s">
        <v>288</v>
      </c>
      <c r="H138" s="358" t="s">
        <v>289</v>
      </c>
      <c r="I138" s="358" t="s">
        <v>334</v>
      </c>
      <c r="J138" s="368" t="s">
        <v>290</v>
      </c>
      <c r="K138" s="358" t="s">
        <v>33</v>
      </c>
      <c r="L138" s="370"/>
    </row>
    <row r="139" spans="1:12" ht="13.5" hidden="1" customHeight="1" thickBot="1">
      <c r="A139" s="251" t="s">
        <v>820</v>
      </c>
      <c r="B139" s="246" t="s">
        <v>832</v>
      </c>
      <c r="C139" s="255"/>
      <c r="D139" s="255"/>
      <c r="E139" s="255"/>
      <c r="F139" s="294">
        <v>0</v>
      </c>
      <c r="G139" s="294">
        <v>0</v>
      </c>
      <c r="H139" s="290">
        <v>0</v>
      </c>
      <c r="I139" s="294">
        <v>0</v>
      </c>
      <c r="J139" s="290">
        <v>0</v>
      </c>
      <c r="K139" s="44">
        <f>SUM(F139:J139)</f>
        <v>0</v>
      </c>
    </row>
    <row r="140" spans="1:12" ht="12.75" hidden="1" customHeight="1">
      <c r="A140" s="251" t="s">
        <v>820</v>
      </c>
      <c r="B140" s="55" t="s">
        <v>75</v>
      </c>
    </row>
    <row r="141" spans="1:12" ht="12.75" hidden="1" customHeight="1">
      <c r="A141" s="256" t="s">
        <v>820</v>
      </c>
      <c r="B141" s="81" t="s">
        <v>434</v>
      </c>
    </row>
    <row r="142" spans="1:12" ht="12.75" hidden="1" customHeight="1">
      <c r="A142" s="256" t="s">
        <v>820</v>
      </c>
      <c r="B142" s="81" t="s">
        <v>65</v>
      </c>
    </row>
    <row r="143" spans="1:12" ht="12.75" hidden="1" customHeight="1">
      <c r="A143" s="256" t="s">
        <v>820</v>
      </c>
      <c r="B143" s="81" t="s">
        <v>66</v>
      </c>
    </row>
    <row r="144" spans="1:12" ht="12.75" hidden="1" customHeight="1">
      <c r="A144" s="251" t="s">
        <v>820</v>
      </c>
      <c r="B144" s="71"/>
      <c r="F144" s="41" t="s">
        <v>356</v>
      </c>
      <c r="G144" s="257" t="str">
        <f>IF(I126-K139=0,"","Sjekk antall effektuerte tildelinger av kommunale boliger i tab. 1-3-B1-rad 13")</f>
        <v/>
      </c>
    </row>
    <row r="145" spans="2:12" ht="12.75">
      <c r="B145" s="699"/>
      <c r="L145" s="230"/>
    </row>
    <row r="146" spans="2:12" ht="13.5" thickBot="1">
      <c r="C146" s="102"/>
      <c r="D146" s="102"/>
      <c r="E146" s="102"/>
      <c r="H146" s="102"/>
      <c r="J146" s="230"/>
    </row>
    <row r="147" spans="2:12" ht="33.75" customHeight="1">
      <c r="B147" s="415"/>
      <c r="C147" s="372"/>
      <c r="D147" s="372"/>
      <c r="E147" s="928" t="s">
        <v>1188</v>
      </c>
      <c r="F147" s="929"/>
      <c r="G147" s="929"/>
      <c r="H147" s="929"/>
      <c r="I147" s="930"/>
      <c r="J147" s="609"/>
      <c r="L147" s="767"/>
    </row>
    <row r="148" spans="2:12" ht="12.75">
      <c r="B148" s="28" t="s">
        <v>1186</v>
      </c>
      <c r="C148" s="285"/>
      <c r="D148" s="285"/>
      <c r="E148" s="636" t="s">
        <v>1012</v>
      </c>
      <c r="F148" s="637" t="s">
        <v>1012</v>
      </c>
      <c r="G148" s="669" t="s">
        <v>1012</v>
      </c>
      <c r="H148" s="670" t="s">
        <v>1012</v>
      </c>
      <c r="I148" s="724" t="s">
        <v>372</v>
      </c>
      <c r="J148" s="609"/>
      <c r="L148" s="768"/>
    </row>
    <row r="149" spans="2:12" ht="12.75">
      <c r="B149" s="680" t="s">
        <v>1209</v>
      </c>
      <c r="C149" s="375"/>
      <c r="D149" s="375"/>
      <c r="E149" s="636" t="s">
        <v>1013</v>
      </c>
      <c r="F149" s="637" t="s">
        <v>1014</v>
      </c>
      <c r="G149" s="669" t="s">
        <v>1014</v>
      </c>
      <c r="H149" s="670" t="s">
        <v>1014</v>
      </c>
      <c r="I149" s="725"/>
      <c r="J149" s="609"/>
      <c r="L149" s="768"/>
    </row>
    <row r="150" spans="2:12" ht="12.75">
      <c r="B150" s="28" t="s">
        <v>408</v>
      </c>
      <c r="C150" s="375"/>
      <c r="D150" s="375"/>
      <c r="E150" s="636" t="s">
        <v>1004</v>
      </c>
      <c r="F150" s="637" t="s">
        <v>1005</v>
      </c>
      <c r="G150" s="669" t="s">
        <v>1006</v>
      </c>
      <c r="H150" s="670" t="s">
        <v>1007</v>
      </c>
      <c r="I150" s="725"/>
      <c r="J150" s="609"/>
      <c r="L150" s="768"/>
    </row>
    <row r="151" spans="2:12" ht="26.25" thickBot="1">
      <c r="B151" s="848"/>
      <c r="C151" s="875"/>
      <c r="D151" s="377"/>
      <c r="E151" s="638" t="s">
        <v>1008</v>
      </c>
      <c r="F151" s="639" t="s">
        <v>1009</v>
      </c>
      <c r="G151" s="671" t="s">
        <v>1010</v>
      </c>
      <c r="H151" s="672" t="s">
        <v>1011</v>
      </c>
      <c r="I151" s="726"/>
      <c r="J151" s="615"/>
      <c r="L151" s="769"/>
    </row>
    <row r="152" spans="2:12" ht="12.75">
      <c r="B152" s="248" t="s">
        <v>621</v>
      </c>
      <c r="D152" s="6"/>
      <c r="E152" s="419"/>
      <c r="F152" s="420"/>
      <c r="G152" s="420"/>
      <c r="H152" s="611"/>
      <c r="I152" s="727">
        <f>SUM(E152:H152)</f>
        <v>0</v>
      </c>
      <c r="J152" s="285"/>
      <c r="L152" s="770"/>
    </row>
    <row r="153" spans="2:12" ht="13.5" thickBot="1">
      <c r="B153" s="259" t="s">
        <v>622</v>
      </c>
      <c r="C153" s="71"/>
      <c r="D153" s="71"/>
      <c r="E153" s="419"/>
      <c r="F153" s="420"/>
      <c r="G153" s="420"/>
      <c r="H153" s="612"/>
      <c r="I153" s="727">
        <f>SUM(E153:H153)</f>
        <v>0</v>
      </c>
      <c r="J153" s="285"/>
      <c r="L153" s="770"/>
    </row>
    <row r="154" spans="2:12" ht="13.5" thickBot="1">
      <c r="B154" s="13" t="s">
        <v>409</v>
      </c>
      <c r="C154" s="290"/>
      <c r="D154" s="290"/>
      <c r="E154" s="530">
        <f t="shared" ref="E154:I154" si="0">SUM(E152:E153)</f>
        <v>0</v>
      </c>
      <c r="F154" s="610">
        <f t="shared" si="0"/>
        <v>0</v>
      </c>
      <c r="G154" s="610">
        <f t="shared" si="0"/>
        <v>0</v>
      </c>
      <c r="H154" s="613">
        <f t="shared" si="0"/>
        <v>0</v>
      </c>
      <c r="I154" s="44">
        <f t="shared" si="0"/>
        <v>0</v>
      </c>
      <c r="J154" s="71"/>
      <c r="L154" s="770"/>
    </row>
    <row r="155" spans="2:12" ht="12.75">
      <c r="B155" s="630" t="s">
        <v>1024</v>
      </c>
      <c r="C155" s="102"/>
      <c r="L155" s="230"/>
    </row>
    <row r="156" spans="2:12" ht="12.75">
      <c r="B156" s="630" t="s">
        <v>1353</v>
      </c>
      <c r="C156" s="102"/>
      <c r="H156" s="102"/>
      <c r="L156" s="230"/>
    </row>
    <row r="157" spans="2:12" ht="12.75">
      <c r="B157" s="630" t="s">
        <v>1145</v>
      </c>
      <c r="C157" s="102"/>
      <c r="H157" s="102"/>
      <c r="L157" s="230"/>
    </row>
    <row r="158" spans="2:12" ht="12.75">
      <c r="B158" s="630" t="s">
        <v>1146</v>
      </c>
      <c r="C158" s="102"/>
      <c r="H158" s="102"/>
      <c r="L158" s="230"/>
    </row>
    <row r="159" spans="2:12" ht="13.5" thickBot="1">
      <c r="C159" s="102"/>
      <c r="H159" s="102"/>
      <c r="L159" s="230"/>
    </row>
    <row r="160" spans="2:12" ht="12.75">
      <c r="B160" s="415" t="s">
        <v>1187</v>
      </c>
      <c r="C160" s="372"/>
      <c r="D160" s="372"/>
      <c r="E160" s="851" t="s">
        <v>471</v>
      </c>
      <c r="F160" s="609"/>
      <c r="G160" s="609"/>
      <c r="H160" s="609"/>
      <c r="I160" s="609"/>
      <c r="L160" s="230"/>
    </row>
    <row r="161" spans="2:12" ht="12.75">
      <c r="B161" s="681" t="s">
        <v>1209</v>
      </c>
      <c r="C161" s="71"/>
      <c r="D161" s="71"/>
      <c r="E161" s="852"/>
      <c r="F161" s="609"/>
      <c r="G161" s="609"/>
      <c r="H161" s="609"/>
      <c r="I161" s="609"/>
      <c r="L161" s="230"/>
    </row>
    <row r="162" spans="2:12" ht="12.75">
      <c r="B162" s="854" t="s">
        <v>1147</v>
      </c>
      <c r="C162" s="855"/>
      <c r="D162" s="856"/>
      <c r="E162" s="852"/>
      <c r="F162" s="609"/>
      <c r="G162" s="609"/>
      <c r="H162" s="609"/>
      <c r="I162" s="609"/>
      <c r="L162" s="230"/>
    </row>
    <row r="163" spans="2:12" ht="18.75" customHeight="1" thickBot="1">
      <c r="B163" s="848" t="s">
        <v>1148</v>
      </c>
      <c r="C163" s="849"/>
      <c r="D163" s="850"/>
      <c r="E163" s="853"/>
      <c r="F163" s="722"/>
      <c r="G163" s="723"/>
      <c r="H163" s="723"/>
      <c r="I163" s="615"/>
      <c r="L163" s="230"/>
    </row>
    <row r="164" spans="2:12" ht="12.75">
      <c r="B164" s="248" t="s">
        <v>1168</v>
      </c>
      <c r="C164" s="102"/>
      <c r="D164" s="6"/>
      <c r="E164" s="289"/>
      <c r="F164" s="285"/>
      <c r="G164" s="285"/>
      <c r="H164" s="285"/>
      <c r="I164" s="71"/>
      <c r="L164" s="230"/>
    </row>
    <row r="165" spans="2:12" ht="13.5" thickBot="1">
      <c r="B165" s="259" t="s">
        <v>1169</v>
      </c>
      <c r="C165" s="71"/>
      <c r="D165" s="71"/>
      <c r="E165" s="289"/>
      <c r="F165" s="285"/>
      <c r="G165" s="285"/>
      <c r="H165" s="285"/>
      <c r="I165" s="71"/>
      <c r="L165" s="230"/>
    </row>
    <row r="166" spans="2:12" ht="13.5" thickBot="1">
      <c r="B166" s="13" t="s">
        <v>409</v>
      </c>
      <c r="C166" s="290"/>
      <c r="D166" s="290"/>
      <c r="E166" s="44">
        <f t="shared" ref="E166" si="1">SUM(E164:E165)</f>
        <v>0</v>
      </c>
      <c r="F166" s="71"/>
      <c r="G166" s="71"/>
      <c r="H166" s="71"/>
      <c r="I166" s="71"/>
      <c r="L166" s="375"/>
    </row>
    <row r="167" spans="2:12" ht="12.75">
      <c r="B167" s="6"/>
      <c r="C167" s="102"/>
      <c r="D167" s="323" t="s">
        <v>415</v>
      </c>
      <c r="E167" s="390" t="str">
        <f>IF(E166=0,"","Husk å kommentere nedenfor")</f>
        <v/>
      </c>
      <c r="F167" s="71"/>
      <c r="G167" s="71"/>
      <c r="H167" s="71"/>
      <c r="I167" s="71"/>
      <c r="L167" s="375"/>
    </row>
    <row r="168" spans="2:12" ht="12.75">
      <c r="B168" s="631"/>
      <c r="C168" s="102"/>
      <c r="F168" s="71"/>
      <c r="G168" s="71"/>
      <c r="H168" s="71"/>
      <c r="I168" s="71"/>
      <c r="L168" s="375"/>
    </row>
    <row r="169" spans="2:12" ht="13.5" thickBot="1">
      <c r="C169" s="102"/>
      <c r="H169" s="102"/>
      <c r="L169" s="230"/>
    </row>
    <row r="170" spans="2:12" ht="12.75">
      <c r="B170" s="415" t="s">
        <v>603</v>
      </c>
      <c r="C170" s="372"/>
      <c r="D170" s="372"/>
      <c r="E170" s="372"/>
      <c r="F170" s="372"/>
      <c r="G170" s="37" t="s">
        <v>410</v>
      </c>
      <c r="H170" s="756" t="s">
        <v>410</v>
      </c>
      <c r="I170" s="37" t="s">
        <v>806</v>
      </c>
      <c r="L170" s="230"/>
    </row>
    <row r="171" spans="2:12" ht="12.75">
      <c r="B171" s="681" t="s">
        <v>1370</v>
      </c>
      <c r="C171" s="71"/>
      <c r="D171" s="71"/>
      <c r="E171" s="71"/>
      <c r="F171" s="375"/>
      <c r="G171" s="386" t="s">
        <v>626</v>
      </c>
      <c r="H171" s="757" t="s">
        <v>412</v>
      </c>
      <c r="I171" s="386" t="s">
        <v>774</v>
      </c>
      <c r="L171" s="230"/>
    </row>
    <row r="172" spans="2:12" ht="12.75">
      <c r="B172" s="28" t="s">
        <v>411</v>
      </c>
      <c r="C172" s="71"/>
      <c r="D172" s="71"/>
      <c r="E172" s="71"/>
      <c r="F172" s="375"/>
      <c r="G172" s="388" t="s">
        <v>413</v>
      </c>
      <c r="H172" s="758" t="s">
        <v>413</v>
      </c>
      <c r="I172" s="386"/>
      <c r="L172" s="230"/>
    </row>
    <row r="173" spans="2:12" ht="13.5" thickBot="1">
      <c r="B173" s="29" t="s">
        <v>1371</v>
      </c>
      <c r="C173" s="377"/>
      <c r="D173" s="377"/>
      <c r="E173" s="377"/>
      <c r="F173" s="377"/>
      <c r="G173" s="35" t="s">
        <v>414</v>
      </c>
      <c r="H173" s="759" t="s">
        <v>414</v>
      </c>
      <c r="I173" s="378"/>
      <c r="L173" s="230"/>
    </row>
    <row r="174" spans="2:12" ht="12.75">
      <c r="B174" s="248" t="s">
        <v>621</v>
      </c>
      <c r="D174" s="6"/>
      <c r="E174" s="6"/>
      <c r="F174" s="6"/>
      <c r="G174" s="248"/>
      <c r="H174" s="288">
        <v>0</v>
      </c>
      <c r="I174" s="380">
        <f>SUM(G174:H174)</f>
        <v>0</v>
      </c>
      <c r="L174" s="230"/>
    </row>
    <row r="175" spans="2:12" ht="13.5" thickBot="1">
      <c r="B175" s="259" t="s">
        <v>622</v>
      </c>
      <c r="C175" s="71"/>
      <c r="D175" s="71"/>
      <c r="E175" s="71"/>
      <c r="F175" s="71"/>
      <c r="G175" s="248"/>
      <c r="H175" s="289"/>
      <c r="I175" s="380">
        <f>SUM(G175:H175)</f>
        <v>0</v>
      </c>
      <c r="L175" s="230"/>
    </row>
    <row r="176" spans="2:12" ht="13.5" thickBot="1">
      <c r="B176" s="13" t="s">
        <v>409</v>
      </c>
      <c r="C176" s="290"/>
      <c r="D176" s="290"/>
      <c r="E176" s="290"/>
      <c r="F176" s="290"/>
      <c r="G176" s="381">
        <f>SUM(G174:G175)</f>
        <v>0</v>
      </c>
      <c r="H176" s="44">
        <f>SUM(H174:H175)</f>
        <v>0</v>
      </c>
      <c r="I176" s="382">
        <f>SUM(I174:I175)</f>
        <v>0</v>
      </c>
      <c r="L176" s="230"/>
    </row>
    <row r="177" spans="2:12" ht="12.75">
      <c r="B177" s="614"/>
      <c r="C177" s="102"/>
      <c r="G177" s="323" t="s">
        <v>415</v>
      </c>
      <c r="H177" s="390" t="str">
        <f>IF(H176=0,"","Husk å kommentere nedenfor")</f>
        <v/>
      </c>
      <c r="L177" s="230"/>
    </row>
    <row r="178" spans="2:12" ht="13.5" thickBot="1">
      <c r="B178" s="614"/>
      <c r="C178" s="102"/>
      <c r="G178" s="323"/>
      <c r="H178" s="641"/>
      <c r="L178" s="230"/>
    </row>
    <row r="179" spans="2:12" ht="13.5" thickBot="1">
      <c r="B179" s="766" t="s">
        <v>1372</v>
      </c>
      <c r="C179" s="781"/>
      <c r="D179" s="781"/>
      <c r="E179" s="781"/>
      <c r="F179" s="781"/>
      <c r="G179" s="781"/>
      <c r="H179" s="781"/>
      <c r="I179" s="294"/>
      <c r="L179" s="230"/>
    </row>
    <row r="180" spans="2:12" ht="12.75">
      <c r="B180" s="630"/>
      <c r="C180" s="285"/>
      <c r="D180" s="285"/>
      <c r="E180" s="285"/>
      <c r="F180" s="285"/>
      <c r="G180" s="285"/>
      <c r="H180" s="26"/>
      <c r="I180" s="102"/>
      <c r="L180" s="230"/>
    </row>
    <row r="181" spans="2:12" ht="12.75">
      <c r="B181" s="3" t="s">
        <v>1028</v>
      </c>
      <c r="C181" s="345"/>
      <c r="D181" s="345"/>
      <c r="E181" s="345"/>
      <c r="F181" s="345"/>
      <c r="H181" s="102"/>
    </row>
    <row r="182" spans="2:12" ht="12.75">
      <c r="B182" s="3"/>
      <c r="C182" s="345"/>
      <c r="D182" s="345"/>
      <c r="E182" s="345"/>
      <c r="F182" s="345"/>
      <c r="H182" s="102"/>
    </row>
    <row r="183" spans="2:12" ht="12.75">
      <c r="H183" s="102"/>
    </row>
    <row r="184" spans="2:12" ht="13.5" thickBot="1"/>
    <row r="185" spans="2:12" ht="12.75">
      <c r="B185" s="273"/>
      <c r="C185" s="272"/>
      <c r="D185" s="272"/>
      <c r="E185" s="272"/>
      <c r="F185" s="37" t="s">
        <v>806</v>
      </c>
      <c r="G185" s="37" t="s">
        <v>806</v>
      </c>
      <c r="H185" s="37" t="s">
        <v>416</v>
      </c>
      <c r="I185" s="37" t="s">
        <v>416</v>
      </c>
      <c r="J185" s="37" t="s">
        <v>806</v>
      </c>
      <c r="K185" s="37" t="s">
        <v>806</v>
      </c>
      <c r="L185" s="37" t="s">
        <v>806</v>
      </c>
    </row>
    <row r="186" spans="2:12" ht="12.75">
      <c r="B186" s="7" t="s">
        <v>604</v>
      </c>
      <c r="C186" s="102"/>
      <c r="D186" s="102"/>
      <c r="E186" s="102"/>
      <c r="F186" s="386" t="s">
        <v>774</v>
      </c>
      <c r="G186" s="386" t="s">
        <v>774</v>
      </c>
      <c r="H186" s="386" t="s">
        <v>417</v>
      </c>
      <c r="I186" s="386" t="s">
        <v>417</v>
      </c>
      <c r="J186" s="386" t="s">
        <v>774</v>
      </c>
      <c r="K186" s="386" t="s">
        <v>774</v>
      </c>
      <c r="L186" s="386" t="s">
        <v>626</v>
      </c>
    </row>
    <row r="187" spans="2:12" ht="12.75">
      <c r="B187" s="7" t="s">
        <v>418</v>
      </c>
      <c r="C187" s="3"/>
      <c r="D187" s="3"/>
      <c r="E187" s="3"/>
      <c r="F187" s="386" t="s">
        <v>419</v>
      </c>
      <c r="G187" s="386" t="s">
        <v>419</v>
      </c>
      <c r="H187" s="386" t="s">
        <v>419</v>
      </c>
      <c r="I187" s="386" t="s">
        <v>419</v>
      </c>
      <c r="J187" s="386" t="s">
        <v>422</v>
      </c>
      <c r="K187" s="386" t="s">
        <v>965</v>
      </c>
      <c r="L187" s="386" t="s">
        <v>423</v>
      </c>
    </row>
    <row r="188" spans="2:12" ht="12.75">
      <c r="B188" s="7" t="s">
        <v>1161</v>
      </c>
      <c r="C188" s="3"/>
      <c r="D188" s="3"/>
      <c r="E188" s="3"/>
      <c r="F188" s="386" t="s">
        <v>363</v>
      </c>
      <c r="G188" s="386" t="s">
        <v>363</v>
      </c>
      <c r="H188" s="386" t="s">
        <v>366</v>
      </c>
      <c r="I188" s="386" t="s">
        <v>367</v>
      </c>
      <c r="J188" s="386" t="s">
        <v>419</v>
      </c>
      <c r="K188" s="386" t="s">
        <v>419</v>
      </c>
      <c r="L188" s="386" t="s">
        <v>364</v>
      </c>
    </row>
    <row r="189" spans="2:12" ht="12.75">
      <c r="B189" s="28" t="s">
        <v>1373</v>
      </c>
      <c r="C189" s="375"/>
      <c r="D189" s="375"/>
      <c r="E189" s="3"/>
      <c r="F189" s="386" t="s">
        <v>365</v>
      </c>
      <c r="G189" s="386" t="s">
        <v>365</v>
      </c>
      <c r="H189" s="589" t="s">
        <v>370</v>
      </c>
      <c r="I189" s="588" t="s">
        <v>371</v>
      </c>
      <c r="J189" s="386" t="s">
        <v>420</v>
      </c>
      <c r="K189" s="386" t="s">
        <v>421</v>
      </c>
      <c r="L189" s="386" t="s">
        <v>368</v>
      </c>
    </row>
    <row r="190" spans="2:12" ht="12.75">
      <c r="B190" s="7"/>
      <c r="C190" s="6"/>
      <c r="D190" s="6"/>
      <c r="E190" s="6"/>
      <c r="F190" s="386" t="s">
        <v>369</v>
      </c>
      <c r="G190" s="587" t="s">
        <v>369</v>
      </c>
      <c r="H190" s="587" t="s">
        <v>420</v>
      </c>
      <c r="I190" s="386" t="s">
        <v>421</v>
      </c>
      <c r="J190" s="386"/>
      <c r="K190" s="386"/>
      <c r="L190" s="644" t="s">
        <v>802</v>
      </c>
    </row>
    <row r="191" spans="2:12" ht="13.5" thickBot="1">
      <c r="B191" s="12"/>
      <c r="C191" s="14"/>
      <c r="D191" s="14"/>
      <c r="E191" s="14"/>
      <c r="F191" s="497" t="s">
        <v>420</v>
      </c>
      <c r="G191" s="38" t="s">
        <v>421</v>
      </c>
      <c r="H191" s="38"/>
      <c r="I191" s="35"/>
      <c r="J191" s="35"/>
      <c r="K191" s="35"/>
      <c r="L191" s="35"/>
    </row>
    <row r="192" spans="2:12" ht="12.75">
      <c r="B192" s="248" t="s">
        <v>621</v>
      </c>
      <c r="D192" s="6"/>
      <c r="E192" s="6"/>
      <c r="F192" s="248"/>
      <c r="G192" s="289"/>
      <c r="H192" s="289"/>
      <c r="I192" s="289"/>
      <c r="J192" s="376"/>
      <c r="K192" s="376"/>
      <c r="L192" s="376"/>
    </row>
    <row r="193" spans="1:12" ht="13.5" thickBot="1">
      <c r="B193" s="259" t="s">
        <v>622</v>
      </c>
      <c r="C193" s="71"/>
      <c r="D193" s="71"/>
      <c r="E193" s="71"/>
      <c r="F193" s="248"/>
      <c r="G193" s="289"/>
      <c r="H193" s="289"/>
      <c r="I193" s="289"/>
      <c r="J193" s="376"/>
      <c r="K193" s="376"/>
      <c r="L193" s="376"/>
    </row>
    <row r="194" spans="1:12" ht="13.5" thickBot="1">
      <c r="B194" s="13" t="s">
        <v>372</v>
      </c>
      <c r="C194" s="290"/>
      <c r="D194" s="290"/>
      <c r="E194" s="290"/>
      <c r="F194" s="381">
        <f t="shared" ref="F194:L194" si="2">SUM(F192:F193)</f>
        <v>0</v>
      </c>
      <c r="G194" s="44">
        <f t="shared" si="2"/>
        <v>0</v>
      </c>
      <c r="H194" s="382">
        <f t="shared" si="2"/>
        <v>0</v>
      </c>
      <c r="I194" s="382">
        <f t="shared" si="2"/>
        <v>0</v>
      </c>
      <c r="J194" s="44">
        <f t="shared" si="2"/>
        <v>0</v>
      </c>
      <c r="K194" s="44">
        <f t="shared" si="2"/>
        <v>0</v>
      </c>
      <c r="L194" s="44">
        <f t="shared" si="2"/>
        <v>0</v>
      </c>
    </row>
    <row r="195" spans="1:12" ht="12.75">
      <c r="B195" s="55" t="s">
        <v>966</v>
      </c>
      <c r="C195" s="102"/>
      <c r="D195" s="102"/>
      <c r="E195" s="102"/>
      <c r="F195" s="71"/>
      <c r="G195" s="71"/>
      <c r="H195" s="71"/>
      <c r="I195" s="71"/>
      <c r="J195" s="71"/>
      <c r="K195" s="71"/>
      <c r="L195" s="71"/>
    </row>
    <row r="196" spans="1:12" ht="12.75">
      <c r="B196" s="55" t="s">
        <v>974</v>
      </c>
    </row>
    <row r="197" spans="1:12" ht="12.75">
      <c r="B197" s="55"/>
    </row>
    <row r="198" spans="1:12" ht="12.75">
      <c r="B198" s="55"/>
    </row>
    <row r="199" spans="1:12" ht="13.5" thickBot="1">
      <c r="B199" s="55"/>
    </row>
    <row r="200" spans="1:12" ht="12.75">
      <c r="B200" s="34" t="s">
        <v>605</v>
      </c>
      <c r="C200" s="392"/>
      <c r="D200" s="261"/>
      <c r="E200" s="261"/>
      <c r="F200" s="261"/>
      <c r="G200" s="261"/>
      <c r="H200" s="261"/>
      <c r="I200" s="261"/>
      <c r="J200" s="393"/>
      <c r="K200" s="393"/>
    </row>
    <row r="201" spans="1:12" ht="12.75">
      <c r="B201" s="31" t="s">
        <v>1374</v>
      </c>
      <c r="C201" s="43"/>
      <c r="D201" s="385"/>
      <c r="E201" s="385"/>
      <c r="F201" s="385"/>
      <c r="G201" s="262"/>
      <c r="H201" s="383"/>
      <c r="I201" s="262"/>
      <c r="J201" s="394"/>
      <c r="K201" s="394"/>
      <c r="L201" s="230"/>
    </row>
    <row r="202" spans="1:12" ht="13.5" thickBot="1">
      <c r="B202" s="254" t="s">
        <v>777</v>
      </c>
      <c r="C202" s="263"/>
      <c r="D202" s="389"/>
      <c r="E202" s="389"/>
      <c r="F202" s="389"/>
      <c r="G202" s="383"/>
      <c r="H202" s="383"/>
      <c r="I202" s="263"/>
      <c r="J202" s="62"/>
      <c r="K202" s="62"/>
    </row>
    <row r="203" spans="1:12" s="50" customFormat="1" ht="26.25" thickBot="1">
      <c r="A203" s="293"/>
      <c r="B203" s="241"/>
      <c r="C203" s="243"/>
      <c r="D203" s="395" t="s">
        <v>778</v>
      </c>
      <c r="E203" s="242" t="s">
        <v>287</v>
      </c>
      <c r="F203" s="241" t="s">
        <v>288</v>
      </c>
      <c r="G203" s="395" t="s">
        <v>289</v>
      </c>
      <c r="H203" s="395" t="s">
        <v>334</v>
      </c>
      <c r="I203" s="242" t="s">
        <v>290</v>
      </c>
      <c r="J203" s="339" t="s">
        <v>33</v>
      </c>
      <c r="K203" s="364" t="s">
        <v>34</v>
      </c>
    </row>
    <row r="204" spans="1:12" ht="13.5" thickBot="1">
      <c r="B204" s="246" t="s">
        <v>106</v>
      </c>
      <c r="C204" s="264"/>
      <c r="D204" s="260">
        <v>0</v>
      </c>
      <c r="E204" s="255">
        <v>0</v>
      </c>
      <c r="F204" s="260">
        <v>0</v>
      </c>
      <c r="G204" s="294">
        <v>0</v>
      </c>
      <c r="H204" s="294">
        <v>0</v>
      </c>
      <c r="I204" s="294">
        <v>0</v>
      </c>
      <c r="J204" s="396">
        <f>SUM(D204:I204)</f>
        <v>0</v>
      </c>
      <c r="K204" s="397">
        <f>IF(D204=0,0,D204/J204)</f>
        <v>0</v>
      </c>
    </row>
    <row r="205" spans="1:12" ht="12.75">
      <c r="B205" s="630" t="s">
        <v>475</v>
      </c>
      <c r="H205" s="102"/>
    </row>
    <row r="206" spans="1:12" ht="13.5" thickBot="1">
      <c r="H206" s="102"/>
    </row>
    <row r="207" spans="1:12" ht="12.75">
      <c r="B207" s="8" t="s">
        <v>606</v>
      </c>
      <c r="C207" s="398"/>
      <c r="D207" s="272"/>
      <c r="E207" s="272"/>
      <c r="F207" s="272"/>
      <c r="G207" s="272"/>
      <c r="H207" s="272"/>
      <c r="I207" s="265"/>
      <c r="J207" s="399"/>
      <c r="K207" s="400"/>
    </row>
    <row r="208" spans="1:12" ht="12.75">
      <c r="B208" s="7" t="s">
        <v>1375</v>
      </c>
      <c r="C208" s="6"/>
      <c r="D208" s="6"/>
      <c r="E208" s="6"/>
      <c r="F208" s="6"/>
      <c r="G208" s="102"/>
      <c r="H208" s="102"/>
      <c r="I208" s="266"/>
      <c r="J208" s="401"/>
      <c r="K208" s="15"/>
    </row>
    <row r="209" spans="1:11" ht="13.5" thickBot="1">
      <c r="B209" s="12"/>
      <c r="C209" s="14"/>
      <c r="D209" s="14"/>
      <c r="E209" s="14"/>
      <c r="F209" s="14"/>
      <c r="G209" s="255"/>
      <c r="H209" s="255"/>
      <c r="I209" s="267"/>
      <c r="J209" s="24"/>
      <c r="K209" s="388"/>
    </row>
    <row r="210" spans="1:11" ht="26.25" thickBot="1">
      <c r="B210" s="12"/>
      <c r="C210" s="402"/>
      <c r="D210" s="403" t="s">
        <v>778</v>
      </c>
      <c r="E210" s="404" t="s">
        <v>287</v>
      </c>
      <c r="F210" s="405" t="s">
        <v>288</v>
      </c>
      <c r="G210" s="403" t="s">
        <v>289</v>
      </c>
      <c r="H210" s="403" t="s">
        <v>334</v>
      </c>
      <c r="I210" s="404" t="s">
        <v>290</v>
      </c>
      <c r="J210" s="339" t="s">
        <v>33</v>
      </c>
      <c r="K210" s="339" t="s">
        <v>34</v>
      </c>
    </row>
    <row r="211" spans="1:11" ht="13.5" thickBot="1">
      <c r="B211" s="246" t="s">
        <v>476</v>
      </c>
      <c r="C211" s="267"/>
      <c r="D211" s="260">
        <v>0</v>
      </c>
      <c r="E211" s="255">
        <v>0</v>
      </c>
      <c r="F211" s="260">
        <v>0</v>
      </c>
      <c r="G211" s="255">
        <v>0</v>
      </c>
      <c r="H211" s="294">
        <v>0</v>
      </c>
      <c r="I211" s="255"/>
      <c r="J211" s="396">
        <f>SUM(D211:I211)</f>
        <v>0</v>
      </c>
      <c r="K211" s="397">
        <f>IF(D211=0,0,D211/J211)</f>
        <v>0</v>
      </c>
    </row>
    <row r="212" spans="1:11" ht="12.75">
      <c r="B212" s="55" t="s">
        <v>477</v>
      </c>
      <c r="H212" s="102"/>
    </row>
    <row r="213" spans="1:11" ht="12.75">
      <c r="B213" s="55" t="s">
        <v>478</v>
      </c>
      <c r="H213" s="102"/>
    </row>
    <row r="214" spans="1:11" ht="12.75">
      <c r="B214" s="40" t="s">
        <v>864</v>
      </c>
      <c r="H214" s="102"/>
    </row>
    <row r="215" spans="1:11" ht="12.75">
      <c r="B215" s="55" t="s">
        <v>479</v>
      </c>
      <c r="H215" s="102"/>
    </row>
    <row r="216" spans="1:11" ht="13.5" thickBot="1">
      <c r="H216" s="102"/>
    </row>
    <row r="217" spans="1:11" s="50" customFormat="1" ht="60" customHeight="1" thickBot="1">
      <c r="A217" s="293"/>
      <c r="B217" s="241" t="str">
        <f>"Tabell 1 - 9  -  Tilgjengelighet ved sosialtjenesten pr. 31.08."</f>
        <v>Tabell 1 - 9  -  Tilgjengelighet ved sosialtjenesten pr. 31.08.</v>
      </c>
      <c r="C217" s="242"/>
      <c r="D217" s="243"/>
      <c r="E217" s="406"/>
    </row>
    <row r="218" spans="1:11" ht="12.75">
      <c r="B218" s="248" t="s">
        <v>461</v>
      </c>
      <c r="C218" s="102"/>
      <c r="D218" s="266" t="s">
        <v>400</v>
      </c>
      <c r="E218" s="407" t="s">
        <v>480</v>
      </c>
    </row>
    <row r="219" spans="1:11" ht="12.75">
      <c r="B219" s="248" t="s">
        <v>462</v>
      </c>
      <c r="C219" s="102"/>
      <c r="D219" s="407"/>
      <c r="E219" s="408"/>
    </row>
    <row r="220" spans="1:11" ht="12.75">
      <c r="B220" s="248" t="s">
        <v>463</v>
      </c>
      <c r="C220" s="102"/>
      <c r="D220" s="407"/>
      <c r="E220" s="408"/>
    </row>
    <row r="221" spans="1:11" ht="12" customHeight="1" thickBot="1">
      <c r="B221" s="246" t="s">
        <v>464</v>
      </c>
      <c r="C221" s="255"/>
      <c r="D221" s="409"/>
      <c r="E221" s="269"/>
    </row>
    <row r="222" spans="1:11" ht="15.75" customHeight="1">
      <c r="B222" s="55" t="s">
        <v>952</v>
      </c>
      <c r="H222" s="102"/>
    </row>
    <row r="223" spans="1:11" ht="12.75">
      <c r="B223" s="55" t="s">
        <v>953</v>
      </c>
      <c r="H223" s="102"/>
    </row>
    <row r="224" spans="1:11" ht="12.75"/>
    <row r="225" spans="2:13" ht="13.5" thickBot="1">
      <c r="B225" s="154"/>
      <c r="C225" s="71"/>
      <c r="L225" s="230"/>
    </row>
    <row r="226" spans="2:13" ht="19.5" customHeight="1" thickBot="1">
      <c r="B226" s="762" t="s">
        <v>1376</v>
      </c>
      <c r="C226" s="763"/>
      <c r="D226" s="763"/>
      <c r="E226" s="764"/>
      <c r="F226" s="294"/>
      <c r="G226" s="294"/>
      <c r="K226" s="230"/>
      <c r="L226" s="230"/>
    </row>
    <row r="227" spans="2:13" ht="15" customHeight="1">
      <c r="B227" s="81" t="s">
        <v>1242</v>
      </c>
      <c r="C227" s="761"/>
      <c r="D227" s="761"/>
      <c r="E227" s="761"/>
      <c r="F227" s="102"/>
      <c r="G227" s="696"/>
      <c r="H227" s="102"/>
      <c r="I227" s="695"/>
      <c r="K227" s="230"/>
      <c r="L227" s="230"/>
    </row>
    <row r="228" spans="2:13" ht="15" customHeight="1">
      <c r="B228" s="699" t="s">
        <v>1354</v>
      </c>
      <c r="C228" s="828"/>
      <c r="D228" s="828"/>
      <c r="E228" s="828"/>
      <c r="F228" s="102"/>
      <c r="G228" s="696"/>
      <c r="H228" s="102"/>
      <c r="I228" s="695"/>
      <c r="K228" s="230"/>
      <c r="L228" s="230"/>
    </row>
    <row r="229" spans="2:13" ht="12.75" customHeight="1">
      <c r="B229" s="630" t="s">
        <v>1355</v>
      </c>
      <c r="C229" s="285"/>
      <c r="D229" s="285"/>
      <c r="E229" s="285"/>
      <c r="F229" s="412"/>
      <c r="G229" s="230"/>
      <c r="H229" s="230"/>
      <c r="I229" s="230"/>
      <c r="K229" s="230"/>
      <c r="L229" s="230"/>
      <c r="M229" s="413"/>
    </row>
    <row r="230" spans="2:13" ht="12.75" customHeight="1" thickBot="1">
      <c r="C230" s="285"/>
      <c r="D230" s="285"/>
      <c r="E230" s="285"/>
      <c r="F230" s="412"/>
      <c r="G230" s="230"/>
      <c r="H230" s="230"/>
      <c r="I230" s="230"/>
      <c r="K230" s="230"/>
      <c r="L230" s="230"/>
      <c r="M230" s="413"/>
    </row>
    <row r="231" spans="2:13" ht="12.75" customHeight="1" thickBot="1">
      <c r="B231" s="762" t="s">
        <v>1377</v>
      </c>
      <c r="C231" s="790"/>
      <c r="D231" s="790"/>
      <c r="E231" s="791"/>
      <c r="F231" s="294"/>
      <c r="G231" s="294"/>
      <c r="H231" s="411"/>
      <c r="I231" s="230"/>
      <c r="K231" s="230"/>
      <c r="L231" s="230"/>
      <c r="M231" s="413"/>
    </row>
    <row r="232" spans="2:13" ht="12.75" customHeight="1" thickBot="1">
      <c r="B232" s="348"/>
      <c r="C232" s="230"/>
      <c r="D232" s="230"/>
      <c r="E232" s="230"/>
      <c r="F232" s="230"/>
      <c r="G232" s="230"/>
      <c r="H232" s="230"/>
      <c r="I232" s="230"/>
      <c r="K232" s="230"/>
      <c r="L232" s="230"/>
      <c r="M232" s="413"/>
    </row>
    <row r="233" spans="2:13" ht="17.25" customHeight="1" thickBot="1">
      <c r="B233" s="762" t="s">
        <v>1378</v>
      </c>
      <c r="C233" s="776"/>
      <c r="D233" s="776"/>
      <c r="E233" s="777"/>
      <c r="F233" s="697"/>
      <c r="G233" s="230"/>
      <c r="H233" s="711"/>
      <c r="I233" s="230"/>
      <c r="K233" s="230"/>
      <c r="L233" s="230"/>
      <c r="M233" s="413"/>
    </row>
    <row r="234" spans="2:13" ht="17.25" customHeight="1">
      <c r="B234" s="348" t="s">
        <v>1132</v>
      </c>
      <c r="C234" s="761"/>
      <c r="D234" s="761"/>
      <c r="E234" s="761"/>
      <c r="F234" s="285"/>
      <c r="H234" s="230"/>
      <c r="I234" s="230"/>
      <c r="K234" s="230"/>
      <c r="L234" s="230"/>
      <c r="M234" s="413"/>
    </row>
    <row r="235" spans="2:13" ht="12.75" customHeight="1">
      <c r="C235" s="230"/>
      <c r="D235" s="230"/>
      <c r="E235" s="230"/>
      <c r="F235" s="230"/>
      <c r="H235" s="230"/>
      <c r="I235" s="230"/>
      <c r="K235" s="230"/>
      <c r="L235" s="230"/>
      <c r="M235" s="413"/>
    </row>
    <row r="236" spans="2:13" ht="14.25" customHeight="1" thickBot="1">
      <c r="B236" s="693"/>
      <c r="C236" s="230"/>
      <c r="D236" s="230"/>
      <c r="E236" s="230"/>
      <c r="F236" s="230"/>
      <c r="G236" s="230"/>
      <c r="H236" s="230"/>
      <c r="I236" s="230"/>
      <c r="L236" s="230"/>
      <c r="M236" s="413"/>
    </row>
    <row r="237" spans="2:13" ht="93.75" customHeight="1" thickBot="1">
      <c r="B237" s="69" t="s">
        <v>1379</v>
      </c>
      <c r="C237" s="236"/>
      <c r="D237" s="339" t="s">
        <v>882</v>
      </c>
      <c r="E237" s="339" t="s">
        <v>1142</v>
      </c>
      <c r="F237" s="882" t="s">
        <v>1189</v>
      </c>
      <c r="G237" s="883"/>
      <c r="K237" s="230"/>
      <c r="L237" s="230"/>
      <c r="M237" s="413"/>
    </row>
    <row r="238" spans="2:13" ht="29.25" customHeight="1">
      <c r="B238" s="899" t="s">
        <v>1246</v>
      </c>
      <c r="C238" s="900"/>
      <c r="D238" s="288"/>
      <c r="E238" s="288"/>
      <c r="F238" s="869"/>
      <c r="G238" s="870"/>
      <c r="K238" s="230"/>
      <c r="L238" s="230"/>
      <c r="M238" s="413"/>
    </row>
    <row r="239" spans="2:13" ht="30.75" customHeight="1">
      <c r="B239" s="884" t="s">
        <v>1129</v>
      </c>
      <c r="C239" s="885"/>
      <c r="D239" s="289"/>
      <c r="E239" s="289"/>
      <c r="F239" s="865"/>
      <c r="G239" s="866"/>
      <c r="H239" s="102"/>
      <c r="K239" s="230"/>
      <c r="L239" s="230"/>
      <c r="M239" s="413"/>
    </row>
    <row r="240" spans="2:13" ht="30.75" customHeight="1" thickBot="1">
      <c r="B240" s="884" t="s">
        <v>1130</v>
      </c>
      <c r="C240" s="885"/>
      <c r="D240" s="289"/>
      <c r="E240" s="289"/>
      <c r="F240" s="865"/>
      <c r="G240" s="866"/>
      <c r="H240" s="102"/>
      <c r="K240" s="230"/>
      <c r="L240" s="230"/>
      <c r="M240" s="413"/>
    </row>
    <row r="241" spans="2:13" ht="14.25" customHeight="1" thickBot="1">
      <c r="B241" s="721" t="s">
        <v>481</v>
      </c>
      <c r="C241" s="718"/>
      <c r="D241" s="551">
        <f>SUBTOTAL(9,D238:D240)</f>
        <v>0</v>
      </c>
      <c r="E241" s="551">
        <f>SUBTOTAL(9,E238:E240)</f>
        <v>0</v>
      </c>
      <c r="F241" s="867">
        <f>SUBTOTAL(9,F238:F240)</f>
        <v>0</v>
      </c>
      <c r="G241" s="868"/>
      <c r="H241" s="102"/>
      <c r="K241" s="230"/>
      <c r="L241" s="230"/>
      <c r="M241" s="413"/>
    </row>
    <row r="242" spans="2:13" ht="42" customHeight="1">
      <c r="B242" s="886" t="s">
        <v>1247</v>
      </c>
      <c r="C242" s="886"/>
      <c r="D242" s="886"/>
      <c r="E242" s="886"/>
      <c r="F242" s="886"/>
      <c r="G242" s="886"/>
      <c r="H242" s="886"/>
      <c r="I242" s="886"/>
      <c r="J242" s="886"/>
      <c r="L242" s="230"/>
      <c r="M242" s="413"/>
    </row>
    <row r="243" spans="2:13" ht="18" customHeight="1">
      <c r="B243" s="692"/>
      <c r="C243" s="692"/>
      <c r="D243" s="692"/>
      <c r="E243" s="692"/>
      <c r="F243" s="692"/>
      <c r="G243" s="692"/>
      <c r="H243" s="692"/>
      <c r="I243" s="692"/>
      <c r="J243" s="692"/>
      <c r="L243" s="230"/>
      <c r="M243" s="413"/>
    </row>
    <row r="244" spans="2:13" ht="16.5" customHeight="1">
      <c r="B244" s="694"/>
      <c r="C244" s="692"/>
      <c r="D244" s="692"/>
      <c r="E244" s="692"/>
      <c r="F244" s="692"/>
      <c r="G244" s="692"/>
      <c r="H244" s="692"/>
      <c r="I244" s="692"/>
      <c r="J244" s="692"/>
      <c r="L244" s="230"/>
      <c r="M244" s="413"/>
    </row>
    <row r="245" spans="2:13" ht="15.75" customHeight="1">
      <c r="B245" s="693"/>
      <c r="C245" s="692"/>
      <c r="D245" s="692"/>
      <c r="E245" s="692"/>
      <c r="F245" s="692"/>
      <c r="G245" s="692"/>
      <c r="H245" s="692"/>
      <c r="I245" s="692"/>
      <c r="J245" s="692"/>
      <c r="L245" s="230"/>
      <c r="M245" s="413"/>
    </row>
    <row r="246" spans="2:13" ht="15.75" customHeight="1" thickBot="1">
      <c r="D246" s="692"/>
      <c r="E246" s="692"/>
      <c r="F246" s="692"/>
      <c r="G246" s="692"/>
      <c r="H246" s="692"/>
      <c r="I246" s="692"/>
      <c r="J246" s="692"/>
      <c r="L246" s="230"/>
      <c r="M246" s="413"/>
    </row>
    <row r="247" spans="2:13" ht="18.75" customHeight="1">
      <c r="B247" s="879" t="s">
        <v>756</v>
      </c>
      <c r="C247" s="880"/>
      <c r="D247" s="881"/>
      <c r="E247" s="712"/>
      <c r="F247" s="713"/>
      <c r="G247" s="230"/>
      <c r="H247" s="692"/>
      <c r="I247" s="692"/>
      <c r="J247" s="692"/>
      <c r="K247" s="230"/>
      <c r="L247" s="230"/>
      <c r="M247" s="413"/>
    </row>
    <row r="248" spans="2:13" ht="75" customHeight="1" thickBot="1">
      <c r="B248" s="887" t="s">
        <v>1380</v>
      </c>
      <c r="C248" s="888"/>
      <c r="D248" s="889"/>
      <c r="E248" s="379" t="s">
        <v>806</v>
      </c>
      <c r="F248" s="154"/>
      <c r="G248" s="711"/>
      <c r="H248" s="771"/>
      <c r="I248" s="771"/>
      <c r="J248" s="771"/>
      <c r="K248" s="230"/>
      <c r="L248" s="230"/>
      <c r="M248" s="413"/>
    </row>
    <row r="249" spans="2:13" ht="33.75" customHeight="1">
      <c r="B249" s="890" t="s">
        <v>1190</v>
      </c>
      <c r="C249" s="880"/>
      <c r="D249" s="881"/>
      <c r="E249" s="719"/>
      <c r="F249" s="285"/>
      <c r="G249" s="230"/>
      <c r="H249" s="692"/>
      <c r="I249" s="692"/>
      <c r="J249" s="692"/>
      <c r="K249" s="230"/>
      <c r="L249" s="230"/>
      <c r="M249" s="413"/>
    </row>
    <row r="250" spans="2:13" ht="30.75" customHeight="1">
      <c r="B250" s="871" t="s">
        <v>1134</v>
      </c>
      <c r="C250" s="872"/>
      <c r="D250" s="873"/>
      <c r="E250" s="425"/>
      <c r="F250" s="285"/>
      <c r="G250" s="230"/>
      <c r="H250" s="692"/>
      <c r="I250" s="692"/>
      <c r="J250" s="692"/>
      <c r="K250" s="230"/>
      <c r="L250" s="230"/>
      <c r="M250" s="413"/>
    </row>
    <row r="251" spans="2:13" ht="32.25" customHeight="1" thickBot="1">
      <c r="B251" s="874" t="s">
        <v>1140</v>
      </c>
      <c r="C251" s="875"/>
      <c r="D251" s="876"/>
      <c r="E251" s="720"/>
      <c r="F251" s="285"/>
      <c r="G251" s="230"/>
      <c r="H251" s="692"/>
      <c r="I251" s="692"/>
      <c r="J251" s="692"/>
      <c r="K251" s="230"/>
      <c r="L251" s="230"/>
      <c r="M251" s="413"/>
    </row>
    <row r="252" spans="2:13" ht="18" customHeight="1" thickBot="1">
      <c r="B252" s="867" t="s">
        <v>763</v>
      </c>
      <c r="C252" s="877"/>
      <c r="D252" s="878"/>
      <c r="E252" s="782">
        <f>SUM(E249:E251)</f>
        <v>0</v>
      </c>
      <c r="F252" s="285"/>
      <c r="G252" s="230"/>
      <c r="H252" s="692"/>
      <c r="I252" s="692"/>
      <c r="J252" s="692"/>
      <c r="K252" s="230"/>
      <c r="L252" s="230"/>
      <c r="M252" s="413"/>
    </row>
    <row r="253" spans="2:13" ht="16.5" customHeight="1">
      <c r="B253" s="931" t="s">
        <v>1173</v>
      </c>
      <c r="C253" s="931"/>
      <c r="D253" s="931"/>
      <c r="E253" s="931"/>
      <c r="F253" s="931"/>
      <c r="G253" s="931"/>
      <c r="H253" s="931"/>
      <c r="I253" s="931"/>
      <c r="J253" s="931"/>
      <c r="K253" s="230"/>
      <c r="L253" s="230"/>
      <c r="M253" s="413"/>
    </row>
    <row r="254" spans="2:13" ht="12.75">
      <c r="B254" s="772" t="s">
        <v>1174</v>
      </c>
      <c r="C254" s="375"/>
      <c r="D254" s="230"/>
      <c r="E254" s="230"/>
      <c r="F254" s="230"/>
      <c r="G254" s="230"/>
      <c r="H254" s="760"/>
      <c r="I254" s="760"/>
      <c r="J254" s="760"/>
      <c r="K254" s="230"/>
      <c r="L254" s="230"/>
      <c r="M254" s="413"/>
    </row>
    <row r="255" spans="2:13" ht="12.75">
      <c r="B255" s="772" t="s">
        <v>1175</v>
      </c>
      <c r="C255" s="375"/>
      <c r="D255" s="230"/>
      <c r="E255" s="230"/>
      <c r="F255" s="230"/>
      <c r="G255" s="230"/>
      <c r="H255" s="760"/>
      <c r="I255" s="760"/>
      <c r="J255" s="760"/>
      <c r="K255" s="230"/>
      <c r="L255" s="230"/>
      <c r="M255" s="413"/>
    </row>
    <row r="256" spans="2:13" ht="12.75">
      <c r="B256" s="630"/>
      <c r="C256" s="3"/>
      <c r="H256" s="692"/>
      <c r="I256" s="692"/>
      <c r="J256" s="692"/>
      <c r="K256" s="230"/>
      <c r="L256" s="230"/>
      <c r="M256" s="413"/>
    </row>
    <row r="257" spans="2:13" ht="12.75">
      <c r="B257" s="605"/>
      <c r="C257" s="3"/>
      <c r="H257" s="692"/>
      <c r="I257" s="692"/>
      <c r="J257" s="692"/>
      <c r="L257" s="230"/>
      <c r="M257" s="413"/>
    </row>
    <row r="258" spans="2:13" ht="13.5" thickBot="1">
      <c r="B258" s="422"/>
      <c r="C258" s="423"/>
      <c r="D258" s="423"/>
      <c r="E258" s="285"/>
      <c r="F258" s="285"/>
      <c r="G258" s="285"/>
      <c r="L258" s="230"/>
      <c r="M258" s="413"/>
    </row>
    <row r="259" spans="2:13" ht="12.75">
      <c r="B259" s="8" t="s">
        <v>676</v>
      </c>
      <c r="C259" s="265"/>
      <c r="D259" s="410"/>
      <c r="K259" s="230"/>
      <c r="L259" s="230"/>
    </row>
    <row r="260" spans="2:13" ht="39" thickBot="1">
      <c r="B260" s="842" t="s">
        <v>1381</v>
      </c>
      <c r="C260" s="267"/>
      <c r="D260" s="779" t="s">
        <v>806</v>
      </c>
      <c r="K260" s="230"/>
      <c r="L260" s="230"/>
    </row>
    <row r="261" spans="2:13" ht="12.75">
      <c r="B261" s="371" t="s">
        <v>1176</v>
      </c>
      <c r="C261" s="266"/>
      <c r="D261" s="427"/>
      <c r="E261" s="230"/>
      <c r="F261" s="230"/>
      <c r="G261" s="230"/>
      <c r="H261" s="230"/>
      <c r="K261" s="230"/>
      <c r="L261" s="230"/>
    </row>
    <row r="262" spans="2:13" ht="12.75">
      <c r="B262" s="259" t="s">
        <v>754</v>
      </c>
      <c r="C262" s="266"/>
      <c r="D262" s="424"/>
      <c r="E262" s="230"/>
      <c r="F262" s="230"/>
      <c r="G262" s="230"/>
      <c r="H262" s="230"/>
      <c r="K262" s="230"/>
      <c r="L262" s="230"/>
    </row>
    <row r="263" spans="2:13" ht="12.75">
      <c r="B263" s="259" t="s">
        <v>1138</v>
      </c>
      <c r="C263" s="266"/>
      <c r="D263" s="424"/>
      <c r="E263" s="230"/>
      <c r="F263" s="230"/>
      <c r="G263" s="230"/>
      <c r="H263" s="230"/>
      <c r="K263" s="230"/>
      <c r="L263" s="230"/>
    </row>
    <row r="264" spans="2:13" ht="12.75">
      <c r="B264" s="259" t="s">
        <v>1191</v>
      </c>
      <c r="C264" s="266"/>
      <c r="D264" s="424"/>
      <c r="E264" s="230"/>
      <c r="F264" s="230"/>
      <c r="H264" s="230"/>
      <c r="K264" s="230"/>
      <c r="L264" s="230"/>
    </row>
    <row r="265" spans="2:13" ht="12.75">
      <c r="B265" s="259" t="s">
        <v>1192</v>
      </c>
      <c r="C265" s="266"/>
      <c r="D265" s="424"/>
      <c r="E265" s="230"/>
      <c r="F265" s="230"/>
      <c r="G265" s="230"/>
      <c r="H265" s="230"/>
      <c r="K265" s="230"/>
      <c r="L265" s="230"/>
    </row>
    <row r="266" spans="2:13" ht="12.75">
      <c r="B266" s="259" t="s">
        <v>755</v>
      </c>
      <c r="C266" s="266"/>
      <c r="D266" s="424"/>
      <c r="E266" s="230"/>
      <c r="F266" s="230"/>
      <c r="G266" s="230"/>
      <c r="H266" s="230"/>
      <c r="K266" s="230"/>
      <c r="L266" s="230"/>
    </row>
    <row r="267" spans="2:13" ht="12.75">
      <c r="B267" s="259" t="s">
        <v>1135</v>
      </c>
      <c r="C267" s="266"/>
      <c r="D267" s="424"/>
      <c r="E267" s="230"/>
      <c r="F267" s="230"/>
      <c r="G267" s="230"/>
      <c r="H267" s="230"/>
      <c r="K267" s="230"/>
      <c r="L267" s="230"/>
    </row>
    <row r="268" spans="2:13" ht="13.5" thickBot="1">
      <c r="B268" s="259" t="s">
        <v>1139</v>
      </c>
      <c r="C268" s="266"/>
      <c r="D268" s="424"/>
      <c r="E268" s="230"/>
      <c r="F268" s="230"/>
      <c r="G268" s="230"/>
      <c r="H268" s="230"/>
      <c r="K268" s="230"/>
      <c r="L268" s="230"/>
    </row>
    <row r="269" spans="2:13" ht="13.5" thickBot="1">
      <c r="B269" s="717" t="s">
        <v>763</v>
      </c>
      <c r="C269" s="718"/>
      <c r="D269" s="551">
        <f>SUBTOTAL(9,D261:D268)</f>
        <v>0</v>
      </c>
      <c r="E269" s="230"/>
      <c r="F269" s="230"/>
      <c r="G269" s="230"/>
      <c r="H269" s="230"/>
      <c r="K269" s="230"/>
      <c r="L269" s="230"/>
    </row>
    <row r="270" spans="2:13" ht="14.25" customHeight="1">
      <c r="B270" s="778" t="s">
        <v>1136</v>
      </c>
      <c r="C270" s="716"/>
      <c r="D270" s="715"/>
      <c r="E270" s="230"/>
      <c r="F270" s="230"/>
      <c r="G270" s="230"/>
      <c r="H270" s="230"/>
      <c r="K270" s="230"/>
      <c r="L270" s="230"/>
    </row>
    <row r="271" spans="2:13" ht="13.5" thickBot="1">
      <c r="B271" s="259" t="s">
        <v>1137</v>
      </c>
      <c r="C271" s="266"/>
      <c r="D271" s="424"/>
      <c r="E271" s="230"/>
      <c r="F271" s="230"/>
      <c r="G271" s="230"/>
      <c r="H271" s="230"/>
      <c r="K271" s="230"/>
      <c r="L271" s="230"/>
    </row>
    <row r="272" spans="2:13" ht="15" customHeight="1" thickBot="1">
      <c r="B272" s="717" t="s">
        <v>763</v>
      </c>
      <c r="C272" s="718"/>
      <c r="D272" s="551">
        <f>SUBTOTAL(9,D270:D271)</f>
        <v>0</v>
      </c>
      <c r="E272" s="230"/>
      <c r="F272" s="230"/>
      <c r="G272" s="230"/>
      <c r="H272" s="230"/>
      <c r="K272" s="230"/>
      <c r="L272" s="230"/>
    </row>
    <row r="273" spans="2:12" ht="12.75">
      <c r="B273" s="773" t="s">
        <v>1170</v>
      </c>
      <c r="C273" s="765"/>
      <c r="D273" s="765"/>
      <c r="E273" s="765"/>
      <c r="F273" s="765"/>
      <c r="G273" s="765"/>
      <c r="H273" s="765"/>
      <c r="I273" s="765"/>
      <c r="J273" s="765"/>
      <c r="K273" s="230"/>
      <c r="L273" s="230"/>
    </row>
    <row r="274" spans="2:12" ht="12.75">
      <c r="B274" s="630" t="s">
        <v>1171</v>
      </c>
      <c r="C274" s="230"/>
      <c r="D274" s="230"/>
      <c r="E274" s="230"/>
      <c r="F274" s="230"/>
      <c r="G274" s="230"/>
      <c r="H274" s="230"/>
      <c r="K274" s="230"/>
      <c r="L274" s="230"/>
    </row>
    <row r="275" spans="2:12" ht="12.75">
      <c r="B275" s="714" t="s">
        <v>1172</v>
      </c>
      <c r="C275" s="230"/>
      <c r="D275" s="230"/>
      <c r="E275" s="230"/>
      <c r="F275" s="230"/>
      <c r="G275" s="230"/>
      <c r="H275" s="230"/>
      <c r="K275" s="230"/>
      <c r="L275" s="230"/>
    </row>
    <row r="276" spans="2:12" ht="13.5" thickBot="1">
      <c r="B276" s="714"/>
      <c r="C276" s="230"/>
      <c r="D276" s="230"/>
      <c r="E276" s="230"/>
      <c r="F276" s="230"/>
      <c r="G276" s="230"/>
      <c r="H276" s="230"/>
      <c r="K276" s="230"/>
      <c r="L276" s="230"/>
    </row>
    <row r="277" spans="2:12" ht="12.75">
      <c r="B277" s="8" t="s">
        <v>1195</v>
      </c>
      <c r="C277" s="265"/>
      <c r="D277" s="410"/>
      <c r="E277" s="230"/>
      <c r="F277" s="230"/>
      <c r="G277" s="230"/>
      <c r="H277" s="230"/>
      <c r="K277" s="230"/>
      <c r="L277" s="230"/>
    </row>
    <row r="278" spans="2:12" ht="39" thickBot="1">
      <c r="B278" s="842" t="s">
        <v>1382</v>
      </c>
      <c r="C278" s="267"/>
      <c r="D278" s="779" t="s">
        <v>806</v>
      </c>
      <c r="E278" s="230"/>
      <c r="F278" s="230"/>
      <c r="G278" s="230"/>
      <c r="H278" s="230"/>
      <c r="K278" s="230"/>
      <c r="L278" s="230"/>
    </row>
    <row r="279" spans="2:12" ht="12.75">
      <c r="B279" s="371" t="s">
        <v>1176</v>
      </c>
      <c r="C279" s="266"/>
      <c r="D279" s="427"/>
      <c r="E279" s="230"/>
      <c r="F279" s="230"/>
      <c r="G279" s="230"/>
      <c r="H279" s="230"/>
      <c r="K279" s="230"/>
      <c r="L279" s="230"/>
    </row>
    <row r="280" spans="2:12" ht="12.75">
      <c r="B280" s="259" t="s">
        <v>754</v>
      </c>
      <c r="C280" s="266"/>
      <c r="D280" s="424"/>
      <c r="E280" s="230"/>
      <c r="F280" s="230"/>
      <c r="G280" s="230"/>
      <c r="H280" s="230"/>
      <c r="K280" s="230"/>
      <c r="L280" s="230"/>
    </row>
    <row r="281" spans="2:12" ht="12.75">
      <c r="B281" s="259" t="s">
        <v>1138</v>
      </c>
      <c r="C281" s="266"/>
      <c r="D281" s="424"/>
      <c r="E281" s="230"/>
      <c r="F281" s="230"/>
      <c r="G281" s="230"/>
      <c r="H281" s="230"/>
      <c r="K281" s="230"/>
      <c r="L281" s="230"/>
    </row>
    <row r="282" spans="2:12" ht="12.75">
      <c r="B282" s="259" t="s">
        <v>1191</v>
      </c>
      <c r="C282" s="266"/>
      <c r="D282" s="424"/>
      <c r="E282" s="230"/>
      <c r="F282" s="230"/>
      <c r="G282" s="230"/>
      <c r="H282" s="230"/>
      <c r="K282" s="230"/>
      <c r="L282" s="230"/>
    </row>
    <row r="283" spans="2:12" ht="12.75">
      <c r="B283" s="259" t="s">
        <v>1192</v>
      </c>
      <c r="C283" s="266"/>
      <c r="D283" s="424"/>
      <c r="E283" s="230"/>
      <c r="F283" s="230"/>
      <c r="G283" s="230"/>
      <c r="H283" s="230"/>
      <c r="K283" s="230"/>
      <c r="L283" s="230"/>
    </row>
    <row r="284" spans="2:12" ht="12.75">
      <c r="B284" s="259" t="s">
        <v>755</v>
      </c>
      <c r="C284" s="266"/>
      <c r="D284" s="424"/>
      <c r="E284" s="230"/>
      <c r="F284" s="230"/>
      <c r="G284" s="230"/>
      <c r="H284" s="230"/>
      <c r="K284" s="230"/>
      <c r="L284" s="230"/>
    </row>
    <row r="285" spans="2:12" ht="12.75">
      <c r="B285" s="259" t="s">
        <v>1135</v>
      </c>
      <c r="C285" s="266"/>
      <c r="D285" s="424"/>
      <c r="E285" s="230"/>
      <c r="F285" s="230"/>
      <c r="G285" s="230"/>
      <c r="H285" s="230"/>
      <c r="K285" s="230"/>
      <c r="L285" s="230"/>
    </row>
    <row r="286" spans="2:12" ht="13.5" thickBot="1">
      <c r="B286" s="259" t="s">
        <v>1139</v>
      </c>
      <c r="C286" s="266"/>
      <c r="D286" s="424"/>
      <c r="E286" s="230"/>
      <c r="F286" s="230"/>
      <c r="G286" s="230"/>
      <c r="H286" s="230"/>
      <c r="K286" s="230"/>
      <c r="L286" s="230"/>
    </row>
    <row r="287" spans="2:12" ht="13.5" thickBot="1">
      <c r="B287" s="717" t="s">
        <v>763</v>
      </c>
      <c r="C287" s="718"/>
      <c r="D287" s="551">
        <f>SUBTOTAL(9,D279:D286)</f>
        <v>0</v>
      </c>
      <c r="E287" s="230"/>
      <c r="F287" s="230"/>
      <c r="G287" s="230"/>
      <c r="H287" s="230"/>
      <c r="K287" s="230"/>
      <c r="L287" s="230"/>
    </row>
    <row r="288" spans="2:12" ht="12.75">
      <c r="B288" s="778" t="s">
        <v>1136</v>
      </c>
      <c r="C288" s="716"/>
      <c r="D288" s="715"/>
      <c r="E288" s="230"/>
      <c r="F288" s="230"/>
      <c r="G288" s="230"/>
      <c r="H288" s="230"/>
      <c r="K288" s="230"/>
      <c r="L288" s="230"/>
    </row>
    <row r="289" spans="2:12" ht="13.5" thickBot="1">
      <c r="B289" s="259" t="s">
        <v>1137</v>
      </c>
      <c r="C289" s="266"/>
      <c r="D289" s="424"/>
      <c r="E289" s="230"/>
      <c r="F289" s="230"/>
      <c r="G289" s="230"/>
      <c r="H289" s="230"/>
      <c r="K289" s="230"/>
      <c r="L289" s="230"/>
    </row>
    <row r="290" spans="2:12" ht="13.5" thickBot="1">
      <c r="B290" s="717" t="s">
        <v>763</v>
      </c>
      <c r="C290" s="718"/>
      <c r="D290" s="551">
        <f>SUBTOTAL(9,D288:D289)</f>
        <v>0</v>
      </c>
      <c r="E290" s="230"/>
      <c r="F290" s="230"/>
      <c r="G290" s="230"/>
      <c r="H290" s="230"/>
      <c r="K290" s="230"/>
      <c r="L290" s="230"/>
    </row>
    <row r="291" spans="2:12" ht="12.75">
      <c r="B291" s="773" t="s">
        <v>1170</v>
      </c>
      <c r="C291" s="285"/>
      <c r="D291" s="71"/>
      <c r="E291" s="230"/>
      <c r="F291" s="230"/>
      <c r="G291" s="230"/>
      <c r="H291" s="230"/>
      <c r="K291" s="230"/>
      <c r="L291" s="230"/>
    </row>
    <row r="292" spans="2:12" ht="12.75">
      <c r="B292" s="630" t="s">
        <v>1171</v>
      </c>
      <c r="C292" s="71"/>
      <c r="D292" s="230"/>
      <c r="E292" s="230"/>
      <c r="F292" s="230"/>
      <c r="G292" s="230"/>
      <c r="H292" s="230"/>
      <c r="K292" s="230"/>
      <c r="L292" s="230"/>
    </row>
    <row r="293" spans="2:12" ht="12.75">
      <c r="B293" s="714" t="s">
        <v>1172</v>
      </c>
      <c r="C293" s="230"/>
      <c r="D293" s="230"/>
      <c r="E293" s="230"/>
      <c r="F293" s="230"/>
      <c r="G293" s="230"/>
      <c r="H293" s="230"/>
      <c r="K293" s="230"/>
      <c r="L293" s="230"/>
    </row>
    <row r="294" spans="2:12" ht="13.5" thickBot="1">
      <c r="B294" s="714"/>
      <c r="C294" s="230"/>
      <c r="D294" s="230"/>
      <c r="E294" s="230"/>
      <c r="F294" s="230"/>
      <c r="G294" s="230"/>
      <c r="H294" s="230"/>
      <c r="K294" s="230"/>
      <c r="L294" s="230"/>
    </row>
    <row r="295" spans="2:12" ht="12.75">
      <c r="B295" s="8" t="s">
        <v>1194</v>
      </c>
      <c r="C295" s="265"/>
      <c r="D295" s="410"/>
      <c r="E295" s="230"/>
      <c r="F295" s="230"/>
      <c r="G295" s="230"/>
      <c r="H295" s="230"/>
      <c r="K295" s="230"/>
      <c r="L295" s="230"/>
    </row>
    <row r="296" spans="2:12" ht="64.5" thickBot="1">
      <c r="B296" s="842" t="s">
        <v>1383</v>
      </c>
      <c r="C296" s="267"/>
      <c r="D296" s="779" t="s">
        <v>806</v>
      </c>
      <c r="E296" s="230"/>
      <c r="F296" s="230"/>
      <c r="G296" s="230"/>
      <c r="H296" s="230"/>
      <c r="K296" s="230"/>
      <c r="L296" s="230"/>
    </row>
    <row r="297" spans="2:12" ht="12.75">
      <c r="B297" s="371" t="s">
        <v>1176</v>
      </c>
      <c r="C297" s="266"/>
      <c r="D297" s="427"/>
      <c r="E297" s="230"/>
      <c r="F297" s="230"/>
      <c r="G297" s="230"/>
      <c r="H297" s="230"/>
      <c r="K297" s="230"/>
      <c r="L297" s="230"/>
    </row>
    <row r="298" spans="2:12" ht="12.75">
      <c r="B298" s="259" t="s">
        <v>754</v>
      </c>
      <c r="C298" s="266"/>
      <c r="D298" s="424"/>
      <c r="E298" s="230"/>
      <c r="F298" s="230"/>
      <c r="G298" s="230"/>
      <c r="H298" s="230"/>
      <c r="K298" s="230"/>
      <c r="L298" s="230"/>
    </row>
    <row r="299" spans="2:12" ht="12.75">
      <c r="B299" s="259" t="s">
        <v>1138</v>
      </c>
      <c r="C299" s="266"/>
      <c r="D299" s="424"/>
      <c r="E299" s="230"/>
      <c r="F299" s="230"/>
      <c r="G299" s="230"/>
      <c r="H299" s="230"/>
      <c r="K299" s="230"/>
      <c r="L299" s="230"/>
    </row>
    <row r="300" spans="2:12" ht="12.75">
      <c r="B300" s="259" t="s">
        <v>1191</v>
      </c>
      <c r="C300" s="266"/>
      <c r="D300" s="424"/>
      <c r="E300" s="230"/>
      <c r="F300" s="230"/>
      <c r="G300" s="230"/>
      <c r="H300" s="230"/>
      <c r="K300" s="230"/>
      <c r="L300" s="230"/>
    </row>
    <row r="301" spans="2:12" ht="12.75">
      <c r="B301" s="259" t="s">
        <v>1192</v>
      </c>
      <c r="C301" s="266"/>
      <c r="D301" s="424"/>
      <c r="E301" s="230"/>
      <c r="F301" s="230"/>
      <c r="G301" s="230"/>
      <c r="H301" s="230"/>
      <c r="K301" s="230"/>
      <c r="L301" s="230"/>
    </row>
    <row r="302" spans="2:12" ht="12.75">
      <c r="B302" s="259" t="s">
        <v>755</v>
      </c>
      <c r="C302" s="266"/>
      <c r="D302" s="424"/>
      <c r="E302" s="230"/>
      <c r="F302" s="230"/>
      <c r="G302" s="230"/>
      <c r="H302" s="230"/>
      <c r="K302" s="230"/>
      <c r="L302" s="230"/>
    </row>
    <row r="303" spans="2:12" ht="12.75">
      <c r="B303" s="259" t="s">
        <v>1135</v>
      </c>
      <c r="C303" s="266"/>
      <c r="D303" s="424"/>
      <c r="E303" s="230"/>
      <c r="F303" s="230"/>
      <c r="G303" s="230"/>
      <c r="H303" s="230"/>
      <c r="K303" s="230"/>
      <c r="L303" s="230"/>
    </row>
    <row r="304" spans="2:12" ht="13.5" thickBot="1">
      <c r="B304" s="259" t="s">
        <v>1139</v>
      </c>
      <c r="C304" s="266"/>
      <c r="D304" s="424"/>
      <c r="E304" s="230"/>
      <c r="F304" s="230"/>
      <c r="G304" s="230"/>
      <c r="H304" s="230"/>
      <c r="K304" s="230"/>
      <c r="L304" s="230"/>
    </row>
    <row r="305" spans="2:12" ht="13.5" thickBot="1">
      <c r="B305" s="717" t="s">
        <v>840</v>
      </c>
      <c r="C305" s="718"/>
      <c r="D305" s="551">
        <f>SUBTOTAL(9,D297:D304)</f>
        <v>0</v>
      </c>
      <c r="E305" s="230"/>
      <c r="F305" s="230"/>
      <c r="G305" s="230"/>
      <c r="H305" s="230"/>
      <c r="K305" s="230"/>
      <c r="L305" s="230"/>
    </row>
    <row r="306" spans="2:12" ht="12.75">
      <c r="B306" s="778" t="s">
        <v>1136</v>
      </c>
      <c r="C306" s="716"/>
      <c r="D306" s="715"/>
      <c r="E306" s="230"/>
      <c r="F306" s="230"/>
      <c r="G306" s="230"/>
      <c r="H306" s="230"/>
      <c r="K306" s="230"/>
      <c r="L306" s="230"/>
    </row>
    <row r="307" spans="2:12" ht="13.5" thickBot="1">
      <c r="B307" s="259" t="s">
        <v>1137</v>
      </c>
      <c r="C307" s="266"/>
      <c r="D307" s="424"/>
      <c r="E307" s="230"/>
      <c r="F307" s="230"/>
      <c r="G307" s="230"/>
      <c r="H307" s="230"/>
      <c r="K307" s="230"/>
      <c r="L307" s="230"/>
    </row>
    <row r="308" spans="2:12" ht="13.5" thickBot="1">
      <c r="B308" s="717" t="s">
        <v>840</v>
      </c>
      <c r="C308" s="718"/>
      <c r="D308" s="551">
        <f>SUBTOTAL(9,D306:D307)</f>
        <v>0</v>
      </c>
      <c r="K308" s="230"/>
      <c r="L308" s="230"/>
    </row>
    <row r="309" spans="2:12" ht="12.75">
      <c r="B309" s="773" t="s">
        <v>1170</v>
      </c>
      <c r="C309" s="285"/>
      <c r="D309" s="71"/>
      <c r="K309" s="230"/>
      <c r="L309" s="230"/>
    </row>
    <row r="310" spans="2:12" ht="12.75">
      <c r="B310" s="630" t="s">
        <v>1171</v>
      </c>
      <c r="K310" s="230"/>
      <c r="L310" s="230"/>
    </row>
    <row r="311" spans="2:12" ht="12.75">
      <c r="B311" s="714" t="s">
        <v>1172</v>
      </c>
      <c r="K311" s="230"/>
      <c r="L311" s="230"/>
    </row>
    <row r="312" spans="2:12" ht="12.75">
      <c r="B312" s="714"/>
      <c r="L312" s="230"/>
    </row>
    <row r="313" spans="2:12" ht="13.5" thickBot="1">
      <c r="L313" s="230"/>
    </row>
    <row r="314" spans="2:12" ht="12.75">
      <c r="B314" s="8" t="s">
        <v>801</v>
      </c>
      <c r="C314" s="398"/>
      <c r="D314" s="398"/>
      <c r="E314" s="398"/>
      <c r="F314" s="398"/>
      <c r="G314" s="428"/>
      <c r="H314" s="429"/>
      <c r="K314" s="37"/>
    </row>
    <row r="315" spans="2:12" ht="12.75">
      <c r="B315" s="7" t="s">
        <v>1193</v>
      </c>
      <c r="C315" s="6"/>
      <c r="D315" s="6"/>
      <c r="E315" s="6"/>
      <c r="F315" s="6"/>
      <c r="G315" s="24"/>
      <c r="H315" s="430"/>
      <c r="K315" s="386" t="s">
        <v>806</v>
      </c>
    </row>
    <row r="316" spans="2:12" ht="12.75">
      <c r="B316" s="7" t="s">
        <v>592</v>
      </c>
      <c r="C316" s="6"/>
      <c r="D316" s="6"/>
      <c r="E316" s="6"/>
      <c r="F316" s="6"/>
      <c r="G316" s="24"/>
      <c r="H316" s="430" t="s">
        <v>806</v>
      </c>
      <c r="K316" s="386" t="s">
        <v>775</v>
      </c>
    </row>
    <row r="317" spans="2:12" ht="12.75">
      <c r="B317" s="7" t="s">
        <v>1356</v>
      </c>
      <c r="C317" s="6"/>
      <c r="D317" s="6"/>
      <c r="E317" s="6"/>
      <c r="F317" s="6"/>
      <c r="G317" s="430"/>
      <c r="H317" s="430" t="s">
        <v>822</v>
      </c>
      <c r="K317" s="431" t="s">
        <v>1384</v>
      </c>
    </row>
    <row r="318" spans="2:12" ht="13.5" thickBot="1">
      <c r="B318" s="12" t="s">
        <v>801</v>
      </c>
      <c r="C318" s="14"/>
      <c r="D318" s="14"/>
      <c r="E318" s="14"/>
      <c r="F318" s="14"/>
      <c r="G318" s="402"/>
      <c r="H318" s="432" t="s">
        <v>823</v>
      </c>
      <c r="K318" s="643" t="s">
        <v>802</v>
      </c>
    </row>
    <row r="319" spans="2:12" ht="12.75">
      <c r="B319" s="248" t="s">
        <v>1029</v>
      </c>
      <c r="C319" s="102"/>
      <c r="D319" s="102"/>
      <c r="E319" s="102"/>
      <c r="F319" s="102"/>
      <c r="G319" s="102"/>
      <c r="H319" s="288">
        <v>0</v>
      </c>
      <c r="J319" s="257" t="str">
        <f>IF(K319&lt;=H319,"","Antall pr. 31.08 kan ikke være høyere enn antall i 2009")</f>
        <v/>
      </c>
      <c r="K319" s="289">
        <v>0</v>
      </c>
    </row>
    <row r="320" spans="2:12" ht="13.5" thickBot="1">
      <c r="B320" s="248" t="s">
        <v>545</v>
      </c>
      <c r="C320" s="102"/>
      <c r="D320" s="102"/>
      <c r="E320" s="102"/>
      <c r="F320" s="102"/>
      <c r="G320" s="102"/>
      <c r="H320" s="289">
        <v>0</v>
      </c>
      <c r="J320" s="257" t="str">
        <f>IF(K320&lt;=H320,"","Antall pr. 31.08 kan ikke være høyere enn antall i 2009")</f>
        <v/>
      </c>
      <c r="K320" s="289">
        <v>0</v>
      </c>
    </row>
    <row r="321" spans="1:12" ht="13.5" thickBot="1">
      <c r="B321" s="249" t="s">
        <v>1030</v>
      </c>
      <c r="C321" s="290"/>
      <c r="D321" s="290"/>
      <c r="E321" s="290"/>
      <c r="F321" s="290"/>
      <c r="G321" s="290"/>
      <c r="H321" s="411">
        <v>0</v>
      </c>
      <c r="J321" s="271" t="s">
        <v>840</v>
      </c>
      <c r="K321" s="44">
        <f>SUM(K319:K320)</f>
        <v>0</v>
      </c>
    </row>
    <row r="322" spans="1:12" ht="13.5" thickBot="1">
      <c r="E322" s="102"/>
      <c r="F322" s="41" t="s">
        <v>356</v>
      </c>
      <c r="G322" s="433">
        <f>MAX(H319:H320)</f>
        <v>0</v>
      </c>
      <c r="H322" s="434" t="str">
        <f>IF(H321&lt;G322,"Antall personer med ett eller flere tilbud må minst være lik antallet i den største kategorien"," ")</f>
        <v xml:space="preserve"> </v>
      </c>
    </row>
    <row r="323" spans="1:12" ht="13.5" thickBot="1">
      <c r="C323" s="102"/>
      <c r="D323" s="102"/>
      <c r="E323" s="102"/>
      <c r="F323" s="285"/>
      <c r="G323" s="41" t="s">
        <v>356</v>
      </c>
      <c r="H323" s="434" t="str">
        <f>IF(H321&gt;SUM(H319:H320),"Antall personer med ett eller flere tilbud skal være lik eller lavere enn summen av de to kategoriene foran","")</f>
        <v/>
      </c>
    </row>
    <row r="324" spans="1:12" ht="12.75">
      <c r="B324" s="55" t="s">
        <v>954</v>
      </c>
      <c r="C324" s="102"/>
      <c r="D324" s="102"/>
      <c r="E324" s="102"/>
      <c r="F324" s="285"/>
      <c r="G324" s="285"/>
      <c r="H324" s="102"/>
    </row>
    <row r="325" spans="1:12" ht="12.75">
      <c r="B325" s="55" t="s">
        <v>1357</v>
      </c>
      <c r="C325" s="102"/>
      <c r="D325" s="102"/>
      <c r="E325" s="102"/>
      <c r="F325" s="285"/>
      <c r="G325" s="285"/>
      <c r="H325" s="102"/>
    </row>
    <row r="326" spans="1:12" ht="12.75">
      <c r="B326" s="55" t="s">
        <v>529</v>
      </c>
      <c r="C326" s="102"/>
      <c r="D326" s="102"/>
      <c r="E326" s="102"/>
      <c r="F326" s="285"/>
      <c r="G326" s="285"/>
      <c r="H326" s="102"/>
    </row>
    <row r="327" spans="1:12" ht="12.75">
      <c r="B327" s="55" t="s">
        <v>591</v>
      </c>
      <c r="C327" s="102"/>
      <c r="D327" s="102"/>
      <c r="E327" s="102"/>
      <c r="F327" s="285"/>
      <c r="G327" s="285"/>
      <c r="H327" s="102"/>
    </row>
    <row r="328" spans="1:12" ht="12.75">
      <c r="B328" s="55" t="str">
        <f>"2)  Antall personer som har et tilbud den 31.08. En person kan bare ha ett tilbud på en gitt dato. Tallet må være likt eller lavere "</f>
        <v xml:space="preserve">2)  Antall personer som har et tilbud den 31.08. En person kan bare ha ett tilbud på en gitt dato. Tallet må være likt eller lavere </v>
      </c>
      <c r="C328" s="102"/>
      <c r="D328" s="102"/>
      <c r="E328" s="102"/>
      <c r="F328" s="322"/>
      <c r="G328" s="322"/>
      <c r="H328" s="102"/>
    </row>
    <row r="329" spans="1:12" ht="12.75">
      <c r="B329" s="55" t="s">
        <v>1392</v>
      </c>
      <c r="C329" s="102"/>
      <c r="D329" s="102"/>
      <c r="E329" s="102"/>
      <c r="F329" s="322"/>
      <c r="G329" s="322"/>
      <c r="H329" s="102"/>
    </row>
    <row r="330" spans="1:12" ht="12.75">
      <c r="B330" s="772" t="s">
        <v>1197</v>
      </c>
      <c r="C330" s="285"/>
      <c r="D330" s="285"/>
      <c r="E330" s="285"/>
      <c r="F330" s="780"/>
      <c r="G330" s="780"/>
      <c r="H330" s="285"/>
      <c r="I330" s="230"/>
      <c r="J330" s="230"/>
      <c r="K330" s="230"/>
      <c r="L330" s="230"/>
    </row>
    <row r="331" spans="1:12" ht="12.75">
      <c r="B331" s="55" t="s">
        <v>955</v>
      </c>
      <c r="H331" s="102"/>
    </row>
    <row r="332" spans="1:12" ht="12.75">
      <c r="B332" s="55" t="s">
        <v>32</v>
      </c>
      <c r="H332" s="102"/>
    </row>
    <row r="333" spans="1:12" ht="12.75"/>
    <row r="334" spans="1:12" ht="12.75" hidden="1" customHeight="1">
      <c r="A334" s="251" t="s">
        <v>820</v>
      </c>
      <c r="B334" s="273"/>
      <c r="C334" s="272"/>
      <c r="D334" s="272"/>
      <c r="E334" s="265"/>
      <c r="F334" s="265"/>
    </row>
    <row r="335" spans="1:12" ht="12.75" hidden="1" customHeight="1">
      <c r="A335" s="251" t="s">
        <v>820</v>
      </c>
      <c r="B335" s="7" t="s">
        <v>540</v>
      </c>
      <c r="C335" s="6"/>
      <c r="D335" s="6"/>
      <c r="E335" s="24"/>
      <c r="F335" s="430" t="s">
        <v>806</v>
      </c>
    </row>
    <row r="336" spans="1:12" ht="12.75" hidden="1" customHeight="1">
      <c r="A336" s="251" t="s">
        <v>820</v>
      </c>
      <c r="B336" s="7" t="s">
        <v>108</v>
      </c>
      <c r="C336" s="6"/>
      <c r="D336" s="6"/>
      <c r="E336" s="24"/>
      <c r="F336" s="430" t="s">
        <v>109</v>
      </c>
    </row>
    <row r="337" spans="1:9" ht="13.5" hidden="1" customHeight="1" thickBot="1">
      <c r="A337" s="251" t="s">
        <v>820</v>
      </c>
      <c r="B337" s="246"/>
      <c r="C337" s="255"/>
      <c r="D337" s="255"/>
      <c r="E337" s="267"/>
      <c r="F337" s="435" t="s">
        <v>823</v>
      </c>
    </row>
    <row r="338" spans="1:9" ht="12.75" hidden="1" customHeight="1">
      <c r="A338" s="251" t="s">
        <v>820</v>
      </c>
      <c r="B338" s="248" t="s">
        <v>795</v>
      </c>
      <c r="C338" s="102"/>
      <c r="D338" s="102"/>
      <c r="E338" s="266"/>
      <c r="F338" s="266">
        <v>0</v>
      </c>
    </row>
    <row r="339" spans="1:9" ht="12.75" hidden="1" customHeight="1">
      <c r="A339" s="251" t="s">
        <v>820</v>
      </c>
      <c r="B339" s="248" t="s">
        <v>796</v>
      </c>
      <c r="C339" s="102"/>
      <c r="D339" s="102"/>
      <c r="E339" s="266"/>
      <c r="F339" s="266">
        <v>0</v>
      </c>
    </row>
    <row r="340" spans="1:9" ht="12.75" hidden="1" customHeight="1">
      <c r="A340" s="251" t="s">
        <v>820</v>
      </c>
      <c r="B340" s="248" t="s">
        <v>110</v>
      </c>
      <c r="C340" s="102"/>
      <c r="D340" s="102"/>
      <c r="E340" s="266"/>
      <c r="F340" s="266">
        <v>0</v>
      </c>
    </row>
    <row r="341" spans="1:9" ht="12.75" hidden="1" customHeight="1">
      <c r="A341" s="251" t="s">
        <v>820</v>
      </c>
      <c r="B341" s="248" t="s">
        <v>731</v>
      </c>
      <c r="C341" s="102"/>
      <c r="D341" s="102"/>
      <c r="E341" s="266"/>
      <c r="F341" s="266">
        <v>0</v>
      </c>
    </row>
    <row r="342" spans="1:9" ht="12.75" hidden="1" customHeight="1">
      <c r="A342" s="251" t="s">
        <v>820</v>
      </c>
      <c r="B342" s="248" t="s">
        <v>732</v>
      </c>
      <c r="C342" s="102"/>
      <c r="D342" s="102"/>
      <c r="E342" s="266"/>
      <c r="F342" s="266">
        <v>0</v>
      </c>
    </row>
    <row r="343" spans="1:9" ht="13.5" hidden="1" customHeight="1" thickBot="1">
      <c r="A343" s="251" t="s">
        <v>820</v>
      </c>
      <c r="B343" s="246" t="s">
        <v>733</v>
      </c>
      <c r="C343" s="255"/>
      <c r="D343" s="255"/>
      <c r="E343" s="267"/>
      <c r="F343" s="267">
        <v>0</v>
      </c>
    </row>
    <row r="344" spans="1:9" ht="12.75" hidden="1" customHeight="1">
      <c r="A344" s="251" t="s">
        <v>820</v>
      </c>
      <c r="B344" s="39" t="s">
        <v>443</v>
      </c>
      <c r="C344" s="102"/>
      <c r="D344" s="102"/>
      <c r="E344" s="102"/>
      <c r="F344" s="102"/>
    </row>
    <row r="345" spans="1:9" ht="12.75" hidden="1" customHeight="1">
      <c r="A345" s="251" t="s">
        <v>820</v>
      </c>
      <c r="B345" s="39" t="s">
        <v>488</v>
      </c>
      <c r="C345" s="102"/>
      <c r="D345" s="102"/>
      <c r="E345" s="102"/>
      <c r="F345" s="102"/>
    </row>
    <row r="346" spans="1:9" ht="12.75" hidden="1" customHeight="1">
      <c r="A346" s="251" t="s">
        <v>820</v>
      </c>
      <c r="B346" s="39" t="s">
        <v>639</v>
      </c>
      <c r="C346" s="102"/>
      <c r="D346" s="102"/>
      <c r="E346" s="102"/>
      <c r="F346" s="102"/>
    </row>
    <row r="347" spans="1:9" ht="12.75" hidden="1" customHeight="1">
      <c r="A347" s="251" t="s">
        <v>820</v>
      </c>
      <c r="B347" s="594" t="s">
        <v>734</v>
      </c>
      <c r="C347" s="102"/>
      <c r="D347" s="102"/>
      <c r="E347" s="102"/>
      <c r="F347" s="102"/>
    </row>
    <row r="348" spans="1:9" ht="12.75" hidden="1" customHeight="1">
      <c r="A348" s="251" t="s">
        <v>820</v>
      </c>
      <c r="C348" s="102"/>
      <c r="D348" s="102"/>
      <c r="E348" s="102"/>
      <c r="F348" s="102"/>
    </row>
    <row r="349" spans="1:9" ht="12.75" hidden="1" customHeight="1">
      <c r="A349" s="251" t="s">
        <v>820</v>
      </c>
      <c r="B349" s="218"/>
      <c r="C349" s="102"/>
      <c r="D349" s="102"/>
      <c r="E349" s="102"/>
      <c r="F349" s="102"/>
    </row>
    <row r="350" spans="1:9" ht="12.75" hidden="1" customHeight="1">
      <c r="A350" s="251" t="s">
        <v>820</v>
      </c>
      <c r="B350" s="218"/>
      <c r="C350" s="102"/>
      <c r="D350" s="102"/>
      <c r="E350" s="102"/>
      <c r="F350" s="102"/>
    </row>
    <row r="351" spans="1:9" ht="13.5" hidden="1" customHeight="1" thickBot="1">
      <c r="A351" s="251" t="s">
        <v>820</v>
      </c>
      <c r="B351" s="102"/>
      <c r="C351" s="102"/>
      <c r="D351" s="102"/>
      <c r="E351" s="102"/>
      <c r="F351" s="102"/>
    </row>
    <row r="352" spans="1:9" ht="12.75" hidden="1" customHeight="1">
      <c r="A352" s="251" t="s">
        <v>820</v>
      </c>
      <c r="B352" s="11" t="s">
        <v>541</v>
      </c>
      <c r="C352" s="272"/>
      <c r="D352" s="272"/>
      <c r="E352" s="272"/>
      <c r="F352" s="272"/>
      <c r="G352" s="272"/>
      <c r="H352" s="272"/>
      <c r="I352" s="37" t="s">
        <v>806</v>
      </c>
    </row>
    <row r="353" spans="1:10" ht="13.5" hidden="1" customHeight="1" thickBot="1">
      <c r="A353" s="251" t="s">
        <v>820</v>
      </c>
      <c r="B353" s="12" t="s">
        <v>824</v>
      </c>
      <c r="C353" s="14"/>
      <c r="D353" s="14"/>
      <c r="E353" s="14"/>
      <c r="F353" s="255"/>
      <c r="G353" s="255"/>
      <c r="H353" s="255"/>
      <c r="I353" s="35" t="s">
        <v>589</v>
      </c>
    </row>
    <row r="354" spans="1:10" ht="13.5" hidden="1" customHeight="1" thickBot="1">
      <c r="A354" s="251" t="s">
        <v>820</v>
      </c>
      <c r="B354" s="246" t="s">
        <v>590</v>
      </c>
      <c r="C354" s="255"/>
      <c r="D354" s="255"/>
      <c r="E354" s="255"/>
      <c r="F354" s="255"/>
      <c r="G354" s="255"/>
      <c r="H354" s="255"/>
      <c r="I354" s="436">
        <v>0</v>
      </c>
    </row>
    <row r="355" spans="1:10" ht="13.5" hidden="1" customHeight="1" thickBot="1">
      <c r="A355" s="251" t="s">
        <v>820</v>
      </c>
      <c r="B355" s="102"/>
      <c r="C355" s="102"/>
      <c r="D355" s="102"/>
      <c r="E355" s="102"/>
      <c r="F355" s="102"/>
    </row>
    <row r="356" spans="1:10" ht="12.75" hidden="1" customHeight="1">
      <c r="A356" s="251" t="s">
        <v>820</v>
      </c>
      <c r="B356" s="273"/>
      <c r="C356" s="272"/>
      <c r="D356" s="272"/>
      <c r="E356" s="272"/>
      <c r="F356" s="272"/>
      <c r="G356" s="272"/>
      <c r="H356" s="272"/>
      <c r="I356" s="265"/>
      <c r="J356" s="265"/>
    </row>
    <row r="357" spans="1:10" ht="12.75" hidden="1" customHeight="1">
      <c r="A357" s="251" t="s">
        <v>820</v>
      </c>
      <c r="B357" s="7" t="s">
        <v>202</v>
      </c>
      <c r="C357" s="6"/>
      <c r="D357" s="6"/>
      <c r="E357" s="6"/>
      <c r="F357" s="6"/>
      <c r="G357" s="6"/>
      <c r="H357" s="6"/>
      <c r="I357" s="24"/>
      <c r="J357" s="24" t="s">
        <v>405</v>
      </c>
    </row>
    <row r="358" spans="1:10" ht="13.5" hidden="1" customHeight="1" thickBot="1">
      <c r="A358" s="251" t="s">
        <v>820</v>
      </c>
      <c r="B358" s="7" t="s">
        <v>1298</v>
      </c>
      <c r="C358" s="6"/>
      <c r="D358" s="6"/>
      <c r="E358" s="6"/>
      <c r="F358" s="6"/>
      <c r="G358" s="6"/>
      <c r="H358" s="6"/>
      <c r="I358" s="24"/>
      <c r="J358" s="416"/>
    </row>
    <row r="359" spans="1:10" ht="12.75" hidden="1" customHeight="1">
      <c r="A359" s="251" t="s">
        <v>820</v>
      </c>
      <c r="B359" s="273" t="s">
        <v>825</v>
      </c>
      <c r="C359" s="272"/>
      <c r="D359" s="272"/>
      <c r="E359" s="272"/>
      <c r="F359" s="272"/>
      <c r="G359" s="272"/>
      <c r="H359" s="272"/>
      <c r="I359" s="265"/>
      <c r="J359" s="266">
        <v>0</v>
      </c>
    </row>
    <row r="360" spans="1:10" ht="12.75" hidden="1" customHeight="1">
      <c r="A360" s="251" t="s">
        <v>820</v>
      </c>
      <c r="B360" s="248" t="s">
        <v>351</v>
      </c>
      <c r="C360" s="102"/>
      <c r="D360" s="102"/>
      <c r="E360" s="102"/>
      <c r="F360" s="102"/>
      <c r="G360" s="102"/>
      <c r="H360" s="102"/>
      <c r="I360" s="266"/>
      <c r="J360" s="266">
        <v>0</v>
      </c>
    </row>
    <row r="361" spans="1:10" ht="12.75" hidden="1" customHeight="1">
      <c r="A361" s="251" t="s">
        <v>820</v>
      </c>
      <c r="B361" s="248" t="s">
        <v>826</v>
      </c>
      <c r="C361" s="102"/>
      <c r="D361" s="102"/>
      <c r="E361" s="102"/>
      <c r="F361" s="102"/>
      <c r="G361" s="102"/>
      <c r="H361" s="102"/>
      <c r="I361" s="266"/>
      <c r="J361" s="266">
        <v>0</v>
      </c>
    </row>
    <row r="362" spans="1:10" ht="12.75" hidden="1" customHeight="1">
      <c r="A362" s="251" t="s">
        <v>820</v>
      </c>
      <c r="B362" s="248" t="s">
        <v>827</v>
      </c>
      <c r="C362" s="102"/>
      <c r="D362" s="102"/>
      <c r="E362" s="102"/>
      <c r="F362" s="102"/>
      <c r="G362" s="102"/>
      <c r="H362" s="102"/>
      <c r="I362" s="266"/>
      <c r="J362" s="407" t="s">
        <v>563</v>
      </c>
    </row>
    <row r="363" spans="1:10" ht="12.75" hidden="1" customHeight="1">
      <c r="A363" s="251" t="s">
        <v>820</v>
      </c>
      <c r="B363" s="259" t="s">
        <v>1299</v>
      </c>
      <c r="C363" s="285"/>
      <c r="D363" s="285"/>
      <c r="E363" s="285"/>
      <c r="F363" s="285"/>
      <c r="G363" s="285"/>
      <c r="H363" s="102"/>
      <c r="I363" s="266"/>
      <c r="J363" s="266">
        <v>0</v>
      </c>
    </row>
    <row r="364" spans="1:10" ht="12.75" hidden="1" customHeight="1">
      <c r="A364" s="251" t="s">
        <v>820</v>
      </c>
      <c r="B364" s="259" t="s">
        <v>1300</v>
      </c>
      <c r="C364" s="285"/>
      <c r="D364" s="285"/>
      <c r="E364" s="285"/>
      <c r="F364" s="285"/>
      <c r="G364" s="285"/>
      <c r="H364" s="102"/>
      <c r="I364" s="266"/>
      <c r="J364" s="266">
        <v>0</v>
      </c>
    </row>
    <row r="365" spans="1:10" ht="12.75" hidden="1" customHeight="1">
      <c r="A365" s="251" t="s">
        <v>820</v>
      </c>
      <c r="B365" s="259" t="s">
        <v>1301</v>
      </c>
      <c r="C365" s="285"/>
      <c r="D365" s="285"/>
      <c r="E365" s="285"/>
      <c r="F365" s="285"/>
      <c r="G365" s="285"/>
      <c r="H365" s="102"/>
      <c r="I365" s="266"/>
      <c r="J365" s="266">
        <v>0</v>
      </c>
    </row>
    <row r="366" spans="1:10" ht="12.75" hidden="1" customHeight="1">
      <c r="A366" s="251" t="s">
        <v>820</v>
      </c>
      <c r="B366" s="259" t="s">
        <v>1302</v>
      </c>
      <c r="C366" s="285"/>
      <c r="D366" s="285"/>
      <c r="E366" s="285"/>
      <c r="F366" s="285"/>
      <c r="G366" s="285"/>
      <c r="H366" s="102"/>
      <c r="I366" s="266"/>
      <c r="J366" s="266">
        <v>0</v>
      </c>
    </row>
    <row r="367" spans="1:10" ht="12.75" hidden="1" customHeight="1">
      <c r="A367" s="251" t="s">
        <v>820</v>
      </c>
      <c r="B367" s="248" t="s">
        <v>352</v>
      </c>
      <c r="C367" s="102"/>
      <c r="D367" s="102"/>
      <c r="E367" s="102"/>
      <c r="F367" s="102"/>
      <c r="G367" s="102"/>
      <c r="H367" s="102"/>
      <c r="I367" s="266"/>
      <c r="J367" s="266">
        <v>0</v>
      </c>
    </row>
    <row r="368" spans="1:10" ht="13.5" hidden="1" customHeight="1" thickBot="1">
      <c r="A368" s="251" t="s">
        <v>820</v>
      </c>
      <c r="B368" s="246" t="s">
        <v>828</v>
      </c>
      <c r="C368" s="255"/>
      <c r="D368" s="255"/>
      <c r="E368" s="255"/>
      <c r="F368" s="255"/>
      <c r="G368" s="255"/>
      <c r="H368" s="255"/>
      <c r="I368" s="267"/>
      <c r="J368" s="260">
        <v>0</v>
      </c>
    </row>
    <row r="369" spans="1:12" ht="12.75" hidden="1" customHeight="1">
      <c r="A369" s="251" t="s">
        <v>820</v>
      </c>
      <c r="B369" s="594" t="s">
        <v>734</v>
      </c>
      <c r="C369" s="102"/>
      <c r="D369" s="102"/>
      <c r="E369" s="102"/>
      <c r="F369" s="102"/>
    </row>
    <row r="370" spans="1:12" ht="12.75" hidden="1" customHeight="1">
      <c r="A370" s="251" t="s">
        <v>820</v>
      </c>
      <c r="C370" s="102"/>
      <c r="D370" s="102"/>
      <c r="E370" s="102"/>
      <c r="F370" s="102"/>
    </row>
    <row r="371" spans="1:12" ht="12.75" hidden="1" customHeight="1">
      <c r="A371" s="251" t="s">
        <v>820</v>
      </c>
      <c r="B371" s="218"/>
      <c r="C371" s="102"/>
      <c r="D371" s="102"/>
      <c r="E371" s="102"/>
      <c r="F371" s="102"/>
    </row>
    <row r="372" spans="1:12" ht="12.75">
      <c r="B372" s="218"/>
      <c r="C372" s="102"/>
      <c r="D372" s="102"/>
      <c r="E372" s="102"/>
      <c r="F372" s="102"/>
    </row>
    <row r="373" spans="1:12" ht="12.75" hidden="1" customHeight="1">
      <c r="A373" s="251" t="s">
        <v>820</v>
      </c>
      <c r="B373" s="217" t="s">
        <v>174</v>
      </c>
      <c r="C373" s="219"/>
      <c r="D373" s="219"/>
      <c r="E373" s="219"/>
      <c r="F373" s="219"/>
      <c r="G373" s="219"/>
      <c r="H373" s="219"/>
      <c r="I373" s="232"/>
      <c r="J373" s="102"/>
      <c r="K373" s="102"/>
      <c r="L373" s="102"/>
    </row>
    <row r="374" spans="1:12" ht="15" hidden="1" customHeight="1">
      <c r="A374" s="251" t="s">
        <v>820</v>
      </c>
      <c r="B374" s="803" t="s">
        <v>1303</v>
      </c>
      <c r="C374" s="220"/>
      <c r="D374" s="220"/>
      <c r="E374" s="220"/>
      <c r="F374" s="220"/>
      <c r="G374" s="220"/>
      <c r="H374" s="220"/>
      <c r="I374" s="231" t="s">
        <v>806</v>
      </c>
      <c r="J374" s="102"/>
      <c r="K374" s="102"/>
      <c r="L374" s="102"/>
    </row>
    <row r="375" spans="1:12" ht="12.75" hidden="1" customHeight="1">
      <c r="A375" s="251" t="s">
        <v>820</v>
      </c>
      <c r="B375" s="274" t="s">
        <v>426</v>
      </c>
      <c r="C375" s="275"/>
      <c r="D375" s="275"/>
      <c r="E375" s="275"/>
      <c r="F375" s="275"/>
      <c r="G375" s="275"/>
      <c r="H375" s="276"/>
      <c r="I375" s="792">
        <f>SUM(I376:I379)</f>
        <v>0</v>
      </c>
      <c r="J375" s="102"/>
      <c r="K375" s="102"/>
      <c r="L375" s="102"/>
    </row>
    <row r="376" spans="1:12" ht="12.75" hidden="1" customHeight="1">
      <c r="A376" s="251" t="s">
        <v>820</v>
      </c>
      <c r="B376" s="277" t="s">
        <v>888</v>
      </c>
      <c r="C376" s="278"/>
      <c r="D376" s="278"/>
      <c r="E376" s="278"/>
      <c r="F376" s="278"/>
      <c r="G376" s="278"/>
      <c r="H376" s="276"/>
      <c r="I376" s="279"/>
      <c r="J376" s="102"/>
      <c r="K376" s="102"/>
      <c r="L376" s="102"/>
    </row>
    <row r="377" spans="1:12" ht="12.75" hidden="1" customHeight="1">
      <c r="A377" s="251" t="s">
        <v>820</v>
      </c>
      <c r="B377" s="277" t="s">
        <v>176</v>
      </c>
      <c r="C377" s="278"/>
      <c r="D377" s="278"/>
      <c r="E377" s="278"/>
      <c r="F377" s="278"/>
      <c r="G377" s="278"/>
      <c r="H377" s="276"/>
      <c r="I377" s="279"/>
      <c r="J377" s="102"/>
      <c r="K377" s="102"/>
      <c r="L377" s="102"/>
    </row>
    <row r="378" spans="1:12" ht="12.75" hidden="1" customHeight="1">
      <c r="A378" s="251" t="s">
        <v>820</v>
      </c>
      <c r="B378" s="277" t="s">
        <v>177</v>
      </c>
      <c r="C378" s="278"/>
      <c r="D378" s="278"/>
      <c r="E378" s="278"/>
      <c r="F378" s="278"/>
      <c r="G378" s="278"/>
      <c r="H378" s="276"/>
      <c r="I378" s="279"/>
      <c r="J378" s="102"/>
      <c r="K378" s="102"/>
      <c r="L378" s="102"/>
    </row>
    <row r="379" spans="1:12" ht="12.75" hidden="1" customHeight="1">
      <c r="A379" s="251" t="s">
        <v>820</v>
      </c>
      <c r="B379" s="277" t="s">
        <v>178</v>
      </c>
      <c r="C379" s="278"/>
      <c r="D379" s="278"/>
      <c r="E379" s="278"/>
      <c r="F379" s="278"/>
      <c r="G379" s="278"/>
      <c r="H379" s="276"/>
      <c r="I379" s="279"/>
      <c r="J379" s="102"/>
      <c r="K379" s="102"/>
      <c r="L379" s="102"/>
    </row>
    <row r="380" spans="1:12" ht="12.75" hidden="1" customHeight="1">
      <c r="A380" s="251" t="s">
        <v>820</v>
      </c>
      <c r="B380" s="280" t="s">
        <v>430</v>
      </c>
      <c r="C380" s="281"/>
      <c r="D380" s="281"/>
      <c r="E380" s="281"/>
      <c r="F380" s="281"/>
      <c r="G380" s="281"/>
      <c r="H380" s="282"/>
      <c r="I380" s="283"/>
      <c r="J380" s="102"/>
      <c r="K380" s="102"/>
      <c r="L380" s="102"/>
    </row>
    <row r="381" spans="1:12" ht="12.75" hidden="1" customHeight="1">
      <c r="A381" s="251" t="s">
        <v>820</v>
      </c>
      <c r="B381" s="280" t="s">
        <v>427</v>
      </c>
      <c r="C381" s="281"/>
      <c r="D381" s="281"/>
      <c r="E381" s="281"/>
      <c r="F381" s="281"/>
      <c r="G381" s="281"/>
      <c r="H381" s="282"/>
      <c r="I381" s="283"/>
      <c r="J381" s="102"/>
      <c r="K381" s="102"/>
      <c r="L381" s="102"/>
    </row>
    <row r="382" spans="1:12" ht="12.75" hidden="1" customHeight="1">
      <c r="A382" s="251" t="s">
        <v>820</v>
      </c>
      <c r="B382" s="280" t="s">
        <v>428</v>
      </c>
      <c r="C382" s="281"/>
      <c r="D382" s="281"/>
      <c r="E382" s="281"/>
      <c r="F382" s="281"/>
      <c r="G382" s="281"/>
      <c r="H382" s="282"/>
      <c r="I382" s="283"/>
      <c r="J382" s="102"/>
      <c r="K382" s="102"/>
      <c r="L382" s="102"/>
    </row>
    <row r="383" spans="1:12" ht="12.75" hidden="1" customHeight="1">
      <c r="A383" s="251" t="s">
        <v>820</v>
      </c>
      <c r="B383" s="280" t="s">
        <v>429</v>
      </c>
      <c r="C383" s="281"/>
      <c r="D383" s="281"/>
      <c r="E383" s="281"/>
      <c r="F383" s="281"/>
      <c r="G383" s="281"/>
      <c r="H383" s="282"/>
      <c r="I383" s="283"/>
      <c r="J383" s="102"/>
      <c r="K383" s="102"/>
      <c r="L383" s="102"/>
    </row>
    <row r="384" spans="1:12" ht="13.5" thickBot="1">
      <c r="C384" s="285"/>
      <c r="D384" s="285"/>
      <c r="E384" s="285"/>
      <c r="F384" s="285"/>
      <c r="G384" s="230"/>
    </row>
    <row r="385" spans="2:12" ht="39" thickBot="1">
      <c r="B385" s="923" t="s">
        <v>1385</v>
      </c>
      <c r="C385" s="924"/>
      <c r="D385" s="924"/>
      <c r="E385" s="924"/>
      <c r="F385" s="398"/>
      <c r="G385" s="398"/>
      <c r="H385" s="398"/>
      <c r="I385" s="398"/>
      <c r="J385" s="428"/>
      <c r="K385" s="437" t="str">
        <f>"Antall klienter pr. 31.08."</f>
        <v>Antall klienter pr. 31.08.</v>
      </c>
      <c r="L385" s="230"/>
    </row>
    <row r="386" spans="2:12" ht="12.75">
      <c r="B386" s="273" t="s">
        <v>425</v>
      </c>
      <c r="C386" s="272"/>
      <c r="D386" s="272"/>
      <c r="E386" s="272"/>
      <c r="F386" s="272"/>
      <c r="G386" s="272"/>
      <c r="H386" s="272"/>
      <c r="I386" s="272"/>
      <c r="J386" s="272"/>
      <c r="K386" s="844">
        <f>SUM(K387:K388)</f>
        <v>0</v>
      </c>
      <c r="L386" s="102"/>
    </row>
    <row r="387" spans="2:12" ht="12.75">
      <c r="B387" s="248" t="s">
        <v>607</v>
      </c>
      <c r="C387" s="102"/>
      <c r="D387" s="102"/>
      <c r="E387" s="102"/>
      <c r="F387" s="102"/>
      <c r="G387" s="102"/>
      <c r="H387" s="102"/>
      <c r="I387" s="102"/>
      <c r="J387" s="102"/>
      <c r="K387" s="424"/>
      <c r="L387" s="102"/>
    </row>
    <row r="388" spans="2:12" ht="12.75">
      <c r="B388" s="248" t="s">
        <v>608</v>
      </c>
      <c r="C388" s="102"/>
      <c r="D388" s="102"/>
      <c r="E388" s="102"/>
      <c r="F388" s="102"/>
      <c r="G388" s="102"/>
      <c r="H388" s="102"/>
      <c r="I388" s="102"/>
      <c r="J388" s="102"/>
      <c r="K388" s="845">
        <f>SUM(K389:K393)</f>
        <v>0</v>
      </c>
      <c r="L388" s="102"/>
    </row>
    <row r="389" spans="2:12" ht="12.75">
      <c r="B389" s="248" t="s">
        <v>609</v>
      </c>
      <c r="C389" s="102"/>
      <c r="D389" s="102"/>
      <c r="E389" s="102"/>
      <c r="F389" s="102"/>
      <c r="G389" s="102"/>
      <c r="H389" s="102"/>
      <c r="I389" s="102"/>
      <c r="J389" s="102"/>
      <c r="K389" s="289"/>
      <c r="L389" s="102"/>
    </row>
    <row r="390" spans="2:12" ht="12.75">
      <c r="B390" s="248" t="s">
        <v>847</v>
      </c>
      <c r="C390" s="102"/>
      <c r="D390" s="102"/>
      <c r="E390" s="102"/>
      <c r="F390" s="102"/>
      <c r="G390" s="102"/>
      <c r="H390" s="102"/>
      <c r="I390" s="102"/>
      <c r="J390" s="102"/>
      <c r="K390" s="289"/>
      <c r="L390" s="102"/>
    </row>
    <row r="391" spans="2:12" ht="12.75">
      <c r="B391" s="248" t="s">
        <v>848</v>
      </c>
      <c r="C391" s="102"/>
      <c r="D391" s="102"/>
      <c r="E391" s="102"/>
      <c r="F391" s="102"/>
      <c r="G391" s="102"/>
      <c r="H391" s="102"/>
      <c r="I391" s="102"/>
      <c r="J391" s="102"/>
      <c r="K391" s="289"/>
      <c r="L391" s="102"/>
    </row>
    <row r="392" spans="2:12" ht="12.75">
      <c r="B392" s="248" t="s">
        <v>534</v>
      </c>
      <c r="C392" s="102"/>
      <c r="D392" s="102"/>
      <c r="E392" s="102"/>
      <c r="F392" s="102"/>
      <c r="G392" s="102"/>
      <c r="H392" s="102"/>
      <c r="I392" s="102"/>
      <c r="J392" s="102"/>
      <c r="K392" s="289"/>
      <c r="L392" s="102"/>
    </row>
    <row r="393" spans="2:12" ht="13.5" thickBot="1">
      <c r="B393" s="248" t="s">
        <v>535</v>
      </c>
      <c r="C393" s="102"/>
      <c r="D393" s="102"/>
      <c r="E393" s="102"/>
      <c r="F393" s="102"/>
      <c r="G393" s="102"/>
      <c r="H393" s="102"/>
      <c r="I393" s="102"/>
      <c r="J393" s="102"/>
      <c r="K393" s="260"/>
      <c r="L393" s="102"/>
    </row>
    <row r="394" spans="2:12" ht="12.75">
      <c r="B394" s="371" t="s">
        <v>1393</v>
      </c>
      <c r="C394" s="272"/>
      <c r="D394" s="272"/>
      <c r="E394" s="272"/>
      <c r="F394" s="272"/>
      <c r="G394" s="272"/>
      <c r="H394" s="272"/>
      <c r="I394" s="272"/>
      <c r="J394" s="272"/>
      <c r="K394" s="288"/>
      <c r="L394" s="102"/>
    </row>
    <row r="395" spans="2:12" ht="13.5" thickBot="1">
      <c r="B395" s="248" t="s">
        <v>1358</v>
      </c>
      <c r="C395" s="102"/>
      <c r="D395" s="102"/>
      <c r="E395" s="102"/>
      <c r="F395" s="102"/>
      <c r="G395" s="102"/>
      <c r="H395" s="102"/>
      <c r="I395" s="102"/>
      <c r="J395" s="102"/>
      <c r="K395" s="289"/>
      <c r="L395" s="102"/>
    </row>
    <row r="396" spans="2:12" ht="12.75">
      <c r="B396" s="273" t="s">
        <v>1359</v>
      </c>
      <c r="C396" s="272"/>
      <c r="D396" s="272"/>
      <c r="E396" s="272"/>
      <c r="F396" s="272"/>
      <c r="G396" s="272"/>
      <c r="H396" s="272"/>
      <c r="I396" s="272"/>
      <c r="J396" s="265"/>
      <c r="K396" s="265"/>
      <c r="L396" s="102"/>
    </row>
    <row r="397" spans="2:12" ht="12.75">
      <c r="B397" s="248" t="s">
        <v>1360</v>
      </c>
      <c r="C397" s="102"/>
      <c r="D397" s="102"/>
      <c r="E397" s="102"/>
      <c r="F397" s="102"/>
      <c r="G397" s="102"/>
      <c r="H397" s="102"/>
      <c r="I397" s="102"/>
      <c r="J397" s="266"/>
      <c r="K397" s="266"/>
      <c r="L397" s="102"/>
    </row>
    <row r="398" spans="2:12" ht="13.5" thickBot="1">
      <c r="B398" s="246" t="s">
        <v>1361</v>
      </c>
      <c r="C398" s="255"/>
      <c r="D398" s="255"/>
      <c r="E398" s="255"/>
      <c r="F398" s="255"/>
      <c r="G398" s="255"/>
      <c r="H398" s="255"/>
      <c r="I398" s="255"/>
      <c r="J398" s="267"/>
      <c r="K398" s="267"/>
      <c r="L398" s="102"/>
    </row>
    <row r="399" spans="2:12" ht="42" customHeight="1">
      <c r="B399" s="925" t="s">
        <v>1362</v>
      </c>
      <c r="C399" s="925"/>
      <c r="D399" s="925"/>
      <c r="E399" s="925"/>
      <c r="F399" s="925"/>
      <c r="G399" s="925"/>
      <c r="H399" s="925"/>
      <c r="I399" s="925"/>
      <c r="J399" s="925"/>
      <c r="K399" s="925"/>
      <c r="L399" s="925"/>
    </row>
    <row r="400" spans="2:12" ht="12.75" customHeight="1">
      <c r="B400" s="10" t="s">
        <v>1196</v>
      </c>
      <c r="H400" s="102"/>
      <c r="J400" s="102"/>
      <c r="L400" s="606"/>
    </row>
    <row r="401" spans="1:11" ht="12.75">
      <c r="H401" s="102"/>
    </row>
    <row r="402" spans="1:11" ht="12.75">
      <c r="B402" s="218"/>
      <c r="C402" s="102"/>
      <c r="D402" s="102"/>
      <c r="E402" s="102"/>
      <c r="F402" s="102"/>
    </row>
    <row r="403" spans="1:11" ht="12.75">
      <c r="B403" s="218"/>
      <c r="C403" s="102"/>
      <c r="D403" s="102"/>
      <c r="E403" s="102"/>
      <c r="F403" s="102"/>
    </row>
    <row r="404" spans="1:11" ht="18.75">
      <c r="B404" s="58" t="s">
        <v>744</v>
      </c>
      <c r="C404" s="102"/>
      <c r="D404" s="102"/>
      <c r="E404" s="102"/>
      <c r="F404" s="102"/>
    </row>
    <row r="405" spans="1:11" ht="12.75">
      <c r="B405" s="55"/>
      <c r="C405" s="102"/>
      <c r="D405" s="102"/>
      <c r="E405" s="102"/>
      <c r="F405" s="102"/>
      <c r="G405" s="102"/>
      <c r="H405" s="102"/>
      <c r="I405" s="102"/>
      <c r="J405" s="102"/>
      <c r="K405" s="3"/>
    </row>
    <row r="406" spans="1:11" ht="13.5" thickBot="1">
      <c r="I406" s="285"/>
      <c r="J406" s="102"/>
      <c r="K406" s="102"/>
    </row>
    <row r="407" spans="1:11" ht="26.25" customHeight="1" thickBot="1">
      <c r="B407" s="920" t="s">
        <v>554</v>
      </c>
      <c r="C407" s="921"/>
      <c r="D407" s="921"/>
      <c r="E407" s="922"/>
      <c r="F407" s="44" t="s">
        <v>763</v>
      </c>
      <c r="I407" s="285"/>
      <c r="J407" s="102"/>
      <c r="K407" s="102"/>
    </row>
    <row r="408" spans="1:11" ht="12.75">
      <c r="B408" s="913" t="str">
        <f>"Antall barn fra bydelen med vedtak om direkte hjelp pr. 31.08."</f>
        <v>Antall barn fra bydelen med vedtak om direkte hjelp pr. 31.08.</v>
      </c>
      <c r="C408" s="914"/>
      <c r="D408" s="914"/>
      <c r="E408" s="915"/>
      <c r="F408" s="682"/>
      <c r="I408" s="285"/>
      <c r="J408" s="102"/>
      <c r="K408" s="102"/>
    </row>
    <row r="409" spans="1:11" ht="12.75">
      <c r="B409" s="916" t="str">
        <f>"Antall timer hjelp pr. uke totalt blant bydelens barn pr. 31.08."</f>
        <v>Antall timer hjelp pr. uke totalt blant bydelens barn pr. 31.08.</v>
      </c>
      <c r="C409" s="917"/>
      <c r="D409" s="917"/>
      <c r="E409" s="918"/>
      <c r="F409" s="683"/>
      <c r="I409" s="285"/>
      <c r="J409" s="102"/>
      <c r="K409" s="102"/>
    </row>
    <row r="410" spans="1:11" ht="13.5" thickBot="1">
      <c r="B410" s="862" t="s">
        <v>553</v>
      </c>
      <c r="C410" s="863"/>
      <c r="D410" s="863"/>
      <c r="E410" s="864"/>
      <c r="F410" s="211" t="e">
        <f>F409/F408</f>
        <v>#DIV/0!</v>
      </c>
      <c r="I410" s="285"/>
      <c r="J410" s="102"/>
      <c r="K410" s="102"/>
    </row>
    <row r="411" spans="1:11" ht="12.75">
      <c r="I411" s="285"/>
      <c r="J411" s="102"/>
      <c r="K411" s="102"/>
    </row>
    <row r="412" spans="1:11" ht="12.75" hidden="1" customHeight="1">
      <c r="A412" s="251" t="s">
        <v>820</v>
      </c>
      <c r="B412" s="371"/>
      <c r="C412" s="372"/>
      <c r="D412" s="372"/>
      <c r="E412" s="439"/>
      <c r="F412" s="102"/>
    </row>
    <row r="413" spans="1:11" ht="12.75" hidden="1" customHeight="1">
      <c r="A413" s="251" t="s">
        <v>820</v>
      </c>
      <c r="B413" s="28" t="s">
        <v>602</v>
      </c>
      <c r="C413" s="71"/>
      <c r="D413" s="71"/>
      <c r="E413" s="374" t="s">
        <v>806</v>
      </c>
      <c r="F413" s="102"/>
    </row>
    <row r="414" spans="1:11" ht="12.75" hidden="1" customHeight="1">
      <c r="A414" s="251" t="s">
        <v>820</v>
      </c>
      <c r="B414" s="28" t="s">
        <v>829</v>
      </c>
      <c r="C414" s="71"/>
      <c r="D414" s="71"/>
      <c r="E414" s="374" t="s">
        <v>654</v>
      </c>
      <c r="F414" s="102"/>
    </row>
    <row r="415" spans="1:11" ht="13.5" hidden="1" customHeight="1" thickBot="1">
      <c r="A415" s="251" t="s">
        <v>820</v>
      </c>
      <c r="B415" s="28" t="s">
        <v>547</v>
      </c>
      <c r="C415" s="71"/>
      <c r="D415" s="71"/>
      <c r="E415" s="374"/>
      <c r="F415" s="102"/>
    </row>
    <row r="416" spans="1:11" ht="12.75" hidden="1" customHeight="1">
      <c r="A416" s="251" t="s">
        <v>820</v>
      </c>
      <c r="B416" s="292" t="s">
        <v>285</v>
      </c>
      <c r="C416" s="440"/>
      <c r="D416" s="441"/>
      <c r="E416" s="442"/>
      <c r="F416" s="102"/>
    </row>
    <row r="417" spans="1:10" ht="13.5" hidden="1" customHeight="1" thickBot="1">
      <c r="A417" s="251" t="s">
        <v>820</v>
      </c>
      <c r="B417" s="259" t="s">
        <v>284</v>
      </c>
      <c r="C417" s="71"/>
      <c r="D417" s="425"/>
      <c r="E417" s="443"/>
      <c r="F417" s="102"/>
    </row>
    <row r="418" spans="1:10" ht="13.5" hidden="1" customHeight="1" thickBot="1">
      <c r="A418" s="251" t="s">
        <v>820</v>
      </c>
      <c r="B418" s="13" t="s">
        <v>481</v>
      </c>
      <c r="C418" s="290"/>
      <c r="D418" s="264"/>
      <c r="E418" s="444">
        <f>SUM(E416:E417)</f>
        <v>0</v>
      </c>
      <c r="F418" s="102"/>
    </row>
    <row r="419" spans="1:10" ht="12.75" hidden="1" customHeight="1">
      <c r="A419" s="251" t="s">
        <v>820</v>
      </c>
      <c r="B419" s="77" t="s">
        <v>1062</v>
      </c>
    </row>
    <row r="420" spans="1:10" ht="43.5" hidden="1" customHeight="1">
      <c r="A420" s="251" t="s">
        <v>820</v>
      </c>
      <c r="B420" s="77"/>
    </row>
    <row r="421" spans="1:10" ht="12.75">
      <c r="B421" s="77"/>
    </row>
    <row r="422" spans="1:10" ht="51.75" hidden="1" customHeight="1" thickBot="1">
      <c r="A422" s="251" t="s">
        <v>820</v>
      </c>
      <c r="B422" s="445" t="s">
        <v>1285</v>
      </c>
      <c r="C422" s="859" t="s">
        <v>41</v>
      </c>
      <c r="D422" s="860"/>
      <c r="E422" s="860"/>
      <c r="F422" s="861"/>
      <c r="G422" s="859" t="s">
        <v>42</v>
      </c>
      <c r="H422" s="860"/>
      <c r="I422" s="860"/>
      <c r="J422" s="861"/>
    </row>
    <row r="423" spans="1:10" ht="51.75" hidden="1" customHeight="1" thickBot="1">
      <c r="A423" s="251" t="s">
        <v>820</v>
      </c>
      <c r="B423" s="63" t="s">
        <v>233</v>
      </c>
      <c r="C423" s="446" t="s">
        <v>1099</v>
      </c>
      <c r="D423" s="447" t="s">
        <v>1248</v>
      </c>
      <c r="E423" s="448" t="s">
        <v>1249</v>
      </c>
      <c r="F423" s="449" t="s">
        <v>1250</v>
      </c>
      <c r="G423" s="446" t="s">
        <v>1099</v>
      </c>
      <c r="H423" s="447" t="s">
        <v>1248</v>
      </c>
      <c r="I423" s="448" t="s">
        <v>1249</v>
      </c>
      <c r="J423" s="449" t="s">
        <v>1250</v>
      </c>
    </row>
    <row r="424" spans="1:10" ht="12.75" hidden="1" customHeight="1">
      <c r="A424" s="251" t="s">
        <v>820</v>
      </c>
      <c r="B424" s="450">
        <v>1</v>
      </c>
      <c r="C424" s="288"/>
      <c r="D424" s="273"/>
      <c r="E424" s="427"/>
      <c r="F424" s="265"/>
      <c r="G424" s="288"/>
      <c r="H424" s="288"/>
      <c r="I424" s="288"/>
      <c r="J424" s="288"/>
    </row>
    <row r="425" spans="1:10" ht="12.75" hidden="1" customHeight="1">
      <c r="A425" s="251" t="s">
        <v>820</v>
      </c>
      <c r="B425" s="450">
        <v>2</v>
      </c>
      <c r="C425" s="289"/>
      <c r="D425" s="248"/>
      <c r="E425" s="424"/>
      <c r="F425" s="266"/>
      <c r="G425" s="289"/>
      <c r="H425" s="289"/>
      <c r="I425" s="289"/>
      <c r="J425" s="289"/>
    </row>
    <row r="426" spans="1:10" ht="12.75" hidden="1" customHeight="1">
      <c r="A426" s="251" t="s">
        <v>820</v>
      </c>
      <c r="B426" s="450">
        <v>3</v>
      </c>
      <c r="C426" s="289"/>
      <c r="D426" s="248"/>
      <c r="E426" s="424"/>
      <c r="F426" s="266"/>
      <c r="G426" s="289"/>
      <c r="H426" s="289"/>
      <c r="I426" s="289"/>
      <c r="J426" s="289"/>
    </row>
    <row r="427" spans="1:10" ht="12.75" hidden="1" customHeight="1">
      <c r="A427" s="251" t="s">
        <v>820</v>
      </c>
      <c r="B427" s="450">
        <v>4</v>
      </c>
      <c r="C427" s="289"/>
      <c r="D427" s="248"/>
      <c r="E427" s="424"/>
      <c r="F427" s="266"/>
      <c r="G427" s="289"/>
      <c r="H427" s="289"/>
      <c r="I427" s="289"/>
      <c r="J427" s="289"/>
    </row>
    <row r="428" spans="1:10" ht="12.75" hidden="1" customHeight="1">
      <c r="A428" s="251" t="s">
        <v>820</v>
      </c>
      <c r="B428" s="450">
        <v>5</v>
      </c>
      <c r="C428" s="289"/>
      <c r="D428" s="248"/>
      <c r="E428" s="424"/>
      <c r="F428" s="266"/>
      <c r="G428" s="289"/>
      <c r="H428" s="289"/>
      <c r="I428" s="289"/>
      <c r="J428" s="289"/>
    </row>
    <row r="429" spans="1:10" ht="12.75" hidden="1" customHeight="1">
      <c r="A429" s="251" t="s">
        <v>820</v>
      </c>
      <c r="B429" s="450">
        <v>6</v>
      </c>
      <c r="C429" s="289"/>
      <c r="D429" s="248"/>
      <c r="E429" s="424"/>
      <c r="F429" s="266"/>
      <c r="G429" s="289"/>
      <c r="H429" s="289"/>
      <c r="I429" s="289"/>
      <c r="J429" s="289"/>
    </row>
    <row r="430" spans="1:10" ht="12.75" hidden="1" customHeight="1">
      <c r="A430" s="251" t="s">
        <v>820</v>
      </c>
      <c r="B430" s="450">
        <v>7</v>
      </c>
      <c r="C430" s="289"/>
      <c r="D430" s="248"/>
      <c r="E430" s="424"/>
      <c r="F430" s="266"/>
      <c r="G430" s="289"/>
      <c r="H430" s="289"/>
      <c r="I430" s="289"/>
      <c r="J430" s="289"/>
    </row>
    <row r="431" spans="1:10" ht="12.75" hidden="1" customHeight="1">
      <c r="A431" s="251" t="s">
        <v>820</v>
      </c>
      <c r="B431" s="450">
        <v>8</v>
      </c>
      <c r="C431" s="289"/>
      <c r="D431" s="248"/>
      <c r="E431" s="424"/>
      <c r="F431" s="266"/>
      <c r="G431" s="289"/>
      <c r="H431" s="289"/>
      <c r="I431" s="289"/>
      <c r="J431" s="289"/>
    </row>
    <row r="432" spans="1:10" ht="12.75" hidden="1" customHeight="1">
      <c r="A432" s="251" t="s">
        <v>820</v>
      </c>
      <c r="B432" s="450">
        <v>9</v>
      </c>
      <c r="C432" s="289"/>
      <c r="D432" s="248"/>
      <c r="E432" s="424"/>
      <c r="F432" s="266"/>
      <c r="G432" s="289"/>
      <c r="H432" s="289"/>
      <c r="I432" s="289"/>
      <c r="J432" s="289"/>
    </row>
    <row r="433" spans="1:10" ht="12.75" hidden="1" customHeight="1">
      <c r="A433" s="251" t="s">
        <v>820</v>
      </c>
      <c r="B433" s="450">
        <v>10</v>
      </c>
      <c r="C433" s="289"/>
      <c r="D433" s="248"/>
      <c r="E433" s="424"/>
      <c r="F433" s="266"/>
      <c r="G433" s="289"/>
      <c r="H433" s="289"/>
      <c r="I433" s="289"/>
      <c r="J433" s="289"/>
    </row>
    <row r="434" spans="1:10" ht="12.75" hidden="1" customHeight="1">
      <c r="A434" s="251" t="s">
        <v>820</v>
      </c>
      <c r="B434" s="450">
        <v>11</v>
      </c>
      <c r="C434" s="289"/>
      <c r="D434" s="248"/>
      <c r="E434" s="424"/>
      <c r="F434" s="266"/>
      <c r="G434" s="289"/>
      <c r="H434" s="289"/>
      <c r="I434" s="289"/>
      <c r="J434" s="289"/>
    </row>
    <row r="435" spans="1:10" ht="12.75" hidden="1" customHeight="1">
      <c r="A435" s="251" t="s">
        <v>820</v>
      </c>
      <c r="B435" s="450">
        <v>12</v>
      </c>
      <c r="C435" s="289"/>
      <c r="D435" s="248"/>
      <c r="E435" s="424"/>
      <c r="F435" s="266"/>
      <c r="G435" s="289"/>
      <c r="H435" s="289"/>
      <c r="I435" s="289"/>
      <c r="J435" s="289"/>
    </row>
    <row r="436" spans="1:10" ht="12.75" hidden="1" customHeight="1">
      <c r="A436" s="251" t="s">
        <v>820</v>
      </c>
      <c r="B436" s="450">
        <v>13</v>
      </c>
      <c r="C436" s="289"/>
      <c r="D436" s="248"/>
      <c r="E436" s="424"/>
      <c r="F436" s="266"/>
      <c r="G436" s="289"/>
      <c r="H436" s="289"/>
      <c r="I436" s="289"/>
      <c r="J436" s="289"/>
    </row>
    <row r="437" spans="1:10" ht="12.75" hidden="1" customHeight="1">
      <c r="A437" s="251" t="s">
        <v>820</v>
      </c>
      <c r="B437" s="450">
        <v>14</v>
      </c>
      <c r="C437" s="289"/>
      <c r="D437" s="248"/>
      <c r="E437" s="424"/>
      <c r="F437" s="266"/>
      <c r="G437" s="289"/>
      <c r="H437" s="289"/>
      <c r="I437" s="289"/>
      <c r="J437" s="289"/>
    </row>
    <row r="438" spans="1:10" ht="12.75" hidden="1" customHeight="1">
      <c r="A438" s="251" t="s">
        <v>820</v>
      </c>
      <c r="B438" s="450">
        <v>15</v>
      </c>
      <c r="C438" s="289"/>
      <c r="D438" s="248"/>
      <c r="E438" s="424"/>
      <c r="F438" s="266"/>
      <c r="G438" s="289"/>
      <c r="H438" s="289"/>
      <c r="I438" s="289"/>
      <c r="J438" s="289"/>
    </row>
    <row r="439" spans="1:10" ht="13.5" hidden="1" customHeight="1" thickBot="1">
      <c r="A439" s="251" t="s">
        <v>820</v>
      </c>
      <c r="B439" s="7" t="s">
        <v>402</v>
      </c>
      <c r="C439" s="289"/>
      <c r="D439" s="248"/>
      <c r="E439" s="424"/>
      <c r="F439" s="266"/>
      <c r="G439" s="289"/>
      <c r="H439" s="289"/>
      <c r="I439" s="289"/>
      <c r="J439" s="289"/>
    </row>
    <row r="440" spans="1:10" ht="13.5" hidden="1" customHeight="1" thickBot="1">
      <c r="A440" s="251" t="s">
        <v>820</v>
      </c>
      <c r="B440" s="13" t="s">
        <v>403</v>
      </c>
      <c r="C440" s="44">
        <f t="shared" ref="C440:J440" si="3">SUM(C424:C439)</f>
        <v>0</v>
      </c>
      <c r="D440" s="44">
        <f t="shared" si="3"/>
        <v>0</v>
      </c>
      <c r="E440" s="44">
        <f t="shared" si="3"/>
        <v>0</v>
      </c>
      <c r="F440" s="44">
        <f t="shared" si="3"/>
        <v>0</v>
      </c>
      <c r="G440" s="44">
        <f t="shared" si="3"/>
        <v>0</v>
      </c>
      <c r="H440" s="44">
        <f t="shared" si="3"/>
        <v>0</v>
      </c>
      <c r="I440" s="44">
        <f t="shared" si="3"/>
        <v>0</v>
      </c>
      <c r="J440" s="44">
        <f t="shared" si="3"/>
        <v>0</v>
      </c>
    </row>
    <row r="441" spans="1:10" ht="12.75" hidden="1" customHeight="1">
      <c r="A441" s="251" t="s">
        <v>820</v>
      </c>
      <c r="B441" s="451" t="s">
        <v>956</v>
      </c>
      <c r="C441" s="102"/>
      <c r="D441" s="102"/>
      <c r="E441" s="102"/>
      <c r="F441" s="102"/>
      <c r="G441" s="102"/>
      <c r="H441" s="102"/>
      <c r="I441" s="102"/>
      <c r="J441" s="102"/>
    </row>
    <row r="442" spans="1:10" ht="12.75" hidden="1" customHeight="1">
      <c r="A442" s="251" t="s">
        <v>820</v>
      </c>
      <c r="B442" s="55" t="s">
        <v>873</v>
      </c>
      <c r="C442" s="102"/>
      <c r="D442" s="102"/>
      <c r="E442" s="102"/>
      <c r="F442" s="102"/>
      <c r="G442" s="102"/>
      <c r="H442" s="102"/>
      <c r="I442" s="102"/>
      <c r="J442" s="102"/>
    </row>
    <row r="443" spans="1:10" ht="12.75" hidden="1" customHeight="1">
      <c r="A443" s="251" t="s">
        <v>820</v>
      </c>
      <c r="B443" s="55" t="s">
        <v>874</v>
      </c>
      <c r="C443" s="102"/>
      <c r="D443" s="102"/>
      <c r="E443" s="102"/>
      <c r="F443" s="102"/>
      <c r="G443" s="102"/>
      <c r="H443" s="102"/>
      <c r="I443" s="102"/>
      <c r="J443" s="102"/>
    </row>
    <row r="444" spans="1:10" ht="13.5" hidden="1" customHeight="1" thickBot="1">
      <c r="A444" s="251" t="s">
        <v>820</v>
      </c>
      <c r="B444" s="3"/>
      <c r="C444" s="102"/>
      <c r="D444" s="102"/>
      <c r="E444" s="102"/>
      <c r="F444" s="102"/>
      <c r="G444" s="102"/>
      <c r="H444" s="102"/>
      <c r="I444" s="102"/>
      <c r="J444" s="102"/>
    </row>
    <row r="445" spans="1:10" s="50" customFormat="1" ht="115.5" hidden="1" customHeight="1" thickBot="1">
      <c r="A445" s="293" t="s">
        <v>820</v>
      </c>
      <c r="B445" s="59" t="s">
        <v>1286</v>
      </c>
      <c r="C445" s="52"/>
      <c r="D445" s="53"/>
      <c r="E445" s="339" t="s">
        <v>724</v>
      </c>
      <c r="F445" s="339" t="s">
        <v>1287</v>
      </c>
      <c r="G445" s="339" t="s">
        <v>1288</v>
      </c>
      <c r="H445" s="339" t="s">
        <v>314</v>
      </c>
      <c r="I445" s="339" t="s">
        <v>725</v>
      </c>
      <c r="J445" s="452" t="s">
        <v>726</v>
      </c>
    </row>
    <row r="446" spans="1:10" ht="12.75" hidden="1" customHeight="1">
      <c r="A446" s="251" t="s">
        <v>820</v>
      </c>
      <c r="B446" s="273" t="s">
        <v>1100</v>
      </c>
      <c r="C446" s="272"/>
      <c r="D446" s="272"/>
      <c r="E446" s="793">
        <f>SUM(F446:G446)</f>
        <v>0</v>
      </c>
      <c r="F446" s="288"/>
      <c r="G446" s="288"/>
      <c r="H446" s="288"/>
      <c r="I446" s="427"/>
      <c r="J446" s="453">
        <f>SUM(H446:I446)</f>
        <v>0</v>
      </c>
    </row>
    <row r="447" spans="1:10" ht="12.75" hidden="1" customHeight="1">
      <c r="A447" s="251" t="s">
        <v>820</v>
      </c>
      <c r="B447" s="248" t="s">
        <v>1251</v>
      </c>
      <c r="C447" s="102"/>
      <c r="D447" s="102"/>
      <c r="E447" s="516">
        <f t="shared" ref="E447:E449" si="4">SUM(F447:G447)</f>
        <v>0</v>
      </c>
      <c r="F447" s="289"/>
      <c r="G447" s="289"/>
      <c r="H447" s="289"/>
      <c r="I447" s="424"/>
      <c r="J447" s="454">
        <f>SUM(H447:I447)</f>
        <v>0</v>
      </c>
    </row>
    <row r="448" spans="1:10" ht="12.75" hidden="1" customHeight="1">
      <c r="A448" s="251" t="s">
        <v>820</v>
      </c>
      <c r="B448" s="248" t="s">
        <v>1252</v>
      </c>
      <c r="C448" s="102"/>
      <c r="D448" s="102"/>
      <c r="E448" s="516">
        <f t="shared" si="4"/>
        <v>0</v>
      </c>
      <c r="F448" s="289"/>
      <c r="G448" s="289"/>
      <c r="H448" s="289"/>
      <c r="I448" s="424"/>
      <c r="J448" s="454">
        <f>SUM(H448:I448)</f>
        <v>0</v>
      </c>
    </row>
    <row r="449" spans="1:12" ht="13.5" hidden="1" customHeight="1" thickBot="1">
      <c r="A449" s="251" t="s">
        <v>820</v>
      </c>
      <c r="B449" s="246" t="s">
        <v>1253</v>
      </c>
      <c r="C449" s="255"/>
      <c r="D449" s="255"/>
      <c r="E449" s="517">
        <f t="shared" si="4"/>
        <v>0</v>
      </c>
      <c r="F449" s="260"/>
      <c r="G449" s="260"/>
      <c r="H449" s="260"/>
      <c r="I449" s="258"/>
      <c r="J449" s="455">
        <f>SUM(H449:I449)</f>
        <v>0</v>
      </c>
    </row>
    <row r="450" spans="1:12" ht="12.75" hidden="1" customHeight="1">
      <c r="A450" s="251" t="s">
        <v>820</v>
      </c>
      <c r="B450" s="691" t="s">
        <v>1096</v>
      </c>
      <c r="C450" s="102"/>
      <c r="D450" s="102"/>
      <c r="E450" s="102"/>
      <c r="F450" s="102"/>
      <c r="G450" s="102"/>
      <c r="H450" s="102"/>
      <c r="I450" s="102"/>
      <c r="J450" s="102"/>
      <c r="K450" s="102"/>
      <c r="L450" s="102"/>
    </row>
    <row r="451" spans="1:12" ht="12.75" hidden="1" customHeight="1">
      <c r="A451" s="251" t="s">
        <v>820</v>
      </c>
      <c r="B451" s="691" t="s">
        <v>1098</v>
      </c>
      <c r="C451" s="102"/>
      <c r="D451" s="102"/>
      <c r="E451" s="102"/>
      <c r="F451" s="102"/>
      <c r="G451" s="102"/>
      <c r="H451" s="102"/>
      <c r="I451" s="102"/>
      <c r="J451" s="102"/>
      <c r="K451" s="102"/>
      <c r="L451" s="102"/>
    </row>
    <row r="452" spans="1:12" ht="12.75" hidden="1" customHeight="1">
      <c r="A452" s="251" t="s">
        <v>820</v>
      </c>
      <c r="B452" s="691" t="s">
        <v>1097</v>
      </c>
      <c r="C452" s="102"/>
      <c r="D452" s="102"/>
      <c r="E452" s="102"/>
      <c r="F452" s="102"/>
      <c r="G452" s="102"/>
      <c r="H452" s="102"/>
      <c r="I452" s="102"/>
      <c r="J452" s="102"/>
      <c r="K452" s="102"/>
      <c r="L452" s="102"/>
    </row>
    <row r="453" spans="1:12" ht="13.5" hidden="1" customHeight="1" thickBot="1">
      <c r="A453" s="251" t="s">
        <v>820</v>
      </c>
      <c r="B453" s="55"/>
      <c r="C453" s="102"/>
      <c r="D453" s="102"/>
      <c r="E453" s="102"/>
      <c r="F453" s="102"/>
      <c r="G453" s="102"/>
      <c r="H453" s="102"/>
      <c r="I453" s="102"/>
      <c r="J453" s="102"/>
      <c r="K453" s="102"/>
      <c r="L453" s="102"/>
    </row>
    <row r="454" spans="1:12" ht="12.75" hidden="1" customHeight="1">
      <c r="A454" s="251" t="s">
        <v>820</v>
      </c>
      <c r="B454" s="273"/>
      <c r="C454" s="272"/>
      <c r="D454" s="265"/>
      <c r="E454" s="265"/>
      <c r="F454" s="102"/>
      <c r="G454" s="102"/>
      <c r="H454" s="102"/>
      <c r="I454" s="102"/>
    </row>
    <row r="455" spans="1:12" ht="12.75" hidden="1" customHeight="1">
      <c r="A455" s="251" t="s">
        <v>820</v>
      </c>
      <c r="B455" s="7" t="s">
        <v>43</v>
      </c>
      <c r="C455" s="6"/>
      <c r="D455" s="24"/>
      <c r="E455" s="24"/>
      <c r="F455" s="102"/>
      <c r="G455" s="102"/>
      <c r="H455" s="102"/>
      <c r="I455" s="102"/>
    </row>
    <row r="456" spans="1:12" ht="12.75" hidden="1" customHeight="1">
      <c r="A456" s="251" t="s">
        <v>820</v>
      </c>
      <c r="B456" s="7" t="s">
        <v>727</v>
      </c>
      <c r="C456" s="6"/>
      <c r="D456" s="24"/>
      <c r="E456" s="456" t="s">
        <v>806</v>
      </c>
      <c r="F456" s="102"/>
      <c r="G456" s="102"/>
      <c r="H456" s="102"/>
      <c r="I456" s="102"/>
    </row>
    <row r="457" spans="1:12" ht="12.75" hidden="1" customHeight="1">
      <c r="A457" s="251" t="s">
        <v>820</v>
      </c>
      <c r="B457" s="7" t="s">
        <v>735</v>
      </c>
      <c r="C457" s="6"/>
      <c r="D457" s="24"/>
      <c r="E457" s="457" t="s">
        <v>630</v>
      </c>
      <c r="F457" s="102"/>
      <c r="G457" s="102"/>
      <c r="H457" s="102"/>
      <c r="I457" s="102"/>
    </row>
    <row r="458" spans="1:12" ht="13.5" hidden="1" customHeight="1" thickBot="1">
      <c r="A458" s="251" t="s">
        <v>820</v>
      </c>
      <c r="B458" s="12" t="s">
        <v>736</v>
      </c>
      <c r="C458" s="255"/>
      <c r="D458" s="267"/>
      <c r="E458" s="402"/>
      <c r="F458" s="102"/>
      <c r="G458" s="102"/>
      <c r="H458" s="102"/>
      <c r="I458" s="102"/>
    </row>
    <row r="459" spans="1:12" ht="12.75" hidden="1" customHeight="1">
      <c r="A459" s="251" t="s">
        <v>820</v>
      </c>
      <c r="B459" s="7" t="s">
        <v>343</v>
      </c>
      <c r="C459" s="102"/>
      <c r="D459" s="266"/>
      <c r="E459" s="407" t="s">
        <v>480</v>
      </c>
      <c r="F459" s="102"/>
      <c r="G459" s="102"/>
      <c r="H459" s="102"/>
      <c r="I459" s="102"/>
    </row>
    <row r="460" spans="1:12" ht="12.75" hidden="1" customHeight="1">
      <c r="A460" s="251" t="s">
        <v>820</v>
      </c>
      <c r="B460" s="248" t="s">
        <v>1272</v>
      </c>
      <c r="C460" s="102"/>
      <c r="D460" s="266"/>
      <c r="E460" s="266"/>
      <c r="F460" s="102"/>
      <c r="G460" s="102"/>
      <c r="H460" s="102"/>
      <c r="I460" s="102"/>
    </row>
    <row r="461" spans="1:12" ht="12.75" hidden="1" customHeight="1">
      <c r="A461" s="251" t="s">
        <v>820</v>
      </c>
      <c r="B461" s="248" t="s">
        <v>1273</v>
      </c>
      <c r="C461" s="102"/>
      <c r="D461" s="266"/>
      <c r="E461" s="266"/>
      <c r="F461" s="102"/>
      <c r="G461" s="102"/>
      <c r="H461" s="102"/>
      <c r="I461" s="102"/>
    </row>
    <row r="462" spans="1:12" ht="12.75" hidden="1" customHeight="1">
      <c r="A462" s="251" t="s">
        <v>820</v>
      </c>
      <c r="B462" s="248" t="s">
        <v>1274</v>
      </c>
      <c r="C462" s="102"/>
      <c r="D462" s="266"/>
      <c r="E462" s="266"/>
      <c r="F462" s="102"/>
      <c r="G462" s="102"/>
      <c r="H462" s="102"/>
      <c r="I462" s="102"/>
    </row>
    <row r="463" spans="1:12" ht="12.75" hidden="1" customHeight="1">
      <c r="A463" s="251" t="s">
        <v>820</v>
      </c>
      <c r="B463" s="7" t="s">
        <v>61</v>
      </c>
      <c r="C463" s="102"/>
      <c r="D463" s="266"/>
      <c r="E463" s="407" t="s">
        <v>480</v>
      </c>
      <c r="F463" s="102"/>
      <c r="G463" s="102"/>
      <c r="H463" s="102"/>
      <c r="I463" s="102"/>
    </row>
    <row r="464" spans="1:12" ht="12.75" hidden="1" customHeight="1">
      <c r="A464" s="251" t="s">
        <v>820</v>
      </c>
      <c r="B464" s="248" t="s">
        <v>1275</v>
      </c>
      <c r="C464" s="102"/>
      <c r="D464" s="266"/>
      <c r="E464" s="266"/>
      <c r="F464" s="102"/>
      <c r="G464" s="102"/>
      <c r="H464" s="102"/>
      <c r="I464" s="102"/>
    </row>
    <row r="465" spans="1:11" ht="12.75" hidden="1" customHeight="1">
      <c r="A465" s="251" t="s">
        <v>820</v>
      </c>
      <c r="B465" s="248" t="s">
        <v>1276</v>
      </c>
      <c r="C465" s="102"/>
      <c r="D465" s="266"/>
      <c r="E465" s="266"/>
      <c r="F465" s="102"/>
      <c r="G465" s="102"/>
      <c r="H465" s="102"/>
      <c r="I465" s="102"/>
    </row>
    <row r="466" spans="1:11" ht="12.75" hidden="1" customHeight="1">
      <c r="A466" s="251" t="s">
        <v>820</v>
      </c>
      <c r="B466" s="248" t="s">
        <v>1274</v>
      </c>
      <c r="C466" s="102"/>
      <c r="D466" s="266"/>
      <c r="E466" s="266"/>
      <c r="F466" s="102"/>
      <c r="G466" s="102"/>
      <c r="H466" s="102"/>
      <c r="I466" s="102"/>
    </row>
    <row r="467" spans="1:11" ht="12.75" hidden="1" customHeight="1">
      <c r="A467" s="251" t="s">
        <v>820</v>
      </c>
      <c r="B467" s="7" t="s">
        <v>841</v>
      </c>
      <c r="C467" s="102"/>
      <c r="D467" s="266"/>
      <c r="E467" s="407" t="s">
        <v>480</v>
      </c>
      <c r="F467" s="102"/>
      <c r="G467" s="102"/>
      <c r="H467" s="102"/>
      <c r="I467" s="102"/>
    </row>
    <row r="468" spans="1:11" ht="12.75" hidden="1" customHeight="1">
      <c r="A468" s="251" t="s">
        <v>820</v>
      </c>
      <c r="B468" s="248" t="s">
        <v>1277</v>
      </c>
      <c r="C468" s="102"/>
      <c r="D468" s="266"/>
      <c r="E468" s="266"/>
      <c r="F468" s="102"/>
      <c r="G468" s="102"/>
      <c r="H468" s="102"/>
      <c r="I468" s="102"/>
    </row>
    <row r="469" spans="1:11" ht="12.75" hidden="1" customHeight="1">
      <c r="A469" s="251" t="s">
        <v>820</v>
      </c>
      <c r="B469" s="248" t="s">
        <v>1278</v>
      </c>
      <c r="C469" s="102"/>
      <c r="D469" s="266"/>
      <c r="E469" s="266"/>
      <c r="F469" s="102"/>
      <c r="G469" s="102"/>
      <c r="H469" s="102"/>
      <c r="I469" s="102"/>
    </row>
    <row r="470" spans="1:11" ht="13.5" hidden="1" customHeight="1" thickBot="1">
      <c r="A470" s="251" t="s">
        <v>820</v>
      </c>
      <c r="B470" s="248" t="s">
        <v>1279</v>
      </c>
      <c r="C470" s="102"/>
      <c r="D470" s="266"/>
      <c r="E470" s="266"/>
      <c r="F470" s="102"/>
      <c r="G470" s="102"/>
      <c r="H470" s="102"/>
      <c r="I470" s="102"/>
    </row>
    <row r="471" spans="1:11" ht="13.5" hidden="1" customHeight="1" thickBot="1">
      <c r="A471" s="251" t="s">
        <v>820</v>
      </c>
      <c r="B471" s="249" t="s">
        <v>206</v>
      </c>
      <c r="C471" s="290"/>
      <c r="D471" s="264"/>
      <c r="E471" s="458">
        <f>SUM(E459:E470)</f>
        <v>0</v>
      </c>
      <c r="F471" s="102"/>
      <c r="G471" s="102"/>
      <c r="H471" s="102"/>
      <c r="I471" s="102"/>
    </row>
    <row r="472" spans="1:11" ht="12.75" hidden="1" customHeight="1">
      <c r="A472" s="251" t="s">
        <v>820</v>
      </c>
      <c r="B472" s="39" t="s">
        <v>456</v>
      </c>
      <c r="C472" s="102"/>
      <c r="D472" s="102"/>
      <c r="E472" s="102"/>
      <c r="F472" s="102"/>
      <c r="G472" s="102"/>
      <c r="H472" s="102"/>
      <c r="I472" s="102"/>
      <c r="J472" s="102"/>
      <c r="K472" s="102"/>
    </row>
    <row r="473" spans="1:11" ht="12.75" hidden="1" customHeight="1">
      <c r="A473" s="251" t="s">
        <v>820</v>
      </c>
      <c r="B473" s="39" t="s">
        <v>455</v>
      </c>
      <c r="C473" s="102"/>
      <c r="D473" s="102"/>
      <c r="E473" s="102"/>
      <c r="F473" s="102"/>
      <c r="G473" s="102"/>
      <c r="H473" s="102"/>
      <c r="I473" s="102"/>
      <c r="J473" s="102"/>
      <c r="K473" s="102"/>
    </row>
    <row r="474" spans="1:11" ht="12.75" hidden="1" customHeight="1">
      <c r="A474" s="251" t="s">
        <v>820</v>
      </c>
      <c r="B474" s="39" t="s">
        <v>872</v>
      </c>
      <c r="C474" s="102"/>
      <c r="D474" s="102"/>
      <c r="E474" s="102"/>
      <c r="F474" s="102"/>
      <c r="G474" s="102"/>
      <c r="H474" s="102"/>
      <c r="I474" s="102"/>
      <c r="J474" s="102"/>
      <c r="K474" s="102"/>
    </row>
    <row r="475" spans="1:11" ht="12.75" hidden="1" customHeight="1">
      <c r="A475" s="251" t="s">
        <v>820</v>
      </c>
      <c r="C475" s="102"/>
      <c r="D475" s="102"/>
      <c r="E475" s="102"/>
      <c r="F475" s="102"/>
      <c r="G475" s="102"/>
      <c r="H475" s="102"/>
      <c r="I475" s="102"/>
      <c r="J475" s="102"/>
      <c r="K475" s="102"/>
    </row>
    <row r="476" spans="1:11" ht="12.75" hidden="1" customHeight="1">
      <c r="A476" s="251" t="s">
        <v>820</v>
      </c>
      <c r="B476" s="459" t="s">
        <v>1063</v>
      </c>
      <c r="C476" s="460"/>
      <c r="D476" s="460"/>
      <c r="E476" s="460"/>
      <c r="F476" s="460"/>
      <c r="G476" s="460"/>
      <c r="H476" s="460"/>
      <c r="I476" s="461"/>
      <c r="J476" s="461"/>
      <c r="K476" s="102"/>
    </row>
    <row r="477" spans="1:11" s="230" customFormat="1" ht="12.75" hidden="1" customHeight="1">
      <c r="A477" s="251" t="s">
        <v>820</v>
      </c>
      <c r="B477" s="598"/>
      <c r="C477" s="81"/>
      <c r="D477" s="81"/>
      <c r="E477" s="81"/>
      <c r="F477" s="81"/>
      <c r="G477" s="81"/>
      <c r="H477" s="81"/>
      <c r="I477" s="285"/>
      <c r="J477" s="285"/>
      <c r="K477" s="285"/>
    </row>
    <row r="478" spans="1:11" s="230" customFormat="1" ht="38.25" hidden="1" customHeight="1">
      <c r="A478" s="251" t="s">
        <v>820</v>
      </c>
      <c r="B478" s="599" t="s">
        <v>976</v>
      </c>
      <c r="C478" s="599" t="s">
        <v>977</v>
      </c>
      <c r="D478" s="81"/>
      <c r="E478" s="81"/>
      <c r="F478" s="81"/>
      <c r="G478" s="81"/>
      <c r="H478" s="81"/>
      <c r="I478" s="285"/>
      <c r="J478" s="285"/>
      <c r="K478" s="285"/>
    </row>
    <row r="479" spans="1:11" s="230" customFormat="1" ht="12.75" hidden="1" customHeight="1">
      <c r="A479" s="251" t="s">
        <v>820</v>
      </c>
      <c r="B479" s="287" t="s">
        <v>978</v>
      </c>
      <c r="C479" s="287"/>
      <c r="D479" s="81"/>
      <c r="E479" s="81"/>
      <c r="F479" s="81"/>
      <c r="G479" s="81"/>
      <c r="H479" s="81"/>
      <c r="I479" s="285"/>
      <c r="J479" s="285"/>
      <c r="K479" s="285"/>
    </row>
    <row r="480" spans="1:11" s="230" customFormat="1" ht="13.5" hidden="1" customHeight="1" thickBot="1">
      <c r="A480" s="251" t="s">
        <v>820</v>
      </c>
      <c r="B480" s="287" t="s">
        <v>979</v>
      </c>
      <c r="C480" s="287"/>
      <c r="D480" s="81"/>
      <c r="E480" s="81"/>
      <c r="F480" s="81"/>
      <c r="G480" s="81"/>
      <c r="H480" s="81"/>
      <c r="I480" s="285"/>
      <c r="J480" s="285"/>
      <c r="K480" s="285"/>
    </row>
    <row r="481" spans="1:11" s="230" customFormat="1" ht="13.5" hidden="1" customHeight="1" thickBot="1">
      <c r="A481" s="251" t="s">
        <v>820</v>
      </c>
      <c r="B481" s="287" t="s">
        <v>481</v>
      </c>
      <c r="C481" s="458">
        <f>SUBTOTAL(9,C479:C480)</f>
        <v>0</v>
      </c>
      <c r="D481" s="81"/>
      <c r="E481" s="81"/>
      <c r="F481" s="81"/>
      <c r="G481" s="81"/>
      <c r="H481" s="81"/>
      <c r="I481" s="285"/>
      <c r="J481" s="285"/>
      <c r="K481" s="285"/>
    </row>
    <row r="482" spans="1:11" s="230" customFormat="1" ht="12.75" hidden="1" customHeight="1">
      <c r="A482" s="251" t="s">
        <v>820</v>
      </c>
      <c r="B482" s="600" t="s">
        <v>1289</v>
      </c>
      <c r="C482" s="285"/>
      <c r="D482" s="81"/>
      <c r="E482" s="81"/>
      <c r="F482" s="81"/>
      <c r="G482" s="81"/>
      <c r="H482" s="81"/>
      <c r="I482" s="285"/>
      <c r="J482" s="285"/>
      <c r="K482" s="285"/>
    </row>
    <row r="483" spans="1:11" s="230" customFormat="1" ht="12.75" customHeight="1">
      <c r="A483" s="251"/>
      <c r="B483" s="600"/>
      <c r="C483" s="285"/>
      <c r="D483" s="81"/>
      <c r="E483" s="81"/>
      <c r="F483" s="81"/>
      <c r="G483" s="81"/>
      <c r="H483" s="81"/>
      <c r="I483" s="285"/>
      <c r="J483" s="285"/>
      <c r="K483" s="285"/>
    </row>
    <row r="484" spans="1:11" s="230" customFormat="1" ht="102.75" customHeight="1">
      <c r="A484" s="251"/>
      <c r="B484" s="794" t="s">
        <v>1366</v>
      </c>
      <c r="C484" s="795" t="s">
        <v>1254</v>
      </c>
      <c r="D484" s="795" t="s">
        <v>1255</v>
      </c>
      <c r="E484" s="794" t="s">
        <v>1256</v>
      </c>
      <c r="F484" s="81"/>
      <c r="G484" s="81"/>
      <c r="H484" s="81"/>
      <c r="I484" s="285"/>
      <c r="J484" s="285"/>
      <c r="K484" s="285"/>
    </row>
    <row r="485" spans="1:11" s="230" customFormat="1" ht="12.75" customHeight="1">
      <c r="A485" s="251"/>
      <c r="B485" s="796" t="s">
        <v>1257</v>
      </c>
      <c r="C485" s="796"/>
      <c r="D485" s="796"/>
      <c r="E485" s="797" t="e">
        <f>D485/C485</f>
        <v>#DIV/0!</v>
      </c>
      <c r="F485" s="81"/>
      <c r="G485" s="81"/>
      <c r="H485" s="81"/>
      <c r="I485" s="285"/>
      <c r="J485" s="285"/>
      <c r="K485" s="285"/>
    </row>
    <row r="486" spans="1:11" s="230" customFormat="1" ht="12.75" customHeight="1">
      <c r="A486" s="251"/>
      <c r="B486" s="630" t="s">
        <v>1258</v>
      </c>
      <c r="C486" s="630"/>
      <c r="D486" s="630"/>
      <c r="E486" s="699"/>
      <c r="F486" s="699"/>
      <c r="G486" s="81"/>
      <c r="H486" s="81"/>
      <c r="I486" s="285"/>
      <c r="J486" s="285"/>
      <c r="K486" s="285"/>
    </row>
    <row r="487" spans="1:11" s="230" customFormat="1" ht="12.75" customHeight="1">
      <c r="A487" s="251"/>
      <c r="B487" s="600"/>
      <c r="C487" s="285"/>
      <c r="D487" s="81"/>
      <c r="E487" s="81"/>
      <c r="F487" s="81"/>
      <c r="G487" s="81"/>
      <c r="H487" s="81"/>
      <c r="I487" s="285"/>
      <c r="J487" s="285"/>
      <c r="K487" s="285"/>
    </row>
    <row r="488" spans="1:11" ht="10.5" customHeight="1">
      <c r="B488" s="218"/>
      <c r="C488" s="102"/>
      <c r="E488" s="102"/>
      <c r="F488" s="102"/>
    </row>
    <row r="489" spans="1:11" ht="18.75">
      <c r="B489" s="58" t="s">
        <v>597</v>
      </c>
      <c r="C489" s="102"/>
      <c r="D489" s="102"/>
      <c r="E489" s="102"/>
      <c r="F489" s="102"/>
    </row>
    <row r="490" spans="1:11" ht="12.75" customHeight="1">
      <c r="C490" s="102"/>
      <c r="D490" s="102"/>
      <c r="E490" s="102"/>
      <c r="F490" s="102"/>
    </row>
    <row r="491" spans="1:11" ht="13.5" hidden="1" customHeight="1" thickBot="1">
      <c r="A491" s="251" t="s">
        <v>820</v>
      </c>
      <c r="B491" s="8" t="s">
        <v>446</v>
      </c>
      <c r="C491" s="398"/>
      <c r="D491" s="398"/>
      <c r="E491" s="398"/>
      <c r="F491" s="932" t="s">
        <v>386</v>
      </c>
      <c r="G491" s="933"/>
      <c r="H491" s="933"/>
      <c r="I491" s="933"/>
      <c r="J491" s="933"/>
      <c r="K491" s="934"/>
    </row>
    <row r="492" spans="1:11" ht="90" hidden="1" customHeight="1" thickBot="1">
      <c r="A492" s="251" t="s">
        <v>820</v>
      </c>
      <c r="B492" s="462" t="s">
        <v>391</v>
      </c>
      <c r="C492" s="14"/>
      <c r="D492" s="14"/>
      <c r="E492" s="402"/>
      <c r="F492" s="463" t="s">
        <v>387</v>
      </c>
      <c r="G492" s="463" t="s">
        <v>388</v>
      </c>
      <c r="H492" s="463" t="s">
        <v>389</v>
      </c>
      <c r="I492" s="463" t="s">
        <v>390</v>
      </c>
      <c r="J492" s="464" t="s">
        <v>444</v>
      </c>
      <c r="K492" s="463" t="s">
        <v>481</v>
      </c>
    </row>
    <row r="493" spans="1:11" ht="12.75" hidden="1" customHeight="1">
      <c r="A493" s="251" t="s">
        <v>820</v>
      </c>
      <c r="B493" s="248" t="s">
        <v>858</v>
      </c>
      <c r="C493" s="102"/>
      <c r="D493" s="102"/>
      <c r="E493" s="266"/>
      <c r="F493" s="353">
        <v>0</v>
      </c>
      <c r="G493" s="353">
        <v>0</v>
      </c>
      <c r="H493" s="353">
        <v>0</v>
      </c>
      <c r="I493" s="353">
        <v>0</v>
      </c>
      <c r="J493" s="465">
        <v>0</v>
      </c>
      <c r="K493" s="466">
        <f t="shared" ref="K493:K498" si="5">SUM(F493:J493)</f>
        <v>0</v>
      </c>
    </row>
    <row r="494" spans="1:11" ht="12.75" hidden="1" customHeight="1">
      <c r="A494" s="251" t="s">
        <v>820</v>
      </c>
      <c r="B494" s="248" t="s">
        <v>21</v>
      </c>
      <c r="C494" s="102"/>
      <c r="D494" s="102"/>
      <c r="E494" s="266"/>
      <c r="F494" s="353">
        <v>0</v>
      </c>
      <c r="G494" s="353">
        <v>0</v>
      </c>
      <c r="H494" s="353">
        <v>0</v>
      </c>
      <c r="I494" s="353">
        <v>0</v>
      </c>
      <c r="J494" s="465">
        <v>0</v>
      </c>
      <c r="K494" s="466">
        <f t="shared" si="5"/>
        <v>0</v>
      </c>
    </row>
    <row r="495" spans="1:11" ht="12.75" hidden="1" customHeight="1">
      <c r="A495" s="251" t="s">
        <v>820</v>
      </c>
      <c r="B495" s="248" t="s">
        <v>360</v>
      </c>
      <c r="C495" s="102"/>
      <c r="D495" s="102"/>
      <c r="E495" s="266"/>
      <c r="F495" s="353">
        <v>0</v>
      </c>
      <c r="G495" s="353">
        <v>0</v>
      </c>
      <c r="H495" s="353">
        <v>0</v>
      </c>
      <c r="I495" s="353">
        <v>0</v>
      </c>
      <c r="J495" s="465">
        <v>0</v>
      </c>
      <c r="K495" s="466">
        <f t="shared" si="5"/>
        <v>0</v>
      </c>
    </row>
    <row r="496" spans="1:11" ht="12.75" hidden="1" customHeight="1">
      <c r="A496" s="251" t="s">
        <v>820</v>
      </c>
      <c r="B496" s="248" t="s">
        <v>393</v>
      </c>
      <c r="C496" s="102"/>
      <c r="D496" s="102"/>
      <c r="E496" s="266"/>
      <c r="F496" s="353">
        <v>0</v>
      </c>
      <c r="G496" s="353">
        <v>0</v>
      </c>
      <c r="H496" s="353">
        <v>0</v>
      </c>
      <c r="I496" s="353">
        <v>0</v>
      </c>
      <c r="J496" s="465">
        <v>0</v>
      </c>
      <c r="K496" s="466">
        <f t="shared" si="5"/>
        <v>0</v>
      </c>
    </row>
    <row r="497" spans="1:12" ht="12.75" hidden="1" customHeight="1">
      <c r="A497" s="251" t="s">
        <v>820</v>
      </c>
      <c r="B497" s="248" t="s">
        <v>472</v>
      </c>
      <c r="C497" s="102"/>
      <c r="D497" s="102"/>
      <c r="E497" s="266"/>
      <c r="F497" s="353">
        <v>0</v>
      </c>
      <c r="G497" s="353">
        <v>0</v>
      </c>
      <c r="H497" s="353">
        <v>0</v>
      </c>
      <c r="I497" s="353">
        <v>0</v>
      </c>
      <c r="J497" s="465">
        <v>0</v>
      </c>
      <c r="K497" s="466">
        <f t="shared" si="5"/>
        <v>0</v>
      </c>
    </row>
    <row r="498" spans="1:12" ht="13.5" hidden="1" customHeight="1" thickBot="1">
      <c r="A498" s="251" t="s">
        <v>820</v>
      </c>
      <c r="B498" s="246" t="s">
        <v>473</v>
      </c>
      <c r="C498" s="102"/>
      <c r="D498" s="102"/>
      <c r="E498" s="266"/>
      <c r="F498" s="353">
        <v>0</v>
      </c>
      <c r="G498" s="353">
        <v>0</v>
      </c>
      <c r="H498" s="353">
        <v>0</v>
      </c>
      <c r="I498" s="353">
        <v>0</v>
      </c>
      <c r="J498" s="465">
        <v>0</v>
      </c>
      <c r="K498" s="466">
        <f t="shared" si="5"/>
        <v>0</v>
      </c>
    </row>
    <row r="499" spans="1:12" s="3" customFormat="1" ht="13.5" hidden="1" customHeight="1" thickBot="1">
      <c r="A499" s="251" t="s">
        <v>820</v>
      </c>
      <c r="B499" s="13" t="s">
        <v>206</v>
      </c>
      <c r="C499" s="65"/>
      <c r="D499" s="65"/>
      <c r="E499" s="236"/>
      <c r="F499" s="354">
        <f t="shared" ref="F499:K499" si="6">SUM(F493:F498)</f>
        <v>0</v>
      </c>
      <c r="G499" s="354">
        <f t="shared" si="6"/>
        <v>0</v>
      </c>
      <c r="H499" s="354">
        <f t="shared" si="6"/>
        <v>0</v>
      </c>
      <c r="I499" s="354">
        <f t="shared" si="6"/>
        <v>0</v>
      </c>
      <c r="J499" s="354">
        <f t="shared" si="6"/>
        <v>0</v>
      </c>
      <c r="K499" s="354">
        <f t="shared" si="6"/>
        <v>0</v>
      </c>
    </row>
    <row r="500" spans="1:12" ht="13.5" hidden="1" customHeight="1" thickBot="1">
      <c r="A500" s="251" t="s">
        <v>820</v>
      </c>
      <c r="B500" s="249" t="s">
        <v>392</v>
      </c>
      <c r="C500" s="290"/>
      <c r="D500" s="290"/>
      <c r="E500" s="264"/>
      <c r="F500" s="467">
        <v>0</v>
      </c>
      <c r="G500" s="467">
        <v>0</v>
      </c>
      <c r="H500" s="467">
        <v>0</v>
      </c>
      <c r="I500" s="467">
        <v>0</v>
      </c>
      <c r="J500" s="468">
        <v>0</v>
      </c>
      <c r="K500" s="354">
        <f>SUM(F500:J500)</f>
        <v>0</v>
      </c>
      <c r="L500" s="3"/>
    </row>
    <row r="501" spans="1:12" ht="12.75" hidden="1" customHeight="1">
      <c r="A501" s="251" t="s">
        <v>820</v>
      </c>
      <c r="B501" s="55" t="s">
        <v>957</v>
      </c>
      <c r="C501" s="102"/>
      <c r="D501" s="102"/>
      <c r="E501" s="102"/>
      <c r="F501" s="102"/>
      <c r="G501" s="102"/>
      <c r="H501" s="102"/>
      <c r="I501" s="102"/>
      <c r="J501" s="102"/>
      <c r="K501" s="3"/>
    </row>
    <row r="502" spans="1:12" ht="12.75" hidden="1" customHeight="1">
      <c r="A502" s="251" t="s">
        <v>820</v>
      </c>
      <c r="B502" s="55" t="s">
        <v>445</v>
      </c>
      <c r="C502" s="102"/>
      <c r="D502" s="102"/>
      <c r="E502" s="102"/>
      <c r="F502" s="102"/>
      <c r="G502" s="102"/>
      <c r="H502" s="102"/>
      <c r="I502" s="102"/>
      <c r="J502" s="102"/>
      <c r="K502" s="3"/>
    </row>
    <row r="503" spans="1:12" ht="13.5" hidden="1" customHeight="1" thickBot="1">
      <c r="A503" s="251" t="s">
        <v>820</v>
      </c>
      <c r="B503" s="55"/>
      <c r="C503" s="102"/>
      <c r="D503" s="102"/>
      <c r="E503" s="102"/>
      <c r="F503" s="102"/>
      <c r="G503" s="102"/>
      <c r="H503" s="102"/>
      <c r="I503" s="102"/>
      <c r="J503" s="102"/>
      <c r="K503" s="3"/>
    </row>
    <row r="504" spans="1:12" ht="12.75" hidden="1" customHeight="1">
      <c r="A504" s="251" t="s">
        <v>820</v>
      </c>
      <c r="B504" s="8" t="s">
        <v>447</v>
      </c>
      <c r="C504" s="398"/>
      <c r="D504" s="398"/>
      <c r="E504" s="398"/>
      <c r="F504" s="437"/>
      <c r="G504" s="437"/>
    </row>
    <row r="505" spans="1:12" ht="51.75" hidden="1" customHeight="1" thickBot="1">
      <c r="A505" s="251" t="s">
        <v>820</v>
      </c>
      <c r="B505" s="462" t="s">
        <v>830</v>
      </c>
      <c r="C505" s="14"/>
      <c r="D505" s="14"/>
      <c r="E505" s="14"/>
      <c r="F505" s="463" t="s">
        <v>863</v>
      </c>
      <c r="G505" s="463" t="s">
        <v>759</v>
      </c>
    </row>
    <row r="506" spans="1:12" s="3" customFormat="1" ht="13.5" hidden="1" customHeight="1" thickBot="1">
      <c r="A506" s="251" t="s">
        <v>820</v>
      </c>
      <c r="B506" s="13" t="s">
        <v>206</v>
      </c>
      <c r="C506" s="65"/>
      <c r="D506" s="65"/>
      <c r="E506" s="236"/>
      <c r="F506" s="469">
        <v>0</v>
      </c>
      <c r="G506" s="469">
        <v>0</v>
      </c>
    </row>
    <row r="507" spans="1:12" ht="12.75" hidden="1" customHeight="1">
      <c r="A507" s="251" t="s">
        <v>820</v>
      </c>
      <c r="B507" s="55" t="s">
        <v>868</v>
      </c>
      <c r="C507" s="102"/>
      <c r="D507" s="102"/>
      <c r="E507" s="102"/>
      <c r="F507" s="102"/>
      <c r="G507" s="102"/>
      <c r="H507" s="102"/>
      <c r="I507" s="102"/>
    </row>
    <row r="508" spans="1:12" ht="12.75" hidden="1" customHeight="1">
      <c r="A508" s="251" t="s">
        <v>820</v>
      </c>
      <c r="B508" s="55" t="s">
        <v>758</v>
      </c>
      <c r="C508" s="102"/>
      <c r="D508" s="102"/>
      <c r="E508" s="102"/>
      <c r="F508" s="102"/>
      <c r="G508" s="102"/>
      <c r="H508" s="102"/>
      <c r="I508" s="102"/>
      <c r="J508" s="102"/>
      <c r="K508" s="102"/>
    </row>
    <row r="509" spans="1:12" ht="12.75" hidden="1" customHeight="1">
      <c r="A509" s="251" t="s">
        <v>820</v>
      </c>
      <c r="B509" s="55" t="s">
        <v>760</v>
      </c>
      <c r="C509" s="102"/>
      <c r="D509" s="102"/>
      <c r="E509" s="102"/>
      <c r="F509" s="102"/>
      <c r="G509" s="102"/>
      <c r="H509" s="102"/>
      <c r="I509" s="102"/>
      <c r="J509" s="102"/>
      <c r="K509" s="102"/>
    </row>
    <row r="510" spans="1:12" ht="12.75" hidden="1" customHeight="1">
      <c r="A510" s="251" t="s">
        <v>820</v>
      </c>
      <c r="B510" s="55"/>
      <c r="C510" s="102"/>
      <c r="D510" s="102"/>
      <c r="E510" s="102"/>
      <c r="F510" s="102"/>
      <c r="G510" s="102"/>
      <c r="H510" s="102"/>
      <c r="I510" s="102"/>
      <c r="J510" s="102"/>
      <c r="K510" s="3"/>
    </row>
    <row r="511" spans="1:12" ht="13.5" hidden="1" customHeight="1" thickBot="1">
      <c r="A511" s="251" t="s">
        <v>820</v>
      </c>
      <c r="B511" s="6"/>
      <c r="C511" s="102"/>
      <c r="D511" s="102"/>
      <c r="E511" s="102"/>
      <c r="G511" s="102"/>
      <c r="H511" s="102"/>
      <c r="I511" s="102"/>
      <c r="J511" s="102"/>
      <c r="K511" s="102"/>
    </row>
    <row r="512" spans="1:12" ht="12.75" hidden="1" customHeight="1">
      <c r="A512" s="251" t="s">
        <v>820</v>
      </c>
      <c r="B512" s="8" t="s">
        <v>400</v>
      </c>
      <c r="C512" s="428"/>
      <c r="D512" s="428" t="s">
        <v>400</v>
      </c>
      <c r="E512" s="470" t="s">
        <v>318</v>
      </c>
      <c r="F512" s="471"/>
      <c r="G512" s="429" t="s">
        <v>763</v>
      </c>
      <c r="H512" s="428" t="s">
        <v>806</v>
      </c>
      <c r="I512" s="6"/>
      <c r="J512" s="6" t="s">
        <v>400</v>
      </c>
    </row>
    <row r="513" spans="1:10" ht="12.75" hidden="1" customHeight="1">
      <c r="A513" s="251" t="s">
        <v>820</v>
      </c>
      <c r="B513" s="7" t="s">
        <v>448</v>
      </c>
      <c r="C513" s="24"/>
      <c r="D513" s="430" t="s">
        <v>484</v>
      </c>
      <c r="E513" s="450" t="s">
        <v>319</v>
      </c>
      <c r="F513" s="430" t="s">
        <v>806</v>
      </c>
      <c r="G513" s="430" t="s">
        <v>320</v>
      </c>
      <c r="H513" s="430" t="s">
        <v>1233</v>
      </c>
    </row>
    <row r="514" spans="1:10" ht="12.75" hidden="1" customHeight="1">
      <c r="A514" s="251" t="s">
        <v>820</v>
      </c>
      <c r="B514" s="7" t="s">
        <v>321</v>
      </c>
      <c r="C514" s="24"/>
      <c r="D514" s="430" t="s">
        <v>322</v>
      </c>
      <c r="E514" s="450" t="s">
        <v>323</v>
      </c>
      <c r="F514" s="386" t="s">
        <v>299</v>
      </c>
      <c r="G514" s="430" t="s">
        <v>300</v>
      </c>
      <c r="H514" s="430" t="s">
        <v>301</v>
      </c>
    </row>
    <row r="515" spans="1:10" ht="12.75" hidden="1" customHeight="1">
      <c r="A515" s="251" t="s">
        <v>820</v>
      </c>
      <c r="B515" s="7" t="s">
        <v>302</v>
      </c>
      <c r="C515" s="24"/>
      <c r="D515" s="430" t="s">
        <v>567</v>
      </c>
      <c r="E515" s="386" t="s">
        <v>303</v>
      </c>
      <c r="F515" s="386" t="s">
        <v>304</v>
      </c>
      <c r="G515" s="430" t="s">
        <v>305</v>
      </c>
      <c r="H515" s="430" t="s">
        <v>306</v>
      </c>
    </row>
    <row r="516" spans="1:10" ht="12.75" hidden="1" customHeight="1">
      <c r="A516" s="251" t="s">
        <v>820</v>
      </c>
      <c r="B516" s="7" t="s">
        <v>307</v>
      </c>
      <c r="C516" s="24"/>
      <c r="D516" s="430"/>
      <c r="E516" s="386" t="s">
        <v>308</v>
      </c>
      <c r="F516" s="386" t="s">
        <v>309</v>
      </c>
      <c r="G516" s="430" t="s">
        <v>310</v>
      </c>
      <c r="H516" s="430" t="s">
        <v>1234</v>
      </c>
      <c r="J516" s="472"/>
    </row>
    <row r="517" spans="1:10" ht="13.5" hidden="1" customHeight="1" thickBot="1">
      <c r="A517" s="251" t="s">
        <v>820</v>
      </c>
      <c r="B517" s="246" t="s">
        <v>311</v>
      </c>
      <c r="C517" s="402"/>
      <c r="D517" s="435"/>
      <c r="E517" s="35" t="s">
        <v>312</v>
      </c>
      <c r="F517" s="35" t="s">
        <v>313</v>
      </c>
      <c r="G517" s="435"/>
      <c r="H517" s="435"/>
      <c r="J517" s="6"/>
    </row>
    <row r="518" spans="1:10" ht="27" hidden="1" customHeight="1">
      <c r="A518" s="251" t="s">
        <v>820</v>
      </c>
      <c r="B518" s="857" t="s">
        <v>958</v>
      </c>
      <c r="C518" s="858"/>
      <c r="D518" s="473" t="s">
        <v>480</v>
      </c>
      <c r="E518" s="473" t="s">
        <v>480</v>
      </c>
      <c r="F518" s="473" t="s">
        <v>480</v>
      </c>
      <c r="G518" s="473" t="s">
        <v>480</v>
      </c>
      <c r="H518" s="473" t="s">
        <v>480</v>
      </c>
      <c r="I518" s="102"/>
      <c r="J518" s="102"/>
    </row>
    <row r="519" spans="1:10" ht="12.75" hidden="1" customHeight="1">
      <c r="A519" s="251" t="s">
        <v>820</v>
      </c>
      <c r="B519" s="248"/>
      <c r="C519" s="266"/>
      <c r="D519" s="266">
        <v>0</v>
      </c>
      <c r="E519" s="266">
        <v>0</v>
      </c>
      <c r="F519" s="266">
        <v>0</v>
      </c>
      <c r="G519" s="266">
        <v>0</v>
      </c>
      <c r="H519" s="266">
        <v>0</v>
      </c>
      <c r="I519" s="102"/>
      <c r="J519" s="102"/>
    </row>
    <row r="520" spans="1:10" ht="12.75" hidden="1" customHeight="1">
      <c r="A520" s="251" t="s">
        <v>820</v>
      </c>
      <c r="B520" s="248"/>
      <c r="C520" s="266"/>
      <c r="D520" s="266">
        <v>0</v>
      </c>
      <c r="E520" s="266">
        <v>0</v>
      </c>
      <c r="F520" s="266">
        <v>0</v>
      </c>
      <c r="G520" s="266">
        <v>0</v>
      </c>
      <c r="H520" s="266">
        <v>0</v>
      </c>
      <c r="I520" s="102"/>
      <c r="J520" s="102"/>
    </row>
    <row r="521" spans="1:10" ht="12.75" hidden="1" customHeight="1">
      <c r="A521" s="251" t="s">
        <v>820</v>
      </c>
      <c r="B521" s="248"/>
      <c r="C521" s="266"/>
      <c r="D521" s="266">
        <v>0</v>
      </c>
      <c r="E521" s="266">
        <v>0</v>
      </c>
      <c r="F521" s="266">
        <v>0</v>
      </c>
      <c r="G521" s="266">
        <v>0</v>
      </c>
      <c r="H521" s="266">
        <v>0</v>
      </c>
      <c r="I521" s="102"/>
      <c r="J521" s="102"/>
    </row>
    <row r="522" spans="1:10" ht="12.75" hidden="1" customHeight="1">
      <c r="A522" s="251" t="s">
        <v>820</v>
      </c>
      <c r="B522" s="248" t="s">
        <v>400</v>
      </c>
      <c r="C522" s="266"/>
      <c r="D522" s="266">
        <v>0</v>
      </c>
      <c r="E522" s="266">
        <v>0</v>
      </c>
      <c r="F522" s="266">
        <v>0</v>
      </c>
      <c r="G522" s="266">
        <v>0</v>
      </c>
      <c r="H522" s="266">
        <v>0</v>
      </c>
      <c r="I522" s="102"/>
      <c r="J522" s="102"/>
    </row>
    <row r="523" spans="1:10" ht="13.5" hidden="1" customHeight="1" thickBot="1">
      <c r="A523" s="251" t="s">
        <v>820</v>
      </c>
      <c r="B523" s="248"/>
      <c r="C523" s="266"/>
      <c r="D523" s="266">
        <v>0</v>
      </c>
      <c r="E523" s="266">
        <v>0</v>
      </c>
      <c r="F523" s="266">
        <v>0</v>
      </c>
      <c r="G523" s="266">
        <v>0</v>
      </c>
      <c r="H523" s="266">
        <v>0</v>
      </c>
      <c r="I523" s="102"/>
      <c r="J523" s="102"/>
    </row>
    <row r="524" spans="1:10" ht="13.5" hidden="1" customHeight="1" thickBot="1">
      <c r="A524" s="251" t="s">
        <v>820</v>
      </c>
      <c r="B524" s="249" t="s">
        <v>60</v>
      </c>
      <c r="C524" s="264"/>
      <c r="D524" s="458">
        <f>SUM(D519:D523)</f>
        <v>0</v>
      </c>
      <c r="E524" s="458">
        <f>SUM(E519:E523)</f>
        <v>0</v>
      </c>
      <c r="F524" s="458">
        <f>IF($D524=0,0,SUM(F519:F523)/D524)</f>
        <v>0</v>
      </c>
      <c r="G524" s="458">
        <f>IF($D524=0,0,SUM(G519:G523)/D524)</f>
        <v>0</v>
      </c>
      <c r="H524" s="458">
        <f>SUM(H519:H523)</f>
        <v>0</v>
      </c>
      <c r="I524" s="285"/>
      <c r="J524" s="285"/>
    </row>
    <row r="525" spans="1:10" ht="27" hidden="1" customHeight="1">
      <c r="A525" s="251" t="s">
        <v>820</v>
      </c>
      <c r="B525" s="857" t="s">
        <v>1235</v>
      </c>
      <c r="C525" s="858"/>
      <c r="D525" s="473" t="s">
        <v>480</v>
      </c>
      <c r="E525" s="473" t="s">
        <v>480</v>
      </c>
      <c r="F525" s="473" t="s">
        <v>480</v>
      </c>
      <c r="G525" s="473" t="s">
        <v>480</v>
      </c>
      <c r="H525" s="473" t="s">
        <v>480</v>
      </c>
      <c r="I525" s="102"/>
      <c r="J525" s="102"/>
    </row>
    <row r="526" spans="1:10" ht="12.75" hidden="1" customHeight="1">
      <c r="A526" s="251" t="s">
        <v>820</v>
      </c>
      <c r="B526" s="248"/>
      <c r="C526" s="266"/>
      <c r="D526" s="266">
        <v>0</v>
      </c>
      <c r="E526" s="266">
        <v>0</v>
      </c>
      <c r="F526" s="266">
        <v>0</v>
      </c>
      <c r="G526" s="266">
        <v>0</v>
      </c>
      <c r="H526" s="266">
        <v>0</v>
      </c>
      <c r="I526" s="102"/>
      <c r="J526" s="102"/>
    </row>
    <row r="527" spans="1:10" ht="12.75" hidden="1" customHeight="1">
      <c r="A527" s="251" t="s">
        <v>820</v>
      </c>
      <c r="B527" s="248"/>
      <c r="C527" s="266"/>
      <c r="D527" s="266">
        <v>0</v>
      </c>
      <c r="E527" s="266">
        <v>0</v>
      </c>
      <c r="F527" s="266">
        <v>0</v>
      </c>
      <c r="G527" s="266">
        <v>0</v>
      </c>
      <c r="H527" s="266">
        <v>0</v>
      </c>
      <c r="I527" s="102"/>
      <c r="J527" s="102"/>
    </row>
    <row r="528" spans="1:10" ht="12.75" hidden="1" customHeight="1">
      <c r="A528" s="251" t="s">
        <v>820</v>
      </c>
      <c r="B528" s="248"/>
      <c r="C528" s="266"/>
      <c r="D528" s="266">
        <v>0</v>
      </c>
      <c r="E528" s="266">
        <v>0</v>
      </c>
      <c r="F528" s="266">
        <v>0</v>
      </c>
      <c r="G528" s="266">
        <v>0</v>
      </c>
      <c r="H528" s="266">
        <v>0</v>
      </c>
      <c r="I528" s="102"/>
      <c r="J528" s="102"/>
    </row>
    <row r="529" spans="1:10" ht="12.75" hidden="1" customHeight="1">
      <c r="A529" s="251" t="s">
        <v>820</v>
      </c>
      <c r="B529" s="248"/>
      <c r="C529" s="266"/>
      <c r="D529" s="266">
        <v>0</v>
      </c>
      <c r="E529" s="266">
        <v>0</v>
      </c>
      <c r="F529" s="266">
        <v>0</v>
      </c>
      <c r="G529" s="266">
        <v>0</v>
      </c>
      <c r="H529" s="266">
        <v>0</v>
      </c>
      <c r="I529" s="102"/>
      <c r="J529" s="102"/>
    </row>
    <row r="530" spans="1:10" ht="13.5" hidden="1" customHeight="1" thickBot="1">
      <c r="A530" s="251" t="s">
        <v>820</v>
      </c>
      <c r="B530" s="248"/>
      <c r="C530" s="266"/>
      <c r="D530" s="266">
        <v>0</v>
      </c>
      <c r="E530" s="266">
        <v>0</v>
      </c>
      <c r="F530" s="266">
        <v>0</v>
      </c>
      <c r="G530" s="266">
        <v>0</v>
      </c>
      <c r="H530" s="266">
        <v>0</v>
      </c>
      <c r="I530" s="102"/>
      <c r="J530" s="102"/>
    </row>
    <row r="531" spans="1:10" ht="13.5" hidden="1" customHeight="1" thickBot="1">
      <c r="A531" s="251" t="s">
        <v>820</v>
      </c>
      <c r="B531" s="249" t="s">
        <v>60</v>
      </c>
      <c r="C531" s="264"/>
      <c r="D531" s="458">
        <f>SUM(D526:D530)</f>
        <v>0</v>
      </c>
      <c r="E531" s="458">
        <f>SUM(E526:E530)</f>
        <v>0</v>
      </c>
      <c r="F531" s="458">
        <f>IF($D531=0,0,SUM(F526:F530)/D531)</f>
        <v>0</v>
      </c>
      <c r="G531" s="458">
        <f>IF($D531=0,0,SUM(G526:G530)/D531)</f>
        <v>0</v>
      </c>
      <c r="H531" s="458">
        <f>SUM(H526:H530)</f>
        <v>0</v>
      </c>
      <c r="I531" s="285"/>
      <c r="J531" s="285"/>
    </row>
    <row r="532" spans="1:10" ht="25.5" hidden="1" customHeight="1">
      <c r="A532" s="251" t="s">
        <v>820</v>
      </c>
      <c r="B532" s="857" t="s">
        <v>657</v>
      </c>
      <c r="C532" s="858"/>
      <c r="D532" s="473" t="s">
        <v>480</v>
      </c>
      <c r="E532" s="473" t="s">
        <v>480</v>
      </c>
      <c r="F532" s="473" t="s">
        <v>480</v>
      </c>
      <c r="G532" s="473" t="s">
        <v>480</v>
      </c>
      <c r="H532" s="473" t="s">
        <v>480</v>
      </c>
      <c r="I532" s="102"/>
      <c r="J532" s="102"/>
    </row>
    <row r="533" spans="1:10" ht="12.75" hidden="1" customHeight="1">
      <c r="A533" s="251" t="s">
        <v>820</v>
      </c>
      <c r="B533" s="248"/>
      <c r="C533" s="266"/>
      <c r="D533" s="266">
        <v>0</v>
      </c>
      <c r="E533" s="266">
        <v>0</v>
      </c>
      <c r="F533" s="266">
        <v>0</v>
      </c>
      <c r="G533" s="266">
        <v>0</v>
      </c>
      <c r="H533" s="266">
        <v>0</v>
      </c>
      <c r="I533" s="102"/>
      <c r="J533" s="102"/>
    </row>
    <row r="534" spans="1:10" ht="12.75" hidden="1" customHeight="1">
      <c r="A534" s="251" t="s">
        <v>820</v>
      </c>
      <c r="B534" s="248"/>
      <c r="C534" s="266"/>
      <c r="D534" s="266">
        <v>0</v>
      </c>
      <c r="E534" s="266">
        <v>0</v>
      </c>
      <c r="F534" s="266">
        <v>0</v>
      </c>
      <c r="G534" s="266">
        <v>0</v>
      </c>
      <c r="H534" s="266">
        <v>0</v>
      </c>
      <c r="I534" s="102"/>
      <c r="J534" s="102"/>
    </row>
    <row r="535" spans="1:10" ht="12.75" hidden="1" customHeight="1">
      <c r="A535" s="251" t="s">
        <v>820</v>
      </c>
      <c r="B535" s="248"/>
      <c r="C535" s="266"/>
      <c r="D535" s="266">
        <v>0</v>
      </c>
      <c r="E535" s="266">
        <v>0</v>
      </c>
      <c r="F535" s="266">
        <v>0</v>
      </c>
      <c r="G535" s="266">
        <v>0</v>
      </c>
      <c r="H535" s="266">
        <v>0</v>
      </c>
      <c r="I535" s="102"/>
      <c r="J535" s="102"/>
    </row>
    <row r="536" spans="1:10" ht="12.75" hidden="1" customHeight="1">
      <c r="A536" s="251" t="s">
        <v>820</v>
      </c>
      <c r="B536" s="248"/>
      <c r="C536" s="266"/>
      <c r="D536" s="266">
        <v>0</v>
      </c>
      <c r="E536" s="266">
        <v>0</v>
      </c>
      <c r="F536" s="266">
        <v>0</v>
      </c>
      <c r="G536" s="266">
        <v>0</v>
      </c>
      <c r="H536" s="266">
        <v>0</v>
      </c>
      <c r="I536" s="102"/>
      <c r="J536" s="102"/>
    </row>
    <row r="537" spans="1:10" ht="13.5" hidden="1" customHeight="1" thickBot="1">
      <c r="A537" s="251" t="s">
        <v>820</v>
      </c>
      <c r="B537" s="248"/>
      <c r="C537" s="266"/>
      <c r="D537" s="266">
        <v>0</v>
      </c>
      <c r="E537" s="266">
        <v>0</v>
      </c>
      <c r="F537" s="266">
        <v>0</v>
      </c>
      <c r="G537" s="266">
        <v>0</v>
      </c>
      <c r="H537" s="266">
        <v>0</v>
      </c>
      <c r="I537" s="102"/>
      <c r="J537" s="102"/>
    </row>
    <row r="538" spans="1:10" ht="13.5" hidden="1" customHeight="1" thickBot="1">
      <c r="A538" s="251" t="s">
        <v>820</v>
      </c>
      <c r="B538" s="249" t="s">
        <v>60</v>
      </c>
      <c r="C538" s="264"/>
      <c r="D538" s="458">
        <f>SUM(D532:D537)</f>
        <v>0</v>
      </c>
      <c r="E538" s="458">
        <f>SUM(E532:E537)</f>
        <v>0</v>
      </c>
      <c r="F538" s="458">
        <f>IF($D538=0,0,SUM(F532:F537)/D538)</f>
        <v>0</v>
      </c>
      <c r="G538" s="458">
        <f>IF($D538=0,0,SUM(G532:G537)/D538)</f>
        <v>0</v>
      </c>
      <c r="H538" s="458">
        <f>SUM(H532:H537)</f>
        <v>0</v>
      </c>
      <c r="I538" s="285"/>
      <c r="J538" s="285"/>
    </row>
    <row r="539" spans="1:10" ht="27" hidden="1" customHeight="1">
      <c r="A539" s="251" t="s">
        <v>820</v>
      </c>
      <c r="B539" s="857" t="s">
        <v>656</v>
      </c>
      <c r="C539" s="858"/>
      <c r="D539" s="473" t="s">
        <v>480</v>
      </c>
      <c r="E539" s="473" t="s">
        <v>480</v>
      </c>
      <c r="F539" s="473" t="s">
        <v>480</v>
      </c>
      <c r="G539" s="473" t="s">
        <v>480</v>
      </c>
      <c r="H539" s="473" t="s">
        <v>480</v>
      </c>
      <c r="I539" s="102"/>
      <c r="J539" s="102"/>
    </row>
    <row r="540" spans="1:10" ht="12.75" hidden="1" customHeight="1">
      <c r="A540" s="251" t="s">
        <v>820</v>
      </c>
      <c r="B540" s="248"/>
      <c r="C540" s="266"/>
      <c r="D540" s="266">
        <v>0</v>
      </c>
      <c r="E540" s="266">
        <v>0</v>
      </c>
      <c r="F540" s="266">
        <v>0</v>
      </c>
      <c r="G540" s="266">
        <v>0</v>
      </c>
      <c r="H540" s="266">
        <v>0</v>
      </c>
      <c r="I540" s="102"/>
      <c r="J540" s="102"/>
    </row>
    <row r="541" spans="1:10" ht="12.75" hidden="1" customHeight="1">
      <c r="A541" s="251" t="s">
        <v>820</v>
      </c>
      <c r="B541" s="248"/>
      <c r="C541" s="266"/>
      <c r="D541" s="266">
        <v>0</v>
      </c>
      <c r="E541" s="266">
        <v>0</v>
      </c>
      <c r="F541" s="266">
        <v>0</v>
      </c>
      <c r="G541" s="266">
        <v>0</v>
      </c>
      <c r="H541" s="266">
        <v>0</v>
      </c>
      <c r="I541" s="102"/>
      <c r="J541" s="102"/>
    </row>
    <row r="542" spans="1:10" ht="12.75" hidden="1" customHeight="1">
      <c r="A542" s="251" t="s">
        <v>820</v>
      </c>
      <c r="B542" s="248"/>
      <c r="C542" s="266"/>
      <c r="D542" s="266">
        <v>0</v>
      </c>
      <c r="E542" s="266">
        <v>0</v>
      </c>
      <c r="F542" s="266">
        <v>0</v>
      </c>
      <c r="G542" s="266">
        <v>0</v>
      </c>
      <c r="H542" s="266">
        <v>0</v>
      </c>
      <c r="I542" s="102"/>
      <c r="J542" s="102"/>
    </row>
    <row r="543" spans="1:10" ht="12.75" hidden="1" customHeight="1">
      <c r="A543" s="251" t="s">
        <v>820</v>
      </c>
      <c r="B543" s="248"/>
      <c r="C543" s="266"/>
      <c r="D543" s="266">
        <v>0</v>
      </c>
      <c r="E543" s="266">
        <v>0</v>
      </c>
      <c r="F543" s="266">
        <v>0</v>
      </c>
      <c r="G543" s="266">
        <v>0</v>
      </c>
      <c r="H543" s="266">
        <v>0</v>
      </c>
      <c r="I543" s="102"/>
      <c r="J543" s="102"/>
    </row>
    <row r="544" spans="1:10" ht="13.5" hidden="1" customHeight="1" thickBot="1">
      <c r="A544" s="251" t="s">
        <v>820</v>
      </c>
      <c r="B544" s="248"/>
      <c r="C544" s="266"/>
      <c r="D544" s="266">
        <v>0</v>
      </c>
      <c r="E544" s="266">
        <v>0</v>
      </c>
      <c r="F544" s="266">
        <v>0</v>
      </c>
      <c r="G544" s="266">
        <v>0</v>
      </c>
      <c r="H544" s="266">
        <v>0</v>
      </c>
      <c r="I544" s="102"/>
      <c r="J544" s="102"/>
    </row>
    <row r="545" spans="1:11" ht="13.5" hidden="1" customHeight="1" thickBot="1">
      <c r="A545" s="251" t="s">
        <v>820</v>
      </c>
      <c r="B545" s="249" t="s">
        <v>60</v>
      </c>
      <c r="C545" s="264"/>
      <c r="D545" s="458">
        <f>SUM(D539:D544)</f>
        <v>0</v>
      </c>
      <c r="E545" s="458">
        <f>SUM(E539:E544)</f>
        <v>0</v>
      </c>
      <c r="F545" s="458">
        <f>IF($D545=0,0,SUM(F539:F544)/D545)</f>
        <v>0</v>
      </c>
      <c r="G545" s="458">
        <f>IF($D545=0,0,SUM(G539:G544)/D545)</f>
        <v>0</v>
      </c>
      <c r="H545" s="458">
        <f>SUM(H539:H544)</f>
        <v>0</v>
      </c>
      <c r="I545" s="285"/>
      <c r="J545" s="285"/>
    </row>
    <row r="546" spans="1:11" ht="25.5" hidden="1" customHeight="1">
      <c r="A546" s="251" t="s">
        <v>820</v>
      </c>
      <c r="B546" s="857" t="s">
        <v>655</v>
      </c>
      <c r="C546" s="858"/>
      <c r="D546" s="473" t="s">
        <v>480</v>
      </c>
      <c r="E546" s="473" t="s">
        <v>480</v>
      </c>
      <c r="F546" s="473" t="s">
        <v>480</v>
      </c>
      <c r="G546" s="473" t="s">
        <v>480</v>
      </c>
      <c r="H546" s="473" t="s">
        <v>480</v>
      </c>
      <c r="I546" s="102"/>
      <c r="J546" s="102"/>
    </row>
    <row r="547" spans="1:11" ht="12.75" hidden="1" customHeight="1">
      <c r="A547" s="251" t="s">
        <v>820</v>
      </c>
      <c r="B547" s="248"/>
      <c r="C547" s="266"/>
      <c r="D547" s="266">
        <v>0</v>
      </c>
      <c r="E547" s="266">
        <v>0</v>
      </c>
      <c r="F547" s="266">
        <v>0</v>
      </c>
      <c r="G547" s="266">
        <v>0</v>
      </c>
      <c r="H547" s="266">
        <v>0</v>
      </c>
      <c r="I547" s="102"/>
      <c r="J547" s="102"/>
    </row>
    <row r="548" spans="1:11" ht="12.75" hidden="1" customHeight="1">
      <c r="A548" s="251" t="s">
        <v>820</v>
      </c>
      <c r="B548" s="248"/>
      <c r="C548" s="266"/>
      <c r="D548" s="266">
        <v>0</v>
      </c>
      <c r="E548" s="266">
        <v>0</v>
      </c>
      <c r="F548" s="266">
        <v>0</v>
      </c>
      <c r="G548" s="266">
        <v>0</v>
      </c>
      <c r="H548" s="266">
        <v>0</v>
      </c>
      <c r="I548" s="102"/>
      <c r="J548" s="102"/>
    </row>
    <row r="549" spans="1:11" ht="12.75" hidden="1" customHeight="1">
      <c r="A549" s="251" t="s">
        <v>820</v>
      </c>
      <c r="B549" s="248"/>
      <c r="C549" s="266"/>
      <c r="D549" s="266">
        <v>0</v>
      </c>
      <c r="E549" s="266">
        <v>0</v>
      </c>
      <c r="F549" s="266">
        <v>0</v>
      </c>
      <c r="G549" s="266">
        <v>0</v>
      </c>
      <c r="H549" s="266">
        <v>0</v>
      </c>
      <c r="I549" s="102"/>
      <c r="J549" s="102"/>
    </row>
    <row r="550" spans="1:11" ht="12.75" hidden="1" customHeight="1">
      <c r="A550" s="251" t="s">
        <v>820</v>
      </c>
      <c r="B550" s="248"/>
      <c r="C550" s="266"/>
      <c r="D550" s="266">
        <v>0</v>
      </c>
      <c r="E550" s="266">
        <v>0</v>
      </c>
      <c r="F550" s="266">
        <v>0</v>
      </c>
      <c r="G550" s="266">
        <v>0</v>
      </c>
      <c r="H550" s="266">
        <v>0</v>
      </c>
      <c r="I550" s="102"/>
      <c r="J550" s="102"/>
    </row>
    <row r="551" spans="1:11" ht="13.5" hidden="1" customHeight="1" thickBot="1">
      <c r="A551" s="251" t="s">
        <v>820</v>
      </c>
      <c r="B551" s="248"/>
      <c r="C551" s="266"/>
      <c r="D551" s="266">
        <v>0</v>
      </c>
      <c r="E551" s="266">
        <v>0</v>
      </c>
      <c r="F551" s="266">
        <v>0</v>
      </c>
      <c r="G551" s="266">
        <v>0</v>
      </c>
      <c r="H551" s="266">
        <v>0</v>
      </c>
      <c r="I551" s="102"/>
      <c r="J551" s="102"/>
    </row>
    <row r="552" spans="1:11" ht="13.5" hidden="1" customHeight="1" thickBot="1">
      <c r="A552" s="251" t="s">
        <v>820</v>
      </c>
      <c r="B552" s="249" t="s">
        <v>60</v>
      </c>
      <c r="C552" s="264"/>
      <c r="D552" s="458">
        <f>SUM(D546:D551)</f>
        <v>0</v>
      </c>
      <c r="E552" s="458">
        <f>SUM(E546:E551)</f>
        <v>0</v>
      </c>
      <c r="F552" s="458">
        <f>IF($D552=0,0,SUM(F546:F551)/D552)</f>
        <v>0</v>
      </c>
      <c r="G552" s="458">
        <f>IF($D552=0,0,SUM(G546:G551)/D552)</f>
        <v>0</v>
      </c>
      <c r="H552" s="458">
        <f>SUM(H546:H551)</f>
        <v>0</v>
      </c>
      <c r="I552" s="285"/>
      <c r="J552" s="285"/>
    </row>
    <row r="553" spans="1:11" ht="12.75" hidden="1" customHeight="1">
      <c r="A553" s="251" t="s">
        <v>820</v>
      </c>
      <c r="B553" s="55" t="s">
        <v>857</v>
      </c>
      <c r="C553" s="39"/>
      <c r="D553" s="39"/>
      <c r="E553" s="39"/>
      <c r="F553" s="102"/>
      <c r="G553" s="102"/>
      <c r="H553" s="102"/>
      <c r="I553" s="102"/>
      <c r="J553" s="102"/>
      <c r="K553" s="102"/>
    </row>
    <row r="554" spans="1:11" ht="12.75" hidden="1" customHeight="1">
      <c r="A554" s="251" t="s">
        <v>820</v>
      </c>
      <c r="B554" s="55" t="s">
        <v>862</v>
      </c>
      <c r="C554" s="39"/>
      <c r="D554" s="39"/>
      <c r="E554" s="39"/>
      <c r="F554" s="102"/>
      <c r="G554" s="102"/>
      <c r="H554" s="102"/>
      <c r="I554" s="102"/>
      <c r="J554" s="102"/>
      <c r="K554" s="102"/>
    </row>
    <row r="555" spans="1:11" ht="12.75" hidden="1" customHeight="1">
      <c r="A555" s="251" t="s">
        <v>820</v>
      </c>
      <c r="B555" s="55" t="s">
        <v>959</v>
      </c>
      <c r="C555" s="39"/>
      <c r="D555" s="39"/>
      <c r="E555" s="39"/>
      <c r="F555" s="102"/>
      <c r="G555" s="102"/>
      <c r="H555" s="102"/>
      <c r="I555" s="102"/>
      <c r="J555" s="102"/>
      <c r="K555" s="102"/>
    </row>
    <row r="556" spans="1:11" ht="12.75" hidden="1" customHeight="1">
      <c r="A556" s="251" t="s">
        <v>820</v>
      </c>
      <c r="C556" s="102"/>
      <c r="D556" s="102"/>
      <c r="E556" s="102" t="s">
        <v>489</v>
      </c>
      <c r="F556" s="39"/>
      <c r="G556" s="102"/>
      <c r="H556" s="102"/>
      <c r="I556" s="102"/>
      <c r="J556" s="102"/>
      <c r="K556" s="102"/>
    </row>
    <row r="557" spans="1:11" ht="12.75" hidden="1" customHeight="1">
      <c r="A557" s="251" t="s">
        <v>820</v>
      </c>
      <c r="J557" s="102"/>
      <c r="K557" s="102"/>
    </row>
    <row r="558" spans="1:11" ht="18.75" customHeight="1">
      <c r="B558" s="57" t="s">
        <v>769</v>
      </c>
      <c r="C558" s="102"/>
      <c r="D558" s="102"/>
      <c r="E558" s="102"/>
      <c r="F558" s="102"/>
      <c r="G558" s="102"/>
      <c r="H558" s="102"/>
      <c r="I558" s="102"/>
      <c r="J558" s="102"/>
      <c r="K558" s="102"/>
    </row>
    <row r="559" spans="1:11" ht="13.5" customHeight="1">
      <c r="B559" s="40" t="s">
        <v>1059</v>
      </c>
      <c r="C559" s="102"/>
      <c r="D559" s="102"/>
      <c r="E559" s="102"/>
      <c r="F559" s="102"/>
      <c r="G559" s="102"/>
      <c r="H559" s="102"/>
      <c r="I559" s="102"/>
      <c r="J559" s="102"/>
      <c r="K559" s="102"/>
    </row>
    <row r="560" spans="1:11" ht="24.75" customHeight="1">
      <c r="E560" s="3"/>
    </row>
    <row r="561" spans="2:5" ht="18.75">
      <c r="B561" s="58" t="s">
        <v>210</v>
      </c>
      <c r="E561" s="3"/>
    </row>
    <row r="562" spans="2:5" ht="12.75">
      <c r="B562" s="40"/>
      <c r="E562" s="3"/>
    </row>
    <row r="563" spans="2:5" ht="10.5" customHeight="1">
      <c r="E563" s="3"/>
    </row>
    <row r="564" spans="2:5" ht="10.5" customHeight="1">
      <c r="E564" s="3"/>
    </row>
    <row r="565" spans="2:5" ht="10.5" customHeight="1">
      <c r="E565" s="3"/>
    </row>
    <row r="566" spans="2:5" ht="10.5" customHeight="1">
      <c r="E566" s="3"/>
    </row>
    <row r="567" spans="2:5" ht="10.5" customHeight="1">
      <c r="E567" s="3"/>
    </row>
    <row r="568" spans="2:5" ht="10.5" customHeight="1">
      <c r="E568" s="3"/>
    </row>
    <row r="569" spans="2:5" ht="10.5" customHeight="1">
      <c r="E569" s="3"/>
    </row>
    <row r="570" spans="2:5" ht="10.5" customHeight="1">
      <c r="E570" s="3"/>
    </row>
    <row r="571" spans="2:5" ht="10.5" customHeight="1">
      <c r="E571" s="3"/>
    </row>
    <row r="572" spans="2:5" ht="10.5" customHeight="1">
      <c r="E572" s="3"/>
    </row>
    <row r="573" spans="2:5" ht="10.5" customHeight="1">
      <c r="E573" s="3"/>
    </row>
    <row r="574" spans="2:5" ht="10.5" customHeight="1">
      <c r="E574" s="3"/>
    </row>
    <row r="575" spans="2:5" ht="10.5" customHeight="1">
      <c r="E575" s="3"/>
    </row>
    <row r="576" spans="2:5" ht="10.5" customHeight="1">
      <c r="E576" s="3"/>
    </row>
    <row r="577" spans="5:5" ht="10.5" customHeight="1">
      <c r="E577" s="3"/>
    </row>
    <row r="578" spans="5:5" ht="10.5" customHeight="1">
      <c r="E578" s="3"/>
    </row>
    <row r="579" spans="5:5" ht="10.5" customHeight="1">
      <c r="E579" s="3"/>
    </row>
    <row r="580" spans="5:5" ht="10.5" customHeight="1">
      <c r="E580" s="3"/>
    </row>
    <row r="581" spans="5:5" ht="10.5" customHeight="1">
      <c r="E581" s="3"/>
    </row>
    <row r="582" spans="5:5" ht="10.5" customHeight="1">
      <c r="E582" s="3"/>
    </row>
    <row r="583" spans="5:5" ht="10.5" customHeight="1">
      <c r="E583" s="3"/>
    </row>
    <row r="584" spans="5:5" ht="10.5" customHeight="1">
      <c r="E584" s="3"/>
    </row>
    <row r="585" spans="5:5" ht="10.5" customHeight="1">
      <c r="E585" s="3"/>
    </row>
    <row r="586" spans="5:5" ht="10.5" customHeight="1">
      <c r="E586" s="3"/>
    </row>
    <row r="587" spans="5:5" ht="10.5" customHeight="1">
      <c r="E587" s="3"/>
    </row>
    <row r="588" spans="5:5" ht="10.5" customHeight="1">
      <c r="E588" s="3"/>
    </row>
    <row r="589" spans="5:5" ht="10.5" customHeight="1">
      <c r="E589" s="3"/>
    </row>
    <row r="590" spans="5:5" ht="10.5" customHeight="1">
      <c r="E590" s="3"/>
    </row>
    <row r="591" spans="5:5" ht="10.5" customHeight="1">
      <c r="E591" s="3"/>
    </row>
    <row r="592" spans="5:5" ht="10.5" customHeight="1">
      <c r="E592" s="3"/>
    </row>
    <row r="593" spans="5:5" ht="10.5" customHeight="1">
      <c r="E593" s="3"/>
    </row>
    <row r="594" spans="5:5" ht="10.5" customHeight="1">
      <c r="E594" s="3"/>
    </row>
    <row r="595" spans="5:5" ht="10.5" customHeight="1">
      <c r="E595" s="3"/>
    </row>
    <row r="596" spans="5:5" ht="10.5" customHeight="1">
      <c r="E596" s="3"/>
    </row>
    <row r="597" spans="5:5" ht="10.5" customHeight="1">
      <c r="E597" s="3"/>
    </row>
    <row r="598" spans="5:5" ht="10.5" customHeight="1">
      <c r="E598" s="3"/>
    </row>
    <row r="599" spans="5:5" ht="10.5" customHeight="1">
      <c r="E599" s="3"/>
    </row>
    <row r="600" spans="5:5" ht="10.5" customHeight="1">
      <c r="E600" s="3"/>
    </row>
    <row r="601" spans="5:5" ht="10.5" customHeight="1">
      <c r="E601" s="3"/>
    </row>
    <row r="602" spans="5:5" ht="10.5" customHeight="1">
      <c r="E602" s="3"/>
    </row>
    <row r="603" spans="5:5" ht="10.5" customHeight="1">
      <c r="E603" s="3"/>
    </row>
    <row r="604" spans="5:5" ht="10.5" customHeight="1">
      <c r="E604" s="3"/>
    </row>
    <row r="605" spans="5:5" ht="10.5" customHeight="1">
      <c r="E605" s="3"/>
    </row>
    <row r="606" spans="5:5" ht="10.5" customHeight="1">
      <c r="E606" s="3"/>
    </row>
    <row r="607" spans="5:5" ht="10.5" customHeight="1">
      <c r="E607" s="3"/>
    </row>
    <row r="608" spans="5:5" ht="10.5" customHeight="1">
      <c r="E608" s="3"/>
    </row>
    <row r="609" spans="2:10" ht="10.5" customHeight="1">
      <c r="E609" s="3"/>
    </row>
    <row r="610" spans="2:10" ht="10.5" customHeight="1">
      <c r="E610" s="3"/>
    </row>
    <row r="611" spans="2:10" ht="10.5" customHeight="1">
      <c r="E611" s="3"/>
    </row>
    <row r="612" spans="2:10" ht="10.5" customHeight="1">
      <c r="E612" s="3"/>
    </row>
    <row r="613" spans="2:10" ht="10.5" customHeight="1">
      <c r="E613" s="3"/>
    </row>
    <row r="614" spans="2:10" ht="10.5" customHeight="1">
      <c r="E614" s="3"/>
    </row>
    <row r="615" spans="2:10" ht="10.5" customHeight="1">
      <c r="E615" s="3"/>
    </row>
    <row r="616" spans="2:10" ht="10.5" customHeight="1">
      <c r="E616" s="3"/>
    </row>
    <row r="617" spans="2:10" ht="10.5" customHeight="1">
      <c r="E617" s="3"/>
    </row>
    <row r="618" spans="2:10" ht="10.5" customHeight="1">
      <c r="E618" s="3"/>
    </row>
    <row r="619" spans="2:10" ht="10.5" customHeight="1">
      <c r="E619" s="3"/>
    </row>
    <row r="620" spans="2:10" ht="10.5" customHeight="1">
      <c r="E620" s="3"/>
    </row>
    <row r="621" spans="2:10" ht="10.5" customHeight="1">
      <c r="B621" s="10" t="s">
        <v>801</v>
      </c>
      <c r="E621" s="3"/>
    </row>
    <row r="622" spans="2:10" ht="10.5" customHeight="1">
      <c r="B622" s="55"/>
      <c r="E622" s="3"/>
    </row>
    <row r="623" spans="2:10" ht="10.5" customHeight="1">
      <c r="E623" s="3"/>
    </row>
    <row r="624" spans="2:10" ht="12.75">
      <c r="J624" s="102"/>
    </row>
    <row r="625" spans="1:11" ht="10.5" customHeight="1">
      <c r="E625" s="3"/>
    </row>
    <row r="626" spans="1:11" ht="12.75">
      <c r="E626" s="3"/>
    </row>
    <row r="627" spans="1:11" ht="13.5" thickBot="1">
      <c r="B627" s="10" t="s">
        <v>400</v>
      </c>
    </row>
    <row r="628" spans="1:11" ht="12.75">
      <c r="B628" s="47" t="s">
        <v>870</v>
      </c>
      <c r="C628" s="47" t="s">
        <v>400</v>
      </c>
      <c r="D628" s="477" t="s">
        <v>400</v>
      </c>
      <c r="E628" s="477" t="s">
        <v>400</v>
      </c>
      <c r="F628" s="477" t="s">
        <v>400</v>
      </c>
      <c r="G628" s="477" t="s">
        <v>400</v>
      </c>
      <c r="H628" s="477" t="s">
        <v>400</v>
      </c>
      <c r="I628" s="392" t="s">
        <v>400</v>
      </c>
      <c r="J628" s="47" t="s">
        <v>400</v>
      </c>
      <c r="K628" s="384"/>
    </row>
    <row r="629" spans="1:11" s="50" customFormat="1" ht="39" thickBot="1">
      <c r="A629" s="293"/>
      <c r="B629" s="48" t="str">
        <f>" Antall beboere i institusjon som bydelen betaler for 1)  pr  31.08. - etter kjønn og alder  "</f>
        <v xml:space="preserve"> Antall beboere i institusjon som bydelen betaler for 1)  pr  31.08. - etter kjønn og alder  </v>
      </c>
      <c r="C629" s="478" t="s">
        <v>291</v>
      </c>
      <c r="D629" s="479" t="s">
        <v>292</v>
      </c>
      <c r="E629" s="479" t="s">
        <v>293</v>
      </c>
      <c r="F629" s="479" t="s">
        <v>294</v>
      </c>
      <c r="G629" s="479" t="s">
        <v>295</v>
      </c>
      <c r="H629" s="479" t="s">
        <v>296</v>
      </c>
      <c r="I629" s="107" t="s">
        <v>297</v>
      </c>
      <c r="J629" s="46" t="s">
        <v>298</v>
      </c>
      <c r="K629" s="46" t="s">
        <v>481</v>
      </c>
    </row>
    <row r="630" spans="1:11" ht="12.75">
      <c r="B630" s="288" t="s">
        <v>494</v>
      </c>
      <c r="C630" s="288">
        <v>0</v>
      </c>
      <c r="D630" s="288">
        <v>0</v>
      </c>
      <c r="E630" s="288">
        <v>0</v>
      </c>
      <c r="F630" s="288">
        <v>0</v>
      </c>
      <c r="G630" s="288">
        <v>0</v>
      </c>
      <c r="H630" s="288">
        <v>0</v>
      </c>
      <c r="I630" s="288">
        <v>0</v>
      </c>
      <c r="J630" s="288">
        <v>0</v>
      </c>
      <c r="K630" s="380">
        <f>SUM(C630:J630)</f>
        <v>0</v>
      </c>
    </row>
    <row r="631" spans="1:11" ht="13.5" thickBot="1">
      <c r="B631" s="260" t="s">
        <v>730</v>
      </c>
      <c r="C631" s="289">
        <v>0</v>
      </c>
      <c r="D631" s="289">
        <v>0</v>
      </c>
      <c r="E631" s="289">
        <v>0</v>
      </c>
      <c r="F631" s="289">
        <v>0</v>
      </c>
      <c r="G631" s="289">
        <v>0</v>
      </c>
      <c r="H631" s="289">
        <v>0</v>
      </c>
      <c r="I631" s="289">
        <v>0</v>
      </c>
      <c r="J631" s="289">
        <v>0</v>
      </c>
      <c r="K631" s="380">
        <f>SUM(C631:J631)</f>
        <v>0</v>
      </c>
    </row>
    <row r="632" spans="1:11" ht="13.5" thickBot="1">
      <c r="B632" s="294" t="s">
        <v>81</v>
      </c>
      <c r="C632" s="44">
        <f t="shared" ref="C632:K632" si="7">SUM(C630:C631)</f>
        <v>0</v>
      </c>
      <c r="D632" s="44">
        <f t="shared" si="7"/>
        <v>0</v>
      </c>
      <c r="E632" s="44">
        <f t="shared" si="7"/>
        <v>0</v>
      </c>
      <c r="F632" s="44">
        <f t="shared" si="7"/>
        <v>0</v>
      </c>
      <c r="G632" s="44">
        <f t="shared" si="7"/>
        <v>0</v>
      </c>
      <c r="H632" s="44">
        <f t="shared" si="7"/>
        <v>0</v>
      </c>
      <c r="I632" s="44">
        <f t="shared" si="7"/>
        <v>0</v>
      </c>
      <c r="J632" s="44">
        <f t="shared" si="7"/>
        <v>0</v>
      </c>
      <c r="K632" s="44">
        <f t="shared" si="7"/>
        <v>0</v>
      </c>
    </row>
    <row r="633" spans="1:11" ht="12.75">
      <c r="B633" s="288" t="s">
        <v>82</v>
      </c>
      <c r="C633" s="476" t="s">
        <v>480</v>
      </c>
      <c r="D633" s="476" t="s">
        <v>480</v>
      </c>
      <c r="E633" s="476" t="s">
        <v>480</v>
      </c>
      <c r="F633" s="476" t="s">
        <v>480</v>
      </c>
      <c r="G633" s="476" t="s">
        <v>480</v>
      </c>
      <c r="H633" s="476" t="s">
        <v>480</v>
      </c>
      <c r="I633" s="476" t="s">
        <v>480</v>
      </c>
      <c r="J633" s="476" t="s">
        <v>480</v>
      </c>
      <c r="K633" s="476" t="s">
        <v>480</v>
      </c>
    </row>
    <row r="634" spans="1:11" ht="12.75">
      <c r="B634" s="295" t="s">
        <v>83</v>
      </c>
      <c r="C634" s="289">
        <v>0</v>
      </c>
      <c r="D634" s="289">
        <v>0</v>
      </c>
      <c r="E634" s="289">
        <v>0</v>
      </c>
      <c r="F634" s="289">
        <v>0</v>
      </c>
      <c r="G634" s="289">
        <v>0</v>
      </c>
      <c r="H634" s="289">
        <v>0</v>
      </c>
      <c r="I634" s="289">
        <v>0</v>
      </c>
      <c r="J634" s="289">
        <v>0</v>
      </c>
      <c r="K634" s="380">
        <f>SUM(C634:J634)</f>
        <v>0</v>
      </c>
    </row>
    <row r="635" spans="1:11" ht="12.75">
      <c r="B635" s="295" t="s">
        <v>84</v>
      </c>
      <c r="C635" s="289">
        <v>0</v>
      </c>
      <c r="D635" s="289">
        <v>0</v>
      </c>
      <c r="E635" s="289">
        <v>0</v>
      </c>
      <c r="F635" s="289">
        <v>0</v>
      </c>
      <c r="G635" s="289">
        <v>0</v>
      </c>
      <c r="H635" s="289">
        <v>0</v>
      </c>
      <c r="I635" s="289">
        <v>0</v>
      </c>
      <c r="J635" s="289">
        <v>0</v>
      </c>
      <c r="K635" s="380">
        <f>SUM(C635:J635)</f>
        <v>0</v>
      </c>
    </row>
    <row r="636" spans="1:11" ht="25.5">
      <c r="B636" s="295" t="s">
        <v>458</v>
      </c>
      <c r="C636" s="289">
        <v>0</v>
      </c>
      <c r="D636" s="289">
        <v>0</v>
      </c>
      <c r="E636" s="289">
        <v>0</v>
      </c>
      <c r="F636" s="289">
        <v>0</v>
      </c>
      <c r="G636" s="289">
        <v>0</v>
      </c>
      <c r="H636" s="289">
        <v>0</v>
      </c>
      <c r="I636" s="289">
        <v>0</v>
      </c>
      <c r="J636" s="289">
        <v>0</v>
      </c>
      <c r="K636" s="380">
        <f>SUM(C636:J636)</f>
        <v>0</v>
      </c>
    </row>
    <row r="637" spans="1:11" ht="26.25" thickBot="1">
      <c r="B637" s="295" t="s">
        <v>869</v>
      </c>
      <c r="C637" s="289">
        <v>0</v>
      </c>
      <c r="D637" s="289">
        <v>0</v>
      </c>
      <c r="E637" s="289">
        <v>0</v>
      </c>
      <c r="F637" s="289">
        <v>0</v>
      </c>
      <c r="G637" s="289">
        <v>0</v>
      </c>
      <c r="H637" s="289">
        <v>0</v>
      </c>
      <c r="I637" s="289">
        <v>0</v>
      </c>
      <c r="J637" s="289">
        <v>0</v>
      </c>
      <c r="K637" s="380">
        <f>SUM(C637:J637)</f>
        <v>0</v>
      </c>
    </row>
    <row r="638" spans="1:11" ht="13.5" thickBot="1">
      <c r="B638" s="294" t="s">
        <v>401</v>
      </c>
      <c r="C638" s="44">
        <f>SUM(C634:C637)</f>
        <v>0</v>
      </c>
      <c r="D638" s="44">
        <f t="shared" ref="D638:K638" si="8">SUM(D634:D637)</f>
        <v>0</v>
      </c>
      <c r="E638" s="44">
        <f t="shared" si="8"/>
        <v>0</v>
      </c>
      <c r="F638" s="44">
        <f t="shared" si="8"/>
        <v>0</v>
      </c>
      <c r="G638" s="44">
        <f t="shared" si="8"/>
        <v>0</v>
      </c>
      <c r="H638" s="44">
        <f t="shared" si="8"/>
        <v>0</v>
      </c>
      <c r="I638" s="44">
        <f t="shared" si="8"/>
        <v>0</v>
      </c>
      <c r="J638" s="44">
        <f t="shared" si="8"/>
        <v>0</v>
      </c>
      <c r="K638" s="44">
        <f t="shared" si="8"/>
        <v>0</v>
      </c>
    </row>
    <row r="639" spans="1:11" ht="12.75">
      <c r="B639" s="288" t="s">
        <v>82</v>
      </c>
      <c r="C639" s="476" t="s">
        <v>480</v>
      </c>
      <c r="D639" s="476" t="s">
        <v>480</v>
      </c>
      <c r="E639" s="476" t="s">
        <v>480</v>
      </c>
      <c r="F639" s="476" t="s">
        <v>480</v>
      </c>
      <c r="G639" s="476" t="s">
        <v>480</v>
      </c>
      <c r="H639" s="476" t="s">
        <v>480</v>
      </c>
      <c r="I639" s="476" t="s">
        <v>480</v>
      </c>
      <c r="J639" s="476" t="s">
        <v>480</v>
      </c>
      <c r="K639" s="476" t="s">
        <v>480</v>
      </c>
    </row>
    <row r="640" spans="1:11" ht="25.5">
      <c r="B640" s="295" t="s">
        <v>52</v>
      </c>
      <c r="C640" s="289">
        <v>0</v>
      </c>
      <c r="D640" s="289">
        <v>0</v>
      </c>
      <c r="E640" s="289">
        <v>0</v>
      </c>
      <c r="F640" s="289">
        <v>0</v>
      </c>
      <c r="G640" s="289">
        <v>0</v>
      </c>
      <c r="H640" s="289">
        <v>0</v>
      </c>
      <c r="I640" s="289">
        <v>0</v>
      </c>
      <c r="J640" s="289">
        <v>0</v>
      </c>
      <c r="K640" s="380">
        <f>SUM(C640:J640)</f>
        <v>0</v>
      </c>
    </row>
    <row r="641" spans="2:11" ht="13.5" thickBot="1">
      <c r="B641" s="296" t="s">
        <v>85</v>
      </c>
      <c r="C641" s="260">
        <v>0</v>
      </c>
      <c r="D641" s="260">
        <v>0</v>
      </c>
      <c r="E641" s="260">
        <v>0</v>
      </c>
      <c r="F641" s="260">
        <v>0</v>
      </c>
      <c r="G641" s="260">
        <v>0</v>
      </c>
      <c r="H641" s="260">
        <v>0</v>
      </c>
      <c r="I641" s="260">
        <v>0</v>
      </c>
      <c r="J641" s="260">
        <v>0</v>
      </c>
      <c r="K641" s="480">
        <f>SUM(C641:J641)</f>
        <v>0</v>
      </c>
    </row>
    <row r="642" spans="2:11" ht="13.5" thickBot="1">
      <c r="B642" s="294" t="s">
        <v>763</v>
      </c>
      <c r="C642" s="44">
        <f t="shared" ref="C642:K642" si="9">SUM(C640:C641)</f>
        <v>0</v>
      </c>
      <c r="D642" s="44">
        <f t="shared" si="9"/>
        <v>0</v>
      </c>
      <c r="E642" s="44">
        <f t="shared" si="9"/>
        <v>0</v>
      </c>
      <c r="F642" s="44">
        <f t="shared" si="9"/>
        <v>0</v>
      </c>
      <c r="G642" s="44">
        <f t="shared" si="9"/>
        <v>0</v>
      </c>
      <c r="H642" s="44">
        <f t="shared" si="9"/>
        <v>0</v>
      </c>
      <c r="I642" s="44">
        <f t="shared" si="9"/>
        <v>0</v>
      </c>
      <c r="J642" s="44">
        <f t="shared" si="9"/>
        <v>0</v>
      </c>
      <c r="K642" s="44">
        <f t="shared" si="9"/>
        <v>0</v>
      </c>
    </row>
    <row r="643" spans="2:11" ht="12.75">
      <c r="B643" s="49" t="s">
        <v>1232</v>
      </c>
      <c r="C643" s="102"/>
      <c r="D643" s="102"/>
      <c r="E643" s="102"/>
      <c r="F643" s="102"/>
      <c r="G643" s="102"/>
      <c r="H643" s="102"/>
      <c r="I643" s="102"/>
      <c r="J643" s="102"/>
      <c r="K643" s="102"/>
    </row>
    <row r="644" spans="2:11" ht="12.75">
      <c r="B644" s="49" t="s">
        <v>449</v>
      </c>
      <c r="C644" s="102"/>
      <c r="D644" s="102"/>
      <c r="E644" s="102"/>
      <c r="F644" s="102"/>
      <c r="G644" s="102"/>
      <c r="H644" s="102"/>
      <c r="I644" s="102"/>
      <c r="J644" s="102"/>
      <c r="K644" s="102"/>
    </row>
    <row r="645" spans="2:11" ht="12.75">
      <c r="B645" s="39" t="s">
        <v>1389</v>
      </c>
      <c r="C645" s="230"/>
      <c r="D645" s="230"/>
      <c r="E645" s="230"/>
      <c r="F645" s="230"/>
      <c r="G645" s="230"/>
      <c r="H645" s="285"/>
      <c r="I645" s="230"/>
      <c r="J645" s="230"/>
      <c r="K645" s="230"/>
    </row>
    <row r="646" spans="2:11" ht="12.75">
      <c r="B646" s="49" t="s">
        <v>1212</v>
      </c>
      <c r="C646" s="102"/>
      <c r="D646" s="102"/>
      <c r="E646" s="102"/>
      <c r="F646" s="102"/>
      <c r="G646" s="102"/>
      <c r="H646" s="102"/>
      <c r="I646" s="102"/>
      <c r="J646" s="102"/>
      <c r="K646" s="102"/>
    </row>
    <row r="647" spans="2:11" ht="12.75">
      <c r="B647" s="49" t="s">
        <v>51</v>
      </c>
      <c r="C647" s="102"/>
      <c r="D647" s="102"/>
      <c r="E647" s="102"/>
      <c r="F647" s="102"/>
      <c r="G647" s="102"/>
      <c r="H647" s="102"/>
      <c r="I647" s="102"/>
      <c r="J647" s="102"/>
      <c r="K647" s="102"/>
    </row>
    <row r="648" spans="2:11" ht="12.75">
      <c r="B648" s="297"/>
      <c r="C648" s="102"/>
      <c r="D648" s="102"/>
      <c r="E648" s="102"/>
      <c r="F648" s="102"/>
      <c r="G648" s="42" t="s">
        <v>356</v>
      </c>
      <c r="H648" s="481" t="str">
        <f>IF(K632=K638,"","Sjekk samsvar med Sum egne beboere og kontrollsummen")</f>
        <v/>
      </c>
      <c r="I648" s="102"/>
    </row>
    <row r="649" spans="2:11" ht="13.5" thickBot="1">
      <c r="B649" s="297"/>
      <c r="C649" s="102"/>
      <c r="D649" s="102"/>
      <c r="E649" s="102"/>
      <c r="F649" s="102"/>
      <c r="G649" s="42"/>
      <c r="H649" s="42"/>
      <c r="I649" s="102"/>
    </row>
    <row r="650" spans="2:11" ht="13.5" thickBot="1">
      <c r="B650" s="846" t="s">
        <v>985</v>
      </c>
      <c r="C650" s="846"/>
      <c r="D650" s="846"/>
      <c r="E650" s="846"/>
      <c r="F650" s="846"/>
      <c r="G650" s="846"/>
      <c r="H650" s="846"/>
      <c r="I650" s="846"/>
      <c r="J650" s="847"/>
      <c r="K650" s="298" t="e">
        <f>K640/K634</f>
        <v>#DIV/0!</v>
      </c>
    </row>
    <row r="651" spans="2:11" ht="12.75">
      <c r="B651" s="3"/>
      <c r="K651" s="323" t="s">
        <v>286</v>
      </c>
    </row>
    <row r="652" spans="2:11" ht="13.5" thickBot="1">
      <c r="B652" s="3"/>
      <c r="K652" s="323"/>
    </row>
    <row r="653" spans="2:11" ht="13.5" thickBot="1">
      <c r="B653" s="846" t="s">
        <v>986</v>
      </c>
      <c r="C653" s="846"/>
      <c r="D653" s="846"/>
      <c r="E653" s="846"/>
      <c r="F653" s="846"/>
      <c r="G653" s="846"/>
      <c r="H653" s="846"/>
      <c r="I653" s="846"/>
      <c r="J653" s="847"/>
      <c r="K653" s="298" t="e">
        <f>K641/K634</f>
        <v>#DIV/0!</v>
      </c>
    </row>
    <row r="654" spans="2:11" ht="12.75">
      <c r="E654" s="3"/>
      <c r="K654" s="323" t="s">
        <v>286</v>
      </c>
    </row>
    <row r="655" spans="2:11" ht="13.5" thickBot="1">
      <c r="E655" s="3"/>
      <c r="K655" s="323"/>
    </row>
    <row r="656" spans="2:11" ht="12.75">
      <c r="B656" s="8" t="s">
        <v>204</v>
      </c>
      <c r="C656" s="398"/>
      <c r="D656" s="398"/>
      <c r="E656" s="482"/>
      <c r="F656" s="482"/>
      <c r="G656" s="482"/>
      <c r="H656" s="37"/>
      <c r="I656" s="953" t="s">
        <v>40</v>
      </c>
      <c r="J656" s="953"/>
      <c r="K656" s="954"/>
    </row>
    <row r="657" spans="2:11" ht="12.75">
      <c r="B657" s="7" t="str">
        <f>"Beboere i utenbys sykehjem pr. 31.08.     1)     2)"</f>
        <v>Beboere i utenbys sykehjem pr. 31.08.     1)     2)</v>
      </c>
      <c r="C657" s="6"/>
      <c r="D657" s="6"/>
      <c r="E657" s="102"/>
      <c r="F657" s="102"/>
      <c r="G657" s="483"/>
      <c r="H657" s="386" t="s">
        <v>450</v>
      </c>
      <c r="I657" s="430" t="s">
        <v>987</v>
      </c>
      <c r="J657" s="386" t="s">
        <v>633</v>
      </c>
      <c r="K657" s="386" t="s">
        <v>763</v>
      </c>
    </row>
    <row r="658" spans="2:11" ht="13.5" thickBot="1">
      <c r="B658" s="12" t="s">
        <v>10</v>
      </c>
      <c r="C658" s="14"/>
      <c r="D658" s="14"/>
      <c r="E658" s="484"/>
      <c r="F658" s="255"/>
      <c r="G658" s="484"/>
      <c r="H658" s="35" t="s">
        <v>451</v>
      </c>
      <c r="I658" s="435" t="s">
        <v>895</v>
      </c>
      <c r="J658" s="35" t="s">
        <v>895</v>
      </c>
      <c r="K658" s="35" t="s">
        <v>988</v>
      </c>
    </row>
    <row r="659" spans="2:11" ht="12.75">
      <c r="B659" s="68" t="s">
        <v>674</v>
      </c>
      <c r="C659" s="102"/>
      <c r="D659" s="102"/>
      <c r="E659" s="485"/>
      <c r="F659" s="485"/>
      <c r="G659" s="485"/>
      <c r="H659" s="486" t="s">
        <v>480</v>
      </c>
      <c r="I659" s="487" t="s">
        <v>480</v>
      </c>
      <c r="J659" s="486" t="s">
        <v>480</v>
      </c>
      <c r="K659" s="486" t="s">
        <v>480</v>
      </c>
    </row>
    <row r="660" spans="2:11" ht="12.75">
      <c r="B660" s="248"/>
      <c r="C660" s="102"/>
      <c r="D660" s="102"/>
      <c r="E660" s="485"/>
      <c r="F660" s="485"/>
      <c r="G660" s="485"/>
      <c r="H660" s="488"/>
      <c r="I660" s="407"/>
      <c r="J660" s="473"/>
      <c r="K660" s="489">
        <f>SUM(I660:J660)</f>
        <v>0</v>
      </c>
    </row>
    <row r="661" spans="2:11" ht="12.75">
      <c r="B661" s="68"/>
      <c r="C661" s="102"/>
      <c r="D661" s="102"/>
      <c r="E661" s="485"/>
      <c r="F661" s="485"/>
      <c r="G661" s="485"/>
      <c r="H661" s="488"/>
      <c r="I661" s="407"/>
      <c r="J661" s="473"/>
      <c r="K661" s="489">
        <f t="shared" ref="K661:K674" si="10">SUM(I661:J661)</f>
        <v>0</v>
      </c>
    </row>
    <row r="662" spans="2:11" ht="12.75">
      <c r="B662" s="68"/>
      <c r="C662" s="102"/>
      <c r="D662" s="102"/>
      <c r="E662" s="485"/>
      <c r="F662" s="485"/>
      <c r="G662" s="485"/>
      <c r="H662" s="488"/>
      <c r="I662" s="407"/>
      <c r="J662" s="473"/>
      <c r="K662" s="489">
        <f t="shared" si="10"/>
        <v>0</v>
      </c>
    </row>
    <row r="663" spans="2:11" ht="12.75">
      <c r="B663" s="68"/>
      <c r="C663" s="102"/>
      <c r="D663" s="102"/>
      <c r="E663" s="485"/>
      <c r="F663" s="485"/>
      <c r="G663" s="485"/>
      <c r="H663" s="488"/>
      <c r="I663" s="407"/>
      <c r="J663" s="473"/>
      <c r="K663" s="489">
        <f t="shared" si="10"/>
        <v>0</v>
      </c>
    </row>
    <row r="664" spans="2:11" ht="12.75">
      <c r="B664" s="68"/>
      <c r="C664" s="102"/>
      <c r="D664" s="102"/>
      <c r="E664" s="485"/>
      <c r="F664" s="485"/>
      <c r="G664" s="485"/>
      <c r="H664" s="488"/>
      <c r="I664" s="407"/>
      <c r="J664" s="473"/>
      <c r="K664" s="489">
        <f t="shared" si="10"/>
        <v>0</v>
      </c>
    </row>
    <row r="665" spans="2:11" ht="13.5" thickBot="1">
      <c r="B665" s="68"/>
      <c r="C665" s="102"/>
      <c r="D665" s="102"/>
      <c r="E665" s="485"/>
      <c r="F665" s="485"/>
      <c r="G665" s="485"/>
      <c r="H665" s="490"/>
      <c r="I665" s="407"/>
      <c r="J665" s="473"/>
      <c r="K665" s="489">
        <f t="shared" si="10"/>
        <v>0</v>
      </c>
    </row>
    <row r="666" spans="2:11" ht="13.5" thickBot="1">
      <c r="B666" s="13" t="s">
        <v>452</v>
      </c>
      <c r="C666" s="290"/>
      <c r="D666" s="290"/>
      <c r="E666" s="290"/>
      <c r="F666" s="290"/>
      <c r="G666" s="290"/>
      <c r="H666" s="264"/>
      <c r="I666" s="44">
        <f>SUM(I660:I665)</f>
        <v>0</v>
      </c>
      <c r="J666" s="44">
        <f>SUM(J660:J665)</f>
        <v>0</v>
      </c>
      <c r="K666" s="44">
        <f>SUM(K660:K665)</f>
        <v>0</v>
      </c>
    </row>
    <row r="667" spans="2:11" ht="12.75">
      <c r="B667" s="68" t="s">
        <v>853</v>
      </c>
      <c r="C667" s="102"/>
      <c r="D667" s="102"/>
      <c r="E667" s="485"/>
      <c r="F667" s="485"/>
      <c r="G667" s="485"/>
      <c r="H667" s="486" t="s">
        <v>480</v>
      </c>
      <c r="I667" s="487" t="s">
        <v>480</v>
      </c>
      <c r="J667" s="486" t="s">
        <v>480</v>
      </c>
      <c r="K667" s="486" t="s">
        <v>480</v>
      </c>
    </row>
    <row r="668" spans="2:11" ht="12.75">
      <c r="B668" s="68"/>
      <c r="C668" s="102"/>
      <c r="D668" s="102"/>
      <c r="E668" s="485"/>
      <c r="F668" s="485"/>
      <c r="G668" s="485"/>
      <c r="H668" s="488"/>
      <c r="I668" s="407"/>
      <c r="J668" s="473"/>
      <c r="K668" s="489">
        <f t="shared" si="10"/>
        <v>0</v>
      </c>
    </row>
    <row r="669" spans="2:11" ht="12.75">
      <c r="B669" s="68"/>
      <c r="C669" s="102"/>
      <c r="D669" s="102"/>
      <c r="E669" s="485"/>
      <c r="F669" s="485"/>
      <c r="G669" s="485"/>
      <c r="H669" s="488"/>
      <c r="I669" s="407"/>
      <c r="J669" s="473"/>
      <c r="K669" s="489">
        <f t="shared" si="10"/>
        <v>0</v>
      </c>
    </row>
    <row r="670" spans="2:11" ht="12.75">
      <c r="B670" s="68"/>
      <c r="C670" s="102"/>
      <c r="D670" s="102"/>
      <c r="E670" s="485"/>
      <c r="F670" s="485"/>
      <c r="G670" s="485"/>
      <c r="H670" s="488"/>
      <c r="I670" s="407"/>
      <c r="J670" s="473"/>
      <c r="K670" s="489">
        <f t="shared" si="10"/>
        <v>0</v>
      </c>
    </row>
    <row r="671" spans="2:11" ht="12.75">
      <c r="B671" s="68"/>
      <c r="C671" s="102"/>
      <c r="D671" s="102"/>
      <c r="E671" s="485"/>
      <c r="F671" s="485"/>
      <c r="G671" s="485"/>
      <c r="H671" s="488"/>
      <c r="I671" s="407"/>
      <c r="J671" s="473"/>
      <c r="K671" s="489">
        <f t="shared" si="10"/>
        <v>0</v>
      </c>
    </row>
    <row r="672" spans="2:11" ht="12.75">
      <c r="B672" s="68"/>
      <c r="C672" s="102"/>
      <c r="D672" s="102"/>
      <c r="E672" s="485"/>
      <c r="F672" s="485"/>
      <c r="G672" s="485"/>
      <c r="H672" s="488"/>
      <c r="I672" s="407"/>
      <c r="J672" s="473"/>
      <c r="K672" s="489">
        <f t="shared" si="10"/>
        <v>0</v>
      </c>
    </row>
    <row r="673" spans="2:11" ht="12.75">
      <c r="B673" s="68"/>
      <c r="C673" s="102"/>
      <c r="D673" s="102"/>
      <c r="E673" s="485"/>
      <c r="F673" s="485"/>
      <c r="G673" s="485"/>
      <c r="H673" s="488"/>
      <c r="I673" s="407"/>
      <c r="J673" s="473"/>
      <c r="K673" s="489">
        <f t="shared" si="10"/>
        <v>0</v>
      </c>
    </row>
    <row r="674" spans="2:11" ht="13.5" thickBot="1">
      <c r="B674" s="248"/>
      <c r="C674" s="102"/>
      <c r="D674" s="102"/>
      <c r="E674" s="102"/>
      <c r="F674" s="102"/>
      <c r="G674" s="102"/>
      <c r="H674" s="491"/>
      <c r="I674" s="267"/>
      <c r="J674" s="260"/>
      <c r="K674" s="489">
        <f t="shared" si="10"/>
        <v>0</v>
      </c>
    </row>
    <row r="675" spans="2:11" ht="13.5" thickBot="1">
      <c r="B675" s="13" t="s">
        <v>854</v>
      </c>
      <c r="C675" s="290"/>
      <c r="D675" s="290"/>
      <c r="E675" s="290"/>
      <c r="F675" s="290"/>
      <c r="G675" s="290"/>
      <c r="H675" s="264"/>
      <c r="I675" s="44">
        <f>SUM(I668:I674)</f>
        <v>0</v>
      </c>
      <c r="J675" s="44">
        <f>SUM(J668:J674)</f>
        <v>0</v>
      </c>
      <c r="K675" s="44">
        <f>SUM(K668:K674)</f>
        <v>0</v>
      </c>
    </row>
    <row r="676" spans="2:11" ht="13.5" thickBot="1">
      <c r="B676" s="12" t="s">
        <v>675</v>
      </c>
      <c r="C676" s="255"/>
      <c r="D676" s="255"/>
      <c r="E676" s="255"/>
      <c r="F676" s="255"/>
      <c r="G676" s="255"/>
      <c r="H676" s="255"/>
      <c r="I676" s="44">
        <f>I666+I675</f>
        <v>0</v>
      </c>
      <c r="J676" s="44">
        <f>J666+J675</f>
        <v>0</v>
      </c>
      <c r="K676" s="44">
        <f>K666+K675</f>
        <v>0</v>
      </c>
    </row>
    <row r="677" spans="2:11" ht="12.75">
      <c r="B677" s="39" t="s">
        <v>1389</v>
      </c>
      <c r="C677" s="230"/>
      <c r="D677" s="230"/>
      <c r="E677" s="230"/>
      <c r="F677" s="230"/>
      <c r="G677" s="230"/>
      <c r="H677" s="285"/>
      <c r="I677" s="230"/>
      <c r="J677" s="230"/>
      <c r="K677" s="230"/>
    </row>
    <row r="678" spans="2:11" ht="12.75">
      <c r="B678" s="39" t="s">
        <v>960</v>
      </c>
      <c r="C678" s="102"/>
      <c r="D678" s="102"/>
      <c r="E678" s="102"/>
      <c r="F678" s="102"/>
      <c r="G678" s="102"/>
      <c r="H678" s="102"/>
    </row>
    <row r="679" spans="2:11" ht="12.75">
      <c r="B679" s="39" t="s">
        <v>855</v>
      </c>
      <c r="C679" s="102"/>
      <c r="D679" s="102"/>
      <c r="E679" s="102"/>
      <c r="F679" s="102"/>
      <c r="G679" s="102"/>
      <c r="H679" s="102"/>
    </row>
    <row r="680" spans="2:11" ht="12.75">
      <c r="B680" s="39" t="s">
        <v>552</v>
      </c>
      <c r="C680" s="102"/>
      <c r="D680" s="102"/>
      <c r="E680" s="102"/>
      <c r="F680" s="102"/>
      <c r="G680" s="102"/>
      <c r="H680" s="102"/>
    </row>
    <row r="681" spans="2:11" ht="12.75">
      <c r="B681" s="10" t="s">
        <v>11</v>
      </c>
      <c r="C681" s="102"/>
      <c r="D681" s="102"/>
      <c r="E681" s="102"/>
      <c r="H681" s="102"/>
    </row>
    <row r="682" spans="2:11" ht="12.75">
      <c r="C682" s="102"/>
      <c r="D682" s="102"/>
      <c r="E682" s="102"/>
      <c r="F682" s="102"/>
      <c r="G682" s="102"/>
      <c r="H682" s="102"/>
    </row>
    <row r="683" spans="2:11" ht="13.5" thickBot="1">
      <c r="B683" s="55"/>
      <c r="C683" s="102"/>
      <c r="D683" s="102"/>
      <c r="E683" s="102"/>
      <c r="F683" s="102"/>
      <c r="G683" s="102"/>
      <c r="H683" s="102"/>
    </row>
    <row r="684" spans="2:11" ht="12.75">
      <c r="B684" s="8" t="s">
        <v>205</v>
      </c>
      <c r="C684" s="398"/>
      <c r="D684" s="398"/>
      <c r="E684" s="272"/>
      <c r="F684" s="272"/>
      <c r="G684" s="272"/>
      <c r="H684" s="272"/>
      <c r="I684" s="482"/>
      <c r="J684" s="37"/>
      <c r="K684" s="399"/>
    </row>
    <row r="685" spans="2:11" ht="12.75">
      <c r="B685" s="7" t="str">
        <f>"Beboere i øvrige plasser som bydelen kjøper  -  pr. 31.08.    1)"</f>
        <v>Beboere i øvrige plasser som bydelen kjøper  -  pr. 31.08.    1)</v>
      </c>
      <c r="C685" s="6"/>
      <c r="D685" s="6"/>
      <c r="E685" s="102"/>
      <c r="F685" s="102"/>
      <c r="G685" s="102"/>
      <c r="H685" s="483"/>
      <c r="J685" s="386" t="s">
        <v>856</v>
      </c>
      <c r="K685" s="430" t="s">
        <v>763</v>
      </c>
    </row>
    <row r="686" spans="2:11" ht="13.5" thickBot="1">
      <c r="B686" s="74"/>
      <c r="C686" s="6"/>
      <c r="D686" s="6"/>
      <c r="E686" s="102"/>
      <c r="F686" s="102"/>
      <c r="G686" s="102"/>
      <c r="H686" s="102"/>
      <c r="J686" s="386" t="s">
        <v>187</v>
      </c>
      <c r="K686" s="435" t="s">
        <v>988</v>
      </c>
    </row>
    <row r="687" spans="2:11" ht="12.75">
      <c r="B687" s="70" t="s">
        <v>568</v>
      </c>
      <c r="C687" s="272"/>
      <c r="D687" s="272"/>
      <c r="E687" s="272"/>
      <c r="F687" s="492" t="s">
        <v>480</v>
      </c>
      <c r="G687" s="492" t="s">
        <v>480</v>
      </c>
      <c r="H687" s="492" t="s">
        <v>480</v>
      </c>
      <c r="I687" s="492" t="s">
        <v>480</v>
      </c>
      <c r="J687" s="476" t="s">
        <v>480</v>
      </c>
      <c r="K687" s="487" t="s">
        <v>480</v>
      </c>
    </row>
    <row r="688" spans="2:11" ht="12.75">
      <c r="B688" s="68"/>
      <c r="C688" s="102"/>
      <c r="D688" s="102"/>
      <c r="E688" s="102"/>
      <c r="F688" s="102"/>
      <c r="G688" s="102"/>
      <c r="H688" s="102"/>
      <c r="I688" s="485"/>
      <c r="J688" s="488"/>
      <c r="K688" s="407"/>
    </row>
    <row r="689" spans="2:11" ht="12.75">
      <c r="B689" s="68"/>
      <c r="C689" s="102"/>
      <c r="D689" s="102"/>
      <c r="E689" s="102"/>
      <c r="F689" s="102"/>
      <c r="G689" s="102"/>
      <c r="H689" s="102"/>
      <c r="I689" s="485"/>
      <c r="J689" s="488"/>
      <c r="K689" s="407"/>
    </row>
    <row r="690" spans="2:11" ht="12.75">
      <c r="B690" s="68"/>
      <c r="C690" s="102"/>
      <c r="D690" s="102"/>
      <c r="E690" s="102"/>
      <c r="F690" s="102"/>
      <c r="G690" s="102"/>
      <c r="H690" s="102"/>
      <c r="I690" s="485"/>
      <c r="J690" s="488"/>
      <c r="K690" s="407"/>
    </row>
    <row r="691" spans="2:11" ht="12.75">
      <c r="B691" s="68"/>
      <c r="C691" s="102"/>
      <c r="D691" s="102"/>
      <c r="E691" s="102"/>
      <c r="F691" s="102"/>
      <c r="G691" s="102"/>
      <c r="H691" s="102"/>
      <c r="I691" s="485"/>
      <c r="J691" s="488"/>
      <c r="K691" s="407"/>
    </row>
    <row r="692" spans="2:11" ht="12.75">
      <c r="B692" s="68"/>
      <c r="C692" s="102"/>
      <c r="D692" s="102"/>
      <c r="E692" s="102"/>
      <c r="F692" s="102"/>
      <c r="G692" s="102"/>
      <c r="H692" s="102"/>
      <c r="I692" s="485"/>
      <c r="J692" s="488"/>
      <c r="K692" s="407"/>
    </row>
    <row r="693" spans="2:11" ht="12.75">
      <c r="B693" s="68"/>
      <c r="C693" s="102"/>
      <c r="D693" s="102"/>
      <c r="E693" s="102"/>
      <c r="F693" s="102"/>
      <c r="G693" s="102"/>
      <c r="H693" s="102"/>
      <c r="I693" s="485"/>
      <c r="J693" s="488"/>
      <c r="K693" s="407"/>
    </row>
    <row r="694" spans="2:11" ht="12.75">
      <c r="B694" s="68"/>
      <c r="C694" s="102"/>
      <c r="D694" s="102"/>
      <c r="E694" s="102"/>
      <c r="F694" s="102"/>
      <c r="G694" s="102"/>
      <c r="H694" s="102"/>
      <c r="I694" s="485"/>
      <c r="J694" s="488"/>
      <c r="K694" s="407"/>
    </row>
    <row r="695" spans="2:11" ht="12.75">
      <c r="B695" s="68"/>
      <c r="C695" s="102"/>
      <c r="D695" s="102"/>
      <c r="E695" s="102"/>
      <c r="F695" s="102"/>
      <c r="G695" s="102"/>
      <c r="H695" s="102"/>
      <c r="I695" s="485"/>
      <c r="J695" s="488"/>
      <c r="K695" s="407"/>
    </row>
    <row r="696" spans="2:11" ht="12.75">
      <c r="B696" s="68"/>
      <c r="C696" s="102"/>
      <c r="D696" s="102"/>
      <c r="E696" s="102"/>
      <c r="F696" s="102"/>
      <c r="G696" s="102"/>
      <c r="H696" s="102"/>
      <c r="I696" s="485"/>
      <c r="J696" s="488"/>
      <c r="K696" s="407"/>
    </row>
    <row r="697" spans="2:11" ht="13.5" thickBot="1">
      <c r="B697" s="246"/>
      <c r="C697" s="255"/>
      <c r="D697" s="255"/>
      <c r="E697" s="255"/>
      <c r="F697" s="255"/>
      <c r="G697" s="255"/>
      <c r="H697" s="255"/>
      <c r="I697" s="255"/>
      <c r="J697" s="493"/>
      <c r="K697" s="267"/>
    </row>
    <row r="698" spans="2:11" ht="13.5" thickBot="1">
      <c r="B698" s="12" t="s">
        <v>188</v>
      </c>
      <c r="C698" s="255"/>
      <c r="D698" s="255"/>
      <c r="E698" s="255"/>
      <c r="F698" s="255"/>
      <c r="G698" s="255"/>
      <c r="H698" s="255"/>
      <c r="I698" s="255"/>
      <c r="J698" s="260"/>
      <c r="K698" s="382">
        <f>SUM(K688:K697)</f>
        <v>0</v>
      </c>
    </row>
    <row r="699" spans="2:11" ht="12.75">
      <c r="B699" s="39" t="s">
        <v>1389</v>
      </c>
      <c r="C699" s="102"/>
      <c r="D699" s="102"/>
      <c r="E699" s="102"/>
      <c r="F699" s="102"/>
      <c r="G699" s="102"/>
      <c r="H699" s="102"/>
    </row>
    <row r="700" spans="2:11" ht="12.75">
      <c r="B700" s="39" t="s">
        <v>989</v>
      </c>
      <c r="C700" s="102"/>
      <c r="D700" s="102"/>
      <c r="E700" s="102"/>
      <c r="F700" s="102"/>
      <c r="G700" s="102"/>
      <c r="H700" s="102"/>
    </row>
    <row r="701" spans="2:11" ht="12.75">
      <c r="B701" s="55" t="s">
        <v>54</v>
      </c>
      <c r="C701" s="230"/>
      <c r="D701" s="230"/>
      <c r="E701" s="230"/>
      <c r="F701" s="230"/>
      <c r="G701" s="230"/>
      <c r="H701" s="285"/>
      <c r="I701" s="230"/>
      <c r="J701" s="230"/>
      <c r="K701" s="230"/>
    </row>
    <row r="702" spans="2:11" ht="12.75">
      <c r="B702" s="10" t="s">
        <v>203</v>
      </c>
      <c r="C702" s="102"/>
      <c r="D702" s="102"/>
      <c r="E702" s="102"/>
      <c r="F702" s="102"/>
      <c r="G702" s="102"/>
      <c r="H702" s="102"/>
      <c r="J702" s="494"/>
    </row>
    <row r="703" spans="2:11" ht="12.75">
      <c r="C703" s="102"/>
      <c r="D703" s="102"/>
      <c r="E703" s="102"/>
      <c r="F703" s="102"/>
      <c r="G703" s="102"/>
      <c r="H703" s="102"/>
    </row>
    <row r="704" spans="2:11" ht="12.75">
      <c r="B704" s="39"/>
      <c r="C704" s="102"/>
      <c r="D704" s="102"/>
      <c r="E704" s="102"/>
      <c r="F704" s="102"/>
      <c r="G704" s="102"/>
      <c r="H704" s="102"/>
    </row>
    <row r="705" spans="2:11" ht="12.75">
      <c r="B705" s="102"/>
      <c r="C705" s="102"/>
      <c r="D705" s="102"/>
      <c r="E705" s="102"/>
      <c r="F705" s="102"/>
      <c r="G705" s="102"/>
      <c r="H705" s="102"/>
    </row>
    <row r="706" spans="2:11" ht="12.75">
      <c r="B706" s="6"/>
      <c r="C706" s="102"/>
      <c r="D706" s="102"/>
      <c r="E706" s="102"/>
    </row>
    <row r="707" spans="2:11" ht="12.75">
      <c r="B707" s="102"/>
      <c r="C707" s="102"/>
      <c r="D707" s="102"/>
      <c r="E707" s="102"/>
      <c r="F707" s="102"/>
      <c r="G707" s="102"/>
      <c r="H707" s="102"/>
      <c r="I707" s="102"/>
      <c r="J707" s="102"/>
      <c r="K707" s="102"/>
    </row>
    <row r="708" spans="2:11" ht="13.5" thickBot="1">
      <c r="B708" s="255"/>
      <c r="C708" s="102"/>
      <c r="D708" s="102"/>
      <c r="E708" s="102"/>
      <c r="F708" s="102"/>
      <c r="G708" s="102"/>
      <c r="H708" s="102"/>
      <c r="I708" s="102"/>
      <c r="J708" s="102"/>
      <c r="K708" s="102"/>
    </row>
    <row r="709" spans="2:11" ht="12.75">
      <c r="B709" s="11" t="s">
        <v>578</v>
      </c>
      <c r="C709" s="398"/>
      <c r="D709" s="8"/>
      <c r="E709" s="272"/>
      <c r="F709" s="272"/>
      <c r="G709" s="272"/>
      <c r="H709" s="272"/>
      <c r="I709" s="272"/>
      <c r="J709" s="265"/>
      <c r="K709" s="265"/>
    </row>
    <row r="710" spans="2:11" ht="12.75">
      <c r="B710" s="7" t="s">
        <v>889</v>
      </c>
      <c r="C710" s="6"/>
      <c r="D710" s="7"/>
      <c r="E710" s="102"/>
      <c r="F710" s="102"/>
      <c r="G710" s="102"/>
      <c r="H710" s="102"/>
      <c r="I710" s="102"/>
      <c r="J710" s="266"/>
      <c r="K710" s="266"/>
    </row>
    <row r="711" spans="2:11" ht="13.5" thickBot="1">
      <c r="B711" s="12" t="str">
        <f>"sykehjem pr. 31.08.      1)"</f>
        <v>sykehjem pr. 31.08.      1)</v>
      </c>
      <c r="C711" s="14"/>
      <c r="D711" s="945" t="s">
        <v>116</v>
      </c>
      <c r="E711" s="946"/>
      <c r="F711" s="946"/>
      <c r="G711" s="946"/>
      <c r="H711" s="946"/>
      <c r="I711" s="946"/>
      <c r="J711" s="947"/>
      <c r="K711" s="495"/>
    </row>
    <row r="712" spans="2:11" ht="12.75">
      <c r="B712" s="8" t="s">
        <v>400</v>
      </c>
      <c r="C712" s="6"/>
      <c r="D712" s="450"/>
      <c r="E712" s="450"/>
      <c r="F712" s="386"/>
      <c r="G712" s="450"/>
      <c r="H712" s="386"/>
      <c r="I712" s="430"/>
      <c r="J712" s="386"/>
      <c r="K712" s="496"/>
    </row>
    <row r="713" spans="2:11" ht="12.75">
      <c r="B713" s="7" t="s">
        <v>117</v>
      </c>
      <c r="C713" s="6"/>
      <c r="D713" s="450"/>
      <c r="E713" s="450"/>
      <c r="F713" s="386"/>
      <c r="G713" s="450"/>
      <c r="H713" s="386"/>
      <c r="I713" s="430"/>
      <c r="J713" s="386"/>
      <c r="K713" s="386" t="s">
        <v>763</v>
      </c>
    </row>
    <row r="714" spans="2:11" ht="12.75">
      <c r="B714" s="7" t="s">
        <v>890</v>
      </c>
      <c r="C714" s="6"/>
      <c r="D714" s="450" t="s">
        <v>329</v>
      </c>
      <c r="E714" s="450" t="s">
        <v>330</v>
      </c>
      <c r="F714" s="386" t="s">
        <v>331</v>
      </c>
      <c r="G714" s="450" t="s">
        <v>332</v>
      </c>
      <c r="H714" s="386" t="s">
        <v>333</v>
      </c>
      <c r="I714" s="430" t="s">
        <v>334</v>
      </c>
      <c r="J714" s="386" t="s">
        <v>335</v>
      </c>
      <c r="K714" s="386" t="s">
        <v>774</v>
      </c>
    </row>
    <row r="715" spans="2:11" ht="13.5" thickBot="1">
      <c r="B715" s="12" t="s">
        <v>240</v>
      </c>
      <c r="C715" s="14"/>
      <c r="D715" s="497" t="s">
        <v>811</v>
      </c>
      <c r="E715" s="497" t="s">
        <v>810</v>
      </c>
      <c r="F715" s="497" t="s">
        <v>812</v>
      </c>
      <c r="G715" s="497" t="s">
        <v>813</v>
      </c>
      <c r="H715" s="386" t="s">
        <v>814</v>
      </c>
      <c r="I715" s="484" t="s">
        <v>815</v>
      </c>
      <c r="J715" s="35" t="s">
        <v>816</v>
      </c>
      <c r="K715" s="498"/>
    </row>
    <row r="716" spans="2:11" ht="12.75">
      <c r="B716" s="7" t="s">
        <v>122</v>
      </c>
      <c r="C716" s="6"/>
      <c r="D716" s="386" t="s">
        <v>563</v>
      </c>
      <c r="E716" s="386" t="s">
        <v>563</v>
      </c>
      <c r="F716" s="386" t="s">
        <v>563</v>
      </c>
      <c r="G716" s="450" t="s">
        <v>563</v>
      </c>
      <c r="H716" s="37" t="s">
        <v>563</v>
      </c>
      <c r="I716" s="430" t="s">
        <v>563</v>
      </c>
      <c r="J716" s="386" t="s">
        <v>563</v>
      </c>
      <c r="K716" s="386" t="s">
        <v>563</v>
      </c>
    </row>
    <row r="717" spans="2:11" ht="12.75">
      <c r="B717" s="7" t="s">
        <v>991</v>
      </c>
      <c r="C717" s="6"/>
      <c r="D717" s="386" t="s">
        <v>563</v>
      </c>
      <c r="E717" s="386" t="s">
        <v>563</v>
      </c>
      <c r="F717" s="386" t="s">
        <v>563</v>
      </c>
      <c r="G717" s="450" t="s">
        <v>563</v>
      </c>
      <c r="H717" s="386" t="s">
        <v>563</v>
      </c>
      <c r="I717" s="430" t="s">
        <v>563</v>
      </c>
      <c r="J717" s="386" t="s">
        <v>563</v>
      </c>
      <c r="K717" s="386" t="s">
        <v>563</v>
      </c>
    </row>
    <row r="718" spans="2:11" ht="12.75">
      <c r="B718" s="248" t="s">
        <v>990</v>
      </c>
      <c r="C718" s="102"/>
      <c r="D718" s="424"/>
      <c r="E718" s="424"/>
      <c r="F718" s="424"/>
      <c r="G718" s="259"/>
      <c r="H718" s="424"/>
      <c r="I718" s="418"/>
      <c r="J718" s="424"/>
      <c r="K718" s="414">
        <f>SUM(D718:J718)</f>
        <v>0</v>
      </c>
    </row>
    <row r="719" spans="2:11" ht="25.5">
      <c r="B719" s="252" t="s">
        <v>891</v>
      </c>
      <c r="C719" s="102"/>
      <c r="D719" s="424"/>
      <c r="E719" s="424"/>
      <c r="F719" s="424"/>
      <c r="G719" s="259"/>
      <c r="H719" s="424"/>
      <c r="I719" s="418"/>
      <c r="J719" s="424"/>
      <c r="K719" s="414">
        <f>SUM(D719:J719)</f>
        <v>0</v>
      </c>
    </row>
    <row r="720" spans="2:11" ht="13.5" thickBot="1">
      <c r="B720" s="248" t="s">
        <v>973</v>
      </c>
      <c r="C720" s="102"/>
      <c r="D720" s="424"/>
      <c r="E720" s="424"/>
      <c r="F720" s="424"/>
      <c r="G720" s="499" t="s">
        <v>467</v>
      </c>
      <c r="H720" s="499" t="s">
        <v>467</v>
      </c>
      <c r="I720" s="499" t="s">
        <v>467</v>
      </c>
      <c r="J720" s="499" t="s">
        <v>467</v>
      </c>
      <c r="K720" s="414">
        <f>SUM(D720:J720)</f>
        <v>0</v>
      </c>
    </row>
    <row r="721" spans="1:11" ht="13.5" thickBot="1">
      <c r="B721" s="299" t="s">
        <v>992</v>
      </c>
      <c r="C721" s="500"/>
      <c r="D721" s="44">
        <f t="shared" ref="D721:K721" si="11">SUM(D718:D720)</f>
        <v>0</v>
      </c>
      <c r="E721" s="44">
        <f t="shared" si="11"/>
        <v>0</v>
      </c>
      <c r="F721" s="44">
        <f t="shared" si="11"/>
        <v>0</v>
      </c>
      <c r="G721" s="381">
        <f t="shared" si="11"/>
        <v>0</v>
      </c>
      <c r="H721" s="44">
        <f t="shared" si="11"/>
        <v>0</v>
      </c>
      <c r="I721" s="382">
        <f t="shared" si="11"/>
        <v>0</v>
      </c>
      <c r="J721" s="44">
        <f t="shared" si="11"/>
        <v>0</v>
      </c>
      <c r="K721" s="44">
        <f t="shared" si="11"/>
        <v>0</v>
      </c>
    </row>
    <row r="722" spans="1:11" ht="51.75" thickBot="1">
      <c r="B722" s="75" t="s">
        <v>993</v>
      </c>
      <c r="C722" s="501"/>
      <c r="D722" s="411"/>
      <c r="E722" s="411"/>
      <c r="F722" s="411"/>
      <c r="G722" s="411"/>
      <c r="H722" s="411"/>
      <c r="I722" s="411"/>
      <c r="J722" s="411"/>
      <c r="K722" s="44">
        <f>SUM(D722:J722)</f>
        <v>0</v>
      </c>
    </row>
    <row r="723" spans="1:11" s="230" customFormat="1" ht="12.75">
      <c r="A723" s="291"/>
      <c r="B723" s="39" t="s">
        <v>1389</v>
      </c>
      <c r="H723" s="285"/>
    </row>
    <row r="724" spans="1:11" ht="13.5" thickBot="1">
      <c r="H724" s="102"/>
    </row>
    <row r="725" spans="1:11" ht="13.5" thickBot="1">
      <c r="B725" s="3" t="s">
        <v>961</v>
      </c>
      <c r="H725" s="102"/>
      <c r="K725" s="329">
        <f>IF(K721=0,0,(D721*15+E721*45+F721*75+G721*105+H721*150+I721*270+J721*365)/K721)</f>
        <v>0</v>
      </c>
    </row>
    <row r="726" spans="1:11" ht="12.75">
      <c r="H726" s="102"/>
    </row>
    <row r="727" spans="1:11" ht="12.75">
      <c r="B727" s="55" t="s">
        <v>1213</v>
      </c>
      <c r="H727" s="102"/>
    </row>
    <row r="728" spans="1:11" ht="12.75">
      <c r="B728" s="55" t="s">
        <v>994</v>
      </c>
      <c r="H728" s="102"/>
    </row>
    <row r="729" spans="1:11" ht="42.75" customHeight="1">
      <c r="B729" s="955" t="s">
        <v>893</v>
      </c>
      <c r="C729" s="955"/>
      <c r="D729" s="955"/>
      <c r="E729" s="955"/>
      <c r="F729" s="955"/>
      <c r="G729" s="955"/>
      <c r="H729" s="955"/>
      <c r="I729" s="955"/>
      <c r="J729" s="955"/>
    </row>
    <row r="730" spans="1:11" ht="12.75">
      <c r="B730" s="39" t="s">
        <v>216</v>
      </c>
      <c r="H730" s="102"/>
    </row>
    <row r="731" spans="1:11" ht="13.5" thickBot="1">
      <c r="B731" s="39"/>
      <c r="H731" s="102"/>
    </row>
    <row r="732" spans="1:11" ht="26.25" customHeight="1" thickBot="1">
      <c r="B732" s="859" t="str">
        <f>" Tabell 3-2-B Saksbehandlingstider i pleie- og omsorgstjenesten - hittil i år - Institusjonstjenester        1)"</f>
        <v xml:space="preserve"> Tabell 3-2-B Saksbehandlingstider i pleie- og omsorgstjenesten - hittil i år - Institusjonstjenester        1)</v>
      </c>
      <c r="C732" s="860"/>
      <c r="D732" s="860"/>
      <c r="E732" s="860"/>
      <c r="F732" s="357"/>
      <c r="G732" s="357"/>
      <c r="H732" s="357"/>
      <c r="I732" s="357"/>
      <c r="J732" s="358" t="s">
        <v>189</v>
      </c>
    </row>
    <row r="733" spans="1:11" ht="12.75">
      <c r="B733" s="273" t="s">
        <v>190</v>
      </c>
      <c r="C733" s="272"/>
      <c r="D733" s="272"/>
      <c r="E733" s="272"/>
      <c r="F733" s="272"/>
      <c r="G733" s="272"/>
      <c r="H733" s="272"/>
      <c r="I733" s="272"/>
      <c r="J733" s="503"/>
    </row>
    <row r="734" spans="1:11" ht="12.75">
      <c r="B734" s="426" t="s">
        <v>995</v>
      </c>
      <c r="C734" s="102"/>
      <c r="D734" s="102"/>
      <c r="E734" s="102"/>
      <c r="F734" s="102"/>
      <c r="G734" s="102"/>
      <c r="H734" s="102"/>
      <c r="I734" s="102"/>
      <c r="J734" s="504"/>
    </row>
    <row r="735" spans="1:11" ht="12.75">
      <c r="B735" s="426" t="s">
        <v>996</v>
      </c>
      <c r="C735" s="102"/>
      <c r="D735" s="102"/>
      <c r="E735" s="102"/>
      <c r="F735" s="102"/>
      <c r="G735" s="102"/>
      <c r="H735" s="102"/>
      <c r="I735" s="102"/>
      <c r="J735" s="504"/>
    </row>
    <row r="736" spans="1:11" ht="12.75">
      <c r="B736" s="426" t="s">
        <v>243</v>
      </c>
      <c r="C736" s="102"/>
      <c r="D736" s="102"/>
      <c r="E736" s="102"/>
      <c r="F736" s="102"/>
      <c r="G736" s="102"/>
      <c r="H736" s="102"/>
      <c r="I736" s="102"/>
      <c r="J736" s="504"/>
    </row>
    <row r="737" spans="1:10" ht="13.5" thickBot="1">
      <c r="B737" s="505" t="s">
        <v>244</v>
      </c>
      <c r="C737" s="255"/>
      <c r="D737" s="255"/>
      <c r="E737" s="255"/>
      <c r="F737" s="255"/>
      <c r="G737" s="255"/>
      <c r="H737" s="255"/>
      <c r="I737" s="255"/>
      <c r="J737" s="506"/>
    </row>
    <row r="738" spans="1:10" ht="12.75">
      <c r="B738" s="39" t="s">
        <v>1389</v>
      </c>
      <c r="C738" s="102"/>
      <c r="D738" s="102"/>
      <c r="E738" s="102"/>
      <c r="F738" s="102"/>
      <c r="G738" s="102"/>
      <c r="H738" s="102"/>
      <c r="I738" s="102"/>
      <c r="J738" s="507"/>
    </row>
    <row r="739" spans="1:10" ht="12.75">
      <c r="B739" s="39" t="s">
        <v>1066</v>
      </c>
      <c r="C739" s="102"/>
      <c r="D739" s="102"/>
      <c r="E739" s="102"/>
      <c r="F739" s="102"/>
      <c r="G739" s="102"/>
      <c r="H739" s="102"/>
      <c r="I739" s="102"/>
      <c r="J739" s="507"/>
    </row>
    <row r="740" spans="1:10" ht="12.75">
      <c r="B740" s="55" t="s">
        <v>1199</v>
      </c>
      <c r="C740" s="102"/>
      <c r="D740" s="102"/>
      <c r="E740" s="102"/>
      <c r="F740" s="102"/>
      <c r="G740" s="102"/>
      <c r="H740" s="102"/>
      <c r="I740" s="102"/>
      <c r="J740" s="507"/>
    </row>
    <row r="741" spans="1:10" ht="13.5" thickBot="1">
      <c r="H741" s="102"/>
    </row>
    <row r="742" spans="1:10" ht="12.75" hidden="1" customHeight="1">
      <c r="A742" s="251" t="s">
        <v>820</v>
      </c>
      <c r="B742" s="8" t="s">
        <v>400</v>
      </c>
      <c r="C742" s="272"/>
      <c r="D742" s="272"/>
      <c r="E742" s="437" t="s">
        <v>806</v>
      </c>
      <c r="F742" s="437" t="s">
        <v>806</v>
      </c>
      <c r="G742" s="373" t="s">
        <v>484</v>
      </c>
      <c r="H742" s="37" t="s">
        <v>569</v>
      </c>
      <c r="I742" s="37" t="s">
        <v>569</v>
      </c>
      <c r="J742" s="37"/>
    </row>
    <row r="743" spans="1:10" ht="25.5" hidden="1" customHeight="1">
      <c r="A743" s="251" t="s">
        <v>820</v>
      </c>
      <c r="B743" s="7" t="s">
        <v>191</v>
      </c>
      <c r="C743" s="102"/>
      <c r="D743" s="102"/>
      <c r="E743" s="602" t="s">
        <v>912</v>
      </c>
      <c r="F743" s="386" t="s">
        <v>6</v>
      </c>
      <c r="G743" s="374" t="s">
        <v>570</v>
      </c>
      <c r="H743" s="508" t="s">
        <v>571</v>
      </c>
      <c r="I743" s="508" t="s">
        <v>571</v>
      </c>
      <c r="J743" s="508" t="s">
        <v>542</v>
      </c>
    </row>
    <row r="744" spans="1:10" ht="25.5" hidden="1" customHeight="1">
      <c r="A744" s="251" t="s">
        <v>820</v>
      </c>
      <c r="B744" s="7" t="s">
        <v>579</v>
      </c>
      <c r="C744" s="102"/>
      <c r="D744" s="102"/>
      <c r="E744" s="602" t="s">
        <v>981</v>
      </c>
      <c r="F744" s="386" t="s">
        <v>8</v>
      </c>
      <c r="G744" s="374" t="s">
        <v>572</v>
      </c>
      <c r="H744" s="508" t="s">
        <v>573</v>
      </c>
      <c r="I744" s="508" t="s">
        <v>573</v>
      </c>
      <c r="J744" s="508" t="s">
        <v>97</v>
      </c>
    </row>
    <row r="745" spans="1:10" ht="25.5" hidden="1" customHeight="1">
      <c r="A745" s="251" t="s">
        <v>820</v>
      </c>
      <c r="B745" s="7" t="s">
        <v>580</v>
      </c>
      <c r="C745" s="102"/>
      <c r="D745" s="102"/>
      <c r="E745" s="602" t="s">
        <v>982</v>
      </c>
      <c r="F745" s="386" t="s">
        <v>7</v>
      </c>
      <c r="G745" s="374" t="s">
        <v>574</v>
      </c>
      <c r="H745" s="386" t="s">
        <v>823</v>
      </c>
      <c r="I745" s="386" t="s">
        <v>823</v>
      </c>
      <c r="J745" s="386" t="s">
        <v>98</v>
      </c>
    </row>
    <row r="746" spans="1:10" ht="13.5" hidden="1" customHeight="1" thickBot="1">
      <c r="A746" s="251" t="s">
        <v>820</v>
      </c>
      <c r="B746" s="246"/>
      <c r="C746" s="255"/>
      <c r="D746" s="255"/>
      <c r="E746" s="35" t="s">
        <v>1084</v>
      </c>
      <c r="F746" s="35" t="s">
        <v>131</v>
      </c>
      <c r="G746" s="379" t="s">
        <v>1290</v>
      </c>
      <c r="H746" s="35" t="s">
        <v>95</v>
      </c>
      <c r="I746" s="35" t="s">
        <v>96</v>
      </c>
      <c r="J746" s="35" t="s">
        <v>267</v>
      </c>
    </row>
    <row r="747" spans="1:10" ht="12.75" hidden="1" customHeight="1">
      <c r="A747" s="251" t="s">
        <v>820</v>
      </c>
      <c r="B747" s="248" t="s">
        <v>576</v>
      </c>
      <c r="C747" s="102"/>
      <c r="D747" s="102"/>
      <c r="E747" s="289"/>
      <c r="F747" s="289"/>
      <c r="G747" s="289"/>
      <c r="H747" s="289"/>
      <c r="I747" s="289"/>
      <c r="J747" s="453">
        <f>SUM(H747:I747)</f>
        <v>0</v>
      </c>
    </row>
    <row r="748" spans="1:10" ht="13.5" hidden="1" customHeight="1" thickBot="1">
      <c r="A748" s="251" t="s">
        <v>820</v>
      </c>
      <c r="B748" s="248" t="s">
        <v>577</v>
      </c>
      <c r="C748" s="102"/>
      <c r="D748" s="102"/>
      <c r="E748" s="289"/>
      <c r="F748" s="289"/>
      <c r="G748" s="289"/>
      <c r="H748" s="289"/>
      <c r="I748" s="289"/>
      <c r="J748" s="455">
        <f>SUM(H748:I748)</f>
        <v>0</v>
      </c>
    </row>
    <row r="749" spans="1:10" ht="13.5" hidden="1" customHeight="1" thickBot="1">
      <c r="A749" s="251" t="s">
        <v>820</v>
      </c>
      <c r="B749" s="249" t="s">
        <v>575</v>
      </c>
      <c r="C749" s="290"/>
      <c r="D749" s="290"/>
      <c r="E749" s="329">
        <f t="shared" ref="E749:J749" si="12">SUM(E747:E748)</f>
        <v>0</v>
      </c>
      <c r="F749" s="329">
        <f t="shared" si="12"/>
        <v>0</v>
      </c>
      <c r="G749" s="329">
        <f t="shared" si="12"/>
        <v>0</v>
      </c>
      <c r="H749" s="329">
        <f t="shared" si="12"/>
        <v>0</v>
      </c>
      <c r="I749" s="329">
        <f t="shared" si="12"/>
        <v>0</v>
      </c>
      <c r="J749" s="329">
        <f t="shared" si="12"/>
        <v>0</v>
      </c>
    </row>
    <row r="750" spans="1:10" ht="12.75" hidden="1" customHeight="1">
      <c r="A750" s="251" t="s">
        <v>820</v>
      </c>
      <c r="E750" s="323" t="s">
        <v>217</v>
      </c>
      <c r="F750" s="30" t="str">
        <f>IF(J749&lt;9999,"","Husk å angi beløp i hele 1000 kroner")</f>
        <v/>
      </c>
    </row>
    <row r="751" spans="1:10" ht="12.75" hidden="1" customHeight="1">
      <c r="A751" s="251" t="s">
        <v>820</v>
      </c>
      <c r="B751" s="55" t="s">
        <v>1271</v>
      </c>
      <c r="E751" s="323"/>
      <c r="F751" s="690"/>
    </row>
    <row r="752" spans="1:10" ht="12.75" hidden="1" customHeight="1">
      <c r="A752" s="251" t="s">
        <v>820</v>
      </c>
      <c r="B752" s="55" t="s">
        <v>1291</v>
      </c>
      <c r="F752" s="3"/>
    </row>
    <row r="753" spans="1:12" ht="12.75" hidden="1" customHeight="1">
      <c r="A753" s="251" t="s">
        <v>820</v>
      </c>
      <c r="B753" s="55" t="s">
        <v>357</v>
      </c>
      <c r="F753" s="3"/>
    </row>
    <row r="754" spans="1:12" ht="12.75" hidden="1" customHeight="1">
      <c r="A754" s="251" t="s">
        <v>820</v>
      </c>
      <c r="B754" s="55" t="s">
        <v>358</v>
      </c>
      <c r="C754" s="102"/>
      <c r="D754" s="102"/>
      <c r="E754" s="102"/>
      <c r="F754" s="102"/>
      <c r="H754" s="102"/>
    </row>
    <row r="755" spans="1:12" ht="12.75" hidden="1" customHeight="1">
      <c r="A755" s="251" t="s">
        <v>820</v>
      </c>
      <c r="B755" s="55" t="s">
        <v>359</v>
      </c>
      <c r="F755" s="102"/>
      <c r="H755" s="102"/>
      <c r="K755" s="102"/>
    </row>
    <row r="756" spans="1:12" ht="12.75" hidden="1" customHeight="1">
      <c r="A756" s="251" t="s">
        <v>820</v>
      </c>
      <c r="B756" s="55" t="s">
        <v>99</v>
      </c>
      <c r="F756" s="102"/>
      <c r="H756" s="102"/>
      <c r="K756" s="102"/>
    </row>
    <row r="757" spans="1:12" ht="12.75" hidden="1" customHeight="1">
      <c r="A757" s="251" t="s">
        <v>820</v>
      </c>
      <c r="B757" s="55" t="s">
        <v>1292</v>
      </c>
      <c r="H757" s="102"/>
    </row>
    <row r="758" spans="1:12" ht="12.75" hidden="1" customHeight="1">
      <c r="A758" s="251" t="s">
        <v>820</v>
      </c>
      <c r="B758" s="55" t="s">
        <v>962</v>
      </c>
      <c r="H758" s="102"/>
    </row>
    <row r="759" spans="1:12" ht="12.75" hidden="1" customHeight="1">
      <c r="A759" s="251" t="s">
        <v>820</v>
      </c>
      <c r="B759" s="55" t="s">
        <v>1085</v>
      </c>
      <c r="H759" s="102"/>
    </row>
    <row r="760" spans="1:12" ht="12.75" hidden="1" customHeight="1">
      <c r="A760" s="251" t="s">
        <v>820</v>
      </c>
      <c r="B760" s="55" t="s">
        <v>1086</v>
      </c>
      <c r="H760" s="102"/>
    </row>
    <row r="761" spans="1:12" ht="12.75" hidden="1" customHeight="1">
      <c r="A761" s="251" t="s">
        <v>820</v>
      </c>
      <c r="H761" s="102"/>
    </row>
    <row r="762" spans="1:12" ht="12.75" hidden="1" customHeight="1">
      <c r="A762" s="251" t="s">
        <v>820</v>
      </c>
      <c r="B762" s="222" t="s">
        <v>168</v>
      </c>
      <c r="C762" s="168"/>
      <c r="D762" s="214"/>
      <c r="E762" s="213"/>
      <c r="F762" s="213"/>
      <c r="J762" s="102"/>
      <c r="L762" s="230"/>
    </row>
    <row r="763" spans="1:12" ht="38.25" hidden="1" customHeight="1">
      <c r="A763" s="251" t="s">
        <v>820</v>
      </c>
      <c r="B763" s="939" t="s">
        <v>167</v>
      </c>
      <c r="C763" s="940"/>
      <c r="D763" s="941"/>
      <c r="E763" s="215" t="s">
        <v>997</v>
      </c>
      <c r="F763" s="216" t="s">
        <v>998</v>
      </c>
      <c r="J763" s="102"/>
      <c r="L763" s="230"/>
    </row>
    <row r="764" spans="1:12" ht="12.75" hidden="1" customHeight="1">
      <c r="A764" s="251" t="s">
        <v>820</v>
      </c>
      <c r="B764" s="314" t="s">
        <v>1089</v>
      </c>
      <c r="C764" s="302"/>
      <c r="D764" s="302"/>
      <c r="E764" s="304"/>
      <c r="F764" s="305"/>
      <c r="J764" s="102"/>
      <c r="L764" s="230"/>
    </row>
    <row r="765" spans="1:12" ht="12.75" hidden="1" customHeight="1">
      <c r="A765" s="251" t="s">
        <v>820</v>
      </c>
      <c r="B765" s="612" t="s">
        <v>1087</v>
      </c>
      <c r="C765" s="131"/>
      <c r="D765" s="131"/>
      <c r="E765" s="308"/>
      <c r="F765" s="309"/>
      <c r="J765" s="102"/>
      <c r="L765" s="230"/>
    </row>
    <row r="766" spans="1:12" ht="12.75" hidden="1" customHeight="1">
      <c r="A766" s="251" t="s">
        <v>820</v>
      </c>
      <c r="B766" s="319" t="s">
        <v>142</v>
      </c>
      <c r="C766" s="131"/>
      <c r="D766" s="131"/>
      <c r="E766" s="308"/>
      <c r="F766" s="309"/>
      <c r="J766" s="102"/>
      <c r="L766" s="230"/>
    </row>
    <row r="767" spans="1:12" ht="12.75" hidden="1" customHeight="1">
      <c r="A767" s="251" t="s">
        <v>820</v>
      </c>
      <c r="B767" s="319" t="s">
        <v>1065</v>
      </c>
      <c r="C767" s="131"/>
      <c r="D767" s="131"/>
      <c r="E767" s="308"/>
      <c r="F767" s="309"/>
      <c r="J767" s="102"/>
      <c r="L767" s="230"/>
    </row>
    <row r="768" spans="1:12" ht="12.75" hidden="1" customHeight="1">
      <c r="A768" s="251" t="s">
        <v>820</v>
      </c>
      <c r="B768" s="319" t="s">
        <v>143</v>
      </c>
      <c r="C768" s="131"/>
      <c r="D768" s="131"/>
      <c r="E768" s="308"/>
      <c r="F768" s="309"/>
      <c r="J768" s="102"/>
      <c r="L768" s="230"/>
    </row>
    <row r="769" spans="1:12" ht="12.75" hidden="1" customHeight="1">
      <c r="A769" s="251" t="s">
        <v>820</v>
      </c>
      <c r="B769" s="684" t="s">
        <v>1088</v>
      </c>
      <c r="C769" s="127"/>
      <c r="D769" s="225"/>
      <c r="E769" s="685">
        <f>E764+E765-E766-E767-E768</f>
        <v>0</v>
      </c>
      <c r="F769" s="685">
        <f>F764+F765-F766-F767-F768</f>
        <v>0</v>
      </c>
      <c r="J769" s="102"/>
      <c r="L769" s="230"/>
    </row>
    <row r="770" spans="1:12" ht="12.75" hidden="1" customHeight="1">
      <c r="A770" s="251" t="s">
        <v>820</v>
      </c>
      <c r="B770" s="509" t="s">
        <v>144</v>
      </c>
      <c r="C770" s="180"/>
      <c r="D770" s="510"/>
      <c r="E770" s="511" t="e">
        <f>E766/(E764+E765-E767)</f>
        <v>#DIV/0!</v>
      </c>
      <c r="F770" s="511" t="e">
        <f>F766/(F764+F765-F767)</f>
        <v>#DIV/0!</v>
      </c>
      <c r="J770" s="102"/>
      <c r="L770" s="230"/>
    </row>
    <row r="771" spans="1:12" ht="12.75" hidden="1" customHeight="1">
      <c r="A771" s="251" t="s">
        <v>820</v>
      </c>
      <c r="B771" s="55" t="s">
        <v>1271</v>
      </c>
      <c r="C771" s="50"/>
      <c r="D771" s="50"/>
      <c r="H771" s="102"/>
      <c r="L771" s="230"/>
    </row>
    <row r="772" spans="1:12" ht="12.75" hidden="1" customHeight="1">
      <c r="A772" s="251" t="s">
        <v>820</v>
      </c>
      <c r="H772" s="102"/>
    </row>
    <row r="773" spans="1:12" ht="12.75" hidden="1" customHeight="1">
      <c r="A773" s="251" t="s">
        <v>820</v>
      </c>
      <c r="B773" s="222" t="s">
        <v>170</v>
      </c>
      <c r="C773" s="168"/>
      <c r="D773" s="168"/>
      <c r="E773" s="168"/>
      <c r="F773" s="168"/>
      <c r="G773" s="168"/>
      <c r="H773" s="168"/>
      <c r="I773" s="214"/>
      <c r="J773" s="213"/>
      <c r="K773" s="213"/>
    </row>
    <row r="774" spans="1:12" ht="38.25" hidden="1" customHeight="1">
      <c r="A774" s="251" t="s">
        <v>820</v>
      </c>
      <c r="B774" s="226" t="s">
        <v>169</v>
      </c>
      <c r="C774" s="170"/>
      <c r="D774" s="170"/>
      <c r="E774" s="170"/>
      <c r="F774" s="170"/>
      <c r="G774" s="170"/>
      <c r="H774" s="170"/>
      <c r="I774" s="216"/>
      <c r="J774" s="215" t="s">
        <v>997</v>
      </c>
      <c r="K774" s="216" t="s">
        <v>998</v>
      </c>
    </row>
    <row r="775" spans="1:12" ht="12.75" hidden="1" customHeight="1">
      <c r="A775" s="251" t="s">
        <v>820</v>
      </c>
      <c r="B775" s="300" t="s">
        <v>145</v>
      </c>
      <c r="C775" s="301"/>
      <c r="D775" s="131"/>
      <c r="E775" s="131"/>
      <c r="F775" s="131"/>
      <c r="G775" s="131"/>
      <c r="H775" s="302"/>
      <c r="I775" s="303"/>
      <c r="J775" s="304"/>
      <c r="K775" s="305"/>
    </row>
    <row r="776" spans="1:12" ht="12.75" hidden="1" customHeight="1">
      <c r="A776" s="251" t="s">
        <v>820</v>
      </c>
      <c r="B776" s="306" t="s">
        <v>146</v>
      </c>
      <c r="C776" s="301"/>
      <c r="D776" s="131"/>
      <c r="E776" s="131"/>
      <c r="F776" s="131"/>
      <c r="G776" s="131"/>
      <c r="H776" s="131"/>
      <c r="I776" s="307"/>
      <c r="J776" s="308"/>
      <c r="K776" s="309"/>
    </row>
    <row r="777" spans="1:12" ht="12.75" hidden="1" customHeight="1">
      <c r="A777" s="251" t="s">
        <v>820</v>
      </c>
      <c r="B777" s="306" t="s">
        <v>147</v>
      </c>
      <c r="C777" s="301"/>
      <c r="D777" s="131"/>
      <c r="E777" s="131"/>
      <c r="F777" s="131"/>
      <c r="G777" s="131"/>
      <c r="H777" s="131"/>
      <c r="I777" s="307"/>
      <c r="J777" s="308"/>
      <c r="K777" s="309"/>
    </row>
    <row r="778" spans="1:12" ht="12.75" hidden="1" customHeight="1">
      <c r="A778" s="251" t="s">
        <v>820</v>
      </c>
      <c r="B778" s="310" t="s">
        <v>148</v>
      </c>
      <c r="C778" s="311"/>
      <c r="D778" s="311"/>
      <c r="E778" s="311"/>
      <c r="F778" s="311"/>
      <c r="G778" s="311"/>
      <c r="H778" s="311"/>
      <c r="I778" s="312"/>
      <c r="J778" s="313"/>
      <c r="K778" s="309"/>
    </row>
    <row r="779" spans="1:12" ht="12.75" hidden="1" customHeight="1">
      <c r="A779" s="251" t="s">
        <v>820</v>
      </c>
      <c r="B779" s="221" t="s">
        <v>149</v>
      </c>
      <c r="C779" s="212"/>
      <c r="D779" s="224"/>
      <c r="E779" s="127"/>
      <c r="F779" s="127"/>
      <c r="G779" s="127"/>
      <c r="H779" s="127"/>
      <c r="I779" s="225"/>
      <c r="J779" s="227">
        <f>J776+J778</f>
        <v>0</v>
      </c>
      <c r="K779" s="228">
        <f>K776+K778</f>
        <v>0</v>
      </c>
    </row>
    <row r="780" spans="1:12" ht="12.75" hidden="1" customHeight="1">
      <c r="A780" s="251" t="s">
        <v>820</v>
      </c>
      <c r="B780" s="314" t="s">
        <v>150</v>
      </c>
      <c r="C780" s="302"/>
      <c r="D780" s="302"/>
      <c r="E780" s="302"/>
      <c r="F780" s="302"/>
      <c r="G780" s="302"/>
      <c r="H780" s="302"/>
      <c r="I780" s="303"/>
      <c r="J780" s="304"/>
      <c r="K780" s="305"/>
    </row>
    <row r="781" spans="1:12" ht="12.75" hidden="1" customHeight="1">
      <c r="A781" s="251" t="s">
        <v>820</v>
      </c>
      <c r="B781" s="310" t="s">
        <v>151</v>
      </c>
      <c r="C781" s="311"/>
      <c r="D781" s="311"/>
      <c r="E781" s="311"/>
      <c r="F781" s="311"/>
      <c r="G781" s="311"/>
      <c r="H781" s="311"/>
      <c r="I781" s="312"/>
      <c r="J781" s="313"/>
      <c r="K781" s="315"/>
    </row>
    <row r="782" spans="1:12" ht="12.75" hidden="1" customHeight="1">
      <c r="A782" s="251" t="s">
        <v>820</v>
      </c>
      <c r="B782" s="39" t="s">
        <v>1271</v>
      </c>
      <c r="C782" s="131"/>
      <c r="D782" s="131"/>
      <c r="E782" s="131"/>
      <c r="F782" s="131"/>
      <c r="G782" s="131"/>
      <c r="H782" s="131"/>
      <c r="I782" s="131"/>
      <c r="J782" s="82"/>
      <c r="K782" s="102"/>
    </row>
    <row r="783" spans="1:12" ht="12.75" hidden="1" customHeight="1">
      <c r="A783" s="251" t="s">
        <v>820</v>
      </c>
      <c r="B783" s="49" t="s">
        <v>152</v>
      </c>
      <c r="C783" s="316"/>
      <c r="D783" s="316"/>
      <c r="H783" s="102"/>
    </row>
    <row r="784" spans="1:12" ht="12.75" hidden="1" customHeight="1">
      <c r="A784" s="251" t="s">
        <v>820</v>
      </c>
      <c r="B784" s="49" t="s">
        <v>153</v>
      </c>
      <c r="C784" s="316"/>
      <c r="D784" s="316"/>
      <c r="H784" s="102"/>
    </row>
    <row r="785" spans="1:10" ht="12.75" hidden="1" customHeight="1">
      <c r="A785" s="251" t="s">
        <v>820</v>
      </c>
      <c r="B785" s="49" t="s">
        <v>154</v>
      </c>
      <c r="C785" s="316"/>
      <c r="D785" s="316"/>
      <c r="H785" s="102"/>
    </row>
    <row r="786" spans="1:10" ht="12.75" hidden="1" customHeight="1">
      <c r="A786" s="251" t="s">
        <v>820</v>
      </c>
      <c r="B786" s="49" t="s">
        <v>155</v>
      </c>
      <c r="C786" s="316"/>
      <c r="D786" s="316"/>
      <c r="H786" s="102"/>
    </row>
    <row r="787" spans="1:10" ht="12.75" hidden="1" customHeight="1">
      <c r="A787" s="251" t="s">
        <v>820</v>
      </c>
      <c r="B787" s="49" t="s">
        <v>999</v>
      </c>
      <c r="C787" s="316"/>
      <c r="D787" s="316"/>
      <c r="H787" s="102"/>
    </row>
    <row r="788" spans="1:10" ht="12.75" hidden="1" customHeight="1">
      <c r="A788" s="251" t="s">
        <v>820</v>
      </c>
      <c r="B788" s="502"/>
      <c r="C788" s="316"/>
      <c r="D788" s="316"/>
      <c r="H788" s="102"/>
    </row>
    <row r="789" spans="1:10" ht="12.75" hidden="1" customHeight="1">
      <c r="A789" s="251" t="s">
        <v>820</v>
      </c>
      <c r="B789" s="222" t="s">
        <v>173</v>
      </c>
      <c r="C789" s="168"/>
      <c r="D789" s="168"/>
      <c r="E789" s="168"/>
      <c r="F789" s="168"/>
      <c r="G789" s="168"/>
      <c r="H789" s="214"/>
      <c r="I789" s="213"/>
      <c r="J789" s="316"/>
    </row>
    <row r="790" spans="1:10" ht="12.75" hidden="1" customHeight="1">
      <c r="A790" s="251" t="s">
        <v>820</v>
      </c>
      <c r="B790" s="226" t="s">
        <v>172</v>
      </c>
      <c r="C790" s="170"/>
      <c r="D790" s="170"/>
      <c r="E790" s="170"/>
      <c r="F790" s="170"/>
      <c r="G790" s="170"/>
      <c r="H790" s="223"/>
      <c r="I790" s="229" t="s">
        <v>806</v>
      </c>
      <c r="J790" s="316"/>
    </row>
    <row r="791" spans="1:10" ht="12.75" hidden="1" customHeight="1">
      <c r="A791" s="251" t="s">
        <v>820</v>
      </c>
      <c r="B791" s="317" t="s">
        <v>156</v>
      </c>
      <c r="C791" s="166"/>
      <c r="D791" s="166"/>
      <c r="E791" s="166"/>
      <c r="F791" s="166"/>
      <c r="G791" s="166"/>
      <c r="H791" s="318"/>
      <c r="I791" s="235"/>
      <c r="J791" s="316"/>
    </row>
    <row r="792" spans="1:10" ht="12.75" hidden="1" customHeight="1">
      <c r="A792" s="251" t="s">
        <v>820</v>
      </c>
      <c r="B792" s="319" t="s">
        <v>157</v>
      </c>
      <c r="C792" s="131"/>
      <c r="D792" s="131"/>
      <c r="E792" s="131"/>
      <c r="F792" s="131"/>
      <c r="G792" s="131"/>
      <c r="H792" s="307"/>
      <c r="I792" s="308"/>
      <c r="J792" s="316"/>
    </row>
    <row r="793" spans="1:10" ht="12.75" hidden="1" customHeight="1">
      <c r="A793" s="251" t="s">
        <v>820</v>
      </c>
      <c r="B793" s="319" t="s">
        <v>679</v>
      </c>
      <c r="C793" s="131"/>
      <c r="D793" s="131"/>
      <c r="E793" s="131"/>
      <c r="F793" s="131"/>
      <c r="G793" s="131"/>
      <c r="H793" s="307"/>
      <c r="I793" s="308"/>
      <c r="J793" s="316"/>
    </row>
    <row r="794" spans="1:10" ht="12.75" hidden="1" customHeight="1">
      <c r="A794" s="251" t="s">
        <v>820</v>
      </c>
      <c r="B794" s="319" t="s">
        <v>158</v>
      </c>
      <c r="C794" s="131"/>
      <c r="D794" s="131"/>
      <c r="E794" s="131"/>
      <c r="F794" s="131"/>
      <c r="G794" s="131"/>
      <c r="H794" s="307"/>
      <c r="I794" s="308"/>
      <c r="J794" s="316"/>
    </row>
    <row r="795" spans="1:10" ht="12.75" hidden="1" customHeight="1">
      <c r="A795" s="251" t="s">
        <v>820</v>
      </c>
      <c r="B795" s="319" t="s">
        <v>680</v>
      </c>
      <c r="C795" s="131"/>
      <c r="D795" s="131"/>
      <c r="E795" s="131"/>
      <c r="F795" s="131"/>
      <c r="G795" s="131"/>
      <c r="H795" s="307"/>
      <c r="I795" s="308"/>
      <c r="J795" s="316"/>
    </row>
    <row r="796" spans="1:10" ht="12.75" hidden="1" customHeight="1">
      <c r="A796" s="251" t="s">
        <v>820</v>
      </c>
      <c r="B796" s="942" t="s">
        <v>162</v>
      </c>
      <c r="C796" s="943"/>
      <c r="D796" s="943"/>
      <c r="E796" s="943"/>
      <c r="F796" s="943"/>
      <c r="G796" s="943"/>
      <c r="H796" s="944"/>
      <c r="I796" s="308"/>
      <c r="J796" s="316"/>
    </row>
    <row r="797" spans="1:10" ht="12.75" hidden="1" customHeight="1">
      <c r="A797" s="251" t="s">
        <v>820</v>
      </c>
      <c r="B797" s="319" t="s">
        <v>163</v>
      </c>
      <c r="C797" s="131"/>
      <c r="D797" s="131"/>
      <c r="E797" s="131"/>
      <c r="F797" s="131"/>
      <c r="G797" s="131"/>
      <c r="H797" s="307"/>
      <c r="I797" s="308"/>
      <c r="J797" s="316"/>
    </row>
    <row r="798" spans="1:10" ht="12.75" hidden="1" customHeight="1">
      <c r="A798" s="251" t="s">
        <v>820</v>
      </c>
      <c r="B798" s="310" t="s">
        <v>164</v>
      </c>
      <c r="C798" s="311"/>
      <c r="D798" s="311"/>
      <c r="E798" s="311"/>
      <c r="F798" s="311"/>
      <c r="G798" s="311"/>
      <c r="H798" s="312"/>
      <c r="I798" s="313"/>
      <c r="J798" s="316"/>
    </row>
    <row r="799" spans="1:10" ht="12.75" hidden="1" customHeight="1">
      <c r="A799" s="251" t="s">
        <v>820</v>
      </c>
      <c r="B799" s="221" t="s">
        <v>165</v>
      </c>
      <c r="C799" s="320"/>
      <c r="D799" s="512"/>
      <c r="E799" s="320"/>
      <c r="F799" s="320"/>
      <c r="G799" s="320"/>
      <c r="H799" s="321"/>
      <c r="I799" s="227">
        <f>SUM(I792:I798)</f>
        <v>0</v>
      </c>
    </row>
    <row r="800" spans="1:10" ht="12.75" hidden="1" customHeight="1">
      <c r="A800" s="251" t="s">
        <v>820</v>
      </c>
      <c r="B800" s="39" t="s">
        <v>1271</v>
      </c>
      <c r="C800" s="316"/>
      <c r="D800" s="316"/>
      <c r="H800" s="102"/>
    </row>
    <row r="801" spans="1:11" ht="12.75" hidden="1" customHeight="1">
      <c r="A801" s="251" t="s">
        <v>820</v>
      </c>
      <c r="B801" s="502" t="s">
        <v>166</v>
      </c>
      <c r="C801" s="316"/>
      <c r="D801" s="316"/>
      <c r="H801" s="102"/>
    </row>
    <row r="802" spans="1:11" ht="12.75" hidden="1" customHeight="1">
      <c r="A802" s="251" t="s">
        <v>820</v>
      </c>
      <c r="B802" s="55" t="s">
        <v>1266</v>
      </c>
      <c r="D802" s="102"/>
      <c r="E802" s="102"/>
      <c r="F802" s="102"/>
      <c r="G802" s="102"/>
      <c r="H802" s="102"/>
      <c r="J802" s="102"/>
    </row>
    <row r="803" spans="1:11" ht="12.75" hidden="1" customHeight="1">
      <c r="A803" s="251" t="s">
        <v>820</v>
      </c>
      <c r="B803" s="55" t="s">
        <v>1267</v>
      </c>
      <c r="D803" s="102"/>
      <c r="E803" s="102"/>
      <c r="F803" s="102"/>
      <c r="G803" s="102"/>
      <c r="H803" s="102"/>
      <c r="J803" s="102"/>
    </row>
    <row r="804" spans="1:11" ht="12.75" hidden="1" customHeight="1">
      <c r="A804" s="251" t="s">
        <v>820</v>
      </c>
      <c r="B804" s="55" t="s">
        <v>751</v>
      </c>
      <c r="D804" s="102"/>
      <c r="E804" s="102"/>
      <c r="F804" s="102"/>
      <c r="G804" s="102"/>
      <c r="H804" s="102"/>
      <c r="J804" s="102"/>
    </row>
    <row r="805" spans="1:11" ht="13.5" hidden="1" customHeight="1" thickBot="1">
      <c r="A805" s="251" t="s">
        <v>820</v>
      </c>
      <c r="H805" s="102"/>
    </row>
    <row r="806" spans="1:11" ht="12.75">
      <c r="B806" s="8" t="s">
        <v>940</v>
      </c>
      <c r="C806" s="398"/>
      <c r="D806" s="398"/>
      <c r="E806" s="398"/>
      <c r="F806" s="398"/>
      <c r="G806" s="410"/>
      <c r="H806" s="428"/>
      <c r="I806" s="7"/>
      <c r="J806" s="102"/>
      <c r="K806" s="102"/>
    </row>
    <row r="807" spans="1:11" ht="12.75">
      <c r="B807" s="7" t="s">
        <v>894</v>
      </c>
      <c r="C807" s="6"/>
      <c r="D807" s="6"/>
      <c r="E807" s="6"/>
      <c r="F807" s="6"/>
      <c r="G807" s="386" t="s">
        <v>533</v>
      </c>
      <c r="H807" s="430" t="s">
        <v>482</v>
      </c>
      <c r="I807" s="450"/>
      <c r="J807" s="102"/>
      <c r="K807" s="102"/>
    </row>
    <row r="808" spans="1:11" ht="12.75">
      <c r="B808" s="7" t="s">
        <v>1200</v>
      </c>
      <c r="C808" s="6"/>
      <c r="D808" s="6"/>
      <c r="E808" s="6"/>
      <c r="F808" s="6"/>
      <c r="G808" s="386" t="s">
        <v>653</v>
      </c>
      <c r="H808" s="430" t="s">
        <v>653</v>
      </c>
      <c r="I808" s="450"/>
      <c r="J808" s="102"/>
      <c r="K808" s="102"/>
    </row>
    <row r="809" spans="1:11" ht="13.5" thickBot="1">
      <c r="B809" s="12"/>
      <c r="C809" s="255"/>
      <c r="D809" s="255"/>
      <c r="E809" s="255"/>
      <c r="F809" s="255"/>
      <c r="G809" s="35" t="s">
        <v>895</v>
      </c>
      <c r="H809" s="435" t="s">
        <v>895</v>
      </c>
      <c r="I809" s="450"/>
      <c r="J809" s="102"/>
      <c r="K809" s="102"/>
    </row>
    <row r="810" spans="1:11" ht="12.75">
      <c r="B810" s="273" t="s">
        <v>1202</v>
      </c>
      <c r="C810" s="272"/>
      <c r="D810" s="272"/>
      <c r="E810" s="272"/>
      <c r="F810" s="272"/>
      <c r="G810" s="427"/>
      <c r="H810" s="417"/>
      <c r="I810" s="259"/>
      <c r="J810" s="102"/>
      <c r="K810" s="102"/>
    </row>
    <row r="811" spans="1:11" ht="12.75">
      <c r="B811" s="248" t="s">
        <v>1201</v>
      </c>
      <c r="C811" s="102"/>
      <c r="D811" s="102"/>
      <c r="E811" s="102"/>
      <c r="F811" s="102"/>
      <c r="G811" s="513" t="s">
        <v>898</v>
      </c>
      <c r="H811" s="418"/>
      <c r="I811" s="259"/>
      <c r="J811" s="102"/>
      <c r="K811" s="102"/>
    </row>
    <row r="812" spans="1:11" ht="12.75">
      <c r="B812" s="248" t="s">
        <v>1350</v>
      </c>
      <c r="C812" s="102"/>
      <c r="D812" s="102"/>
      <c r="E812" s="102"/>
      <c r="F812" s="102"/>
      <c r="G812" s="424"/>
      <c r="H812" s="418"/>
      <c r="I812" s="259"/>
      <c r="J812" s="102"/>
      <c r="K812" s="102"/>
    </row>
    <row r="813" spans="1:11" ht="12.75">
      <c r="B813" s="248" t="s">
        <v>899</v>
      </c>
      <c r="C813" s="102"/>
      <c r="D813" s="102"/>
      <c r="E813" s="102"/>
      <c r="F813" s="102"/>
      <c r="G813" s="424"/>
      <c r="H813" s="418"/>
      <c r="I813" s="259"/>
      <c r="J813" s="102"/>
      <c r="K813" s="102"/>
    </row>
    <row r="814" spans="1:11" ht="13.5" thickBot="1">
      <c r="B814" s="246" t="s">
        <v>1001</v>
      </c>
      <c r="C814" s="255"/>
      <c r="D814" s="255"/>
      <c r="E814" s="255"/>
      <c r="F814" s="255"/>
      <c r="G814" s="514" t="s">
        <v>898</v>
      </c>
      <c r="H814" s="421"/>
      <c r="I814" s="259"/>
      <c r="J814" s="102"/>
      <c r="K814" s="102"/>
    </row>
    <row r="815" spans="1:11" ht="12.75">
      <c r="B815" s="39" t="s">
        <v>1389</v>
      </c>
      <c r="C815" s="285"/>
      <c r="D815" s="285"/>
      <c r="E815" s="285"/>
      <c r="F815" s="285"/>
      <c r="G815" s="285"/>
      <c r="H815" s="285"/>
      <c r="I815" s="102"/>
      <c r="J815" s="102"/>
      <c r="K815" s="102"/>
    </row>
    <row r="816" spans="1:11" ht="12.75">
      <c r="B816" s="502" t="s">
        <v>1000</v>
      </c>
      <c r="C816" s="102"/>
      <c r="D816" s="102"/>
      <c r="E816" s="102"/>
      <c r="F816" s="102"/>
      <c r="G816" s="102"/>
      <c r="H816" s="102"/>
      <c r="I816" s="102"/>
      <c r="J816" s="102"/>
      <c r="K816" s="102"/>
    </row>
    <row r="817" spans="2:11" ht="12.75">
      <c r="B817" s="502" t="s">
        <v>901</v>
      </c>
      <c r="C817" s="102"/>
      <c r="D817" s="102"/>
      <c r="E817" s="102"/>
      <c r="F817" s="102"/>
      <c r="G817" s="102"/>
      <c r="H817" s="102"/>
      <c r="I817" s="102"/>
      <c r="J817" s="102"/>
      <c r="K817" s="102"/>
    </row>
    <row r="818" spans="2:11" ht="12.75">
      <c r="B818" s="502" t="s">
        <v>1203</v>
      </c>
      <c r="C818" s="102"/>
      <c r="D818" s="102"/>
      <c r="E818" s="102"/>
      <c r="F818" s="102"/>
      <c r="G818" s="102"/>
      <c r="H818" s="102"/>
      <c r="I818" s="102"/>
      <c r="J818" s="102"/>
      <c r="K818" s="102"/>
    </row>
    <row r="819" spans="2:11" ht="12.75">
      <c r="B819" s="502" t="s">
        <v>1386</v>
      </c>
      <c r="C819" s="102"/>
      <c r="D819" s="102"/>
      <c r="E819" s="102"/>
      <c r="F819" s="102"/>
      <c r="G819" s="102"/>
      <c r="H819" s="102"/>
      <c r="I819" s="102"/>
      <c r="J819" s="102"/>
      <c r="K819" s="102"/>
    </row>
    <row r="820" spans="2:11" ht="12.75">
      <c r="B820" s="502" t="s">
        <v>902</v>
      </c>
      <c r="C820" s="102"/>
      <c r="D820" s="102"/>
      <c r="E820" s="102"/>
      <c r="F820" s="102"/>
      <c r="G820" s="102"/>
      <c r="H820" s="102"/>
      <c r="I820" s="102"/>
      <c r="J820" s="102"/>
      <c r="K820" s="102"/>
    </row>
    <row r="821" spans="2:11" ht="12.75">
      <c r="B821" s="502" t="s">
        <v>903</v>
      </c>
      <c r="C821" s="102"/>
      <c r="D821" s="102"/>
      <c r="E821" s="102"/>
      <c r="F821" s="102"/>
      <c r="G821" s="102"/>
      <c r="H821" s="102"/>
      <c r="I821" s="102"/>
      <c r="J821" s="102"/>
      <c r="K821" s="102"/>
    </row>
    <row r="822" spans="2:11" ht="13.5" thickBot="1">
      <c r="B822" s="502"/>
      <c r="C822" s="102"/>
      <c r="D822" s="102"/>
      <c r="E822" s="102"/>
      <c r="F822" s="102"/>
      <c r="G822" s="102"/>
      <c r="H822" s="102"/>
      <c r="I822" s="102"/>
      <c r="J822" s="102"/>
      <c r="K822" s="102"/>
    </row>
    <row r="823" spans="2:11" ht="51.75" thickBot="1">
      <c r="B823" s="8" t="s">
        <v>941</v>
      </c>
      <c r="C823" s="398"/>
      <c r="D823" s="398"/>
      <c r="E823" s="398"/>
      <c r="F823" s="428"/>
      <c r="G823" s="339" t="s">
        <v>908</v>
      </c>
      <c r="H823" s="339" t="s">
        <v>909</v>
      </c>
      <c r="I823" s="339" t="s">
        <v>910</v>
      </c>
      <c r="J823" s="339"/>
      <c r="K823" s="102"/>
    </row>
    <row r="824" spans="2:11" ht="12.75">
      <c r="B824" s="936" t="s">
        <v>1349</v>
      </c>
      <c r="C824" s="937"/>
      <c r="D824" s="937"/>
      <c r="E824" s="937"/>
      <c r="F824" s="938"/>
      <c r="G824" s="386" t="s">
        <v>806</v>
      </c>
      <c r="H824" s="386" t="s">
        <v>806</v>
      </c>
      <c r="I824" s="386" t="s">
        <v>806</v>
      </c>
      <c r="J824" s="386"/>
      <c r="K824" s="102"/>
    </row>
    <row r="825" spans="2:11" ht="28.5" customHeight="1" thickBot="1">
      <c r="B825" s="12" t="s">
        <v>911</v>
      </c>
      <c r="C825" s="14"/>
      <c r="D825" s="377"/>
      <c r="E825" s="14"/>
      <c r="F825" s="402"/>
      <c r="G825" s="602" t="s">
        <v>1351</v>
      </c>
      <c r="H825" s="602" t="s">
        <v>1351</v>
      </c>
      <c r="I825" s="602" t="s">
        <v>1351</v>
      </c>
      <c r="J825" s="386" t="s">
        <v>481</v>
      </c>
      <c r="K825" s="102"/>
    </row>
    <row r="826" spans="2:11" ht="12.75">
      <c r="B826" s="7" t="s">
        <v>949</v>
      </c>
      <c r="C826" s="6"/>
      <c r="D826" s="71"/>
      <c r="E826" s="6"/>
      <c r="F826" s="6"/>
      <c r="G826" s="476" t="s">
        <v>563</v>
      </c>
      <c r="H826" s="476" t="s">
        <v>563</v>
      </c>
      <c r="I826" s="476" t="s">
        <v>563</v>
      </c>
      <c r="J826" s="515" t="s">
        <v>563</v>
      </c>
      <c r="K826" s="102"/>
    </row>
    <row r="827" spans="2:11" ht="12.75">
      <c r="B827" s="248" t="s">
        <v>913</v>
      </c>
      <c r="C827" s="102"/>
      <c r="D827" s="102"/>
      <c r="E827" s="102"/>
      <c r="F827" s="102"/>
      <c r="G827" s="424"/>
      <c r="H827" s="424"/>
      <c r="I827" s="424"/>
      <c r="J827" s="516">
        <f>SUBTOTAL(9,G827:I827)</f>
        <v>0</v>
      </c>
      <c r="K827" s="102"/>
    </row>
    <row r="828" spans="2:11" ht="12.75">
      <c r="B828" s="248" t="s">
        <v>914</v>
      </c>
      <c r="C828" s="102"/>
      <c r="D828" s="102"/>
      <c r="E828" s="102"/>
      <c r="F828" s="102"/>
      <c r="G828" s="424"/>
      <c r="H828" s="424"/>
      <c r="I828" s="424"/>
      <c r="J828" s="516">
        <f t="shared" ref="J828:J841" si="13">SUBTOTAL(9,G828:I828)</f>
        <v>0</v>
      </c>
      <c r="K828" s="102"/>
    </row>
    <row r="829" spans="2:11" ht="12.75">
      <c r="B829" s="248" t="s">
        <v>920</v>
      </c>
      <c r="C829" s="102"/>
      <c r="D829" s="102"/>
      <c r="E829" s="102"/>
      <c r="F829" s="102"/>
      <c r="G829" s="424"/>
      <c r="H829" s="424"/>
      <c r="I829" s="424"/>
      <c r="J829" s="516">
        <f t="shared" si="13"/>
        <v>0</v>
      </c>
      <c r="K829" s="102"/>
    </row>
    <row r="830" spans="2:11" ht="12.75">
      <c r="B830" s="7" t="s">
        <v>950</v>
      </c>
      <c r="C830" s="102"/>
      <c r="D830" s="102"/>
      <c r="E830" s="102"/>
      <c r="F830" s="102"/>
      <c r="G830" s="424" t="s">
        <v>563</v>
      </c>
      <c r="H830" s="424" t="s">
        <v>563</v>
      </c>
      <c r="I830" s="424" t="s">
        <v>563</v>
      </c>
      <c r="J830" s="516" t="s">
        <v>563</v>
      </c>
      <c r="K830" s="102"/>
    </row>
    <row r="831" spans="2:11" ht="12.75">
      <c r="B831" s="248" t="s">
        <v>915</v>
      </c>
      <c r="C831" s="102"/>
      <c r="D831" s="102"/>
      <c r="E831" s="102"/>
      <c r="F831" s="102"/>
      <c r="G831" s="424"/>
      <c r="H831" s="424"/>
      <c r="I831" s="424"/>
      <c r="J831" s="516">
        <f t="shared" si="13"/>
        <v>0</v>
      </c>
      <c r="K831" s="102"/>
    </row>
    <row r="832" spans="2:11" ht="12.75">
      <c r="B832" s="248" t="s">
        <v>916</v>
      </c>
      <c r="C832" s="102"/>
      <c r="D832" s="102"/>
      <c r="E832" s="102"/>
      <c r="F832" s="102"/>
      <c r="G832" s="424"/>
      <c r="H832" s="424"/>
      <c r="I832" s="424"/>
      <c r="J832" s="516">
        <f t="shared" si="13"/>
        <v>0</v>
      </c>
      <c r="K832" s="102"/>
    </row>
    <row r="833" spans="1:11" ht="12.75">
      <c r="B833" s="248" t="s">
        <v>917</v>
      </c>
      <c r="C833" s="102"/>
      <c r="D833" s="102"/>
      <c r="E833" s="102"/>
      <c r="F833" s="102"/>
      <c r="G833" s="424"/>
      <c r="H833" s="424"/>
      <c r="I833" s="424"/>
      <c r="J833" s="516">
        <f t="shared" si="13"/>
        <v>0</v>
      </c>
      <c r="K833" s="102"/>
    </row>
    <row r="834" spans="1:11" ht="12.75">
      <c r="B834" s="248" t="s">
        <v>918</v>
      </c>
      <c r="C834" s="102"/>
      <c r="D834" s="102"/>
      <c r="E834" s="102"/>
      <c r="F834" s="102"/>
      <c r="G834" s="424"/>
      <c r="H834" s="424"/>
      <c r="I834" s="424"/>
      <c r="J834" s="516">
        <f t="shared" si="13"/>
        <v>0</v>
      </c>
      <c r="K834" s="102"/>
    </row>
    <row r="835" spans="1:11" ht="12.75">
      <c r="B835" s="248" t="s">
        <v>919</v>
      </c>
      <c r="C835" s="102"/>
      <c r="D835" s="102"/>
      <c r="E835" s="102"/>
      <c r="F835" s="102"/>
      <c r="G835" s="424"/>
      <c r="H835" s="424"/>
      <c r="I835" s="424"/>
      <c r="J835" s="516">
        <f t="shared" si="13"/>
        <v>0</v>
      </c>
      <c r="K835" s="102"/>
    </row>
    <row r="836" spans="1:11" ht="12.75">
      <c r="B836" s="248" t="s">
        <v>921</v>
      </c>
      <c r="C836" s="102"/>
      <c r="D836" s="102"/>
      <c r="E836" s="102"/>
      <c r="F836" s="102"/>
      <c r="G836" s="424"/>
      <c r="H836" s="424"/>
      <c r="I836" s="424"/>
      <c r="J836" s="516">
        <f t="shared" si="13"/>
        <v>0</v>
      </c>
      <c r="K836" s="102"/>
    </row>
    <row r="837" spans="1:11" ht="12.75">
      <c r="B837" s="248" t="s">
        <v>1057</v>
      </c>
      <c r="C837" s="102"/>
      <c r="D837" s="102"/>
      <c r="E837" s="102"/>
      <c r="F837" s="102"/>
      <c r="G837" s="424"/>
      <c r="H837" s="424"/>
      <c r="I837" s="424"/>
      <c r="J837" s="516">
        <f t="shared" si="13"/>
        <v>0</v>
      </c>
      <c r="K837" s="102"/>
    </row>
    <row r="838" spans="1:11" ht="12.75">
      <c r="B838" s="7" t="s">
        <v>951</v>
      </c>
      <c r="C838" s="102"/>
      <c r="D838" s="102"/>
      <c r="E838" s="102"/>
      <c r="F838" s="102"/>
      <c r="G838" s="424" t="s">
        <v>563</v>
      </c>
      <c r="H838" s="424" t="s">
        <v>563</v>
      </c>
      <c r="I838" s="424" t="s">
        <v>563</v>
      </c>
      <c r="J838" s="516" t="s">
        <v>563</v>
      </c>
      <c r="K838" s="102"/>
    </row>
    <row r="839" spans="1:11" ht="12.75">
      <c r="B839" s="248" t="s">
        <v>922</v>
      </c>
      <c r="C839" s="102"/>
      <c r="D839" s="102"/>
      <c r="E839" s="102"/>
      <c r="F839" s="102"/>
      <c r="G839" s="424"/>
      <c r="H839" s="424"/>
      <c r="I839" s="424"/>
      <c r="J839" s="516">
        <f t="shared" si="13"/>
        <v>0</v>
      </c>
      <c r="K839" s="102"/>
    </row>
    <row r="840" spans="1:11" ht="12.75">
      <c r="B840" s="248" t="s">
        <v>923</v>
      </c>
      <c r="C840" s="102"/>
      <c r="D840" s="102"/>
      <c r="E840" s="102"/>
      <c r="F840" s="102"/>
      <c r="G840" s="424"/>
      <c r="H840" s="424"/>
      <c r="I840" s="424"/>
      <c r="J840" s="516">
        <f t="shared" si="13"/>
        <v>0</v>
      </c>
      <c r="K840" s="102"/>
    </row>
    <row r="841" spans="1:11" ht="13.5" thickBot="1">
      <c r="B841" s="246" t="s">
        <v>924</v>
      </c>
      <c r="C841" s="255"/>
      <c r="D841" s="255"/>
      <c r="E841" s="255"/>
      <c r="F841" s="255"/>
      <c r="G841" s="258"/>
      <c r="H841" s="258"/>
      <c r="I841" s="258"/>
      <c r="J841" s="517">
        <f t="shared" si="13"/>
        <v>0</v>
      </c>
      <c r="K841" s="102"/>
    </row>
    <row r="842" spans="1:11" ht="13.5" thickBot="1">
      <c r="B842" s="13" t="s">
        <v>763</v>
      </c>
      <c r="C842" s="65"/>
      <c r="D842" s="65"/>
      <c r="E842" s="65"/>
      <c r="F842" s="65"/>
      <c r="G842" s="44">
        <f>SUBTOTAL(9,G827:G841)</f>
        <v>0</v>
      </c>
      <c r="H842" s="44">
        <f>SUBTOTAL(9,H827:H841)</f>
        <v>0</v>
      </c>
      <c r="I842" s="44">
        <f>SUBTOTAL(9,I827:I841)</f>
        <v>0</v>
      </c>
      <c r="J842" s="44">
        <f>SUM(G842:I842)</f>
        <v>0</v>
      </c>
      <c r="K842" s="102"/>
    </row>
    <row r="843" spans="1:11" ht="12.75">
      <c r="B843" s="39" t="s">
        <v>1389</v>
      </c>
      <c r="C843" s="102"/>
      <c r="D843" s="102"/>
      <c r="E843" s="102"/>
      <c r="F843" s="102"/>
      <c r="G843" s="285"/>
      <c r="H843" s="285"/>
      <c r="I843" s="285"/>
      <c r="J843" s="102"/>
      <c r="K843" s="102"/>
    </row>
    <row r="844" spans="1:11" ht="12.75">
      <c r="B844" s="502" t="s">
        <v>1214</v>
      </c>
      <c r="C844" s="285"/>
      <c r="D844" s="285"/>
      <c r="E844" s="285"/>
      <c r="F844" s="285"/>
      <c r="G844" s="285"/>
      <c r="H844" s="285"/>
      <c r="J844" s="102"/>
      <c r="K844" s="102"/>
    </row>
    <row r="845" spans="1:11" ht="12.75">
      <c r="B845" s="502" t="s">
        <v>1215</v>
      </c>
      <c r="J845" s="102"/>
      <c r="K845" s="102"/>
    </row>
    <row r="846" spans="1:11" ht="12.75">
      <c r="B846" s="502" t="s">
        <v>925</v>
      </c>
      <c r="J846" s="102"/>
      <c r="K846" s="102"/>
    </row>
    <row r="847" spans="1:11" ht="12.75">
      <c r="C847" s="102"/>
      <c r="D847" s="102"/>
      <c r="E847" s="102"/>
      <c r="F847" s="102"/>
      <c r="G847" s="102"/>
      <c r="H847" s="102"/>
      <c r="I847" s="102"/>
    </row>
    <row r="848" spans="1:11" ht="12.75" hidden="1" customHeight="1">
      <c r="A848" s="251" t="s">
        <v>820</v>
      </c>
      <c r="B848" s="8" t="s">
        <v>212</v>
      </c>
      <c r="C848" s="272"/>
      <c r="D848" s="272"/>
      <c r="E848" s="265"/>
      <c r="F848" s="482" t="s">
        <v>24</v>
      </c>
      <c r="G848" s="590" t="s">
        <v>634</v>
      </c>
      <c r="H848" s="591"/>
      <c r="I848" s="399"/>
      <c r="J848" s="472"/>
    </row>
    <row r="849" spans="1:10" ht="12.75" hidden="1" customHeight="1">
      <c r="A849" s="251" t="s">
        <v>820</v>
      </c>
      <c r="B849" s="7" t="s">
        <v>26</v>
      </c>
      <c r="C849" s="102"/>
      <c r="D849" s="102"/>
      <c r="E849" s="266"/>
      <c r="F849" s="333">
        <v>1000</v>
      </c>
      <c r="G849" s="518" t="s">
        <v>635</v>
      </c>
      <c r="H849" s="472"/>
      <c r="I849" s="401"/>
      <c r="J849" s="472"/>
    </row>
    <row r="850" spans="1:10" ht="12.75" hidden="1" customHeight="1">
      <c r="A850" s="251" t="s">
        <v>820</v>
      </c>
      <c r="B850" s="7" t="s">
        <v>963</v>
      </c>
      <c r="C850" s="102"/>
      <c r="D850" s="102"/>
      <c r="E850" s="266"/>
      <c r="F850" s="483" t="s">
        <v>25</v>
      </c>
      <c r="G850" s="450"/>
      <c r="H850" s="483" t="s">
        <v>636</v>
      </c>
      <c r="I850" s="430"/>
    </row>
    <row r="851" spans="1:10" ht="13.5" hidden="1" customHeight="1" thickBot="1">
      <c r="A851" s="251" t="s">
        <v>820</v>
      </c>
      <c r="B851" s="246"/>
      <c r="C851" s="255"/>
      <c r="D851" s="255"/>
      <c r="E851" s="267"/>
      <c r="F851" s="255"/>
      <c r="G851" s="246"/>
      <c r="H851" s="255"/>
      <c r="I851" s="267"/>
    </row>
    <row r="852" spans="1:10" ht="12.75" hidden="1" customHeight="1">
      <c r="A852" s="251" t="s">
        <v>820</v>
      </c>
      <c r="B852" s="273" t="s">
        <v>803</v>
      </c>
      <c r="C852" s="102"/>
      <c r="D852" s="102"/>
      <c r="E852" s="266"/>
      <c r="F852" s="102">
        <v>0</v>
      </c>
      <c r="G852" s="273"/>
      <c r="H852" s="272"/>
      <c r="I852" s="265"/>
    </row>
    <row r="853" spans="1:10" ht="13.5" hidden="1" customHeight="1" thickBot="1">
      <c r="A853" s="251" t="s">
        <v>820</v>
      </c>
      <c r="B853" s="246" t="s">
        <v>804</v>
      </c>
      <c r="C853" s="255"/>
      <c r="D853" s="255"/>
      <c r="E853" s="267"/>
      <c r="F853" s="255">
        <v>0</v>
      </c>
      <c r="G853" s="246"/>
      <c r="H853" s="255"/>
      <c r="I853" s="267"/>
    </row>
    <row r="854" spans="1:10" ht="13.5" hidden="1" customHeight="1" thickBot="1">
      <c r="A854" s="251" t="s">
        <v>820</v>
      </c>
      <c r="B854" s="249" t="s">
        <v>1095</v>
      </c>
      <c r="C854" s="290"/>
      <c r="D854" s="290"/>
      <c r="E854" s="264"/>
      <c r="F854" s="294">
        <v>0</v>
      </c>
    </row>
    <row r="855" spans="1:10" ht="12.75" hidden="1" customHeight="1">
      <c r="A855" s="251" t="s">
        <v>820</v>
      </c>
      <c r="B855" s="55" t="s">
        <v>378</v>
      </c>
      <c r="C855" s="102"/>
      <c r="D855" s="102"/>
      <c r="E855" s="102"/>
    </row>
    <row r="856" spans="1:10" ht="12.75" hidden="1" customHeight="1">
      <c r="A856" s="251" t="s">
        <v>820</v>
      </c>
      <c r="B856" s="55" t="s">
        <v>383</v>
      </c>
      <c r="C856" s="102"/>
      <c r="D856" s="102"/>
      <c r="E856" s="102"/>
    </row>
    <row r="857" spans="1:10" ht="12.75" hidden="1" customHeight="1">
      <c r="A857" s="251" t="s">
        <v>820</v>
      </c>
      <c r="B857" s="55" t="s">
        <v>384</v>
      </c>
      <c r="C857" s="102"/>
      <c r="D857" s="102"/>
      <c r="E857" s="102"/>
    </row>
    <row r="858" spans="1:10" ht="12.75" hidden="1" customHeight="1">
      <c r="A858" s="251" t="s">
        <v>820</v>
      </c>
      <c r="B858" s="39" t="s">
        <v>1102</v>
      </c>
      <c r="C858" s="102"/>
      <c r="D858" s="102"/>
      <c r="E858" s="102"/>
    </row>
    <row r="859" spans="1:10" ht="12.75">
      <c r="H859" s="102"/>
      <c r="J859" s="322"/>
    </row>
    <row r="860" spans="1:10" ht="12.75">
      <c r="B860" s="40" t="s">
        <v>859</v>
      </c>
      <c r="H860" s="102"/>
      <c r="J860" s="322"/>
    </row>
    <row r="861" spans="1:10" ht="12.75">
      <c r="B861" s="10" t="s">
        <v>100</v>
      </c>
      <c r="H861" s="102"/>
      <c r="J861" s="322"/>
    </row>
    <row r="862" spans="1:10" ht="12.75">
      <c r="B862" s="10" t="s">
        <v>336</v>
      </c>
      <c r="H862" s="102"/>
      <c r="J862" s="322"/>
    </row>
    <row r="863" spans="1:10" ht="12.75">
      <c r="H863" s="102"/>
      <c r="J863" s="322"/>
    </row>
    <row r="864" spans="1:10" ht="13.5" thickBot="1">
      <c r="B864" s="3" t="s">
        <v>337</v>
      </c>
      <c r="H864" s="102"/>
      <c r="J864" s="322"/>
    </row>
    <row r="865" spans="1:11" ht="13.5" thickBot="1">
      <c r="B865" s="3" t="s">
        <v>338</v>
      </c>
      <c r="H865" s="102"/>
      <c r="J865" s="322" t="s">
        <v>492</v>
      </c>
      <c r="K865" s="519">
        <v>0</v>
      </c>
    </row>
    <row r="866" spans="1:11" ht="13.5" thickBot="1">
      <c r="B866" s="3"/>
      <c r="H866" s="102"/>
      <c r="J866" s="322"/>
      <c r="K866" s="322"/>
    </row>
    <row r="867" spans="1:11" ht="13.5" thickBot="1">
      <c r="B867" s="3" t="s">
        <v>1364</v>
      </c>
      <c r="H867" s="102"/>
      <c r="J867" s="322" t="s">
        <v>86</v>
      </c>
      <c r="K867" s="520" t="s">
        <v>87</v>
      </c>
    </row>
    <row r="868" spans="1:11" ht="12.75">
      <c r="B868" s="10" t="s">
        <v>926</v>
      </c>
      <c r="H868" s="102"/>
      <c r="J868" s="322"/>
      <c r="K868" s="521"/>
    </row>
    <row r="869" spans="1:11" ht="12.75">
      <c r="B869" s="3"/>
      <c r="H869" s="102"/>
      <c r="J869" s="322"/>
      <c r="K869" s="521"/>
    </row>
    <row r="870" spans="1:11" ht="12.75" hidden="1" customHeight="1">
      <c r="A870" s="251" t="s">
        <v>820</v>
      </c>
      <c r="B870" s="40" t="s">
        <v>561</v>
      </c>
      <c r="C870" s="3"/>
      <c r="D870" s="3"/>
      <c r="E870" s="3"/>
    </row>
    <row r="871" spans="1:11" ht="12.75" hidden="1" customHeight="1">
      <c r="A871" s="251" t="s">
        <v>820</v>
      </c>
      <c r="B871" s="3" t="s">
        <v>101</v>
      </c>
      <c r="C871" s="3"/>
      <c r="D871" s="3"/>
      <c r="E871" s="3"/>
    </row>
    <row r="872" spans="1:11" ht="13.5" hidden="1" customHeight="1" thickBot="1">
      <c r="A872" s="251" t="s">
        <v>820</v>
      </c>
      <c r="B872" s="3" t="s">
        <v>102</v>
      </c>
      <c r="C872" s="3"/>
      <c r="D872" s="3"/>
      <c r="E872" s="3"/>
      <c r="I872" s="41"/>
    </row>
    <row r="873" spans="1:11" ht="13.5" hidden="1" customHeight="1" thickBot="1">
      <c r="A873" s="251" t="s">
        <v>820</v>
      </c>
      <c r="B873" s="3" t="s">
        <v>103</v>
      </c>
      <c r="C873" s="3"/>
      <c r="D873" s="3"/>
      <c r="E873" s="3"/>
      <c r="J873" s="322" t="s">
        <v>86</v>
      </c>
      <c r="K873" s="520" t="s">
        <v>87</v>
      </c>
    </row>
    <row r="874" spans="1:11" ht="12.75" hidden="1" customHeight="1">
      <c r="A874" s="251" t="s">
        <v>820</v>
      </c>
      <c r="B874" s="39" t="s">
        <v>104</v>
      </c>
      <c r="C874" s="3"/>
      <c r="D874" s="3"/>
      <c r="E874" s="3"/>
      <c r="J874" s="322"/>
    </row>
    <row r="875" spans="1:11" ht="13.5" hidden="1" customHeight="1" thickBot="1">
      <c r="A875" s="251" t="s">
        <v>820</v>
      </c>
      <c r="B875" s="39" t="s">
        <v>105</v>
      </c>
      <c r="C875" s="3"/>
      <c r="D875" s="3"/>
      <c r="E875" s="3"/>
      <c r="J875" s="322"/>
    </row>
    <row r="876" spans="1:11" ht="13.5" hidden="1" customHeight="1" thickBot="1">
      <c r="A876" s="251" t="s">
        <v>820</v>
      </c>
      <c r="B876" s="3" t="s">
        <v>491</v>
      </c>
      <c r="C876" s="3"/>
      <c r="D876" s="3"/>
      <c r="E876" s="3"/>
      <c r="J876" s="322" t="s">
        <v>492</v>
      </c>
      <c r="K876" s="519">
        <v>0</v>
      </c>
    </row>
    <row r="877" spans="1:11" ht="12.75">
      <c r="B877" s="10" t="s">
        <v>926</v>
      </c>
      <c r="C877" s="3"/>
      <c r="D877" s="3"/>
      <c r="E877" s="3"/>
      <c r="J877" s="322"/>
      <c r="K877" s="485"/>
    </row>
    <row r="878" spans="1:11" ht="12.75">
      <c r="B878" s="3"/>
      <c r="C878" s="3"/>
      <c r="D878" s="3"/>
      <c r="E878" s="3"/>
      <c r="J878" s="322"/>
      <c r="K878" s="485"/>
    </row>
    <row r="879" spans="1:11" ht="12.75">
      <c r="B879" s="3"/>
      <c r="C879" s="3"/>
      <c r="D879" s="3"/>
      <c r="E879" s="3"/>
      <c r="J879" s="322"/>
      <c r="K879" s="485"/>
    </row>
    <row r="880" spans="1:11" ht="12.75">
      <c r="B880" s="40"/>
      <c r="C880" s="3"/>
      <c r="D880" s="3"/>
      <c r="H880" s="102"/>
    </row>
    <row r="881" spans="1:10" ht="18.75">
      <c r="B881" s="57" t="s">
        <v>624</v>
      </c>
      <c r="C881" s="3"/>
      <c r="D881" s="3"/>
    </row>
    <row r="882" spans="1:10" ht="13.5" thickBot="1">
      <c r="B882" s="3"/>
      <c r="C882" s="3"/>
      <c r="D882" s="3"/>
      <c r="E882" s="3"/>
    </row>
    <row r="883" spans="1:10" s="50" customFormat="1" ht="90" thickBot="1">
      <c r="A883" s="293"/>
      <c r="B883" s="56" t="str">
        <f>"  Tabell 3 - 5A - Antall personer som mottar hjemmetjenester pr. 31.08.    1)"</f>
        <v xml:space="preserve">  Tabell 3 - 5A - Antall personer som mottar hjemmetjenester pr. 31.08.    1)</v>
      </c>
      <c r="C883" s="242"/>
      <c r="D883" s="242"/>
      <c r="E883" s="243"/>
      <c r="F883" s="522" t="s">
        <v>385</v>
      </c>
      <c r="G883" s="522" t="s">
        <v>29</v>
      </c>
      <c r="H883" s="522" t="s">
        <v>30</v>
      </c>
      <c r="I883" s="522" t="s">
        <v>31</v>
      </c>
      <c r="J883" s="268" t="s">
        <v>219</v>
      </c>
    </row>
    <row r="884" spans="1:10" ht="12.75">
      <c r="B884" s="284" t="s">
        <v>453</v>
      </c>
      <c r="C884" s="324"/>
      <c r="D884" s="324"/>
      <c r="E884" s="324"/>
      <c r="F884" s="523">
        <v>0</v>
      </c>
      <c r="G884" s="524">
        <v>0</v>
      </c>
      <c r="H884" s="525">
        <v>0</v>
      </c>
      <c r="I884" s="526">
        <f t="shared" ref="I884:I889" si="14">SUM(F884:H884)</f>
        <v>0</v>
      </c>
      <c r="J884" s="527">
        <v>0</v>
      </c>
    </row>
    <row r="885" spans="1:10" ht="12.75">
      <c r="B885" s="284" t="s">
        <v>280</v>
      </c>
      <c r="C885" s="324"/>
      <c r="D885" s="324"/>
      <c r="E885" s="324"/>
      <c r="F885" s="523">
        <v>0</v>
      </c>
      <c r="G885" s="524">
        <v>0</v>
      </c>
      <c r="H885" s="525">
        <v>0</v>
      </c>
      <c r="I885" s="526">
        <f t="shared" si="14"/>
        <v>0</v>
      </c>
      <c r="J885" s="527">
        <v>0</v>
      </c>
    </row>
    <row r="886" spans="1:10" ht="12.75">
      <c r="B886" s="284" t="s">
        <v>593</v>
      </c>
      <c r="C886" s="320"/>
      <c r="D886" s="320"/>
      <c r="E886" s="320"/>
      <c r="F886" s="523">
        <v>0</v>
      </c>
      <c r="G886" s="524">
        <v>0</v>
      </c>
      <c r="H886" s="525">
        <v>0</v>
      </c>
      <c r="I886" s="526">
        <f t="shared" si="14"/>
        <v>0</v>
      </c>
      <c r="J886" s="527">
        <v>0</v>
      </c>
    </row>
    <row r="887" spans="1:10" ht="12.75">
      <c r="B887" s="284" t="s">
        <v>281</v>
      </c>
      <c r="C887" s="320"/>
      <c r="D887" s="320"/>
      <c r="E887" s="320"/>
      <c r="F887" s="523">
        <v>0</v>
      </c>
      <c r="G887" s="524">
        <v>0</v>
      </c>
      <c r="H887" s="525">
        <v>0</v>
      </c>
      <c r="I887" s="526">
        <f t="shared" si="14"/>
        <v>0</v>
      </c>
      <c r="J887" s="527">
        <v>0</v>
      </c>
    </row>
    <row r="888" spans="1:10" ht="12.75">
      <c r="B888" s="284" t="s">
        <v>282</v>
      </c>
      <c r="C888" s="320"/>
      <c r="D888" s="320"/>
      <c r="E888" s="320"/>
      <c r="F888" s="523">
        <v>0</v>
      </c>
      <c r="G888" s="524">
        <v>0</v>
      </c>
      <c r="H888" s="525">
        <v>0</v>
      </c>
      <c r="I888" s="526">
        <f t="shared" si="14"/>
        <v>0</v>
      </c>
      <c r="J888" s="527">
        <v>0</v>
      </c>
    </row>
    <row r="889" spans="1:10" ht="13.5" thickBot="1">
      <c r="B889" s="325" t="s">
        <v>594</v>
      </c>
      <c r="C889" s="320"/>
      <c r="D889" s="320"/>
      <c r="E889" s="320"/>
      <c r="F889" s="528">
        <v>0</v>
      </c>
      <c r="G889" s="286">
        <v>0</v>
      </c>
      <c r="H889" s="529">
        <v>0</v>
      </c>
      <c r="I889" s="210">
        <f t="shared" si="14"/>
        <v>0</v>
      </c>
      <c r="J889" s="527">
        <v>0</v>
      </c>
    </row>
    <row r="890" spans="1:10" ht="13.5" thickBot="1">
      <c r="B890" s="249" t="s">
        <v>595</v>
      </c>
      <c r="C890" s="290"/>
      <c r="D890" s="290"/>
      <c r="E890" s="290"/>
      <c r="F890" s="530">
        <f>SUM(F884:F889)</f>
        <v>0</v>
      </c>
      <c r="G890" s="530">
        <f>SUM(G884:G889)</f>
        <v>0</v>
      </c>
      <c r="H890" s="530">
        <f>SUM(H884:H889)</f>
        <v>0</v>
      </c>
      <c r="I890" s="530">
        <f>SUM(I884:I889)</f>
        <v>0</v>
      </c>
      <c r="J890" s="44">
        <f>SUM(J884:J889)</f>
        <v>0</v>
      </c>
    </row>
    <row r="891" spans="1:10" ht="13.5" thickBot="1">
      <c r="B891" s="249" t="s">
        <v>596</v>
      </c>
      <c r="C891" s="290"/>
      <c r="D891" s="290"/>
      <c r="E891" s="290"/>
      <c r="F891" s="530">
        <f>SUM(F887:F889)</f>
        <v>0</v>
      </c>
      <c r="G891" s="530">
        <f>SUM(G887:G889)</f>
        <v>0</v>
      </c>
      <c r="H891" s="530">
        <f>SUM(H887:H889)</f>
        <v>0</v>
      </c>
      <c r="I891" s="530">
        <f>SUM(I887:I889)</f>
        <v>0</v>
      </c>
      <c r="J891" s="44">
        <f>SUM(J887:J889)</f>
        <v>0</v>
      </c>
    </row>
    <row r="892" spans="1:10" s="230" customFormat="1" ht="12.75">
      <c r="A892" s="291"/>
      <c r="B892" s="39" t="s">
        <v>1389</v>
      </c>
      <c r="C892" s="375"/>
      <c r="D892" s="375"/>
      <c r="E892" s="375"/>
    </row>
    <row r="893" spans="1:10" ht="12.75">
      <c r="B893" s="55" t="s">
        <v>746</v>
      </c>
      <c r="C893" s="102"/>
      <c r="D893" s="102"/>
      <c r="E893" s="102"/>
      <c r="F893" s="102"/>
      <c r="G893" s="102"/>
      <c r="H893" s="102"/>
    </row>
    <row r="894" spans="1:10" ht="12.75">
      <c r="B894" s="55" t="s">
        <v>797</v>
      </c>
      <c r="C894" s="102"/>
      <c r="D894" s="102"/>
      <c r="E894" s="102"/>
      <c r="F894" s="102"/>
      <c r="G894" s="102"/>
      <c r="H894" s="102"/>
    </row>
    <row r="895" spans="1:10" ht="12.75">
      <c r="B895" s="55" t="s">
        <v>259</v>
      </c>
      <c r="C895" s="102"/>
      <c r="D895" s="102"/>
      <c r="E895" s="102"/>
      <c r="F895" s="102"/>
      <c r="G895" s="102"/>
      <c r="H895" s="102"/>
    </row>
    <row r="896" spans="1:10" ht="13.5" thickBot="1">
      <c r="B896" s="102"/>
      <c r="C896" s="102"/>
      <c r="D896" s="102"/>
      <c r="E896" s="102"/>
      <c r="F896" s="102"/>
      <c r="G896" s="102"/>
      <c r="I896" s="102"/>
    </row>
    <row r="897" spans="1:11" s="50" customFormat="1" ht="77.25" thickBot="1">
      <c r="A897" s="293"/>
      <c r="B897" s="56" t="s">
        <v>454</v>
      </c>
      <c r="C897" s="242"/>
      <c r="D897" s="242"/>
      <c r="E897" s="242"/>
      <c r="F897" s="242"/>
      <c r="G897" s="243"/>
      <c r="H897" s="522" t="str">
        <f>"Antall vedtakstimer hittil i år"</f>
        <v>Antall vedtakstimer hittil i år</v>
      </c>
      <c r="I897" s="339" t="str">
        <f>"Antall utførte  vedtakstimer hittil i år"</f>
        <v>Antall utførte  vedtakstimer hittil i år</v>
      </c>
      <c r="J897" s="268" t="s">
        <v>927</v>
      </c>
      <c r="K897" s="531"/>
    </row>
    <row r="898" spans="1:11" ht="12.75">
      <c r="B898" s="284" t="s">
        <v>88</v>
      </c>
      <c r="C898" s="324"/>
      <c r="D898" s="324"/>
      <c r="E898" s="324"/>
      <c r="F898" s="324"/>
      <c r="G898" s="324"/>
      <c r="H898" s="523"/>
      <c r="I898" s="532"/>
      <c r="J898" s="532"/>
      <c r="K898" s="230"/>
    </row>
    <row r="899" spans="1:11" ht="12.75">
      <c r="B899" s="326" t="s">
        <v>747</v>
      </c>
      <c r="C899" s="324"/>
      <c r="D899" s="324"/>
      <c r="E899" s="324"/>
      <c r="F899" s="324"/>
      <c r="G899" s="324"/>
      <c r="H899" s="523"/>
      <c r="I899" s="532"/>
      <c r="J899" s="532"/>
      <c r="K899" s="230"/>
    </row>
    <row r="900" spans="1:11" ht="12.75">
      <c r="B900" s="326" t="s">
        <v>748</v>
      </c>
      <c r="C900" s="324"/>
      <c r="D900" s="324"/>
      <c r="E900" s="324"/>
      <c r="F900" s="324"/>
      <c r="G900" s="324"/>
      <c r="H900" s="523"/>
      <c r="I900" s="532"/>
      <c r="J900" s="532"/>
      <c r="K900" s="230"/>
    </row>
    <row r="901" spans="1:11" ht="12.75">
      <c r="B901" s="327" t="s">
        <v>749</v>
      </c>
      <c r="C901" s="102"/>
      <c r="D901" s="102"/>
      <c r="E901" s="102"/>
      <c r="F901" s="102"/>
      <c r="G901" s="102"/>
      <c r="H901" s="419"/>
      <c r="I901" s="533"/>
      <c r="J901" s="533"/>
      <c r="K901" s="230"/>
    </row>
    <row r="902" spans="1:11" ht="12.75">
      <c r="B902" s="328" t="s">
        <v>750</v>
      </c>
      <c r="C902" s="324"/>
      <c r="D902" s="324"/>
      <c r="E902" s="324"/>
      <c r="F902" s="324"/>
      <c r="G902" s="324"/>
      <c r="H902" s="523"/>
      <c r="I902" s="532"/>
      <c r="J902" s="532"/>
      <c r="K902" s="230"/>
    </row>
    <row r="903" spans="1:11" ht="25.5" customHeight="1" thickBot="1">
      <c r="B903" s="910" t="s">
        <v>48</v>
      </c>
      <c r="C903" s="911"/>
      <c r="D903" s="911"/>
      <c r="E903" s="911"/>
      <c r="F903" s="911"/>
      <c r="G903" s="912"/>
      <c r="H903" s="419"/>
      <c r="I903" s="533"/>
      <c r="J903" s="533"/>
      <c r="K903" s="230"/>
    </row>
    <row r="904" spans="1:11" ht="13.5" thickBot="1">
      <c r="B904" s="249" t="s">
        <v>652</v>
      </c>
      <c r="C904" s="290"/>
      <c r="D904" s="290"/>
      <c r="E904" s="290"/>
      <c r="F904" s="290"/>
      <c r="G904" s="290"/>
      <c r="H904" s="329">
        <f>H898+H902</f>
        <v>0</v>
      </c>
      <c r="I904" s="329">
        <f>I898+I902</f>
        <v>0</v>
      </c>
      <c r="J904" s="329">
        <f>J898+J902</f>
        <v>0</v>
      </c>
    </row>
    <row r="905" spans="1:11" s="230" customFormat="1" ht="12.75">
      <c r="A905" s="291"/>
      <c r="B905" s="39" t="s">
        <v>1389</v>
      </c>
      <c r="C905" s="285"/>
      <c r="D905" s="285"/>
      <c r="E905" s="285"/>
      <c r="F905" s="285"/>
      <c r="G905" s="285"/>
      <c r="I905" s="285"/>
    </row>
    <row r="906" spans="1:11" ht="12.75">
      <c r="B906" s="55" t="s">
        <v>1204</v>
      </c>
      <c r="C906" s="102"/>
      <c r="D906" s="102"/>
      <c r="E906" s="102"/>
      <c r="F906" s="102"/>
      <c r="G906" s="102"/>
      <c r="I906" s="102"/>
    </row>
    <row r="907" spans="1:11" ht="12.75">
      <c r="B907" s="55" t="s">
        <v>1205</v>
      </c>
      <c r="C907" s="102"/>
      <c r="D907" s="102"/>
      <c r="E907" s="102"/>
      <c r="F907" s="102"/>
      <c r="G907" s="102"/>
      <c r="I907" s="102"/>
    </row>
    <row r="908" spans="1:11" ht="12.75">
      <c r="B908" s="55" t="s">
        <v>90</v>
      </c>
      <c r="C908" s="102"/>
      <c r="D908" s="102"/>
      <c r="E908" s="102"/>
      <c r="F908" s="102"/>
      <c r="G908" s="102"/>
      <c r="I908" s="102"/>
    </row>
    <row r="909" spans="1:11" ht="12.75">
      <c r="B909" s="55" t="s">
        <v>44</v>
      </c>
      <c r="C909" s="102"/>
      <c r="D909" s="102"/>
      <c r="E909" s="102"/>
      <c r="F909" s="102"/>
      <c r="G909" s="102"/>
      <c r="I909" s="102"/>
    </row>
    <row r="910" spans="1:11" ht="12.75">
      <c r="B910" s="55" t="s">
        <v>1206</v>
      </c>
      <c r="C910" s="102"/>
      <c r="D910" s="102"/>
      <c r="E910" s="102"/>
      <c r="F910" s="102"/>
      <c r="G910" s="102"/>
      <c r="I910" s="102"/>
    </row>
    <row r="911" spans="1:11" ht="12.75">
      <c r="B911" s="55" t="s">
        <v>53</v>
      </c>
      <c r="C911" s="102"/>
      <c r="D911" s="102"/>
      <c r="E911" s="102"/>
      <c r="F911" s="102"/>
      <c r="G911" s="102"/>
      <c r="I911" s="102"/>
    </row>
    <row r="912" spans="1:11" ht="12.75">
      <c r="B912" s="55" t="s">
        <v>1398</v>
      </c>
      <c r="C912" s="102"/>
      <c r="D912" s="102"/>
      <c r="E912" s="102"/>
      <c r="F912" s="102"/>
      <c r="G912" s="102"/>
      <c r="I912" s="102"/>
    </row>
    <row r="913" spans="2:11" ht="12.75">
      <c r="B913" s="55" t="s">
        <v>1216</v>
      </c>
      <c r="C913" s="102"/>
      <c r="D913" s="102"/>
      <c r="E913" s="102"/>
      <c r="F913" s="102"/>
      <c r="G913" s="102"/>
      <c r="I913" s="102"/>
    </row>
    <row r="914" spans="2:11" ht="12.75">
      <c r="B914" s="55" t="s">
        <v>751</v>
      </c>
      <c r="C914" s="102"/>
      <c r="D914" s="102"/>
      <c r="E914" s="102"/>
      <c r="F914" s="102"/>
      <c r="G914" s="102"/>
      <c r="I914" s="102"/>
    </row>
    <row r="915" spans="2:11" ht="13.5" thickBot="1">
      <c r="B915" s="55"/>
      <c r="C915" s="102"/>
      <c r="D915" s="102"/>
      <c r="E915" s="102"/>
      <c r="F915" s="102"/>
      <c r="G915" s="102"/>
      <c r="I915" s="102"/>
    </row>
    <row r="916" spans="2:11" ht="12.75">
      <c r="B916" s="34"/>
      <c r="C916" s="392"/>
      <c r="D916" s="392"/>
      <c r="E916" s="392"/>
      <c r="F916" s="392"/>
      <c r="G916" s="192"/>
      <c r="H916" s="192"/>
      <c r="I916" s="192"/>
      <c r="J916" s="192"/>
      <c r="K916" s="47"/>
    </row>
    <row r="917" spans="2:11" ht="12.75">
      <c r="B917" s="31" t="s">
        <v>213</v>
      </c>
      <c r="C917" s="43"/>
      <c r="D917" s="43"/>
      <c r="E917" s="43"/>
      <c r="F917" s="43"/>
      <c r="G917" s="534"/>
      <c r="H917" s="534"/>
      <c r="I917" s="534"/>
      <c r="J917" s="534"/>
      <c r="K917" s="62" t="s">
        <v>481</v>
      </c>
    </row>
    <row r="918" spans="2:11" ht="12.75">
      <c r="B918" s="31" t="s">
        <v>340</v>
      </c>
      <c r="C918" s="43"/>
      <c r="D918" s="43"/>
      <c r="E918" s="43"/>
      <c r="F918" s="43"/>
      <c r="G918" s="387" t="s">
        <v>341</v>
      </c>
      <c r="H918" s="387" t="s">
        <v>342</v>
      </c>
      <c r="I918" s="385" t="s">
        <v>600</v>
      </c>
      <c r="J918" s="534" t="s">
        <v>599</v>
      </c>
      <c r="K918" s="62" t="s">
        <v>71</v>
      </c>
    </row>
    <row r="919" spans="2:11" ht="13.5" thickBot="1">
      <c r="B919" s="31" t="str">
        <f>"  &lt; 67 år, 67-79 år, 80 år-89 år, ≥ 90 år , pr. 31.08."</f>
        <v xml:space="preserve">  &lt; 67 år, 67-79 år, 80 år-89 år, ≥ 90 år , pr. 31.08.</v>
      </c>
      <c r="C919" s="43"/>
      <c r="D919" s="43"/>
      <c r="E919" s="43"/>
      <c r="F919" s="43"/>
      <c r="G919" s="534"/>
      <c r="H919" s="534"/>
      <c r="I919" s="534"/>
      <c r="J919" s="535"/>
      <c r="K919" s="63"/>
    </row>
    <row r="920" spans="2:11" ht="13.5" thickBot="1">
      <c r="B920" s="249" t="s">
        <v>72</v>
      </c>
      <c r="C920" s="290"/>
      <c r="D920" s="290"/>
      <c r="E920" s="290"/>
      <c r="F920" s="290"/>
      <c r="G920" s="294">
        <v>0</v>
      </c>
      <c r="H920" s="294">
        <v>0</v>
      </c>
      <c r="I920" s="294">
        <v>0</v>
      </c>
      <c r="J920" s="294">
        <v>0</v>
      </c>
      <c r="K920" s="44">
        <f>I920+J920</f>
        <v>0</v>
      </c>
    </row>
    <row r="921" spans="2:11" ht="13.5" thickBot="1">
      <c r="B921" s="249" t="s">
        <v>73</v>
      </c>
      <c r="C921" s="290"/>
      <c r="D921" s="290"/>
      <c r="E921" s="290"/>
      <c r="F921" s="290"/>
      <c r="G921" s="54" t="e">
        <f>(I884+I885)/G920</f>
        <v>#DIV/0!</v>
      </c>
      <c r="H921" s="536" t="e">
        <f>I886/H920</f>
        <v>#DIV/0!</v>
      </c>
      <c r="I921" s="536" t="e">
        <f>(I887+I888)/I920</f>
        <v>#DIV/0!</v>
      </c>
      <c r="J921" s="54" t="e">
        <f>I889/J920</f>
        <v>#DIV/0!</v>
      </c>
      <c r="K921" s="64" t="e">
        <f>I891/K920</f>
        <v>#DIV/0!</v>
      </c>
    </row>
    <row r="922" spans="2:11" ht="12.75">
      <c r="B922" s="55" t="s">
        <v>1399</v>
      </c>
      <c r="H922" s="102"/>
    </row>
    <row r="923" spans="2:11" ht="12.75">
      <c r="B923" s="55" t="s">
        <v>817</v>
      </c>
      <c r="H923" s="102"/>
    </row>
    <row r="924" spans="2:11" ht="12.75">
      <c r="B924" s="55" t="s">
        <v>133</v>
      </c>
      <c r="H924" s="102"/>
    </row>
    <row r="925" spans="2:11" ht="12.75">
      <c r="B925" s="10" t="s">
        <v>1336</v>
      </c>
      <c r="H925" s="102"/>
    </row>
    <row r="926" spans="2:11" ht="12.75">
      <c r="B926" s="55" t="s">
        <v>38</v>
      </c>
      <c r="H926" s="102"/>
    </row>
    <row r="927" spans="2:11" ht="12.75">
      <c r="B927" s="55" t="s">
        <v>1217</v>
      </c>
      <c r="H927" s="102"/>
    </row>
    <row r="928" spans="2:11" ht="13.5" thickBot="1"/>
    <row r="929" spans="2:10" ht="26.25" thickBot="1">
      <c r="B929" s="859" t="s">
        <v>752</v>
      </c>
      <c r="C929" s="860"/>
      <c r="D929" s="860"/>
      <c r="E929" s="537"/>
      <c r="F929" s="537"/>
      <c r="G929" s="537"/>
      <c r="H929" s="537"/>
      <c r="I929" s="537"/>
      <c r="J929" s="364" t="s">
        <v>189</v>
      </c>
    </row>
    <row r="930" spans="2:10" ht="12.75">
      <c r="B930" s="273" t="s">
        <v>192</v>
      </c>
      <c r="C930" s="272"/>
      <c r="D930" s="272"/>
      <c r="E930" s="272"/>
      <c r="F930" s="272"/>
      <c r="G930" s="272"/>
      <c r="H930" s="272"/>
      <c r="I930" s="272"/>
      <c r="J930" s="503">
        <v>0</v>
      </c>
    </row>
    <row r="931" spans="2:10" ht="12.75">
      <c r="B931" s="248" t="s">
        <v>193</v>
      </c>
      <c r="C931" s="102"/>
      <c r="D931" s="102"/>
      <c r="E931" s="102"/>
      <c r="F931" s="102"/>
      <c r="G931" s="102"/>
      <c r="H931" s="102"/>
      <c r="I931" s="102"/>
      <c r="J931" s="504">
        <v>0</v>
      </c>
    </row>
    <row r="932" spans="2:10" ht="12.75">
      <c r="B932" s="248" t="s">
        <v>194</v>
      </c>
      <c r="C932" s="102"/>
      <c r="D932" s="102"/>
      <c r="E932" s="102"/>
      <c r="F932" s="102"/>
      <c r="G932" s="102"/>
      <c r="H932" s="102"/>
      <c r="I932" s="102"/>
      <c r="J932" s="504">
        <v>0</v>
      </c>
    </row>
    <row r="933" spans="2:10" ht="13.5" thickBot="1">
      <c r="B933" s="246" t="s">
        <v>195</v>
      </c>
      <c r="C933" s="255"/>
      <c r="D933" s="255"/>
      <c r="E933" s="255"/>
      <c r="F933" s="255"/>
      <c r="G933" s="255"/>
      <c r="H933" s="255"/>
      <c r="I933" s="255"/>
      <c r="J933" s="506">
        <v>0</v>
      </c>
    </row>
    <row r="934" spans="2:10" ht="12.75">
      <c r="B934" s="39" t="s">
        <v>1389</v>
      </c>
      <c r="C934" s="102"/>
      <c r="D934" s="102"/>
      <c r="E934" s="102"/>
      <c r="F934" s="102"/>
      <c r="G934" s="102"/>
      <c r="H934" s="102"/>
      <c r="I934" s="102"/>
      <c r="J934" s="507"/>
    </row>
    <row r="935" spans="2:10" ht="12.75">
      <c r="B935" s="39" t="s">
        <v>753</v>
      </c>
      <c r="C935" s="102"/>
      <c r="D935" s="102"/>
      <c r="E935" s="102"/>
      <c r="F935" s="102"/>
      <c r="G935" s="102"/>
      <c r="H935" s="102"/>
      <c r="I935" s="102"/>
      <c r="J935" s="507"/>
    </row>
    <row r="936" spans="2:10" ht="12.75">
      <c r="B936" s="55" t="s">
        <v>196</v>
      </c>
      <c r="H936" s="102"/>
    </row>
    <row r="937" spans="2:10" ht="12.75">
      <c r="B937" s="55" t="s">
        <v>197</v>
      </c>
      <c r="H937" s="102"/>
    </row>
    <row r="938" spans="2:10" ht="12.75">
      <c r="B938" s="55" t="s">
        <v>198</v>
      </c>
      <c r="H938" s="102"/>
    </row>
    <row r="939" spans="2:10" ht="12.75">
      <c r="B939" s="55"/>
    </row>
    <row r="940" spans="2:10" ht="12.75" customHeight="1">
      <c r="B940" s="40" t="s">
        <v>208</v>
      </c>
      <c r="H940" s="102"/>
    </row>
    <row r="941" spans="2:10" ht="12.75" customHeight="1" thickBot="1">
      <c r="H941" s="102"/>
    </row>
    <row r="942" spans="2:10" ht="12.75" customHeight="1" thickBot="1">
      <c r="B942" s="3" t="s">
        <v>1400</v>
      </c>
      <c r="C942" s="3"/>
      <c r="D942" s="3"/>
      <c r="E942" s="3"/>
      <c r="I942" s="41" t="s">
        <v>866</v>
      </c>
      <c r="J942" s="538"/>
    </row>
    <row r="943" spans="2:10" ht="12.75" customHeight="1" thickBot="1">
      <c r="B943" s="3" t="s">
        <v>1363</v>
      </c>
      <c r="C943" s="3"/>
      <c r="D943" s="3"/>
      <c r="E943" s="3"/>
      <c r="I943" s="322" t="s">
        <v>86</v>
      </c>
      <c r="J943" s="539" t="s">
        <v>87</v>
      </c>
    </row>
    <row r="944" spans="2:10" ht="12.75" customHeight="1" thickBot="1">
      <c r="B944" s="3" t="s">
        <v>1401</v>
      </c>
      <c r="C944" s="3"/>
      <c r="D944" s="3"/>
      <c r="E944" s="3"/>
      <c r="I944" s="41" t="s">
        <v>866</v>
      </c>
      <c r="J944" s="538"/>
    </row>
    <row r="945" spans="2:11" ht="12.75" customHeight="1" thickBot="1">
      <c r="B945" s="3" t="s">
        <v>1363</v>
      </c>
      <c r="C945" s="3"/>
      <c r="D945" s="3"/>
      <c r="E945" s="3"/>
      <c r="I945" s="322" t="s">
        <v>86</v>
      </c>
      <c r="J945" s="539" t="s">
        <v>87</v>
      </c>
    </row>
    <row r="946" spans="2:11" ht="12.75" customHeight="1">
      <c r="B946" s="55" t="s">
        <v>1402</v>
      </c>
      <c r="C946" s="3"/>
      <c r="D946" s="3"/>
      <c r="E946" s="3"/>
    </row>
    <row r="947" spans="2:11" ht="12.75" customHeight="1">
      <c r="B947" s="55" t="s">
        <v>1403</v>
      </c>
      <c r="C947" s="3"/>
      <c r="D947" s="3"/>
      <c r="E947" s="3"/>
      <c r="J947" s="322"/>
    </row>
    <row r="948" spans="2:11" ht="12.75" customHeight="1">
      <c r="B948" s="10" t="s">
        <v>1404</v>
      </c>
      <c r="H948" s="102"/>
      <c r="J948" s="3"/>
      <c r="K948" s="102"/>
    </row>
    <row r="949" spans="2:11" ht="12.75" customHeight="1">
      <c r="H949" s="102"/>
      <c r="J949" s="3"/>
      <c r="K949" s="102"/>
    </row>
    <row r="950" spans="2:11" ht="12.75" customHeight="1">
      <c r="H950" s="102"/>
      <c r="J950" s="3"/>
      <c r="K950" s="102"/>
    </row>
    <row r="951" spans="2:11" ht="12.75" customHeight="1" thickBot="1">
      <c r="B951" s="40" t="s">
        <v>661</v>
      </c>
      <c r="H951" s="102"/>
      <c r="J951" s="3"/>
      <c r="K951" s="102"/>
    </row>
    <row r="952" spans="2:11" ht="12.75" customHeight="1" thickBot="1">
      <c r="B952" s="3" t="s">
        <v>662</v>
      </c>
      <c r="H952" s="102"/>
      <c r="I952" s="10" t="s">
        <v>492</v>
      </c>
      <c r="J952" s="539"/>
      <c r="K952" s="102"/>
    </row>
    <row r="953" spans="2:11" ht="12.75" customHeight="1" thickBot="1">
      <c r="B953" s="3" t="s">
        <v>860</v>
      </c>
      <c r="H953" s="102"/>
      <c r="I953" s="10" t="s">
        <v>492</v>
      </c>
      <c r="J953" s="539"/>
      <c r="K953" s="102"/>
    </row>
    <row r="954" spans="2:11" ht="12.75" customHeight="1">
      <c r="B954" s="10" t="s">
        <v>663</v>
      </c>
      <c r="H954" s="102"/>
      <c r="J954" s="3"/>
      <c r="K954" s="102"/>
    </row>
    <row r="955" spans="2:11" ht="12.75" customHeight="1">
      <c r="B955" s="3"/>
      <c r="H955" s="102"/>
      <c r="J955" s="3"/>
      <c r="K955" s="102"/>
    </row>
    <row r="956" spans="2:11" ht="12.75" customHeight="1">
      <c r="B956" s="3"/>
      <c r="H956" s="102"/>
      <c r="J956" s="3"/>
      <c r="K956" s="102"/>
    </row>
    <row r="957" spans="2:11" ht="12.75" customHeight="1" thickBot="1">
      <c r="B957" s="3"/>
      <c r="H957" s="102"/>
      <c r="J957" s="3"/>
      <c r="K957" s="102"/>
    </row>
    <row r="958" spans="2:11" ht="12.75" customHeight="1">
      <c r="B958" s="8" t="s">
        <v>928</v>
      </c>
      <c r="C958" s="398"/>
      <c r="D958" s="398"/>
      <c r="E958" s="398"/>
      <c r="F958" s="398"/>
      <c r="G958" s="37" t="s">
        <v>806</v>
      </c>
      <c r="H958" s="37" t="s">
        <v>806</v>
      </c>
      <c r="J958" s="3"/>
      <c r="K958" s="102"/>
    </row>
    <row r="959" spans="2:11" ht="12.75" customHeight="1">
      <c r="B959" s="948" t="s">
        <v>1352</v>
      </c>
      <c r="C959" s="919"/>
      <c r="D959" s="919"/>
      <c r="E959" s="919"/>
      <c r="F959" s="949"/>
      <c r="G959" s="386" t="s">
        <v>774</v>
      </c>
      <c r="H959" s="386" t="s">
        <v>929</v>
      </c>
      <c r="J959" s="3"/>
      <c r="K959" s="102"/>
    </row>
    <row r="960" spans="2:11" ht="12.75" customHeight="1" thickBot="1">
      <c r="B960" s="950"/>
      <c r="C960" s="951"/>
      <c r="D960" s="951"/>
      <c r="E960" s="951"/>
      <c r="F960" s="952"/>
      <c r="G960" s="35"/>
      <c r="H960" s="35" t="s">
        <v>930</v>
      </c>
      <c r="J960" s="3"/>
      <c r="K960" s="102"/>
    </row>
    <row r="961" spans="1:11" ht="12.75" customHeight="1" thickBot="1">
      <c r="B961" s="249" t="s">
        <v>931</v>
      </c>
      <c r="C961" s="290"/>
      <c r="D961" s="290"/>
      <c r="E961" s="290"/>
      <c r="F961" s="264"/>
      <c r="G961" s="411">
        <v>0</v>
      </c>
      <c r="H961" s="411">
        <v>0</v>
      </c>
      <c r="J961" s="3"/>
      <c r="K961" s="102"/>
    </row>
    <row r="962" spans="1:11" ht="12.75" customHeight="1">
      <c r="B962" s="273" t="s">
        <v>932</v>
      </c>
      <c r="C962" s="102"/>
      <c r="D962" s="102"/>
      <c r="E962" s="102"/>
      <c r="F962" s="102"/>
      <c r="G962" s="516">
        <f>SUM(G963:G965)</f>
        <v>0</v>
      </c>
      <c r="H962" s="516">
        <f>SUM(H963:H965)</f>
        <v>0</v>
      </c>
      <c r="J962" s="3"/>
      <c r="K962" s="102"/>
    </row>
    <row r="963" spans="1:11" ht="12.75" customHeight="1">
      <c r="B963" s="248" t="s">
        <v>933</v>
      </c>
      <c r="D963" s="102"/>
      <c r="E963" s="102"/>
      <c r="F963" s="102"/>
      <c r="G963" s="424"/>
      <c r="H963" s="424"/>
      <c r="J963" s="3"/>
      <c r="K963" s="102"/>
    </row>
    <row r="964" spans="1:11" ht="12.75" customHeight="1">
      <c r="B964" s="248" t="s">
        <v>934</v>
      </c>
      <c r="D964" s="102"/>
      <c r="E964" s="102"/>
      <c r="F964" s="102"/>
      <c r="G964" s="424"/>
      <c r="H964" s="424"/>
      <c r="J964" s="3"/>
      <c r="K964" s="102"/>
    </row>
    <row r="965" spans="1:11" ht="12.75" customHeight="1" thickBot="1">
      <c r="B965" s="246" t="s">
        <v>935</v>
      </c>
      <c r="C965" s="255"/>
      <c r="D965" s="255"/>
      <c r="E965" s="255"/>
      <c r="F965" s="255"/>
      <c r="G965" s="258"/>
      <c r="H965" s="258"/>
      <c r="J965" s="3"/>
      <c r="K965" s="102"/>
    </row>
    <row r="966" spans="1:11" ht="12.75" customHeight="1">
      <c r="B966" s="39" t="s">
        <v>1389</v>
      </c>
      <c r="C966" s="285"/>
      <c r="D966" s="285"/>
      <c r="E966" s="285"/>
      <c r="F966" s="285"/>
      <c r="G966" s="285"/>
      <c r="H966" s="285"/>
      <c r="J966" s="3"/>
      <c r="K966" s="102"/>
    </row>
    <row r="967" spans="1:11" ht="12.75" customHeight="1">
      <c r="B967" s="55" t="s">
        <v>1207</v>
      </c>
      <c r="J967" s="3"/>
      <c r="K967" s="102"/>
    </row>
    <row r="968" spans="1:11" ht="12.75" customHeight="1">
      <c r="B968" s="55" t="s">
        <v>1208</v>
      </c>
      <c r="J968" s="3"/>
      <c r="K968" s="102"/>
    </row>
    <row r="969" spans="1:11" ht="12.75" customHeight="1">
      <c r="B969" s="55" t="s">
        <v>936</v>
      </c>
      <c r="J969" s="3"/>
      <c r="K969" s="102"/>
    </row>
    <row r="970" spans="1:11" ht="12.75" customHeight="1">
      <c r="B970" s="10" t="s">
        <v>663</v>
      </c>
      <c r="J970" s="3"/>
      <c r="K970" s="102"/>
    </row>
    <row r="971" spans="1:11" ht="12.75">
      <c r="B971" s="55"/>
    </row>
    <row r="972" spans="1:11" ht="12.75">
      <c r="B972" s="55"/>
    </row>
    <row r="973" spans="1:11" ht="12.75">
      <c r="B973" s="102"/>
      <c r="C973" s="102"/>
      <c r="D973" s="102"/>
      <c r="E973" s="102"/>
    </row>
    <row r="974" spans="1:11" ht="12.75" hidden="1" customHeight="1">
      <c r="A974" s="251" t="s">
        <v>820</v>
      </c>
      <c r="B974" s="8" t="s">
        <v>937</v>
      </c>
      <c r="C974" s="398"/>
      <c r="D974" s="398"/>
      <c r="E974" s="398"/>
      <c r="F974" s="398"/>
      <c r="G974" s="398"/>
      <c r="H974" s="410"/>
    </row>
    <row r="975" spans="1:11" ht="13.5" hidden="1" customHeight="1" thickBot="1">
      <c r="A975" s="251" t="s">
        <v>820</v>
      </c>
      <c r="B975" s="12" t="s">
        <v>1293</v>
      </c>
      <c r="C975" s="14"/>
      <c r="D975" s="14"/>
      <c r="E975" s="14"/>
      <c r="F975" s="14"/>
      <c r="G975" s="14"/>
      <c r="H975" s="416" t="s">
        <v>490</v>
      </c>
    </row>
    <row r="976" spans="1:11" ht="13.5" hidden="1" customHeight="1" thickBot="1">
      <c r="A976" s="251" t="s">
        <v>820</v>
      </c>
      <c r="B976" s="249" t="s">
        <v>659</v>
      </c>
      <c r="C976" s="290"/>
      <c r="D976" s="290"/>
      <c r="E976" s="290"/>
      <c r="F976" s="290"/>
      <c r="G976" s="290"/>
      <c r="H976" s="294">
        <v>0</v>
      </c>
    </row>
    <row r="977" spans="1:12" ht="12.75" hidden="1" customHeight="1">
      <c r="A977" s="251" t="s">
        <v>820</v>
      </c>
      <c r="B977" s="39" t="s">
        <v>1271</v>
      </c>
      <c r="C977" s="71"/>
      <c r="D977" s="71"/>
      <c r="E977" s="71"/>
      <c r="F977" s="71"/>
      <c r="G977" s="71"/>
      <c r="H977" s="71"/>
      <c r="I977" s="230"/>
      <c r="J977" s="230"/>
      <c r="K977" s="230"/>
      <c r="L977" s="230"/>
    </row>
    <row r="978" spans="1:12" ht="12.75">
      <c r="B978" s="39"/>
      <c r="C978" s="6"/>
      <c r="D978" s="6"/>
      <c r="E978" s="6"/>
      <c r="F978" s="6"/>
      <c r="G978" s="6"/>
      <c r="H978" s="71"/>
    </row>
    <row r="979" spans="1:12" ht="12.75">
      <c r="B979" s="102"/>
      <c r="C979" s="6"/>
      <c r="D979" s="6"/>
      <c r="E979" s="6"/>
      <c r="F979" s="6"/>
      <c r="G979" s="6"/>
      <c r="H979" s="71"/>
    </row>
    <row r="980" spans="1:12" ht="18.75">
      <c r="B980" s="51" t="s">
        <v>115</v>
      </c>
      <c r="C980" s="102"/>
      <c r="D980" s="102"/>
      <c r="E980" s="102"/>
      <c r="L980" s="102"/>
    </row>
    <row r="981" spans="1:12" ht="13.5" thickBot="1">
      <c r="C981" s="3"/>
      <c r="D981" s="3"/>
      <c r="E981" s="3"/>
      <c r="F981" s="3"/>
      <c r="G981" s="3"/>
      <c r="H981" s="3"/>
    </row>
    <row r="982" spans="1:12" ht="51.75" thickBot="1">
      <c r="B982" s="540" t="str">
        <f>"  Tabell 3 - 9 - Beboere med vedtak om bolig til pleie- og omsorgsformål - etter kjønn og alder, pr. 31.08.    1)"</f>
        <v xml:space="preserve">  Tabell 3 - 9 - Beboere med vedtak om bolig til pleie- og omsorgsformål - etter kjønn og alder, pr. 31.08.    1)</v>
      </c>
      <c r="C982" s="541" t="s">
        <v>135</v>
      </c>
      <c r="D982" s="542" t="s">
        <v>136</v>
      </c>
      <c r="E982" s="542" t="s">
        <v>137</v>
      </c>
      <c r="F982" s="542" t="s">
        <v>138</v>
      </c>
      <c r="G982" s="542" t="s">
        <v>139</v>
      </c>
      <c r="H982" s="542" t="s">
        <v>140</v>
      </c>
      <c r="I982" s="543" t="s">
        <v>764</v>
      </c>
      <c r="J982" s="541" t="s">
        <v>765</v>
      </c>
      <c r="K982" s="541" t="s">
        <v>220</v>
      </c>
    </row>
    <row r="983" spans="1:12" ht="12.75">
      <c r="B983" s="544" t="s">
        <v>494</v>
      </c>
      <c r="C983" s="545" t="s">
        <v>563</v>
      </c>
      <c r="D983" s="545" t="s">
        <v>563</v>
      </c>
      <c r="E983" s="545" t="s">
        <v>563</v>
      </c>
      <c r="F983" s="545" t="s">
        <v>563</v>
      </c>
      <c r="G983" s="545" t="s">
        <v>563</v>
      </c>
      <c r="H983" s="545" t="s">
        <v>563</v>
      </c>
      <c r="I983" s="545" t="s">
        <v>563</v>
      </c>
      <c r="J983" s="545" t="s">
        <v>563</v>
      </c>
      <c r="K983" s="546" t="s">
        <v>563</v>
      </c>
    </row>
    <row r="984" spans="1:12" ht="12.75">
      <c r="B984" s="528" t="s">
        <v>584</v>
      </c>
      <c r="C984" s="286">
        <v>0</v>
      </c>
      <c r="D984" s="286">
        <v>0</v>
      </c>
      <c r="E984" s="286">
        <v>0</v>
      </c>
      <c r="F984" s="286">
        <v>0</v>
      </c>
      <c r="G984" s="286">
        <v>0</v>
      </c>
      <c r="H984" s="286">
        <v>0</v>
      </c>
      <c r="I984" s="286">
        <v>0</v>
      </c>
      <c r="J984" s="286">
        <v>0</v>
      </c>
      <c r="K984" s="438">
        <f>SUM(C984:J984)</f>
        <v>0</v>
      </c>
    </row>
    <row r="985" spans="1:12" ht="12.75">
      <c r="B985" s="528" t="s">
        <v>562</v>
      </c>
      <c r="C985" s="286">
        <v>0</v>
      </c>
      <c r="D985" s="286">
        <v>0</v>
      </c>
      <c r="E985" s="286">
        <v>0</v>
      </c>
      <c r="F985" s="286">
        <v>0</v>
      </c>
      <c r="G985" s="286">
        <v>0</v>
      </c>
      <c r="H985" s="286">
        <v>0</v>
      </c>
      <c r="I985" s="286">
        <v>0</v>
      </c>
      <c r="J985" s="286">
        <v>0</v>
      </c>
      <c r="K985" s="438">
        <f>SUM(C985:J985)</f>
        <v>0</v>
      </c>
    </row>
    <row r="986" spans="1:12" ht="12.75">
      <c r="B986" s="528" t="s">
        <v>625</v>
      </c>
      <c r="C986" s="286">
        <v>0</v>
      </c>
      <c r="D986" s="286">
        <v>0</v>
      </c>
      <c r="E986" s="286">
        <v>0</v>
      </c>
      <c r="F986" s="286">
        <v>0</v>
      </c>
      <c r="G986" s="286">
        <v>0</v>
      </c>
      <c r="H986" s="286">
        <v>0</v>
      </c>
      <c r="I986" s="286">
        <v>0</v>
      </c>
      <c r="J986" s="286">
        <v>0</v>
      </c>
      <c r="K986" s="438">
        <f>SUM(C986:J986)</f>
        <v>0</v>
      </c>
    </row>
    <row r="987" spans="1:12" ht="13.5" thickBot="1">
      <c r="B987" s="547" t="s">
        <v>585</v>
      </c>
      <c r="C987" s="548">
        <v>0</v>
      </c>
      <c r="D987" s="548">
        <v>0</v>
      </c>
      <c r="E987" s="548">
        <v>0</v>
      </c>
      <c r="F987" s="548">
        <v>0</v>
      </c>
      <c r="G987" s="548">
        <v>0</v>
      </c>
      <c r="H987" s="548">
        <v>0</v>
      </c>
      <c r="I987" s="548">
        <v>0</v>
      </c>
      <c r="J987" s="548">
        <v>0</v>
      </c>
      <c r="K987" s="549">
        <f>SUM(C987:J987)</f>
        <v>0</v>
      </c>
    </row>
    <row r="988" spans="1:12" s="3" customFormat="1" ht="13.5" thickBot="1">
      <c r="A988" s="251"/>
      <c r="B988" s="7" t="s">
        <v>222</v>
      </c>
      <c r="C988" s="414">
        <f t="shared" ref="C988:K988" si="15">SUM(C984:C987)</f>
        <v>0</v>
      </c>
      <c r="D988" s="380">
        <f t="shared" si="15"/>
        <v>0</v>
      </c>
      <c r="E988" s="380">
        <f t="shared" si="15"/>
        <v>0</v>
      </c>
      <c r="F988" s="380">
        <f t="shared" si="15"/>
        <v>0</v>
      </c>
      <c r="G988" s="380">
        <f t="shared" si="15"/>
        <v>0</v>
      </c>
      <c r="H988" s="380">
        <f t="shared" si="15"/>
        <v>0</v>
      </c>
      <c r="I988" s="380">
        <f t="shared" si="15"/>
        <v>0</v>
      </c>
      <c r="J988" s="380">
        <f t="shared" si="15"/>
        <v>0</v>
      </c>
      <c r="K988" s="380">
        <f t="shared" si="15"/>
        <v>0</v>
      </c>
    </row>
    <row r="989" spans="1:12" ht="12.75">
      <c r="B989" s="544" t="s">
        <v>730</v>
      </c>
      <c r="C989" s="545" t="s">
        <v>563</v>
      </c>
      <c r="D989" s="545" t="s">
        <v>563</v>
      </c>
      <c r="E989" s="545" t="s">
        <v>563</v>
      </c>
      <c r="F989" s="545" t="s">
        <v>563</v>
      </c>
      <c r="G989" s="545" t="s">
        <v>563</v>
      </c>
      <c r="H989" s="545" t="s">
        <v>563</v>
      </c>
      <c r="I989" s="545" t="s">
        <v>563</v>
      </c>
      <c r="J989" s="545" t="s">
        <v>563</v>
      </c>
      <c r="K989" s="546" t="s">
        <v>563</v>
      </c>
    </row>
    <row r="990" spans="1:12" ht="12.75">
      <c r="B990" s="528" t="s">
        <v>584</v>
      </c>
      <c r="C990" s="286">
        <v>0</v>
      </c>
      <c r="D990" s="286">
        <v>0</v>
      </c>
      <c r="E990" s="286">
        <v>0</v>
      </c>
      <c r="F990" s="286">
        <v>0</v>
      </c>
      <c r="G990" s="286">
        <v>0</v>
      </c>
      <c r="H990" s="286">
        <v>0</v>
      </c>
      <c r="I990" s="286">
        <v>0</v>
      </c>
      <c r="J990" s="286">
        <v>0</v>
      </c>
      <c r="K990" s="438">
        <f>SUM(C990:J990)</f>
        <v>0</v>
      </c>
    </row>
    <row r="991" spans="1:12" ht="12.75">
      <c r="B991" s="528" t="s">
        <v>562</v>
      </c>
      <c r="C991" s="286">
        <v>0</v>
      </c>
      <c r="D991" s="286">
        <v>0</v>
      </c>
      <c r="E991" s="286">
        <v>0</v>
      </c>
      <c r="F991" s="286">
        <v>0</v>
      </c>
      <c r="G991" s="286">
        <v>0</v>
      </c>
      <c r="H991" s="286">
        <v>0</v>
      </c>
      <c r="I991" s="286">
        <v>0</v>
      </c>
      <c r="J991" s="286">
        <v>0</v>
      </c>
      <c r="K991" s="438">
        <f>SUM(C991:J991)</f>
        <v>0</v>
      </c>
    </row>
    <row r="992" spans="1:12" ht="12.75">
      <c r="B992" s="528" t="s">
        <v>625</v>
      </c>
      <c r="C992" s="286">
        <v>0</v>
      </c>
      <c r="D992" s="286">
        <v>0</v>
      </c>
      <c r="E992" s="286">
        <v>0</v>
      </c>
      <c r="F992" s="286">
        <v>0</v>
      </c>
      <c r="G992" s="286">
        <v>0</v>
      </c>
      <c r="H992" s="286">
        <v>0</v>
      </c>
      <c r="I992" s="286">
        <v>0</v>
      </c>
      <c r="J992" s="286">
        <v>0</v>
      </c>
      <c r="K992" s="438">
        <f>SUM(C992:J992)</f>
        <v>0</v>
      </c>
    </row>
    <row r="993" spans="1:12" ht="13.5" thickBot="1">
      <c r="B993" s="547" t="s">
        <v>585</v>
      </c>
      <c r="C993" s="548">
        <v>0</v>
      </c>
      <c r="D993" s="548">
        <v>0</v>
      </c>
      <c r="E993" s="548">
        <v>0</v>
      </c>
      <c r="F993" s="548">
        <v>0</v>
      </c>
      <c r="G993" s="548">
        <v>0</v>
      </c>
      <c r="H993" s="548">
        <v>0</v>
      </c>
      <c r="I993" s="548">
        <v>0</v>
      </c>
      <c r="J993" s="548">
        <v>0</v>
      </c>
      <c r="K993" s="549">
        <f>SUM(C993:J993)</f>
        <v>0</v>
      </c>
    </row>
    <row r="994" spans="1:12" s="3" customFormat="1" ht="13.5" thickBot="1">
      <c r="A994" s="251"/>
      <c r="B994" s="12" t="s">
        <v>221</v>
      </c>
      <c r="C994" s="396">
        <f t="shared" ref="C994:K994" si="16">SUM(C990:C993)</f>
        <v>0</v>
      </c>
      <c r="D994" s="480">
        <f t="shared" si="16"/>
        <v>0</v>
      </c>
      <c r="E994" s="480">
        <f t="shared" si="16"/>
        <v>0</v>
      </c>
      <c r="F994" s="480">
        <f t="shared" si="16"/>
        <v>0</v>
      </c>
      <c r="G994" s="480">
        <f t="shared" si="16"/>
        <v>0</v>
      </c>
      <c r="H994" s="480">
        <f t="shared" si="16"/>
        <v>0</v>
      </c>
      <c r="I994" s="480">
        <f t="shared" si="16"/>
        <v>0</v>
      </c>
      <c r="J994" s="480">
        <f t="shared" si="16"/>
        <v>0</v>
      </c>
      <c r="K994" s="480">
        <f t="shared" si="16"/>
        <v>0</v>
      </c>
    </row>
    <row r="995" spans="1:12" s="3" customFormat="1" ht="13.5" thickBot="1">
      <c r="A995" s="251"/>
      <c r="B995" s="13" t="s">
        <v>134</v>
      </c>
      <c r="C995" s="44">
        <f>C988+C994</f>
        <v>0</v>
      </c>
      <c r="D995" s="44">
        <f t="shared" ref="D995:K995" si="17">D988+D994</f>
        <v>0</v>
      </c>
      <c r="E995" s="44">
        <f t="shared" si="17"/>
        <v>0</v>
      </c>
      <c r="F995" s="44">
        <f t="shared" si="17"/>
        <v>0</v>
      </c>
      <c r="G995" s="44">
        <f t="shared" si="17"/>
        <v>0</v>
      </c>
      <c r="H995" s="44">
        <f t="shared" si="17"/>
        <v>0</v>
      </c>
      <c r="I995" s="44">
        <f t="shared" si="17"/>
        <v>0</v>
      </c>
      <c r="J995" s="44">
        <f t="shared" si="17"/>
        <v>0</v>
      </c>
      <c r="K995" s="44">
        <f t="shared" si="17"/>
        <v>0</v>
      </c>
    </row>
    <row r="996" spans="1:12" s="3" customFormat="1" ht="26.25" thickBot="1">
      <c r="A996" s="251"/>
      <c r="B996" s="550" t="s">
        <v>880</v>
      </c>
      <c r="C996" s="411" t="s">
        <v>563</v>
      </c>
      <c r="D996" s="411" t="s">
        <v>563</v>
      </c>
      <c r="E996" s="411"/>
      <c r="F996" s="411"/>
      <c r="G996" s="411"/>
      <c r="H996" s="411"/>
      <c r="I996" s="411"/>
      <c r="J996" s="411"/>
      <c r="K996" s="551">
        <f>SUBTOTAL(9,C996:J996)</f>
        <v>0</v>
      </c>
    </row>
    <row r="997" spans="1:12" s="3" customFormat="1" ht="12.75">
      <c r="A997" s="251"/>
      <c r="B997" s="39" t="s">
        <v>1389</v>
      </c>
      <c r="C997" s="285"/>
      <c r="D997" s="285"/>
      <c r="E997" s="285"/>
      <c r="F997" s="285"/>
      <c r="G997" s="285"/>
      <c r="H997" s="285"/>
      <c r="I997" s="285"/>
      <c r="J997" s="285"/>
      <c r="K997" s="71"/>
    </row>
    <row r="998" spans="1:12" s="316" customFormat="1" ht="12.75">
      <c r="A998" s="330"/>
      <c r="B998" s="55" t="s">
        <v>686</v>
      </c>
      <c r="C998" s="297"/>
      <c r="D998" s="297"/>
      <c r="E998" s="297"/>
      <c r="F998" s="297"/>
      <c r="G998" s="297"/>
      <c r="H998" s="297"/>
      <c r="I998" s="297"/>
      <c r="J998" s="297"/>
    </row>
    <row r="999" spans="1:12" s="316" customFormat="1" ht="12.75">
      <c r="A999" s="330"/>
      <c r="B999" s="55" t="s">
        <v>232</v>
      </c>
      <c r="C999" s="297"/>
      <c r="D999" s="297"/>
      <c r="E999" s="297"/>
      <c r="F999" s="297"/>
      <c r="G999" s="297"/>
      <c r="H999" s="297"/>
      <c r="I999" s="297"/>
      <c r="J999" s="297"/>
    </row>
    <row r="1000" spans="1:12" s="316" customFormat="1" ht="39" customHeight="1">
      <c r="A1000" s="330"/>
      <c r="B1000" s="955" t="s">
        <v>1060</v>
      </c>
      <c r="C1000" s="955"/>
      <c r="D1000" s="955"/>
      <c r="E1000" s="955"/>
      <c r="F1000" s="955"/>
      <c r="G1000" s="955"/>
      <c r="H1000" s="955"/>
      <c r="I1000" s="955"/>
      <c r="J1000" s="955"/>
      <c r="K1000" s="955"/>
    </row>
    <row r="1001" spans="1:12" ht="12.75">
      <c r="B1001" s="919" t="s">
        <v>1211</v>
      </c>
      <c r="C1001" s="919"/>
      <c r="D1001" s="919"/>
      <c r="E1001" s="919"/>
      <c r="F1001" s="919"/>
      <c r="G1001" s="919"/>
      <c r="H1001" s="919"/>
      <c r="I1001" s="919"/>
      <c r="J1001" s="919"/>
      <c r="K1001" s="919"/>
    </row>
    <row r="1002" spans="1:12" ht="12.75">
      <c r="B1002" s="6" t="s">
        <v>1061</v>
      </c>
      <c r="C1002" s="102"/>
      <c r="D1002" s="102"/>
      <c r="E1002" s="102"/>
    </row>
    <row r="1003" spans="1:12" ht="12.75" hidden="1" customHeight="1">
      <c r="A1003" s="251" t="s">
        <v>820</v>
      </c>
      <c r="C1003" s="102"/>
      <c r="D1003" s="102"/>
      <c r="E1003" s="102"/>
    </row>
    <row r="1004" spans="1:12" ht="12.75" hidden="1" customHeight="1">
      <c r="A1004" s="251" t="s">
        <v>820</v>
      </c>
      <c r="B1004" s="222" t="s">
        <v>1080</v>
      </c>
      <c r="C1004" s="168"/>
      <c r="D1004" s="214"/>
      <c r="E1004" s="213"/>
      <c r="J1004" s="102"/>
      <c r="L1004" s="230"/>
    </row>
    <row r="1005" spans="1:12" ht="38.25" hidden="1" customHeight="1">
      <c r="A1005" s="251" t="s">
        <v>820</v>
      </c>
      <c r="B1005" s="939" t="s">
        <v>1067</v>
      </c>
      <c r="C1005" s="940"/>
      <c r="D1005" s="941"/>
      <c r="E1005" s="216" t="s">
        <v>806</v>
      </c>
      <c r="J1005" s="102"/>
      <c r="L1005" s="230"/>
    </row>
    <row r="1006" spans="1:12" ht="12.75" hidden="1" customHeight="1">
      <c r="A1006" s="251" t="s">
        <v>820</v>
      </c>
      <c r="B1006" s="314" t="s">
        <v>1090</v>
      </c>
      <c r="C1006" s="302"/>
      <c r="D1006" s="302"/>
      <c r="E1006" s="304"/>
      <c r="J1006" s="102"/>
      <c r="L1006" s="230"/>
    </row>
    <row r="1007" spans="1:12" ht="12.75" hidden="1" customHeight="1">
      <c r="A1007" s="251" t="s">
        <v>820</v>
      </c>
      <c r="B1007" s="612" t="s">
        <v>1091</v>
      </c>
      <c r="C1007" s="131"/>
      <c r="D1007" s="131"/>
      <c r="E1007" s="308"/>
      <c r="J1007" s="102"/>
      <c r="L1007" s="230"/>
    </row>
    <row r="1008" spans="1:12" ht="12.75" hidden="1" customHeight="1">
      <c r="A1008" s="251" t="s">
        <v>820</v>
      </c>
      <c r="B1008" s="319" t="s">
        <v>1092</v>
      </c>
      <c r="C1008" s="131"/>
      <c r="D1008" s="131"/>
      <c r="E1008" s="308"/>
      <c r="J1008" s="102"/>
      <c r="L1008" s="230"/>
    </row>
    <row r="1009" spans="1:12" ht="12.75" hidden="1" customHeight="1">
      <c r="A1009" s="251" t="s">
        <v>820</v>
      </c>
      <c r="B1009" s="319" t="s">
        <v>1065</v>
      </c>
      <c r="C1009" s="131"/>
      <c r="D1009" s="131"/>
      <c r="E1009" s="308"/>
      <c r="J1009" s="102"/>
      <c r="L1009" s="230"/>
    </row>
    <row r="1010" spans="1:12" ht="12.75" hidden="1" customHeight="1">
      <c r="A1010" s="251" t="s">
        <v>820</v>
      </c>
      <c r="B1010" s="319" t="s">
        <v>1094</v>
      </c>
      <c r="C1010" s="131"/>
      <c r="D1010" s="131"/>
      <c r="E1010" s="308"/>
      <c r="J1010" s="102"/>
      <c r="L1010" s="230"/>
    </row>
    <row r="1011" spans="1:12" ht="12.75" hidden="1" customHeight="1">
      <c r="A1011" s="251" t="s">
        <v>820</v>
      </c>
      <c r="B1011" s="317" t="s">
        <v>1088</v>
      </c>
      <c r="C1011" s="166"/>
      <c r="D1011" s="166"/>
      <c r="E1011" s="688">
        <f>E1006+E1007-E1008-E1009-E1010</f>
        <v>0</v>
      </c>
      <c r="J1011" s="102"/>
      <c r="L1011" s="230"/>
    </row>
    <row r="1012" spans="1:12" ht="12.75" hidden="1" customHeight="1">
      <c r="A1012" s="251" t="s">
        <v>820</v>
      </c>
      <c r="B1012" s="509" t="s">
        <v>144</v>
      </c>
      <c r="C1012" s="180"/>
      <c r="D1012" s="180"/>
      <c r="E1012" s="511" t="e">
        <f>E1008/(E1006+E1007-E1009)</f>
        <v>#DIV/0!</v>
      </c>
      <c r="J1012" s="102"/>
      <c r="L1012" s="230"/>
    </row>
    <row r="1013" spans="1:12" ht="12.75" hidden="1" customHeight="1">
      <c r="A1013" s="251" t="s">
        <v>820</v>
      </c>
      <c r="B1013" s="39" t="s">
        <v>1271</v>
      </c>
      <c r="C1013" s="50"/>
      <c r="D1013" s="50"/>
      <c r="H1013" s="102"/>
      <c r="L1013" s="230"/>
    </row>
    <row r="1014" spans="1:12" ht="12.75" hidden="1" customHeight="1">
      <c r="A1014" s="251" t="s">
        <v>820</v>
      </c>
      <c r="H1014" s="102"/>
      <c r="L1014" s="230"/>
    </row>
    <row r="1015" spans="1:12" ht="12.75" hidden="1" customHeight="1">
      <c r="A1015" s="251" t="s">
        <v>820</v>
      </c>
      <c r="B1015" s="222" t="s">
        <v>1081</v>
      </c>
      <c r="C1015" s="168"/>
      <c r="D1015" s="168"/>
      <c r="E1015" s="168"/>
      <c r="F1015" s="168"/>
      <c r="G1015" s="168"/>
      <c r="H1015" s="168"/>
      <c r="I1015" s="214"/>
      <c r="J1015" s="213"/>
      <c r="L1015" s="230"/>
    </row>
    <row r="1016" spans="1:12" ht="38.25" hidden="1" customHeight="1">
      <c r="A1016" s="251" t="s">
        <v>820</v>
      </c>
      <c r="B1016" s="226" t="s">
        <v>1068</v>
      </c>
      <c r="C1016" s="170"/>
      <c r="D1016" s="170"/>
      <c r="E1016" s="170"/>
      <c r="F1016" s="170"/>
      <c r="G1016" s="170"/>
      <c r="H1016" s="170"/>
      <c r="I1016" s="216"/>
      <c r="J1016" s="216" t="s">
        <v>806</v>
      </c>
      <c r="L1016" s="230"/>
    </row>
    <row r="1017" spans="1:12" ht="12.75" hidden="1" customHeight="1">
      <c r="A1017" s="251" t="s">
        <v>820</v>
      </c>
      <c r="B1017" s="300" t="s">
        <v>1069</v>
      </c>
      <c r="C1017" s="301"/>
      <c r="D1017" s="131"/>
      <c r="E1017" s="131"/>
      <c r="F1017" s="131"/>
      <c r="G1017" s="131"/>
      <c r="H1017" s="302"/>
      <c r="I1017" s="303"/>
      <c r="J1017" s="305"/>
      <c r="L1017" s="230"/>
    </row>
    <row r="1018" spans="1:12" ht="12.75" hidden="1" customHeight="1">
      <c r="A1018" s="251" t="s">
        <v>820</v>
      </c>
      <c r="B1018" s="306" t="s">
        <v>1079</v>
      </c>
      <c r="C1018" s="301"/>
      <c r="D1018" s="131"/>
      <c r="E1018" s="131"/>
      <c r="F1018" s="131"/>
      <c r="G1018" s="131"/>
      <c r="H1018" s="131"/>
      <c r="I1018" s="307"/>
      <c r="J1018" s="309"/>
      <c r="L1018" s="230"/>
    </row>
    <row r="1019" spans="1:12" ht="12.75" hidden="1" customHeight="1">
      <c r="A1019" s="251" t="s">
        <v>820</v>
      </c>
      <c r="B1019" s="306" t="s">
        <v>1077</v>
      </c>
      <c r="C1019" s="301"/>
      <c r="D1019" s="131"/>
      <c r="E1019" s="131"/>
      <c r="F1019" s="131"/>
      <c r="G1019" s="131"/>
      <c r="H1019" s="131"/>
      <c r="I1019" s="307"/>
      <c r="J1019" s="309"/>
      <c r="L1019" s="230"/>
    </row>
    <row r="1020" spans="1:12" ht="12.75" hidden="1" customHeight="1">
      <c r="A1020" s="251" t="s">
        <v>820</v>
      </c>
      <c r="B1020" s="310" t="s">
        <v>1076</v>
      </c>
      <c r="C1020" s="311"/>
      <c r="D1020" s="311"/>
      <c r="E1020" s="311"/>
      <c r="F1020" s="311"/>
      <c r="G1020" s="311"/>
      <c r="H1020" s="311"/>
      <c r="I1020" s="312"/>
      <c r="J1020" s="309"/>
      <c r="L1020" s="230"/>
    </row>
    <row r="1021" spans="1:12" ht="12.75" hidden="1" customHeight="1">
      <c r="A1021" s="251" t="s">
        <v>820</v>
      </c>
      <c r="B1021" s="221" t="s">
        <v>149</v>
      </c>
      <c r="C1021" s="212"/>
      <c r="D1021" s="224"/>
      <c r="E1021" s="127"/>
      <c r="F1021" s="127"/>
      <c r="G1021" s="127"/>
      <c r="H1021" s="127"/>
      <c r="I1021" s="225"/>
      <c r="J1021" s="228">
        <f>J1018+J1020</f>
        <v>0</v>
      </c>
      <c r="L1021" s="230"/>
    </row>
    <row r="1022" spans="1:12" ht="12.75" hidden="1" customHeight="1">
      <c r="A1022" s="251" t="s">
        <v>820</v>
      </c>
      <c r="B1022" s="314" t="s">
        <v>1070</v>
      </c>
      <c r="C1022" s="302"/>
      <c r="D1022" s="302"/>
      <c r="E1022" s="302"/>
      <c r="F1022" s="302"/>
      <c r="G1022" s="302"/>
      <c r="H1022" s="302"/>
      <c r="I1022" s="303"/>
      <c r="J1022" s="305"/>
      <c r="L1022" s="230"/>
    </row>
    <row r="1023" spans="1:12" ht="12.75" hidden="1" customHeight="1">
      <c r="A1023" s="251" t="s">
        <v>820</v>
      </c>
      <c r="B1023" s="310" t="s">
        <v>1078</v>
      </c>
      <c r="C1023" s="311"/>
      <c r="D1023" s="311"/>
      <c r="E1023" s="311"/>
      <c r="F1023" s="311"/>
      <c r="G1023" s="311"/>
      <c r="H1023" s="311"/>
      <c r="I1023" s="312"/>
      <c r="J1023" s="315"/>
      <c r="L1023" s="230"/>
    </row>
    <row r="1024" spans="1:12" ht="12.75" hidden="1" customHeight="1">
      <c r="A1024" s="251" t="s">
        <v>820</v>
      </c>
      <c r="B1024" s="39" t="s">
        <v>1271</v>
      </c>
      <c r="C1024" s="131"/>
      <c r="D1024" s="131"/>
      <c r="E1024" s="131"/>
      <c r="F1024" s="131"/>
      <c r="G1024" s="131"/>
      <c r="H1024" s="131"/>
      <c r="I1024" s="131"/>
      <c r="J1024" s="102"/>
      <c r="L1024" s="230"/>
    </row>
    <row r="1025" spans="1:12" ht="12.75" hidden="1" customHeight="1">
      <c r="A1025" s="251" t="s">
        <v>820</v>
      </c>
      <c r="B1025" s="49" t="s">
        <v>1071</v>
      </c>
      <c r="C1025" s="316"/>
      <c r="D1025" s="316"/>
      <c r="H1025" s="102"/>
      <c r="L1025" s="230"/>
    </row>
    <row r="1026" spans="1:12" ht="12.75" hidden="1" customHeight="1">
      <c r="A1026" s="251" t="s">
        <v>820</v>
      </c>
      <c r="B1026" s="49" t="s">
        <v>1072</v>
      </c>
      <c r="C1026" s="316"/>
      <c r="D1026" s="316"/>
      <c r="H1026" s="102"/>
    </row>
    <row r="1027" spans="1:12" ht="12.75" hidden="1" customHeight="1">
      <c r="A1027" s="251" t="s">
        <v>820</v>
      </c>
      <c r="B1027" s="49" t="s">
        <v>1073</v>
      </c>
      <c r="C1027" s="316"/>
      <c r="D1027" s="316"/>
      <c r="H1027" s="102"/>
    </row>
    <row r="1028" spans="1:12" ht="12.75" hidden="1" customHeight="1">
      <c r="A1028" s="251" t="s">
        <v>820</v>
      </c>
      <c r="B1028" s="49" t="s">
        <v>1074</v>
      </c>
      <c r="C1028" s="316"/>
      <c r="D1028" s="316"/>
      <c r="H1028" s="102"/>
    </row>
    <row r="1029" spans="1:12" ht="12.75" hidden="1" customHeight="1">
      <c r="A1029" s="251" t="s">
        <v>820</v>
      </c>
      <c r="B1029" s="49" t="s">
        <v>1075</v>
      </c>
      <c r="C1029" s="316"/>
      <c r="D1029" s="316"/>
      <c r="H1029" s="102"/>
    </row>
    <row r="1030" spans="1:12" ht="12.75" hidden="1" customHeight="1">
      <c r="A1030" s="251" t="s">
        <v>820</v>
      </c>
      <c r="B1030" s="49"/>
      <c r="C1030" s="316"/>
      <c r="D1030" s="316"/>
      <c r="H1030" s="102"/>
    </row>
    <row r="1031" spans="1:12" ht="13.5" hidden="1" customHeight="1" thickBot="1">
      <c r="A1031" s="251" t="s">
        <v>820</v>
      </c>
    </row>
    <row r="1032" spans="1:12" ht="12.75" hidden="1" customHeight="1">
      <c r="A1032" s="251" t="s">
        <v>820</v>
      </c>
      <c r="B1032" s="8" t="s">
        <v>214</v>
      </c>
      <c r="C1032" s="398"/>
      <c r="D1032" s="398"/>
      <c r="E1032" s="410"/>
      <c r="F1032" s="597" t="s">
        <v>583</v>
      </c>
    </row>
    <row r="1033" spans="1:12" ht="10.5" hidden="1" customHeight="1">
      <c r="A1033" s="251" t="s">
        <v>820</v>
      </c>
      <c r="B1033" s="7" t="s">
        <v>723</v>
      </c>
      <c r="C1033" s="6"/>
      <c r="D1033" s="6"/>
      <c r="E1033" s="386" t="s">
        <v>806</v>
      </c>
      <c r="F1033" s="407" t="s">
        <v>466</v>
      </c>
    </row>
    <row r="1034" spans="1:12" ht="10.5" hidden="1" customHeight="1">
      <c r="A1034" s="251" t="s">
        <v>820</v>
      </c>
      <c r="B1034" s="7" t="s">
        <v>22</v>
      </c>
      <c r="C1034" s="6"/>
      <c r="D1034" s="6"/>
      <c r="E1034" s="386" t="s">
        <v>313</v>
      </c>
      <c r="F1034" s="407" t="s">
        <v>626</v>
      </c>
    </row>
    <row r="1035" spans="1:12" ht="10.5" hidden="1" customHeight="1">
      <c r="A1035" s="251" t="s">
        <v>820</v>
      </c>
      <c r="B1035" s="7" t="s">
        <v>1294</v>
      </c>
      <c r="C1035" s="6"/>
      <c r="D1035" s="6"/>
      <c r="E1035" s="386"/>
      <c r="F1035" s="407" t="s">
        <v>627</v>
      </c>
    </row>
    <row r="1036" spans="1:12" ht="12.75" hidden="1" customHeight="1" thickBot="1">
      <c r="A1036" s="251" t="s">
        <v>820</v>
      </c>
      <c r="B1036" s="246"/>
      <c r="C1036" s="255"/>
      <c r="D1036" s="255"/>
      <c r="E1036" s="35"/>
      <c r="F1036" s="409" t="s">
        <v>802</v>
      </c>
    </row>
    <row r="1037" spans="1:12" ht="14.45" hidden="1" customHeight="1">
      <c r="A1037" s="251" t="s">
        <v>820</v>
      </c>
      <c r="B1037" s="248" t="s">
        <v>628</v>
      </c>
      <c r="C1037" s="102"/>
      <c r="E1037" s="289">
        <v>0</v>
      </c>
      <c r="F1037" s="266">
        <v>0</v>
      </c>
    </row>
    <row r="1038" spans="1:12" ht="12.75" hidden="1" customHeight="1">
      <c r="A1038" s="251" t="s">
        <v>820</v>
      </c>
      <c r="B1038" s="248" t="s">
        <v>283</v>
      </c>
      <c r="C1038" s="102"/>
      <c r="E1038" s="289">
        <v>0</v>
      </c>
      <c r="F1038" s="266">
        <v>0</v>
      </c>
    </row>
    <row r="1039" spans="1:12" ht="13.5" hidden="1" customHeight="1" thickBot="1">
      <c r="A1039" s="251" t="s">
        <v>820</v>
      </c>
      <c r="B1039" s="248" t="s">
        <v>350</v>
      </c>
      <c r="C1039" s="102"/>
      <c r="E1039" s="289">
        <v>0</v>
      </c>
      <c r="F1039" s="266">
        <v>0</v>
      </c>
    </row>
    <row r="1040" spans="1:12" ht="14.45" hidden="1" customHeight="1" thickBot="1">
      <c r="A1040" s="251" t="s">
        <v>820</v>
      </c>
      <c r="B1040" s="249" t="s">
        <v>776</v>
      </c>
      <c r="C1040" s="290"/>
      <c r="D1040" s="290"/>
      <c r="E1040" s="329">
        <f>SUM(E1037:E1039)</f>
        <v>0</v>
      </c>
      <c r="F1040" s="458">
        <f>SUM(F1037:F1039)</f>
        <v>0</v>
      </c>
    </row>
    <row r="1041" spans="1:9" ht="14.45" hidden="1" customHeight="1">
      <c r="A1041" s="251" t="s">
        <v>820</v>
      </c>
      <c r="B1041" s="39" t="s">
        <v>207</v>
      </c>
      <c r="C1041" s="102"/>
      <c r="D1041" s="102"/>
    </row>
    <row r="1042" spans="1:9" ht="12.75" hidden="1" customHeight="1">
      <c r="A1042" s="251" t="s">
        <v>820</v>
      </c>
      <c r="B1042" s="39" t="s">
        <v>225</v>
      </c>
    </row>
    <row r="1043" spans="1:9" ht="12.75" hidden="1" customHeight="1">
      <c r="A1043" s="251" t="s">
        <v>820</v>
      </c>
      <c r="B1043" s="55" t="s">
        <v>1270</v>
      </c>
    </row>
    <row r="1044" spans="1:9" ht="13.5" hidden="1" customHeight="1" thickBot="1">
      <c r="A1044" s="251" t="s">
        <v>820</v>
      </c>
      <c r="B1044" s="39"/>
    </row>
    <row r="1045" spans="1:9" ht="12.75" hidden="1" customHeight="1">
      <c r="A1045" s="251" t="s">
        <v>820</v>
      </c>
      <c r="B1045" s="8" t="s">
        <v>215</v>
      </c>
      <c r="C1045" s="398"/>
      <c r="D1045" s="398"/>
      <c r="E1045" s="398"/>
      <c r="F1045" s="398"/>
      <c r="G1045" s="410" t="s">
        <v>23</v>
      </c>
    </row>
    <row r="1046" spans="1:9" ht="13.5" hidden="1" customHeight="1" thickBot="1">
      <c r="A1046" s="251" t="s">
        <v>820</v>
      </c>
      <c r="B1046" s="12" t="s">
        <v>1295</v>
      </c>
      <c r="C1046" s="14"/>
      <c r="D1046" s="14"/>
      <c r="E1046" s="14"/>
      <c r="F1046" s="14"/>
      <c r="G1046" s="416" t="s">
        <v>774</v>
      </c>
    </row>
    <row r="1047" spans="1:9" ht="12.75" hidden="1" customHeight="1">
      <c r="A1047" s="251" t="s">
        <v>820</v>
      </c>
      <c r="B1047" s="248" t="s">
        <v>93</v>
      </c>
      <c r="G1047" s="289">
        <v>0</v>
      </c>
    </row>
    <row r="1048" spans="1:9" ht="12.75" hidden="1" customHeight="1">
      <c r="A1048" s="251" t="s">
        <v>820</v>
      </c>
      <c r="B1048" s="248" t="s">
        <v>94</v>
      </c>
      <c r="G1048" s="289">
        <v>0</v>
      </c>
    </row>
    <row r="1049" spans="1:9" ht="12.75" hidden="1" customHeight="1">
      <c r="A1049" s="251" t="s">
        <v>820</v>
      </c>
      <c r="B1049" s="248" t="s">
        <v>664</v>
      </c>
      <c r="G1049" s="289">
        <v>0</v>
      </c>
    </row>
    <row r="1050" spans="1:9" ht="12.75" hidden="1" customHeight="1">
      <c r="A1050" s="251" t="s">
        <v>820</v>
      </c>
      <c r="B1050" s="248" t="s">
        <v>665</v>
      </c>
      <c r="G1050" s="289">
        <v>0</v>
      </c>
    </row>
    <row r="1051" spans="1:9" ht="13.5" hidden="1" customHeight="1" thickBot="1">
      <c r="A1051" s="251" t="s">
        <v>820</v>
      </c>
      <c r="B1051" s="248" t="s">
        <v>27</v>
      </c>
      <c r="G1051" s="289">
        <v>0</v>
      </c>
    </row>
    <row r="1052" spans="1:9" ht="13.5" hidden="1" customHeight="1" thickBot="1">
      <c r="A1052" s="251" t="s">
        <v>820</v>
      </c>
      <c r="B1052" s="13" t="s">
        <v>28</v>
      </c>
      <c r="C1052" s="290"/>
      <c r="D1052" s="290"/>
      <c r="E1052" s="290"/>
      <c r="F1052" s="290"/>
      <c r="G1052" s="329">
        <f>SUM(G1047:G1051)</f>
        <v>0</v>
      </c>
    </row>
    <row r="1053" spans="1:9" ht="12.75" hidden="1" customHeight="1">
      <c r="A1053" s="251" t="s">
        <v>820</v>
      </c>
      <c r="B1053" s="55" t="s">
        <v>1268</v>
      </c>
      <c r="D1053" s="102"/>
      <c r="G1053" s="322"/>
      <c r="H1053" s="323" t="s">
        <v>415</v>
      </c>
      <c r="I1053" s="552" t="str">
        <f>IF((E1040-G1052)=0,"","NB! avvik fra tabell 3-10")</f>
        <v/>
      </c>
    </row>
    <row r="1054" spans="1:9" ht="12.75" hidden="1" customHeight="1">
      <c r="A1054" s="251" t="s">
        <v>820</v>
      </c>
      <c r="B1054" s="55" t="s">
        <v>1269</v>
      </c>
    </row>
    <row r="1055" spans="1:9" ht="12.75" hidden="1" customHeight="1">
      <c r="A1055" s="251" t="s">
        <v>820</v>
      </c>
      <c r="B1055" s="40" t="s">
        <v>218</v>
      </c>
    </row>
    <row r="1056" spans="1:9" ht="13.5" hidden="1" customHeight="1" thickBot="1">
      <c r="A1056" s="251" t="s">
        <v>820</v>
      </c>
    </row>
    <row r="1057" spans="1:10" s="50" customFormat="1" ht="64.5" hidden="1" customHeight="1" thickBot="1">
      <c r="A1057" s="293" t="s">
        <v>820</v>
      </c>
      <c r="B1057" s="801" t="s">
        <v>1296</v>
      </c>
      <c r="C1057" s="242"/>
      <c r="D1057" s="242"/>
      <c r="E1057" s="242"/>
      <c r="F1057" s="242"/>
      <c r="G1057" s="339" t="s">
        <v>471</v>
      </c>
    </row>
    <row r="1058" spans="1:10" ht="12.75" hidden="1" customHeight="1">
      <c r="A1058" s="251" t="s">
        <v>820</v>
      </c>
      <c r="B1058" s="553" t="s">
        <v>666</v>
      </c>
      <c r="G1058" s="424">
        <v>0</v>
      </c>
    </row>
    <row r="1059" spans="1:10" ht="12.75" hidden="1" customHeight="1">
      <c r="A1059" s="251" t="s">
        <v>820</v>
      </c>
      <c r="B1059" s="553" t="s">
        <v>667</v>
      </c>
      <c r="G1059" s="424" t="s">
        <v>480</v>
      </c>
    </row>
    <row r="1060" spans="1:10" ht="12.75" hidden="1" customHeight="1">
      <c r="A1060" s="251" t="s">
        <v>820</v>
      </c>
      <c r="B1060" s="553" t="s">
        <v>671</v>
      </c>
      <c r="G1060" s="424">
        <v>0</v>
      </c>
    </row>
    <row r="1061" spans="1:10" ht="12.75" hidden="1" customHeight="1">
      <c r="A1061" s="251" t="s">
        <v>820</v>
      </c>
      <c r="B1061" s="553" t="s">
        <v>668</v>
      </c>
      <c r="G1061" s="424">
        <v>0</v>
      </c>
    </row>
    <row r="1062" spans="1:10" ht="12.75" hidden="1" customHeight="1">
      <c r="A1062" s="251" t="s">
        <v>820</v>
      </c>
      <c r="B1062" s="553" t="s">
        <v>669</v>
      </c>
      <c r="G1062" s="424">
        <v>0</v>
      </c>
    </row>
    <row r="1063" spans="1:10" ht="13.5" hidden="1" customHeight="1" thickBot="1">
      <c r="A1063" s="251" t="s">
        <v>820</v>
      </c>
      <c r="B1063" s="553" t="s">
        <v>670</v>
      </c>
      <c r="G1063" s="424">
        <v>0</v>
      </c>
    </row>
    <row r="1064" spans="1:10" ht="13.5" hidden="1" customHeight="1" thickBot="1">
      <c r="A1064" s="251" t="s">
        <v>820</v>
      </c>
      <c r="B1064" s="13" t="s">
        <v>766</v>
      </c>
      <c r="C1064" s="290"/>
      <c r="D1064" s="290"/>
      <c r="E1064" s="290"/>
      <c r="F1064" s="290"/>
      <c r="G1064" s="329">
        <f>SUM(G1060:G1063)</f>
        <v>0</v>
      </c>
    </row>
    <row r="1065" spans="1:10" ht="12.75" hidden="1" customHeight="1">
      <c r="A1065" s="251" t="s">
        <v>820</v>
      </c>
      <c r="B1065" s="55" t="s">
        <v>672</v>
      </c>
    </row>
    <row r="1066" spans="1:10" ht="12.75" hidden="1" customHeight="1">
      <c r="A1066" s="251" t="s">
        <v>820</v>
      </c>
    </row>
    <row r="1067" spans="1:10" ht="12.75" hidden="1" customHeight="1">
      <c r="A1067" s="251" t="s">
        <v>820</v>
      </c>
      <c r="D1067" s="494" t="s">
        <v>849</v>
      </c>
      <c r="E1067" s="391" t="str">
        <f>IF(G1058=G1064,"","Sum alle herav skal stemme med tallet i 1. rad")</f>
        <v/>
      </c>
    </row>
    <row r="1068" spans="1:10" ht="12.75" hidden="1" customHeight="1">
      <c r="A1068" s="251" t="s">
        <v>820</v>
      </c>
      <c r="D1068" s="494"/>
    </row>
    <row r="1069" spans="1:10" ht="12.75" hidden="1" customHeight="1">
      <c r="A1069" s="251" t="s">
        <v>820</v>
      </c>
      <c r="B1069" s="3"/>
      <c r="C1069" s="3"/>
      <c r="D1069" s="3"/>
      <c r="E1069" s="3"/>
      <c r="F1069" s="3"/>
      <c r="J1069" s="102"/>
    </row>
    <row r="1070" spans="1:10" ht="18.75" hidden="1" customHeight="1">
      <c r="A1070" s="251" t="s">
        <v>820</v>
      </c>
      <c r="B1070" s="57" t="s">
        <v>673</v>
      </c>
      <c r="C1070" s="3"/>
      <c r="D1070" s="3"/>
      <c r="E1070" s="3"/>
      <c r="F1070" s="3"/>
      <c r="J1070" s="102"/>
    </row>
    <row r="1071" spans="1:10" ht="12.75" hidden="1" customHeight="1">
      <c r="A1071" s="251" t="s">
        <v>820</v>
      </c>
    </row>
    <row r="1072" spans="1:10" ht="12.75" hidden="1" customHeight="1">
      <c r="A1072" s="251" t="s">
        <v>820</v>
      </c>
    </row>
    <row r="1073" spans="1:8" ht="12.75" hidden="1" customHeight="1">
      <c r="A1073" s="251" t="s">
        <v>820</v>
      </c>
    </row>
    <row r="1074" spans="1:8" ht="12.75" hidden="1" customHeight="1">
      <c r="A1074" s="251" t="s">
        <v>820</v>
      </c>
    </row>
    <row r="1075" spans="1:8" ht="13.5" hidden="1" customHeight="1" thickBot="1">
      <c r="A1075" s="251" t="s">
        <v>820</v>
      </c>
    </row>
    <row r="1076" spans="1:8" ht="12.75" hidden="1" customHeight="1">
      <c r="A1076" s="251" t="s">
        <v>820</v>
      </c>
      <c r="B1076" s="8" t="s">
        <v>737</v>
      </c>
      <c r="C1076" s="398"/>
      <c r="D1076" s="37" t="s">
        <v>806</v>
      </c>
      <c r="E1076" s="429" t="s">
        <v>806</v>
      </c>
      <c r="F1076" s="429" t="s">
        <v>490</v>
      </c>
    </row>
    <row r="1077" spans="1:8" ht="12.75" hidden="1" customHeight="1">
      <c r="A1077" s="251" t="s">
        <v>820</v>
      </c>
      <c r="B1077" s="7" t="s">
        <v>16</v>
      </c>
      <c r="C1077" s="6"/>
      <c r="D1077" s="386" t="s">
        <v>774</v>
      </c>
      <c r="E1077" s="430" t="s">
        <v>587</v>
      </c>
      <c r="F1077" s="430" t="s">
        <v>17</v>
      </c>
    </row>
    <row r="1078" spans="1:8" ht="12.75" hidden="1" customHeight="1">
      <c r="A1078" s="251" t="s">
        <v>820</v>
      </c>
      <c r="B1078" s="7" t="s">
        <v>5</v>
      </c>
      <c r="C1078" s="6"/>
      <c r="D1078" s="386"/>
      <c r="E1078" s="430" t="s">
        <v>459</v>
      </c>
      <c r="F1078" s="430" t="s">
        <v>588</v>
      </c>
    </row>
    <row r="1079" spans="1:8" ht="13.5" hidden="1" customHeight="1" thickBot="1">
      <c r="A1079" s="251" t="s">
        <v>820</v>
      </c>
      <c r="B1079" s="12"/>
      <c r="C1079" s="14"/>
      <c r="D1079" s="35"/>
      <c r="E1079" s="802" t="s">
        <v>1297</v>
      </c>
      <c r="F1079" s="802" t="s">
        <v>1297</v>
      </c>
    </row>
    <row r="1080" spans="1:8" ht="12.75" hidden="1" customHeight="1">
      <c r="A1080" s="251" t="s">
        <v>820</v>
      </c>
      <c r="B1080" s="248" t="s">
        <v>18</v>
      </c>
      <c r="C1080" s="102"/>
      <c r="D1080" s="289">
        <v>0</v>
      </c>
      <c r="E1080" s="266">
        <v>0</v>
      </c>
      <c r="F1080" s="266">
        <v>0</v>
      </c>
    </row>
    <row r="1081" spans="1:8" ht="13.5" hidden="1" customHeight="1" thickBot="1">
      <c r="A1081" s="251" t="s">
        <v>820</v>
      </c>
      <c r="B1081" s="246" t="s">
        <v>19</v>
      </c>
      <c r="C1081" s="255"/>
      <c r="D1081" s="260">
        <v>0</v>
      </c>
      <c r="E1081" s="267">
        <v>0</v>
      </c>
      <c r="F1081" s="409" t="s">
        <v>480</v>
      </c>
    </row>
    <row r="1082" spans="1:8" ht="12.75" hidden="1" customHeight="1">
      <c r="A1082" s="251" t="s">
        <v>820</v>
      </c>
      <c r="B1082" s="55" t="s">
        <v>20</v>
      </c>
      <c r="C1082" s="102"/>
      <c r="D1082" s="102"/>
      <c r="E1082" s="102"/>
    </row>
    <row r="1083" spans="1:8" ht="12.75" hidden="1" customHeight="1">
      <c r="A1083" s="251" t="s">
        <v>820</v>
      </c>
      <c r="B1083" s="55" t="s">
        <v>344</v>
      </c>
    </row>
    <row r="1084" spans="1:8" ht="13.5" hidden="1" customHeight="1" thickBot="1">
      <c r="A1084" s="251" t="s">
        <v>820</v>
      </c>
    </row>
    <row r="1085" spans="1:8" ht="4.1500000000000004" hidden="1" customHeight="1">
      <c r="A1085" s="251" t="s">
        <v>820</v>
      </c>
      <c r="B1085" s="8"/>
      <c r="C1085" s="398"/>
      <c r="D1085" s="398"/>
      <c r="E1085" s="398"/>
      <c r="F1085" s="398"/>
      <c r="G1085" s="410"/>
      <c r="H1085" s="410"/>
    </row>
    <row r="1086" spans="1:8" ht="10.5" hidden="1" customHeight="1">
      <c r="A1086" s="251" t="s">
        <v>820</v>
      </c>
      <c r="B1086" s="7" t="s">
        <v>324</v>
      </c>
      <c r="C1086" s="483"/>
      <c r="D1086" s="483"/>
      <c r="E1086" s="483"/>
      <c r="F1086" s="483"/>
      <c r="G1086" s="386" t="s">
        <v>806</v>
      </c>
      <c r="H1086" s="386" t="s">
        <v>373</v>
      </c>
    </row>
    <row r="1087" spans="1:8" ht="10.5" hidden="1" customHeight="1">
      <c r="A1087" s="251" t="s">
        <v>820</v>
      </c>
      <c r="B1087" s="7" t="s">
        <v>345</v>
      </c>
      <c r="C1087" s="483"/>
      <c r="D1087" s="483"/>
      <c r="E1087" s="483"/>
      <c r="F1087" s="483"/>
      <c r="G1087" s="386" t="s">
        <v>346</v>
      </c>
      <c r="H1087" s="386" t="s">
        <v>374</v>
      </c>
    </row>
    <row r="1088" spans="1:8" ht="10.5" hidden="1" customHeight="1">
      <c r="A1088" s="251" t="s">
        <v>820</v>
      </c>
      <c r="B1088" s="7"/>
      <c r="C1088" s="483"/>
      <c r="D1088" s="483"/>
      <c r="E1088" s="483"/>
      <c r="F1088" s="483"/>
      <c r="G1088" s="386" t="s">
        <v>306</v>
      </c>
      <c r="H1088" s="386" t="s">
        <v>375</v>
      </c>
    </row>
    <row r="1089" spans="1:11" ht="10.5" hidden="1" customHeight="1">
      <c r="A1089" s="251" t="s">
        <v>820</v>
      </c>
      <c r="B1089" s="7" t="s">
        <v>400</v>
      </c>
      <c r="C1089" s="483"/>
      <c r="D1089" s="483"/>
      <c r="E1089" s="483"/>
      <c r="F1089" s="483"/>
      <c r="G1089" s="386" t="s">
        <v>586</v>
      </c>
      <c r="H1089" s="386" t="s">
        <v>729</v>
      </c>
    </row>
    <row r="1090" spans="1:11" ht="12.75" hidden="1" customHeight="1" thickBot="1">
      <c r="A1090" s="251" t="s">
        <v>820</v>
      </c>
      <c r="B1090" s="12"/>
      <c r="C1090" s="14"/>
      <c r="D1090" s="14"/>
      <c r="E1090" s="14"/>
      <c r="F1090" s="14"/>
      <c r="G1090" s="416"/>
      <c r="H1090" s="416"/>
    </row>
    <row r="1091" spans="1:11" ht="12.75" hidden="1" customHeight="1">
      <c r="A1091" s="251" t="s">
        <v>820</v>
      </c>
      <c r="B1091" s="554" t="s">
        <v>347</v>
      </c>
      <c r="C1091" s="102"/>
      <c r="D1091" s="102"/>
      <c r="E1091" s="102"/>
      <c r="F1091" s="102"/>
      <c r="G1091" s="555" t="s">
        <v>467</v>
      </c>
      <c r="H1091" s="556" t="s">
        <v>467</v>
      </c>
    </row>
    <row r="1092" spans="1:11" ht="12.75" hidden="1" customHeight="1">
      <c r="A1092" s="251" t="s">
        <v>820</v>
      </c>
      <c r="B1092" s="557" t="s">
        <v>567</v>
      </c>
      <c r="C1092" s="102"/>
      <c r="D1092" s="102"/>
      <c r="E1092" s="102"/>
      <c r="F1092" s="102"/>
      <c r="G1092" s="289">
        <v>0</v>
      </c>
      <c r="H1092" s="558">
        <v>0</v>
      </c>
    </row>
    <row r="1093" spans="1:11" ht="12.75" hidden="1" customHeight="1">
      <c r="A1093" s="251" t="s">
        <v>820</v>
      </c>
      <c r="B1093" s="248" t="s">
        <v>802</v>
      </c>
      <c r="C1093" s="102"/>
      <c r="D1093" s="102"/>
      <c r="E1093" s="102"/>
      <c r="F1093" s="102"/>
      <c r="G1093" s="289">
        <v>0</v>
      </c>
      <c r="H1093" s="558">
        <v>0</v>
      </c>
    </row>
    <row r="1094" spans="1:11" ht="12.75" hidden="1" customHeight="1">
      <c r="A1094" s="251" t="s">
        <v>820</v>
      </c>
      <c r="B1094" s="248" t="s">
        <v>629</v>
      </c>
      <c r="C1094" s="102"/>
      <c r="D1094" s="102"/>
      <c r="E1094" s="102"/>
      <c r="F1094" s="102"/>
      <c r="G1094" s="289">
        <v>0</v>
      </c>
      <c r="H1094" s="558">
        <v>0</v>
      </c>
    </row>
    <row r="1095" spans="1:11" ht="12.75" hidden="1" customHeight="1">
      <c r="A1095" s="251" t="s">
        <v>820</v>
      </c>
      <c r="B1095" s="248" t="s">
        <v>130</v>
      </c>
      <c r="C1095" s="102"/>
      <c r="D1095" s="102"/>
      <c r="E1095" s="102"/>
      <c r="F1095" s="102"/>
      <c r="G1095" s="289">
        <v>0</v>
      </c>
      <c r="H1095" s="558">
        <v>0</v>
      </c>
    </row>
    <row r="1096" spans="1:11" ht="12.75" hidden="1" customHeight="1">
      <c r="A1096" s="251" t="s">
        <v>820</v>
      </c>
      <c r="B1096" s="248" t="s">
        <v>131</v>
      </c>
      <c r="C1096" s="102"/>
      <c r="D1096" s="102"/>
      <c r="E1096" s="102"/>
      <c r="F1096" s="102"/>
      <c r="G1096" s="289">
        <v>0</v>
      </c>
      <c r="H1096" s="558">
        <v>0</v>
      </c>
    </row>
    <row r="1097" spans="1:11" ht="13.5" hidden="1" customHeight="1" thickBot="1">
      <c r="A1097" s="251" t="s">
        <v>820</v>
      </c>
      <c r="B1097" s="248" t="s">
        <v>132</v>
      </c>
      <c r="C1097" s="102"/>
      <c r="D1097" s="102"/>
      <c r="E1097" s="102"/>
      <c r="F1097" s="102"/>
      <c r="G1097" s="289">
        <v>0</v>
      </c>
      <c r="H1097" s="559">
        <v>0</v>
      </c>
    </row>
    <row r="1098" spans="1:11" ht="13.5" hidden="1" customHeight="1" thickBot="1">
      <c r="A1098" s="251" t="s">
        <v>820</v>
      </c>
      <c r="B1098" s="249" t="s">
        <v>348</v>
      </c>
      <c r="C1098" s="290"/>
      <c r="D1098" s="290"/>
      <c r="E1098" s="290"/>
      <c r="F1098" s="290"/>
      <c r="G1098" s="329">
        <f>SUM(G1092:G1097)</f>
        <v>0</v>
      </c>
    </row>
    <row r="1099" spans="1:11" ht="12.75" hidden="1" customHeight="1">
      <c r="A1099" s="251" t="s">
        <v>820</v>
      </c>
      <c r="B1099" s="55" t="s">
        <v>349</v>
      </c>
    </row>
    <row r="1100" spans="1:11" ht="12.75" hidden="1" customHeight="1">
      <c r="A1100" s="251" t="s">
        <v>820</v>
      </c>
      <c r="B1100" s="55" t="s">
        <v>728</v>
      </c>
    </row>
    <row r="1101" spans="1:11" ht="13.5" hidden="1" customHeight="1" thickBot="1">
      <c r="A1101" s="251" t="s">
        <v>820</v>
      </c>
      <c r="F1101" s="41"/>
      <c r="G1101" s="3"/>
      <c r="H1101" s="3"/>
      <c r="I1101" s="3"/>
      <c r="J1101" s="3"/>
    </row>
    <row r="1102" spans="1:11" ht="51.75" hidden="1" customHeight="1" thickBot="1">
      <c r="A1102" s="251" t="s">
        <v>820</v>
      </c>
      <c r="B1102" s="244" t="s">
        <v>871</v>
      </c>
      <c r="C1102" s="66"/>
      <c r="D1102" s="67"/>
      <c r="E1102" s="560" t="s">
        <v>486</v>
      </c>
      <c r="F1102" s="561" t="s">
        <v>487</v>
      </c>
      <c r="G1102" s="79" t="s">
        <v>485</v>
      </c>
      <c r="H1102" s="41"/>
      <c r="I1102" s="78" t="s">
        <v>376</v>
      </c>
      <c r="K1102" s="485"/>
    </row>
    <row r="1103" spans="1:11" ht="13.5" hidden="1" customHeight="1" thickBot="1">
      <c r="A1103" s="251" t="s">
        <v>820</v>
      </c>
      <c r="B1103" s="13" t="s">
        <v>767</v>
      </c>
      <c r="C1103" s="65"/>
      <c r="D1103" s="65"/>
      <c r="E1103" s="562"/>
      <c r="F1103" s="563"/>
      <c r="G1103" s="80"/>
      <c r="I1103" s="331">
        <v>0</v>
      </c>
    </row>
    <row r="1104" spans="1:11" ht="12.75" hidden="1" customHeight="1">
      <c r="A1104" s="251" t="s">
        <v>820</v>
      </c>
      <c r="B1104" s="55" t="s">
        <v>1002</v>
      </c>
      <c r="F1104" s="41"/>
      <c r="G1104" s="3"/>
      <c r="I1104" s="485"/>
    </row>
    <row r="1105" spans="1:11" ht="12.75" hidden="1" customHeight="1">
      <c r="A1105" s="251" t="s">
        <v>820</v>
      </c>
      <c r="B1105" s="55"/>
      <c r="F1105" s="41"/>
      <c r="G1105" s="3"/>
      <c r="I1105" s="485"/>
    </row>
    <row r="1106" spans="1:11" ht="12.75" hidden="1" customHeight="1">
      <c r="A1106" s="251" t="s">
        <v>820</v>
      </c>
      <c r="B1106" s="55" t="s">
        <v>199</v>
      </c>
      <c r="F1106" s="41"/>
      <c r="G1106" s="3"/>
      <c r="I1106" s="485"/>
    </row>
    <row r="1107" spans="1:11" ht="12.75" hidden="1" customHeight="1">
      <c r="A1107" s="251" t="s">
        <v>820</v>
      </c>
      <c r="B1107" s="55" t="s">
        <v>377</v>
      </c>
      <c r="F1107" s="41"/>
      <c r="G1107" s="3"/>
      <c r="I1107" s="485"/>
    </row>
    <row r="1108" spans="1:11" ht="12.75">
      <c r="F1108" s="41"/>
      <c r="G1108" s="3"/>
      <c r="I1108" s="485"/>
    </row>
    <row r="1109" spans="1:11" ht="18.75">
      <c r="B1109" s="58" t="s">
        <v>620</v>
      </c>
      <c r="F1109" s="41"/>
      <c r="G1109" s="3"/>
      <c r="I1109" s="485"/>
    </row>
    <row r="1110" spans="1:11" ht="18.75">
      <c r="B1110" s="58"/>
      <c r="F1110" s="41"/>
      <c r="G1110" s="3"/>
      <c r="I1110" s="485"/>
    </row>
    <row r="1111" spans="1:11" ht="15.75">
      <c r="B1111" s="694"/>
      <c r="F1111" s="41"/>
      <c r="G1111" s="3"/>
      <c r="I1111" s="485"/>
    </row>
    <row r="1112" spans="1:11" ht="15.75">
      <c r="B1112" s="693"/>
      <c r="H1112" s="230"/>
      <c r="I1112" s="728"/>
    </row>
    <row r="1113" spans="1:11" s="17" customFormat="1" ht="12.75">
      <c r="A1113" s="565"/>
      <c r="C1113" s="566"/>
    </row>
    <row r="1114" spans="1:11" ht="13.5" thickBot="1">
      <c r="C1114" s="102"/>
      <c r="H1114" s="230"/>
    </row>
    <row r="1115" spans="1:11" ht="12.75">
      <c r="B1115" s="744"/>
      <c r="C1115" s="729"/>
      <c r="D1115" s="729"/>
      <c r="E1115" s="729"/>
      <c r="F1115" s="730"/>
      <c r="G1115" s="384" t="s">
        <v>799</v>
      </c>
      <c r="H1115" s="192" t="s">
        <v>799</v>
      </c>
      <c r="I1115" s="384" t="s">
        <v>1133</v>
      </c>
      <c r="K1115" s="230"/>
    </row>
    <row r="1116" spans="1:11" ht="12.75">
      <c r="B1116" s="745"/>
      <c r="C1116" s="732"/>
      <c r="D1116" s="732"/>
      <c r="E1116" s="732"/>
      <c r="F1116" s="733"/>
      <c r="G1116" s="387" t="s">
        <v>466</v>
      </c>
      <c r="H1116" s="534" t="s">
        <v>466</v>
      </c>
      <c r="I1116" s="387" t="s">
        <v>466</v>
      </c>
      <c r="K1116" s="230"/>
    </row>
    <row r="1117" spans="1:11" ht="12.75">
      <c r="B1117" s="743" t="s">
        <v>1155</v>
      </c>
      <c r="C1117" s="732"/>
      <c r="D1117" s="732"/>
      <c r="E1117" s="732"/>
      <c r="F1117" s="733"/>
      <c r="G1117" s="387" t="s">
        <v>1152</v>
      </c>
      <c r="H1117" s="534" t="s">
        <v>1152</v>
      </c>
      <c r="I1117" s="387" t="s">
        <v>1149</v>
      </c>
      <c r="K1117" s="230"/>
    </row>
    <row r="1118" spans="1:11" ht="12.75">
      <c r="B1118" s="731" t="s">
        <v>1159</v>
      </c>
      <c r="C1118" s="732"/>
      <c r="D1118" s="732"/>
      <c r="E1118" s="732"/>
      <c r="F1118" s="733"/>
      <c r="G1118" s="387" t="s">
        <v>1150</v>
      </c>
      <c r="H1118" s="534" t="s">
        <v>1150</v>
      </c>
      <c r="I1118" s="387" t="s">
        <v>1152</v>
      </c>
      <c r="K1118" s="230"/>
    </row>
    <row r="1119" spans="1:11" ht="12.75">
      <c r="B1119" s="732"/>
      <c r="C1119" s="732"/>
      <c r="D1119" s="732"/>
      <c r="E1119" s="732"/>
      <c r="F1119" s="733"/>
      <c r="G1119" s="387" t="s">
        <v>1394</v>
      </c>
      <c r="H1119" s="534" t="s">
        <v>821</v>
      </c>
      <c r="I1119" s="387" t="s">
        <v>821</v>
      </c>
      <c r="K1119" s="230"/>
    </row>
    <row r="1120" spans="1:11" ht="13.5" thickBot="1">
      <c r="B1120" s="734"/>
      <c r="C1120" s="734"/>
      <c r="D1120" s="734"/>
      <c r="E1120" s="734"/>
      <c r="F1120" s="735"/>
      <c r="G1120" s="645" t="s">
        <v>802</v>
      </c>
      <c r="H1120" s="736" t="s">
        <v>629</v>
      </c>
      <c r="I1120" s="645" t="s">
        <v>130</v>
      </c>
      <c r="K1120" s="230"/>
    </row>
    <row r="1121" spans="2:12" ht="12.75">
      <c r="B1121" s="248" t="s">
        <v>1151</v>
      </c>
      <c r="G1121" s="289"/>
      <c r="H1121" s="248"/>
      <c r="I1121" s="739"/>
      <c r="K1121" s="230"/>
    </row>
    <row r="1122" spans="2:12" ht="12.75">
      <c r="B1122" s="248" t="s">
        <v>564</v>
      </c>
      <c r="G1122" s="473" t="s">
        <v>467</v>
      </c>
      <c r="H1122" s="737" t="s">
        <v>467</v>
      </c>
      <c r="I1122" s="740" t="s">
        <v>467</v>
      </c>
      <c r="K1122" s="230"/>
    </row>
    <row r="1123" spans="2:12" ht="12.75">
      <c r="B1123" s="248" t="s">
        <v>355</v>
      </c>
      <c r="G1123" s="289"/>
      <c r="H1123" s="248"/>
      <c r="I1123" s="739"/>
      <c r="K1123" s="230"/>
    </row>
    <row r="1124" spans="2:12" ht="12.75">
      <c r="B1124" s="248" t="s">
        <v>185</v>
      </c>
      <c r="G1124" s="289"/>
      <c r="H1124" s="248"/>
      <c r="I1124" s="739"/>
      <c r="K1124" s="230"/>
    </row>
    <row r="1125" spans="2:12" ht="12.75">
      <c r="B1125" s="248" t="s">
        <v>565</v>
      </c>
      <c r="G1125" s="289"/>
      <c r="H1125" s="248"/>
      <c r="I1125" s="739"/>
      <c r="K1125" s="230"/>
    </row>
    <row r="1126" spans="2:12" ht="13.5" thickBot="1">
      <c r="B1126" s="248" t="s">
        <v>186</v>
      </c>
      <c r="G1126" s="289"/>
      <c r="H1126" s="248"/>
      <c r="I1126" s="739"/>
      <c r="K1126" s="230"/>
    </row>
    <row r="1127" spans="2:12" ht="13.5" thickBot="1">
      <c r="B1127" s="249" t="s">
        <v>566</v>
      </c>
      <c r="C1127" s="290"/>
      <c r="D1127" s="290"/>
      <c r="E1127" s="290"/>
      <c r="F1127" s="290"/>
      <c r="G1127" s="329">
        <f>SUM(G1123:G1126)</f>
        <v>0</v>
      </c>
      <c r="H1127" s="738">
        <f>SUM(H1123:H1126)</f>
        <v>0</v>
      </c>
      <c r="I1127" s="741">
        <f>SUM(I1123:I1126)</f>
        <v>0</v>
      </c>
      <c r="K1127" s="230"/>
    </row>
    <row r="1128" spans="2:12" ht="12.75">
      <c r="E1128" s="102"/>
      <c r="F1128" s="41" t="s">
        <v>415</v>
      </c>
      <c r="G1128" s="30" t="str">
        <f>IF((G1121-G1127)=0,"","NB! Kontroller tallene. Kontrollsum skal stemme med tallet i første rad")</f>
        <v/>
      </c>
      <c r="H1128" s="30" t="str">
        <f>IF((H1121-H1127)=0,"","NB! Kontroller tallene. Kontrollsum skal stemme med tallet i første rad")</f>
        <v/>
      </c>
      <c r="I1128" s="30" t="str">
        <f>IF((I1121-I1127)=0,"","NB! Kontroller tallene. Kontrollsum skal stemme med tallet i første rad")</f>
        <v/>
      </c>
    </row>
    <row r="1129" spans="2:12" ht="12.75">
      <c r="B1129" s="39" t="s">
        <v>1153</v>
      </c>
      <c r="C1129" s="102"/>
      <c r="D1129" s="102"/>
      <c r="E1129" s="102"/>
      <c r="F1129" s="102"/>
      <c r="G1129" s="285"/>
      <c r="H1129" s="285"/>
    </row>
    <row r="1130" spans="2:12" ht="12.75">
      <c r="B1130" s="55" t="s">
        <v>1157</v>
      </c>
      <c r="C1130" s="55"/>
    </row>
    <row r="1131" spans="2:12" ht="12.75">
      <c r="B1131" s="55" t="s">
        <v>1395</v>
      </c>
    </row>
    <row r="1132" spans="2:12" ht="12.75">
      <c r="B1132" s="55" t="s">
        <v>1154</v>
      </c>
    </row>
    <row r="1133" spans="2:12" ht="13.5" thickBot="1"/>
    <row r="1134" spans="2:12" ht="51.75" thickBot="1">
      <c r="B1134" s="956" t="s">
        <v>1160</v>
      </c>
      <c r="C1134" s="957"/>
      <c r="D1134" s="958"/>
      <c r="E1134" s="959"/>
      <c r="F1134" s="960"/>
      <c r="G1134" s="356" t="s">
        <v>1396</v>
      </c>
      <c r="H1134" s="356" t="s">
        <v>1156</v>
      </c>
      <c r="K1134" s="230"/>
      <c r="L1134" s="230"/>
    </row>
    <row r="1135" spans="2:12" ht="13.5" thickBot="1">
      <c r="B1135" s="249" t="s">
        <v>745</v>
      </c>
      <c r="C1135" s="290"/>
      <c r="D1135" s="290"/>
      <c r="E1135" s="290"/>
      <c r="F1135" s="290"/>
      <c r="G1135" s="568"/>
      <c r="H1135" s="568"/>
      <c r="K1135" s="230"/>
    </row>
    <row r="1136" spans="2:12" ht="12.75">
      <c r="B1136" s="630" t="s">
        <v>1158</v>
      </c>
      <c r="K1136" s="230"/>
    </row>
    <row r="1137" spans="1:11" ht="12.75">
      <c r="B1137" s="55" t="s">
        <v>1157</v>
      </c>
      <c r="G1137" s="55"/>
      <c r="K1137" s="230"/>
    </row>
    <row r="1138" spans="1:11" ht="12.75">
      <c r="B1138" s="55" t="s">
        <v>1397</v>
      </c>
      <c r="K1138" s="230"/>
    </row>
    <row r="1139" spans="1:11" ht="12.75">
      <c r="B1139" s="55" t="s">
        <v>39</v>
      </c>
      <c r="C1139" s="102"/>
      <c r="D1139" s="102"/>
      <c r="E1139" s="102"/>
      <c r="F1139" s="102"/>
      <c r="G1139" s="365"/>
      <c r="H1139" s="365"/>
      <c r="K1139" s="230"/>
    </row>
    <row r="1140" spans="1:11" ht="77.25" hidden="1" customHeight="1" thickBot="1">
      <c r="A1140" s="251" t="s">
        <v>820</v>
      </c>
      <c r="B1140" s="882" t="s">
        <v>1259</v>
      </c>
      <c r="C1140" s="935"/>
      <c r="D1140" s="33"/>
      <c r="E1140" s="33"/>
      <c r="F1140" s="33"/>
      <c r="G1140" s="33"/>
      <c r="H1140" s="356" t="s">
        <v>1263</v>
      </c>
      <c r="I1140" s="356" t="s">
        <v>1264</v>
      </c>
    </row>
    <row r="1141" spans="1:11" ht="13.5" hidden="1" customHeight="1" thickBot="1">
      <c r="A1141" s="251" t="s">
        <v>820</v>
      </c>
      <c r="B1141" s="249" t="s">
        <v>1260</v>
      </c>
      <c r="C1141" s="290"/>
      <c r="D1141" s="290"/>
      <c r="E1141" s="290"/>
      <c r="F1141" s="290"/>
      <c r="G1141" s="290"/>
      <c r="H1141" s="568">
        <v>0</v>
      </c>
      <c r="I1141" s="569">
        <v>0</v>
      </c>
    </row>
    <row r="1142" spans="1:11" ht="13.5" customHeight="1">
      <c r="B1142" s="39" t="s">
        <v>1261</v>
      </c>
      <c r="C1142" s="102"/>
      <c r="D1142" s="102"/>
      <c r="E1142" s="102"/>
      <c r="F1142" s="102"/>
      <c r="G1142" s="102"/>
      <c r="H1142" s="365"/>
      <c r="I1142" s="800"/>
    </row>
    <row r="1143" spans="1:11" ht="12.75" hidden="1" customHeight="1">
      <c r="A1143" s="251" t="s">
        <v>820</v>
      </c>
      <c r="B1143" s="39" t="s">
        <v>1262</v>
      </c>
      <c r="C1143" s="102"/>
      <c r="D1143" s="102"/>
      <c r="E1143" s="102"/>
      <c r="F1143" s="102"/>
      <c r="G1143" s="365"/>
      <c r="H1143" s="365"/>
    </row>
    <row r="1144" spans="1:11" ht="12.75" hidden="1" customHeight="1">
      <c r="A1144" s="251" t="s">
        <v>820</v>
      </c>
      <c r="B1144" s="55" t="s">
        <v>1064</v>
      </c>
      <c r="C1144" s="102"/>
      <c r="D1144" s="102"/>
      <c r="E1144" s="102"/>
      <c r="F1144" s="102"/>
      <c r="G1144" s="365"/>
      <c r="H1144" s="365"/>
    </row>
    <row r="1145" spans="1:11" ht="12.75" hidden="1" customHeight="1">
      <c r="A1145" s="251" t="s">
        <v>820</v>
      </c>
      <c r="B1145" s="55" t="s">
        <v>1265</v>
      </c>
      <c r="C1145" s="102"/>
      <c r="D1145" s="102"/>
      <c r="E1145" s="102"/>
      <c r="F1145" s="102"/>
      <c r="G1145" s="365"/>
      <c r="H1145" s="365"/>
    </row>
    <row r="1146" spans="1:11" ht="12.75" hidden="1" customHeight="1">
      <c r="A1146" s="251" t="s">
        <v>820</v>
      </c>
      <c r="B1146" s="55" t="s">
        <v>1064</v>
      </c>
      <c r="C1146" s="102"/>
      <c r="D1146" s="102"/>
      <c r="E1146" s="102"/>
      <c r="F1146" s="102"/>
      <c r="G1146" s="365"/>
      <c r="H1146" s="365"/>
    </row>
    <row r="1147" spans="1:11" ht="13.5" hidden="1" customHeight="1" thickBot="1">
      <c r="A1147" s="251" t="s">
        <v>820</v>
      </c>
    </row>
    <row r="1148" spans="1:11" ht="12.75" hidden="1" customHeight="1">
      <c r="A1148" s="251" t="s">
        <v>820</v>
      </c>
      <c r="B1148" s="273"/>
      <c r="C1148" s="272"/>
      <c r="D1148" s="272"/>
      <c r="E1148" s="272"/>
      <c r="F1148" s="272"/>
      <c r="G1148" s="272"/>
      <c r="H1148" s="272"/>
      <c r="I1148" s="37" t="s">
        <v>798</v>
      </c>
    </row>
    <row r="1149" spans="1:11" ht="12.75" hidden="1" customHeight="1">
      <c r="A1149" s="251" t="s">
        <v>820</v>
      </c>
      <c r="B1149" s="7" t="s">
        <v>768</v>
      </c>
      <c r="C1149" s="3"/>
      <c r="D1149" s="3"/>
      <c r="E1149" s="3"/>
      <c r="F1149" s="3"/>
      <c r="G1149" s="3"/>
      <c r="H1149" s="3"/>
      <c r="I1149" s="386" t="s">
        <v>800</v>
      </c>
    </row>
    <row r="1150" spans="1:11" ht="12.75" hidden="1" customHeight="1">
      <c r="A1150" s="251" t="s">
        <v>820</v>
      </c>
      <c r="B1150" s="7" t="s">
        <v>398</v>
      </c>
      <c r="C1150" s="3"/>
      <c r="D1150" s="3"/>
      <c r="E1150" s="3"/>
      <c r="F1150" s="3"/>
      <c r="G1150" s="3"/>
      <c r="H1150" s="3"/>
      <c r="I1150" s="386" t="s">
        <v>1290</v>
      </c>
    </row>
    <row r="1151" spans="1:11" ht="13.5" hidden="1" customHeight="1" thickBot="1">
      <c r="A1151" s="251" t="s">
        <v>820</v>
      </c>
      <c r="B1151" s="246"/>
      <c r="C1151" s="14"/>
      <c r="D1151" s="255"/>
      <c r="E1151" s="255"/>
      <c r="F1151" s="255"/>
      <c r="G1151" s="255"/>
      <c r="H1151" s="255"/>
      <c r="I1151" s="35"/>
    </row>
    <row r="1152" spans="1:11" ht="13.5" hidden="1" customHeight="1" thickBot="1">
      <c r="A1152" s="251" t="s">
        <v>820</v>
      </c>
      <c r="B1152" s="246" t="s">
        <v>559</v>
      </c>
      <c r="C1152" s="290"/>
      <c r="D1152" s="290"/>
      <c r="E1152" s="290"/>
      <c r="F1152" s="290"/>
      <c r="G1152" s="290"/>
      <c r="H1152" s="290"/>
      <c r="I1152" s="294">
        <v>0</v>
      </c>
    </row>
    <row r="1153" spans="1:11" ht="13.5" hidden="1" customHeight="1" thickBot="1">
      <c r="A1153" s="251" t="s">
        <v>820</v>
      </c>
      <c r="B1153" s="246" t="s">
        <v>560</v>
      </c>
      <c r="C1153" s="290"/>
      <c r="D1153" s="290"/>
      <c r="E1153" s="290"/>
      <c r="F1153" s="290"/>
      <c r="G1153" s="290"/>
      <c r="H1153" s="290"/>
      <c r="I1153" s="294">
        <v>0</v>
      </c>
    </row>
    <row r="1154" spans="1:11" ht="12.75" hidden="1" customHeight="1">
      <c r="A1154" s="251" t="s">
        <v>820</v>
      </c>
      <c r="B1154" s="55" t="s">
        <v>468</v>
      </c>
    </row>
    <row r="1155" spans="1:11" ht="12.75" hidden="1" customHeight="1">
      <c r="A1155" s="251" t="s">
        <v>820</v>
      </c>
      <c r="B1155" s="55" t="s">
        <v>794</v>
      </c>
    </row>
    <row r="1156" spans="1:11" ht="12.75" hidden="1" customHeight="1">
      <c r="A1156" s="251" t="s">
        <v>820</v>
      </c>
      <c r="B1156" s="55" t="s">
        <v>558</v>
      </c>
    </row>
    <row r="1157" spans="1:11" ht="12.75" hidden="1" customHeight="1">
      <c r="A1157" s="251" t="s">
        <v>820</v>
      </c>
      <c r="B1157" s="55" t="s">
        <v>532</v>
      </c>
    </row>
    <row r="1158" spans="1:11" ht="12.75" hidden="1" customHeight="1">
      <c r="A1158" s="251" t="s">
        <v>820</v>
      </c>
      <c r="B1158" s="55" t="s">
        <v>460</v>
      </c>
      <c r="I1158" s="270"/>
    </row>
    <row r="1159" spans="1:11" ht="12.75" hidden="1" customHeight="1">
      <c r="A1159" s="251" t="s">
        <v>820</v>
      </c>
      <c r="I1159" s="270"/>
    </row>
    <row r="1160" spans="1:11" ht="12.75" hidden="1" customHeight="1">
      <c r="A1160" s="251" t="s">
        <v>820</v>
      </c>
      <c r="B1160" s="55" t="s">
        <v>39</v>
      </c>
      <c r="I1160" s="270"/>
    </row>
    <row r="1161" spans="1:11" ht="12.75" hidden="1" customHeight="1">
      <c r="A1161" s="251" t="s">
        <v>820</v>
      </c>
      <c r="B1161" s="10" t="s">
        <v>632</v>
      </c>
      <c r="I1161" s="270"/>
    </row>
    <row r="1162" spans="1:11" ht="12.75" hidden="1" customHeight="1">
      <c r="A1162" s="251" t="s">
        <v>820</v>
      </c>
      <c r="I1162" s="270"/>
    </row>
    <row r="1163" spans="1:11" ht="12.75" hidden="1" customHeight="1">
      <c r="A1163" s="251" t="s">
        <v>820</v>
      </c>
      <c r="I1163" s="270"/>
    </row>
    <row r="1164" spans="1:11" ht="12.75" hidden="1" customHeight="1">
      <c r="A1164" s="251" t="s">
        <v>820</v>
      </c>
      <c r="I1164" s="270"/>
    </row>
    <row r="1165" spans="1:11" ht="12.75" customHeight="1">
      <c r="I1165" s="270"/>
    </row>
    <row r="1166" spans="1:11" ht="18.75">
      <c r="A1166" s="251" t="s">
        <v>91</v>
      </c>
      <c r="B1166" s="58" t="s">
        <v>495</v>
      </c>
      <c r="C1166" s="332"/>
      <c r="D1166" s="332"/>
      <c r="E1166" s="332"/>
      <c r="F1166" s="332"/>
      <c r="G1166" s="332"/>
      <c r="H1166" s="245"/>
      <c r="I1166" s="332"/>
      <c r="J1166" s="332"/>
      <c r="K1166" s="332"/>
    </row>
    <row r="1167" spans="1:11" ht="10.5" customHeight="1">
      <c r="A1167" s="251" t="s">
        <v>91</v>
      </c>
      <c r="B1167" s="55"/>
      <c r="C1167" s="40"/>
      <c r="H1167" s="102"/>
    </row>
    <row r="1168" spans="1:11" ht="10.5" customHeight="1">
      <c r="A1168" s="251" t="s">
        <v>91</v>
      </c>
      <c r="B1168" s="55"/>
      <c r="C1168" s="40"/>
      <c r="H1168" s="102"/>
    </row>
    <row r="1169" spans="1:11" ht="10.5" customHeight="1">
      <c r="A1169" s="251" t="s">
        <v>91</v>
      </c>
      <c r="B1169" s="55"/>
      <c r="C1169" s="40"/>
      <c r="H1169" s="102"/>
    </row>
    <row r="1170" spans="1:11" ht="10.5" customHeight="1">
      <c r="A1170" s="251" t="s">
        <v>91</v>
      </c>
      <c r="B1170" s="55"/>
      <c r="C1170" s="40"/>
      <c r="H1170" s="102"/>
    </row>
    <row r="1171" spans="1:11" ht="10.5" customHeight="1">
      <c r="A1171" s="251" t="s">
        <v>91</v>
      </c>
      <c r="B1171" s="55"/>
      <c r="C1171" s="40"/>
      <c r="H1171" s="102"/>
    </row>
    <row r="1172" spans="1:11" ht="10.5" customHeight="1">
      <c r="A1172" s="251" t="s">
        <v>91</v>
      </c>
      <c r="B1172" s="55"/>
      <c r="C1172" s="40"/>
      <c r="H1172" s="102"/>
    </row>
    <row r="1173" spans="1:11" ht="10.5" customHeight="1">
      <c r="A1173" s="251" t="s">
        <v>91</v>
      </c>
      <c r="B1173" s="55"/>
      <c r="C1173" s="40"/>
      <c r="H1173" s="102"/>
    </row>
    <row r="1174" spans="1:11" ht="10.5" customHeight="1">
      <c r="A1174" s="251" t="s">
        <v>91</v>
      </c>
      <c r="B1174" s="55"/>
      <c r="C1174" s="40"/>
      <c r="H1174" s="102"/>
    </row>
    <row r="1175" spans="1:11" ht="10.5" customHeight="1">
      <c r="A1175" s="251" t="s">
        <v>91</v>
      </c>
      <c r="B1175" s="55"/>
      <c r="C1175" s="40"/>
      <c r="H1175" s="102"/>
    </row>
    <row r="1176" spans="1:11" ht="10.5" customHeight="1">
      <c r="A1176" s="251" t="s">
        <v>91</v>
      </c>
      <c r="B1176" s="55"/>
      <c r="C1176" s="40"/>
      <c r="H1176" s="102"/>
    </row>
    <row r="1177" spans="1:11" ht="10.5" customHeight="1">
      <c r="A1177" s="251" t="s">
        <v>91</v>
      </c>
      <c r="B1177" s="55"/>
      <c r="C1177" s="40"/>
      <c r="H1177" s="102"/>
    </row>
    <row r="1178" spans="1:11" ht="10.5" customHeight="1">
      <c r="A1178" s="251" t="s">
        <v>91</v>
      </c>
      <c r="B1178" s="40" t="s">
        <v>496</v>
      </c>
      <c r="C1178" s="40" t="s">
        <v>400</v>
      </c>
      <c r="H1178" s="102"/>
    </row>
    <row r="1179" spans="1:11" ht="10.5" customHeight="1">
      <c r="A1179" s="251" t="s">
        <v>91</v>
      </c>
      <c r="F1179" s="332"/>
      <c r="G1179" s="332"/>
      <c r="H1179" s="102"/>
    </row>
    <row r="1180" spans="1:11" ht="10.5" customHeight="1">
      <c r="A1180" s="251" t="s">
        <v>91</v>
      </c>
      <c r="B1180" s="3" t="s">
        <v>400</v>
      </c>
      <c r="C1180" s="332"/>
      <c r="D1180" s="332"/>
      <c r="E1180" s="332"/>
      <c r="H1180" s="245"/>
      <c r="I1180" s="332"/>
      <c r="J1180" s="332"/>
      <c r="K1180" s="332"/>
    </row>
    <row r="1181" spans="1:11" ht="10.5" customHeight="1">
      <c r="A1181" s="251" t="s">
        <v>91</v>
      </c>
      <c r="H1181" s="102"/>
    </row>
    <row r="1182" spans="1:11" ht="10.5" customHeight="1">
      <c r="A1182" s="251" t="s">
        <v>91</v>
      </c>
      <c r="B1182" s="3"/>
      <c r="H1182" s="102"/>
    </row>
    <row r="1183" spans="1:11" ht="21" customHeight="1">
      <c r="A1183" s="251" t="s">
        <v>91</v>
      </c>
      <c r="B1183" s="3"/>
      <c r="H1183" s="102"/>
    </row>
    <row r="1184" spans="1:11" ht="12.75">
      <c r="A1184" s="251" t="s">
        <v>91</v>
      </c>
      <c r="B1184" s="3"/>
      <c r="H1184" s="102"/>
    </row>
    <row r="1185" spans="1:12" ht="12.75">
      <c r="A1185" s="251" t="s">
        <v>91</v>
      </c>
      <c r="H1185" s="102"/>
    </row>
    <row r="1186" spans="1:12" ht="12.75">
      <c r="A1186" s="251" t="s">
        <v>91</v>
      </c>
      <c r="B1186" s="27"/>
      <c r="H1186" s="102"/>
    </row>
    <row r="1187" spans="1:12" ht="12.75">
      <c r="A1187" s="251" t="s">
        <v>91</v>
      </c>
      <c r="B1187" s="27"/>
      <c r="H1187" s="102"/>
    </row>
    <row r="1188" spans="1:12" ht="12.75">
      <c r="A1188" s="251" t="s">
        <v>91</v>
      </c>
      <c r="B1188" s="27"/>
      <c r="H1188" s="102"/>
    </row>
    <row r="1189" spans="1:12" ht="12.75">
      <c r="A1189" s="251" t="s">
        <v>91</v>
      </c>
      <c r="B1189" s="27"/>
      <c r="H1189" s="102"/>
    </row>
    <row r="1190" spans="1:12" ht="12.75">
      <c r="A1190" s="251" t="s">
        <v>91</v>
      </c>
      <c r="B1190" s="40" t="s">
        <v>497</v>
      </c>
      <c r="H1190" s="102"/>
    </row>
    <row r="1191" spans="1:12" ht="12.75">
      <c r="A1191" s="251" t="s">
        <v>91</v>
      </c>
      <c r="B1191" s="40" t="s">
        <v>498</v>
      </c>
      <c r="H1191" s="102"/>
    </row>
    <row r="1192" spans="1:12" ht="13.5" thickBot="1">
      <c r="A1192" s="251" t="s">
        <v>91</v>
      </c>
      <c r="B1192" s="27"/>
      <c r="H1192" s="102"/>
    </row>
    <row r="1193" spans="1:12" ht="39" thickBot="1">
      <c r="A1193" s="251" t="s">
        <v>91</v>
      </c>
      <c r="B1193" s="908" t="s">
        <v>499</v>
      </c>
      <c r="C1193" s="909"/>
      <c r="D1193" s="909"/>
      <c r="E1193" s="909"/>
      <c r="F1193" s="357"/>
      <c r="G1193" s="357"/>
      <c r="H1193" s="358" t="s">
        <v>1341</v>
      </c>
      <c r="I1193" s="358" t="s">
        <v>500</v>
      </c>
      <c r="J1193" s="358" t="s">
        <v>779</v>
      </c>
      <c r="K1193" s="358" t="s">
        <v>501</v>
      </c>
      <c r="L1193" s="531"/>
    </row>
    <row r="1194" spans="1:12" ht="12.75">
      <c r="A1194" s="251" t="s">
        <v>91</v>
      </c>
      <c r="B1194" s="273" t="s">
        <v>502</v>
      </c>
      <c r="C1194" s="272"/>
      <c r="D1194" s="272"/>
      <c r="E1194" s="272"/>
      <c r="F1194" s="272"/>
      <c r="G1194" s="265"/>
      <c r="H1194" s="570" t="e">
        <f>H116</f>
        <v>#DIV/0!</v>
      </c>
      <c r="I1194" s="571">
        <v>0</v>
      </c>
      <c r="J1194" s="571">
        <v>0</v>
      </c>
      <c r="K1194" s="570">
        <f>I1194-J1194</f>
        <v>0</v>
      </c>
      <c r="L1194" s="230"/>
    </row>
    <row r="1195" spans="1:12" ht="12.75">
      <c r="A1195" s="251" t="s">
        <v>91</v>
      </c>
      <c r="B1195" s="248" t="s">
        <v>503</v>
      </c>
      <c r="C1195" s="102"/>
      <c r="D1195" s="102"/>
      <c r="E1195" s="102"/>
      <c r="F1195" s="102"/>
      <c r="G1195" s="266"/>
      <c r="H1195" s="572" t="e">
        <f>H123</f>
        <v>#DIV/0!</v>
      </c>
      <c r="I1195" s="573">
        <v>0</v>
      </c>
      <c r="J1195" s="573">
        <v>0</v>
      </c>
      <c r="K1195" s="572">
        <f>I1195-J1195</f>
        <v>0</v>
      </c>
      <c r="L1195" s="230"/>
    </row>
    <row r="1196" spans="1:12" ht="13.5" thickBot="1">
      <c r="A1196" s="251" t="s">
        <v>91</v>
      </c>
      <c r="B1196" s="246" t="s">
        <v>504</v>
      </c>
      <c r="C1196" s="255"/>
      <c r="D1196" s="255"/>
      <c r="E1196" s="255"/>
      <c r="F1196" s="255"/>
      <c r="G1196" s="267"/>
      <c r="H1196" s="574" t="e">
        <f>H128</f>
        <v>#DIV/0!</v>
      </c>
      <c r="I1196" s="575">
        <v>0</v>
      </c>
      <c r="J1196" s="575">
        <v>0</v>
      </c>
      <c r="K1196" s="574">
        <f>I1196-J1196</f>
        <v>0</v>
      </c>
      <c r="L1196" s="230"/>
    </row>
    <row r="1197" spans="1:12" ht="12.75">
      <c r="A1197" s="251" t="s">
        <v>91</v>
      </c>
      <c r="B1197" s="10" t="s">
        <v>505</v>
      </c>
    </row>
    <row r="1198" spans="1:12" ht="12.75">
      <c r="A1198" s="251" t="s">
        <v>91</v>
      </c>
    </row>
    <row r="1199" spans="1:12" ht="12.75">
      <c r="A1199" s="251" t="s">
        <v>91</v>
      </c>
    </row>
    <row r="1200" spans="1:12" ht="19.5" customHeight="1" thickBot="1">
      <c r="A1200" s="251" t="s">
        <v>91</v>
      </c>
      <c r="B1200" s="102"/>
      <c r="C1200" s="102"/>
      <c r="D1200" s="102"/>
      <c r="E1200" s="102"/>
      <c r="F1200" s="102"/>
      <c r="G1200" s="102"/>
      <c r="H1200" s="102"/>
      <c r="I1200" s="102"/>
      <c r="J1200" s="102"/>
      <c r="K1200" s="102"/>
    </row>
    <row r="1201" spans="1:21" ht="38.25">
      <c r="A1201" s="251" t="s">
        <v>91</v>
      </c>
      <c r="B1201" s="34" t="s">
        <v>506</v>
      </c>
      <c r="C1201" s="261"/>
      <c r="D1201" s="261"/>
      <c r="E1201" s="261"/>
      <c r="F1201" s="261"/>
      <c r="G1201" s="576"/>
      <c r="H1201" s="658" t="s">
        <v>1342</v>
      </c>
      <c r="I1201" s="192"/>
      <c r="J1201" s="192"/>
      <c r="K1201" s="384"/>
      <c r="L1201" s="606"/>
    </row>
    <row r="1202" spans="1:21" ht="12.75">
      <c r="A1202" s="251" t="s">
        <v>91</v>
      </c>
      <c r="B1202" s="657" t="s">
        <v>1387</v>
      </c>
      <c r="C1202" s="618"/>
      <c r="D1202" s="618"/>
      <c r="E1202" s="619"/>
      <c r="F1202" s="43"/>
      <c r="G1202" s="475"/>
      <c r="H1202" s="654" t="s">
        <v>1343</v>
      </c>
      <c r="I1202" s="534"/>
      <c r="J1202" s="534"/>
      <c r="K1202" s="387"/>
      <c r="L1202" s="606"/>
    </row>
    <row r="1203" spans="1:21" ht="12.75">
      <c r="A1203" s="251" t="s">
        <v>91</v>
      </c>
      <c r="B1203" s="31" t="s">
        <v>507</v>
      </c>
      <c r="C1203" s="43"/>
      <c r="D1203" s="620"/>
      <c r="E1203" s="43"/>
      <c r="F1203" s="43"/>
      <c r="G1203" s="475"/>
      <c r="H1203" s="654" t="s">
        <v>1003</v>
      </c>
      <c r="I1203" s="534"/>
      <c r="J1203" s="534"/>
      <c r="K1203" s="387"/>
      <c r="L1203" s="230"/>
    </row>
    <row r="1204" spans="1:21" ht="48.75" thickBot="1">
      <c r="A1204" s="251" t="s">
        <v>91</v>
      </c>
      <c r="B1204" s="621" t="s">
        <v>1339</v>
      </c>
      <c r="C1204" s="389"/>
      <c r="D1204" s="389"/>
      <c r="E1204" s="389"/>
      <c r="F1204" s="389"/>
      <c r="G1204" s="577"/>
      <c r="H1204" s="659" t="s">
        <v>1045</v>
      </c>
      <c r="I1204" s="653" t="s">
        <v>1056</v>
      </c>
      <c r="J1204" s="652" t="s">
        <v>1055</v>
      </c>
      <c r="K1204" s="46" t="s">
        <v>501</v>
      </c>
      <c r="L1204" s="230"/>
    </row>
    <row r="1205" spans="1:21" ht="12.75">
      <c r="A1205" s="251" t="s">
        <v>91</v>
      </c>
      <c r="B1205" s="248" t="s">
        <v>1015</v>
      </c>
      <c r="D1205" s="6"/>
      <c r="E1205" s="6"/>
      <c r="F1205" s="6"/>
      <c r="G1205" s="6"/>
      <c r="H1205" s="414">
        <f>E164</f>
        <v>0</v>
      </c>
      <c r="I1205" s="248">
        <v>0</v>
      </c>
      <c r="J1205" s="248">
        <v>0</v>
      </c>
      <c r="K1205" s="414">
        <f>I1205-J1205</f>
        <v>0</v>
      </c>
      <c r="L1205" s="230"/>
    </row>
    <row r="1206" spans="1:21" ht="13.5" thickBot="1">
      <c r="A1206" s="251" t="s">
        <v>91</v>
      </c>
      <c r="B1206" s="259" t="s">
        <v>1016</v>
      </c>
      <c r="C1206" s="71"/>
      <c r="D1206" s="71"/>
      <c r="E1206" s="71"/>
      <c r="F1206" s="71"/>
      <c r="G1206" s="71"/>
      <c r="H1206" s="414">
        <f>E165</f>
        <v>0</v>
      </c>
      <c r="I1206" s="248">
        <v>0</v>
      </c>
      <c r="J1206" s="246">
        <v>0</v>
      </c>
      <c r="K1206" s="396">
        <f>I1206-J1206</f>
        <v>0</v>
      </c>
      <c r="L1206" s="230"/>
    </row>
    <row r="1207" spans="1:21" ht="13.5" thickBot="1">
      <c r="A1207" s="251" t="s">
        <v>91</v>
      </c>
      <c r="B1207" s="13" t="s">
        <v>409</v>
      </c>
      <c r="C1207" s="290"/>
      <c r="D1207" s="290"/>
      <c r="E1207" s="290"/>
      <c r="F1207" s="290"/>
      <c r="G1207" s="290"/>
      <c r="H1207" s="44">
        <f>SUM(H1205:H1206)</f>
        <v>0</v>
      </c>
      <c r="I1207" s="44">
        <f>SUM(I1205:I1206)</f>
        <v>0</v>
      </c>
      <c r="J1207" s="381">
        <f>SUM(J1205:J1206)</f>
        <v>0</v>
      </c>
      <c r="K1207" s="396">
        <f>I1207-J1207</f>
        <v>0</v>
      </c>
      <c r="L1207" s="230"/>
      <c r="U1207" s="413"/>
    </row>
    <row r="1208" spans="1:21" ht="12.75">
      <c r="A1208" s="251" t="s">
        <v>91</v>
      </c>
      <c r="B1208" s="55" t="s">
        <v>514</v>
      </c>
      <c r="C1208" s="272"/>
      <c r="D1208" s="272"/>
      <c r="E1208" s="272"/>
      <c r="F1208" s="272"/>
      <c r="G1208" s="272"/>
      <c r="H1208" s="628"/>
      <c r="I1208" s="628"/>
      <c r="J1208" s="578" t="s">
        <v>515</v>
      </c>
      <c r="K1208" s="649" t="str">
        <f>IF(J1207=0,"","Bydelen må nedenfor kommentere årsaken til at man avviker fra bystyrets måltall ")</f>
        <v/>
      </c>
      <c r="L1208" s="230"/>
      <c r="U1208" s="413"/>
    </row>
    <row r="1209" spans="1:21" ht="12.75">
      <c r="A1209" s="251" t="s">
        <v>91</v>
      </c>
      <c r="B1209" s="55"/>
      <c r="C1209" s="102"/>
      <c r="D1209" s="102"/>
      <c r="E1209" s="102"/>
      <c r="F1209" s="102"/>
      <c r="G1209" s="102"/>
      <c r="H1209" s="71"/>
      <c r="I1209" s="71"/>
      <c r="J1209" s="474"/>
      <c r="K1209" s="641"/>
      <c r="L1209" s="230"/>
      <c r="U1209" s="413"/>
    </row>
    <row r="1210" spans="1:21" ht="12.75">
      <c r="A1210" s="251" t="s">
        <v>91</v>
      </c>
      <c r="B1210" s="3" t="s">
        <v>505</v>
      </c>
      <c r="C1210" s="102"/>
      <c r="D1210" s="102"/>
      <c r="E1210" s="102"/>
      <c r="F1210" s="102"/>
      <c r="G1210" s="102"/>
      <c r="H1210" s="71"/>
      <c r="I1210" s="71"/>
      <c r="J1210" s="474"/>
      <c r="K1210" s="641"/>
      <c r="L1210" s="230"/>
      <c r="U1210" s="413"/>
    </row>
    <row r="1211" spans="1:21" ht="12.75">
      <c r="A1211" s="251" t="s">
        <v>91</v>
      </c>
      <c r="B1211" s="3"/>
      <c r="C1211" s="102"/>
      <c r="D1211" s="102"/>
      <c r="E1211" s="102"/>
      <c r="F1211" s="102"/>
      <c r="G1211" s="102"/>
      <c r="H1211" s="71"/>
      <c r="I1211" s="71"/>
      <c r="J1211" s="474"/>
      <c r="K1211" s="641"/>
      <c r="L1211" s="230"/>
      <c r="U1211" s="413"/>
    </row>
    <row r="1212" spans="1:21" ht="12.75">
      <c r="A1212" s="251" t="s">
        <v>91</v>
      </c>
      <c r="B1212" s="55"/>
      <c r="C1212" s="102"/>
      <c r="D1212" s="102"/>
      <c r="E1212" s="102"/>
      <c r="F1212" s="102"/>
      <c r="G1212" s="102"/>
      <c r="H1212" s="71"/>
      <c r="I1212" s="71"/>
      <c r="J1212" s="474"/>
      <c r="K1212" s="641"/>
      <c r="L1212" s="230"/>
      <c r="U1212" s="413"/>
    </row>
    <row r="1213" spans="1:21" ht="13.5" thickBot="1">
      <c r="A1213" s="251" t="s">
        <v>91</v>
      </c>
      <c r="B1213" s="55"/>
      <c r="C1213" s="102"/>
      <c r="D1213" s="102"/>
      <c r="E1213" s="102"/>
      <c r="F1213" s="102"/>
      <c r="G1213" s="102"/>
      <c r="H1213" s="71"/>
      <c r="I1213" s="71"/>
      <c r="J1213" s="71"/>
      <c r="K1213" s="71"/>
      <c r="L1213" s="230"/>
      <c r="U1213" s="413"/>
    </row>
    <row r="1214" spans="1:21" ht="12.75">
      <c r="A1214" s="251" t="s">
        <v>91</v>
      </c>
      <c r="B1214" s="34" t="s">
        <v>1017</v>
      </c>
      <c r="C1214" s="261"/>
      <c r="D1214" s="261"/>
      <c r="E1214" s="261"/>
      <c r="F1214" s="261"/>
      <c r="G1214" s="576"/>
      <c r="H1214" s="616"/>
      <c r="I1214" s="192"/>
      <c r="J1214" s="673"/>
      <c r="K1214" s="384"/>
      <c r="L1214" s="230"/>
      <c r="U1214" s="413"/>
    </row>
    <row r="1215" spans="1:21" ht="12.75">
      <c r="A1215" s="251" t="s">
        <v>91</v>
      </c>
      <c r="B1215" s="657" t="s">
        <v>1387</v>
      </c>
      <c r="C1215" s="618"/>
      <c r="D1215" s="618"/>
      <c r="E1215" s="619"/>
      <c r="F1215" s="43"/>
      <c r="G1215" s="475"/>
      <c r="H1215" s="617"/>
      <c r="I1215" s="534" t="s">
        <v>510</v>
      </c>
      <c r="J1215" s="534" t="s">
        <v>508</v>
      </c>
      <c r="K1215" s="387" t="s">
        <v>509</v>
      </c>
      <c r="L1215" s="230"/>
      <c r="U1215" s="413"/>
    </row>
    <row r="1216" spans="1:21" ht="12.75">
      <c r="A1216" s="251" t="s">
        <v>91</v>
      </c>
      <c r="B1216" s="619" t="s">
        <v>1052</v>
      </c>
      <c r="C1216" s="43"/>
      <c r="D1216" s="620"/>
      <c r="E1216" s="43"/>
      <c r="F1216" s="43"/>
      <c r="G1216" s="475"/>
      <c r="H1216" s="617"/>
      <c r="I1216" s="654" t="s">
        <v>1053</v>
      </c>
      <c r="J1216" s="534" t="s">
        <v>511</v>
      </c>
      <c r="K1216" s="387" t="s">
        <v>1040</v>
      </c>
      <c r="L1216" s="230"/>
      <c r="U1216" s="413"/>
    </row>
    <row r="1217" spans="1:21" ht="13.5" thickBot="1">
      <c r="A1217" s="251" t="s">
        <v>91</v>
      </c>
      <c r="B1217" s="629" t="s">
        <v>1051</v>
      </c>
      <c r="C1217" s="389"/>
      <c r="D1217" s="389"/>
      <c r="E1217" s="389"/>
      <c r="F1217" s="389"/>
      <c r="G1217" s="577"/>
      <c r="H1217" s="659" t="s">
        <v>806</v>
      </c>
      <c r="I1217" s="660" t="s">
        <v>1054</v>
      </c>
      <c r="J1217" s="534" t="s">
        <v>268</v>
      </c>
      <c r="K1217" s="661" t="s">
        <v>1041</v>
      </c>
      <c r="L1217" s="230"/>
      <c r="U1217" s="413"/>
    </row>
    <row r="1218" spans="1:21" ht="13.5" thickBot="1">
      <c r="A1218" s="251" t="s">
        <v>91</v>
      </c>
      <c r="B1218" s="16" t="s">
        <v>1050</v>
      </c>
      <c r="C1218" s="33"/>
      <c r="D1218" s="33"/>
      <c r="E1218" s="33"/>
      <c r="F1218" s="33"/>
      <c r="G1218" s="33"/>
      <c r="H1218" s="551">
        <f>G154+H154</f>
        <v>0</v>
      </c>
      <c r="I1218" s="249">
        <v>0</v>
      </c>
      <c r="J1218" s="294">
        <v>0</v>
      </c>
      <c r="K1218" s="44">
        <f>I1218-J1218</f>
        <v>0</v>
      </c>
      <c r="L1218" s="230"/>
    </row>
    <row r="1219" spans="1:21" ht="12.75">
      <c r="A1219" s="251" t="s">
        <v>91</v>
      </c>
      <c r="B1219" s="630" t="s">
        <v>1049</v>
      </c>
      <c r="C1219" s="102"/>
      <c r="H1219" s="102"/>
      <c r="J1219" s="578" t="s">
        <v>515</v>
      </c>
      <c r="K1219" s="649" t="str">
        <f>IF(J1218=0,"","Bydelen må nedenfor kommentere årsaken til at man avviker fra bystyrets måltall ")</f>
        <v/>
      </c>
      <c r="S1219" s="230"/>
    </row>
    <row r="1220" spans="1:21" ht="12.75">
      <c r="A1220" s="251" t="s">
        <v>91</v>
      </c>
      <c r="B1220" s="55" t="s">
        <v>1048</v>
      </c>
      <c r="C1220" s="102"/>
      <c r="J1220" s="323"/>
      <c r="K1220" s="651"/>
      <c r="L1220" s="650"/>
    </row>
    <row r="1221" spans="1:21" ht="12.75">
      <c r="A1221" s="251" t="s">
        <v>91</v>
      </c>
      <c r="I1221" s="609"/>
    </row>
    <row r="1222" spans="1:21" ht="12.75">
      <c r="A1222" s="251" t="s">
        <v>91</v>
      </c>
      <c r="B1222" s="3" t="s">
        <v>505</v>
      </c>
      <c r="I1222" s="609"/>
    </row>
    <row r="1223" spans="1:21" ht="12.75">
      <c r="A1223" s="251" t="s">
        <v>91</v>
      </c>
      <c r="I1223" s="615"/>
    </row>
    <row r="1224" spans="1:21" ht="12.75">
      <c r="A1224" s="251" t="s">
        <v>91</v>
      </c>
      <c r="I1224" s="102"/>
    </row>
    <row r="1225" spans="1:21" ht="12.75">
      <c r="A1225" s="251" t="s">
        <v>91</v>
      </c>
      <c r="B1225" s="191"/>
      <c r="H1225" s="102"/>
    </row>
    <row r="1226" spans="1:21" ht="12.75">
      <c r="A1226" s="251" t="s">
        <v>91</v>
      </c>
      <c r="C1226" s="6"/>
      <c r="D1226" s="345"/>
      <c r="H1226" s="102"/>
    </row>
    <row r="1227" spans="1:21" ht="12.75">
      <c r="A1227" s="251" t="s">
        <v>91</v>
      </c>
      <c r="B1227" s="40" t="s">
        <v>516</v>
      </c>
      <c r="C1227" s="6"/>
      <c r="D1227" s="345"/>
      <c r="H1227" s="102"/>
    </row>
    <row r="1228" spans="1:21" ht="12.75">
      <c r="A1228" s="251" t="s">
        <v>91</v>
      </c>
      <c r="B1228" s="40" t="s">
        <v>517</v>
      </c>
      <c r="H1228" s="102"/>
    </row>
    <row r="1229" spans="1:21" ht="13.5" thickBot="1">
      <c r="A1229" s="251" t="s">
        <v>91</v>
      </c>
      <c r="B1229" s="6"/>
      <c r="H1229" s="102"/>
    </row>
    <row r="1230" spans="1:21" ht="12.75">
      <c r="A1230" s="251" t="s">
        <v>91</v>
      </c>
      <c r="B1230" s="34" t="s">
        <v>518</v>
      </c>
      <c r="C1230" s="392"/>
      <c r="D1230" s="392"/>
      <c r="E1230" s="392"/>
      <c r="F1230" s="783"/>
      <c r="G1230" s="579"/>
      <c r="H1230" s="579"/>
      <c r="I1230" s="579"/>
    </row>
    <row r="1231" spans="1:21" ht="12.75">
      <c r="A1231" s="251" t="s">
        <v>91</v>
      </c>
      <c r="B1231" s="31" t="s">
        <v>519</v>
      </c>
      <c r="C1231" s="43"/>
      <c r="D1231" s="43"/>
      <c r="E1231" s="43"/>
      <c r="F1231" s="62" t="s">
        <v>1210</v>
      </c>
      <c r="G1231" s="387" t="s">
        <v>510</v>
      </c>
      <c r="H1231" s="387" t="s">
        <v>521</v>
      </c>
      <c r="I1231" s="387" t="s">
        <v>509</v>
      </c>
    </row>
    <row r="1232" spans="1:21" ht="12.75">
      <c r="A1232" s="251" t="s">
        <v>91</v>
      </c>
      <c r="B1232" s="31" t="s">
        <v>522</v>
      </c>
      <c r="C1232" s="43"/>
      <c r="D1232" s="43"/>
      <c r="E1232" s="43"/>
      <c r="F1232" s="62" t="s">
        <v>822</v>
      </c>
      <c r="G1232" s="387" t="s">
        <v>523</v>
      </c>
      <c r="H1232" s="387" t="s">
        <v>523</v>
      </c>
      <c r="I1232" s="387" t="s">
        <v>512</v>
      </c>
      <c r="K1232" s="10" t="s">
        <v>400</v>
      </c>
    </row>
    <row r="1233" spans="1:12" ht="13.5" thickBot="1">
      <c r="A1233" s="251" t="s">
        <v>91</v>
      </c>
      <c r="B1233" s="31"/>
      <c r="C1233" s="43"/>
      <c r="D1233" s="43"/>
      <c r="E1233" s="43"/>
      <c r="F1233" s="63" t="s">
        <v>823</v>
      </c>
      <c r="G1233" s="581" t="s">
        <v>1054</v>
      </c>
      <c r="H1233" s="581" t="s">
        <v>823</v>
      </c>
      <c r="I1233" s="581" t="s">
        <v>513</v>
      </c>
      <c r="L1233" s="230"/>
    </row>
    <row r="1234" spans="1:12" ht="25.5">
      <c r="A1234" s="251" t="s">
        <v>91</v>
      </c>
      <c r="B1234" s="835" t="s">
        <v>1344</v>
      </c>
      <c r="C1234" s="272"/>
      <c r="D1234" s="272"/>
      <c r="E1234" s="265"/>
      <c r="F1234" s="833">
        <v>0</v>
      </c>
      <c r="G1234" s="582">
        <v>0</v>
      </c>
      <c r="H1234" s="582">
        <v>1</v>
      </c>
      <c r="I1234" s="583">
        <f>G1234-H1234</f>
        <v>-1</v>
      </c>
    </row>
    <row r="1235" spans="1:12" ht="42" customHeight="1">
      <c r="A1235" s="251" t="s">
        <v>91</v>
      </c>
      <c r="B1235" s="836" t="s">
        <v>1345</v>
      </c>
      <c r="C1235" s="102"/>
      <c r="D1235" s="102"/>
      <c r="E1235" s="266"/>
      <c r="F1235" s="838" t="s">
        <v>563</v>
      </c>
      <c r="G1235" s="839"/>
      <c r="H1235" s="829">
        <v>4</v>
      </c>
      <c r="I1235" s="830">
        <f>G1235-H1235</f>
        <v>-4</v>
      </c>
    </row>
    <row r="1236" spans="1:12" ht="38.25">
      <c r="A1236" s="251" t="s">
        <v>91</v>
      </c>
      <c r="B1236" s="836" t="s">
        <v>1346</v>
      </c>
      <c r="C1236" s="102"/>
      <c r="D1236" s="102"/>
      <c r="E1236" s="266"/>
      <c r="F1236" s="838" t="s">
        <v>563</v>
      </c>
      <c r="G1236" s="839"/>
      <c r="H1236" s="829">
        <v>4</v>
      </c>
      <c r="I1236" s="830">
        <f>G1236-H1236</f>
        <v>-4</v>
      </c>
    </row>
    <row r="1237" spans="1:12" ht="26.25" thickBot="1">
      <c r="A1237" s="251" t="s">
        <v>91</v>
      </c>
      <c r="B1237" s="837" t="s">
        <v>1367</v>
      </c>
      <c r="C1237" s="255"/>
      <c r="D1237" s="255"/>
      <c r="E1237" s="267"/>
      <c r="F1237" s="834">
        <v>0</v>
      </c>
      <c r="G1237" s="831">
        <v>0</v>
      </c>
      <c r="H1237" s="584">
        <v>1</v>
      </c>
      <c r="I1237" s="832" t="s">
        <v>563</v>
      </c>
    </row>
    <row r="1238" spans="1:12" ht="12.75">
      <c r="A1238" s="251" t="s">
        <v>91</v>
      </c>
      <c r="B1238" s="840" t="s">
        <v>1365</v>
      </c>
      <c r="C1238" s="841"/>
      <c r="D1238" s="841"/>
      <c r="E1238" s="841"/>
      <c r="F1238" s="841"/>
    </row>
    <row r="1239" spans="1:12" ht="12.75">
      <c r="A1239" s="251" t="s">
        <v>91</v>
      </c>
      <c r="B1239" s="631" t="s">
        <v>1347</v>
      </c>
    </row>
    <row r="1240" spans="1:12" ht="12.75">
      <c r="A1240" s="251" t="s">
        <v>91</v>
      </c>
      <c r="B1240" s="631" t="s">
        <v>1348</v>
      </c>
    </row>
    <row r="1241" spans="1:12" ht="12.75">
      <c r="A1241" s="251" t="s">
        <v>91</v>
      </c>
      <c r="B1241" s="102"/>
      <c r="C1241" s="102"/>
      <c r="D1241" s="102"/>
      <c r="E1241" s="6"/>
      <c r="H1241" s="102"/>
    </row>
    <row r="1242" spans="1:12" ht="12.75">
      <c r="A1242" s="251" t="s">
        <v>91</v>
      </c>
      <c r="B1242" s="10" t="s">
        <v>505</v>
      </c>
      <c r="C1242" s="102"/>
      <c r="D1242" s="102"/>
      <c r="E1242" s="6"/>
      <c r="H1242" s="102"/>
    </row>
    <row r="1243" spans="1:12" ht="12.75">
      <c r="A1243" s="251" t="s">
        <v>91</v>
      </c>
      <c r="H1243" s="102"/>
    </row>
    <row r="1244" spans="1:12" ht="12.75">
      <c r="A1244" s="251" t="s">
        <v>91</v>
      </c>
      <c r="B1244" s="40" t="s">
        <v>239</v>
      </c>
      <c r="C1244" s="102"/>
      <c r="D1244" s="102"/>
      <c r="E1244" s="102"/>
      <c r="F1244" s="102"/>
      <c r="G1244" s="102"/>
      <c r="H1244" s="102"/>
      <c r="I1244" s="102"/>
      <c r="J1244" s="102"/>
    </row>
    <row r="1245" spans="1:12" ht="12.75">
      <c r="A1245" s="251" t="s">
        <v>91</v>
      </c>
      <c r="B1245" s="40" t="s">
        <v>687</v>
      </c>
      <c r="C1245" s="102"/>
      <c r="D1245" s="102"/>
      <c r="E1245" s="102"/>
      <c r="F1245" s="102"/>
      <c r="G1245" s="102"/>
      <c r="H1245" s="102"/>
      <c r="I1245" s="102"/>
      <c r="J1245" s="102"/>
    </row>
    <row r="1246" spans="1:12" ht="13.5" thickBot="1">
      <c r="A1246" s="251" t="s">
        <v>91</v>
      </c>
      <c r="B1246" s="102"/>
      <c r="C1246" s="102"/>
      <c r="D1246" s="102"/>
      <c r="E1246" s="102"/>
      <c r="F1246" s="102"/>
      <c r="G1246" s="102"/>
      <c r="H1246" s="102"/>
      <c r="I1246" s="102"/>
      <c r="J1246" s="102"/>
    </row>
    <row r="1247" spans="1:12" ht="12.75">
      <c r="A1247" s="251" t="s">
        <v>91</v>
      </c>
      <c r="B1247" s="567"/>
      <c r="C1247" s="261"/>
      <c r="D1247" s="261"/>
      <c r="E1247" s="261"/>
      <c r="F1247" s="261"/>
      <c r="G1247" s="192" t="s">
        <v>520</v>
      </c>
      <c r="H1247" s="384"/>
    </row>
    <row r="1248" spans="1:12" ht="12.75">
      <c r="A1248" s="251" t="s">
        <v>91</v>
      </c>
      <c r="B1248" s="31" t="s">
        <v>688</v>
      </c>
      <c r="C1248" s="383"/>
      <c r="D1248" s="262"/>
      <c r="E1248" s="262"/>
      <c r="F1248" s="262"/>
      <c r="G1248" s="534" t="s">
        <v>822</v>
      </c>
      <c r="H1248" s="387" t="s">
        <v>510</v>
      </c>
      <c r="L1248" s="230"/>
    </row>
    <row r="1249" spans="1:8" ht="12.75">
      <c r="A1249" s="251" t="s">
        <v>91</v>
      </c>
      <c r="B1249" s="31" t="s">
        <v>689</v>
      </c>
      <c r="C1249" s="385"/>
      <c r="D1249" s="262"/>
      <c r="E1249" s="262"/>
      <c r="F1249" s="262"/>
      <c r="G1249" s="580" t="s">
        <v>823</v>
      </c>
      <c r="H1249" s="585" t="s">
        <v>1340</v>
      </c>
    </row>
    <row r="1250" spans="1:8" ht="13.5" thickBot="1">
      <c r="A1250" s="251" t="s">
        <v>91</v>
      </c>
      <c r="B1250" s="32" t="s">
        <v>690</v>
      </c>
      <c r="C1250" s="389"/>
      <c r="D1250" s="263"/>
      <c r="E1250" s="263"/>
      <c r="F1250" s="263"/>
      <c r="G1250" s="535" t="s">
        <v>567</v>
      </c>
      <c r="H1250" s="36" t="s">
        <v>691</v>
      </c>
    </row>
    <row r="1251" spans="1:8" ht="12.75">
      <c r="A1251" s="251" t="s">
        <v>91</v>
      </c>
      <c r="B1251" s="248" t="s">
        <v>692</v>
      </c>
      <c r="G1251" s="586">
        <f>$G$1121</f>
        <v>0</v>
      </c>
      <c r="H1251" s="288">
        <v>0</v>
      </c>
    </row>
    <row r="1252" spans="1:8" ht="12.75">
      <c r="A1252" s="251" t="s">
        <v>91</v>
      </c>
      <c r="B1252" s="248" t="s">
        <v>355</v>
      </c>
      <c r="G1252" s="586">
        <f>$G$1123</f>
        <v>0</v>
      </c>
      <c r="H1252" s="289">
        <v>0</v>
      </c>
    </row>
    <row r="1253" spans="1:8" ht="12.75">
      <c r="A1253" s="251" t="s">
        <v>91</v>
      </c>
      <c r="B1253" s="248" t="s">
        <v>185</v>
      </c>
      <c r="G1253" s="586">
        <f>$G$1124</f>
        <v>0</v>
      </c>
      <c r="H1253" s="289">
        <v>0</v>
      </c>
    </row>
    <row r="1254" spans="1:8" ht="12.75">
      <c r="A1254" s="251" t="s">
        <v>91</v>
      </c>
      <c r="B1254" s="248" t="s">
        <v>565</v>
      </c>
      <c r="G1254" s="586">
        <f>$G$1125</f>
        <v>0</v>
      </c>
      <c r="H1254" s="289">
        <v>0</v>
      </c>
    </row>
    <row r="1255" spans="1:8" ht="13.5" thickBot="1">
      <c r="A1255" s="251" t="s">
        <v>91</v>
      </c>
      <c r="B1255" s="248" t="s">
        <v>186</v>
      </c>
      <c r="G1255" s="586">
        <f>$G$1126</f>
        <v>0</v>
      </c>
      <c r="H1255" s="260">
        <v>0</v>
      </c>
    </row>
    <row r="1256" spans="1:8" ht="13.5" thickBot="1">
      <c r="A1256" s="251" t="s">
        <v>91</v>
      </c>
      <c r="B1256" s="249" t="s">
        <v>693</v>
      </c>
      <c r="C1256" s="290"/>
      <c r="D1256" s="290"/>
      <c r="E1256" s="290"/>
      <c r="F1256" s="290"/>
      <c r="G1256" s="564">
        <f>$G$1135</f>
        <v>0</v>
      </c>
      <c r="H1256" s="294">
        <v>0</v>
      </c>
    </row>
    <row r="1257" spans="1:8" ht="12.75">
      <c r="A1257" s="251" t="s">
        <v>91</v>
      </c>
      <c r="B1257" s="39" t="s">
        <v>964</v>
      </c>
      <c r="C1257" s="102"/>
      <c r="D1257" s="102"/>
      <c r="E1257" s="102"/>
      <c r="F1257" s="322"/>
      <c r="G1257" s="322"/>
      <c r="H1257" s="102"/>
    </row>
    <row r="1258" spans="1:8" ht="12.75">
      <c r="A1258" s="251" t="s">
        <v>91</v>
      </c>
      <c r="B1258" s="39" t="s">
        <v>694</v>
      </c>
      <c r="C1258" s="102"/>
      <c r="D1258" s="102"/>
      <c r="E1258" s="102"/>
      <c r="F1258" s="322"/>
      <c r="G1258" s="322"/>
      <c r="H1258" s="102"/>
    </row>
    <row r="1259" spans="1:8" ht="12.75">
      <c r="A1259" s="251" t="s">
        <v>91</v>
      </c>
      <c r="B1259" s="6"/>
      <c r="C1259" s="102"/>
      <c r="D1259" s="102"/>
      <c r="E1259" s="102"/>
      <c r="F1259" s="322"/>
      <c r="G1259" s="322"/>
      <c r="H1259" s="102"/>
    </row>
    <row r="1260" spans="1:8" ht="12.75">
      <c r="A1260" s="251" t="s">
        <v>91</v>
      </c>
      <c r="B1260" s="102"/>
      <c r="C1260" s="102"/>
      <c r="D1260" s="102"/>
      <c r="E1260" s="102"/>
      <c r="F1260" s="322"/>
      <c r="G1260" s="322"/>
      <c r="H1260" s="102"/>
    </row>
    <row r="1261" spans="1:8" ht="12.75">
      <c r="A1261" s="251" t="s">
        <v>91</v>
      </c>
      <c r="B1261" s="27" t="s">
        <v>695</v>
      </c>
      <c r="H1261" s="102"/>
    </row>
    <row r="1262" spans="1:8" ht="12.75">
      <c r="B1262" s="3"/>
      <c r="H1262" s="102"/>
    </row>
    <row r="1263" spans="1:8" ht="12.75">
      <c r="H1263" s="102"/>
    </row>
    <row r="1264" spans="1:8" ht="12.75">
      <c r="H1264" s="102"/>
    </row>
    <row r="1265" spans="8:8" ht="12.75">
      <c r="H1265" s="102"/>
    </row>
    <row r="1266" spans="8:8" ht="10.5" customHeight="1">
      <c r="H1266" s="102"/>
    </row>
  </sheetData>
  <autoFilter ref="A2:A1266">
    <filterColumn colId="0">
      <filters>
        <filter val="p"/>
      </filters>
    </filterColumn>
  </autoFilter>
  <mergeCells count="64">
    <mergeCell ref="B1140:C1140"/>
    <mergeCell ref="B824:F824"/>
    <mergeCell ref="B653:J653"/>
    <mergeCell ref="B763:D763"/>
    <mergeCell ref="B796:H796"/>
    <mergeCell ref="D711:J711"/>
    <mergeCell ref="B959:F960"/>
    <mergeCell ref="I656:K656"/>
    <mergeCell ref="B732:E732"/>
    <mergeCell ref="B1005:D1005"/>
    <mergeCell ref="B1000:K1000"/>
    <mergeCell ref="B1134:F1134"/>
    <mergeCell ref="B729:J729"/>
    <mergeCell ref="B1193:E1193"/>
    <mergeCell ref="B546:C546"/>
    <mergeCell ref="B903:G903"/>
    <mergeCell ref="B929:D929"/>
    <mergeCell ref="B17:K17"/>
    <mergeCell ref="B408:E408"/>
    <mergeCell ref="B409:E409"/>
    <mergeCell ref="B1001:K1001"/>
    <mergeCell ref="B407:E407"/>
    <mergeCell ref="B385:E385"/>
    <mergeCell ref="B399:L399"/>
    <mergeCell ref="B133:D133"/>
    <mergeCell ref="E147:I147"/>
    <mergeCell ref="B138:D138"/>
    <mergeCell ref="B253:J253"/>
    <mergeCell ref="F491:K491"/>
    <mergeCell ref="B16:K16"/>
    <mergeCell ref="B18:K18"/>
    <mergeCell ref="B93:C93"/>
    <mergeCell ref="B99:C99"/>
    <mergeCell ref="B20:K20"/>
    <mergeCell ref="B107:F107"/>
    <mergeCell ref="B111:D111"/>
    <mergeCell ref="B151:C151"/>
    <mergeCell ref="B108:F108"/>
    <mergeCell ref="B238:C238"/>
    <mergeCell ref="B251:D251"/>
    <mergeCell ref="B252:D252"/>
    <mergeCell ref="B247:D247"/>
    <mergeCell ref="F237:G237"/>
    <mergeCell ref="B239:C239"/>
    <mergeCell ref="B240:C240"/>
    <mergeCell ref="B242:J242"/>
    <mergeCell ref="B248:D248"/>
    <mergeCell ref="B249:D249"/>
    <mergeCell ref="B650:J650"/>
    <mergeCell ref="B163:D163"/>
    <mergeCell ref="E160:E163"/>
    <mergeCell ref="B162:D162"/>
    <mergeCell ref="B518:C518"/>
    <mergeCell ref="B539:C539"/>
    <mergeCell ref="C422:F422"/>
    <mergeCell ref="B410:E410"/>
    <mergeCell ref="B532:C532"/>
    <mergeCell ref="F240:G240"/>
    <mergeCell ref="F241:G241"/>
    <mergeCell ref="G422:J422"/>
    <mergeCell ref="F238:G238"/>
    <mergeCell ref="F239:G239"/>
    <mergeCell ref="B525:C525"/>
    <mergeCell ref="B250:D250"/>
  </mergeCells>
  <phoneticPr fontId="24" type="noConversion"/>
  <printOptions horizontalCentered="1"/>
  <pageMargins left="0.31496062992125984" right="0.31496062992125984" top="0.47244094488188981" bottom="0.55118110236220474" header="0.27559055118110237" footer="0.23622047244094491"/>
  <pageSetup paperSize="9" scale="88" fitToHeight="0" orientation="portrait" r:id="rId1"/>
  <headerFooter alignWithMargins="0">
    <oddHeader>&amp;C&amp;"Times New Roman,Normal"&amp;9&amp;F&amp;RSide &amp;P av &amp;N</oddHeader>
    <oddFooter>&amp;L&amp;"Times New Roman,Normal"Utskrift:  &amp;T    &amp;D&amp;R&amp;"Arial Narrow,Normal"Bydelsstatistikk pr. 3. tertial 2011</oddFooter>
  </headerFooter>
  <rowBreaks count="18" manualBreakCount="18">
    <brk id="37" min="1" max="12" man="1"/>
    <brk id="98" min="1" max="12" man="1"/>
    <brk id="177" min="1" max="11" man="1"/>
    <brk id="244" min="1" max="12" man="1"/>
    <brk id="293" min="1" max="12" man="1"/>
    <brk id="355" min="1" max="12" man="1"/>
    <brk id="403" min="1" max="12" man="1"/>
    <brk id="560" min="1" max="12" man="1"/>
    <brk id="627" min="1" max="12" man="1"/>
    <brk id="683" min="1" max="12" man="1"/>
    <brk id="741" min="1" max="12" man="1"/>
    <brk id="788" min="1" max="12" man="1"/>
    <brk id="847" min="1" max="12" man="1"/>
    <brk id="896" min="1" max="12" man="1"/>
    <brk id="957" min="1" max="12" man="1"/>
    <brk id="1069" min="1" max="12" man="1"/>
    <brk id="1165" min="1" max="12" man="1"/>
    <brk id="1226" min="1" max="12" man="1"/>
  </rowBreaks>
  <colBreaks count="1" manualBreakCount="1">
    <brk id="4" max="1272" man="1"/>
  </colBreaks>
  <cellWatches>
    <cellWatch r="B66"/>
    <cellWatch r="C66"/>
    <cellWatch r="D66"/>
    <cellWatch r="E66"/>
    <cellWatch r="F66"/>
    <cellWatch r="G66"/>
    <cellWatch r="H66"/>
    <cellWatch r="I66"/>
    <cellWatch r="B67"/>
    <cellWatch r="C67"/>
    <cellWatch r="D67"/>
    <cellWatch r="E67"/>
    <cellWatch r="F67"/>
    <cellWatch r="G67"/>
    <cellWatch r="H67"/>
    <cellWatch r="I67"/>
    <cellWatch r="B68"/>
    <cellWatch r="C68"/>
    <cellWatch r="D68"/>
    <cellWatch r="E68"/>
    <cellWatch r="F68"/>
    <cellWatch r="G68"/>
    <cellWatch r="H68"/>
    <cellWatch r="I68"/>
    <cellWatch r="B69"/>
    <cellWatch r="C69"/>
    <cellWatch r="D69"/>
    <cellWatch r="E69"/>
    <cellWatch r="F69"/>
    <cellWatch r="G69"/>
    <cellWatch r="H69"/>
    <cellWatch r="I69"/>
    <cellWatch r="B70"/>
    <cellWatch r="C70"/>
    <cellWatch r="D70"/>
    <cellWatch r="E70"/>
    <cellWatch r="F70"/>
    <cellWatch r="G70"/>
    <cellWatch r="H70"/>
    <cellWatch r="I70"/>
    <cellWatch r="B71"/>
    <cellWatch r="C71"/>
    <cellWatch r="D71"/>
    <cellWatch r="E71"/>
    <cellWatch r="F71"/>
    <cellWatch r="G71"/>
    <cellWatch r="H71"/>
    <cellWatch r="I71"/>
    <cellWatch r="B72"/>
    <cellWatch r="C72"/>
    <cellWatch r="D72"/>
    <cellWatch r="E72"/>
    <cellWatch r="F72"/>
    <cellWatch r="G72"/>
    <cellWatch r="H72"/>
    <cellWatch r="I72"/>
    <cellWatch r="B73"/>
    <cellWatch r="C73"/>
    <cellWatch r="D73"/>
    <cellWatch r="E73"/>
    <cellWatch r="F73"/>
    <cellWatch r="G73"/>
    <cellWatch r="H73"/>
    <cellWatch r="I73"/>
    <cellWatch r="B74"/>
    <cellWatch r="C74"/>
    <cellWatch r="D74"/>
    <cellWatch r="E74"/>
    <cellWatch r="F74"/>
    <cellWatch r="G74"/>
    <cellWatch r="H74"/>
    <cellWatch r="I74"/>
    <cellWatch r="B75"/>
    <cellWatch r="C75"/>
    <cellWatch r="D75"/>
    <cellWatch r="E75"/>
    <cellWatch r="F75"/>
    <cellWatch r="G75"/>
    <cellWatch r="H75"/>
    <cellWatch r="I75"/>
  </cellWatches>
  <drawing r:id="rId2"/>
  <legacyDrawing r:id="rId3"/>
</worksheet>
</file>

<file path=xl/worksheets/sheet2.xml><?xml version="1.0" encoding="utf-8"?>
<worksheet xmlns="http://schemas.openxmlformats.org/spreadsheetml/2006/main" xmlns:r="http://schemas.openxmlformats.org/officeDocument/2006/relationships">
  <sheetPr codeName="Ark2">
    <pageSetUpPr fitToPage="1"/>
  </sheetPr>
  <dimension ref="A1:K1576"/>
  <sheetViews>
    <sheetView topLeftCell="A89" zoomScale="75" workbookViewId="0">
      <selection activeCell="F120" sqref="F120"/>
    </sheetView>
  </sheetViews>
  <sheetFormatPr baseColWidth="10" defaultColWidth="9.140625" defaultRowHeight="12.75"/>
  <cols>
    <col min="1" max="1" width="3.5703125" style="9" customWidth="1"/>
    <col min="2" max="2" width="53.5703125" style="123" customWidth="1"/>
    <col min="3" max="4" width="14.85546875" style="85" customWidth="1"/>
    <col min="5" max="5" width="12" style="9" bestFit="1" customWidth="1"/>
    <col min="6" max="6" width="9.140625" style="9"/>
    <col min="7" max="7" width="9.140625" style="622"/>
    <col min="8" max="16384" width="9.140625" style="9"/>
  </cols>
  <sheetData>
    <row r="1" spans="1:7">
      <c r="A1" s="9" t="s">
        <v>269</v>
      </c>
      <c r="C1" s="84" t="s">
        <v>660</v>
      </c>
      <c r="D1" s="84" t="s">
        <v>660</v>
      </c>
    </row>
    <row r="2" spans="1:7">
      <c r="B2" s="124"/>
      <c r="C2" s="84">
        <f>'MAL2T-2013A.XLS'!$I$32</f>
        <v>0</v>
      </c>
      <c r="D2" s="84">
        <f>'MAL2T-2013A.XLS'!$I$32</f>
        <v>0</v>
      </c>
    </row>
    <row r="3" spans="1:7" ht="37.5">
      <c r="B3" s="125" t="s">
        <v>211</v>
      </c>
    </row>
    <row r="4" spans="1:7">
      <c r="B4" s="113" t="s">
        <v>1026</v>
      </c>
      <c r="C4" s="86"/>
      <c r="D4" s="86"/>
    </row>
    <row r="5" spans="1:7">
      <c r="B5" s="108" t="s">
        <v>353</v>
      </c>
      <c r="C5" s="86" t="str">
        <f>'MAL2T-2013A.XLS'!$I$67</f>
        <v xml:space="preserve"> xxxxx</v>
      </c>
      <c r="D5" s="86" t="str">
        <f>'MAL2T-2013A.XLS'!$I$67</f>
        <v xml:space="preserve"> xxxxx</v>
      </c>
    </row>
    <row r="6" spans="1:7" ht="25.5">
      <c r="B6" s="126" t="s">
        <v>623</v>
      </c>
      <c r="C6" s="86">
        <f>'MAL2T-2013A.XLS'!$I$68</f>
        <v>0</v>
      </c>
      <c r="D6" s="86">
        <f>'MAL2T-2013A.XLS'!$I$68</f>
        <v>0</v>
      </c>
    </row>
    <row r="7" spans="1:7" ht="25.5">
      <c r="B7" s="126" t="s">
        <v>433</v>
      </c>
      <c r="C7" s="86">
        <f>'MAL2T-2013A.XLS'!$I$69</f>
        <v>0</v>
      </c>
      <c r="D7" s="86">
        <f>'MAL2T-2013A.XLS'!$I$69</f>
        <v>0</v>
      </c>
    </row>
    <row r="8" spans="1:7" ht="25.5">
      <c r="B8" s="126" t="s">
        <v>431</v>
      </c>
      <c r="C8" s="86">
        <f>'MAL2T-2013A.XLS'!$I$70</f>
        <v>0</v>
      </c>
      <c r="D8" s="86">
        <f>'MAL2T-2013A.XLS'!$I$70</f>
        <v>0</v>
      </c>
    </row>
    <row r="9" spans="1:7">
      <c r="B9" s="126" t="s">
        <v>432</v>
      </c>
      <c r="C9" s="86">
        <f>'MAL2T-2013A.XLS'!$I$71</f>
        <v>0</v>
      </c>
      <c r="D9" s="86">
        <f>'MAL2T-2013A.XLS'!$I$71</f>
        <v>0</v>
      </c>
    </row>
    <row r="10" spans="1:7">
      <c r="B10" s="131" t="s">
        <v>1018</v>
      </c>
      <c r="C10" s="86">
        <f>'MAL2T-2013A.XLS'!$I$72</f>
        <v>0</v>
      </c>
      <c r="D10" s="86">
        <f>'MAL2T-2013A.XLS'!$I$72</f>
        <v>0</v>
      </c>
    </row>
    <row r="11" spans="1:7" s="109" customFormat="1">
      <c r="B11" s="127" t="s">
        <v>549</v>
      </c>
      <c r="C11" s="116">
        <f>'MAL2T-2013A.XLS'!$I$73</f>
        <v>0</v>
      </c>
      <c r="D11" s="116">
        <f>'MAL2T-2013A.XLS'!$I$73</f>
        <v>0</v>
      </c>
      <c r="G11" s="622"/>
    </row>
    <row r="12" spans="1:7">
      <c r="B12" s="126" t="s">
        <v>550</v>
      </c>
      <c r="C12" s="86">
        <f>'MAL2T-2013A.XLS'!$I$74</f>
        <v>0</v>
      </c>
      <c r="D12" s="86">
        <f>'MAL2T-2013A.XLS'!$I$74</f>
        <v>0</v>
      </c>
    </row>
    <row r="13" spans="1:7">
      <c r="B13" s="108" t="s">
        <v>551</v>
      </c>
      <c r="C13" s="86">
        <f>'MAL2T-2013A.XLS'!$I$75</f>
        <v>0</v>
      </c>
      <c r="D13" s="86">
        <f>'MAL2T-2013A.XLS'!$I$75</f>
        <v>0</v>
      </c>
    </row>
    <row r="14" spans="1:7">
      <c r="B14" s="128"/>
      <c r="C14" s="86"/>
      <c r="D14" s="86"/>
    </row>
    <row r="15" spans="1:7" ht="38.25" customHeight="1">
      <c r="A15" s="9" t="s">
        <v>820</v>
      </c>
      <c r="B15" s="113" t="s">
        <v>742</v>
      </c>
      <c r="C15" s="86"/>
      <c r="D15" s="86"/>
    </row>
    <row r="16" spans="1:7">
      <c r="A16" s="9" t="s">
        <v>820</v>
      </c>
      <c r="B16" s="126" t="s">
        <v>234</v>
      </c>
      <c r="C16" s="86">
        <f>'MAL2T-2013A.XLS'!$E$94</f>
        <v>0</v>
      </c>
      <c r="D16" s="86">
        <f>'MAL2T-2013A.XLS'!$E$94</f>
        <v>0</v>
      </c>
    </row>
    <row r="17" spans="1:11">
      <c r="A17" s="9" t="s">
        <v>820</v>
      </c>
      <c r="B17" s="126" t="s">
        <v>395</v>
      </c>
      <c r="C17" s="86">
        <f>'MAL2T-2013A.XLS'!$E$95</f>
        <v>0</v>
      </c>
      <c r="D17" s="86">
        <f>'MAL2T-2013A.XLS'!$E$95</f>
        <v>0</v>
      </c>
    </row>
    <row r="18" spans="1:11">
      <c r="A18" s="9" t="s">
        <v>820</v>
      </c>
      <c r="B18" s="126" t="s">
        <v>396</v>
      </c>
      <c r="C18" s="86">
        <f>'MAL2T-2013A.XLS'!$E$96</f>
        <v>0</v>
      </c>
      <c r="D18" s="86">
        <f>'MAL2T-2013A.XLS'!$E$96</f>
        <v>0</v>
      </c>
    </row>
    <row r="19" spans="1:11">
      <c r="A19" s="9" t="s">
        <v>820</v>
      </c>
      <c r="B19" s="129"/>
      <c r="C19" s="86"/>
      <c r="D19" s="86"/>
    </row>
    <row r="20" spans="1:11" ht="25.5">
      <c r="A20" s="9" t="s">
        <v>820</v>
      </c>
      <c r="B20" s="113" t="s">
        <v>843</v>
      </c>
      <c r="C20" s="86"/>
      <c r="D20" s="86"/>
    </row>
    <row r="21" spans="1:11">
      <c r="A21" s="9" t="s">
        <v>820</v>
      </c>
      <c r="B21" s="130" t="s">
        <v>543</v>
      </c>
      <c r="C21" s="86"/>
      <c r="D21" s="86"/>
    </row>
    <row r="22" spans="1:11">
      <c r="A22" s="9" t="s">
        <v>820</v>
      </c>
      <c r="B22" s="131" t="s">
        <v>844</v>
      </c>
      <c r="C22" s="86">
        <f>'MAL2T-2013A.XLS'!$F$100</f>
        <v>0</v>
      </c>
      <c r="D22" s="86">
        <f>'MAL2T-2013A.XLS'!$F$100</f>
        <v>0</v>
      </c>
    </row>
    <row r="23" spans="1:11">
      <c r="A23" s="9" t="s">
        <v>820</v>
      </c>
      <c r="B23" s="131" t="s">
        <v>845</v>
      </c>
      <c r="C23" s="86">
        <f>'MAL2T-2013A.XLS'!$F$101</f>
        <v>0</v>
      </c>
      <c r="D23" s="86">
        <f>'MAL2T-2013A.XLS'!$F$101</f>
        <v>0</v>
      </c>
    </row>
    <row r="24" spans="1:11" s="109" customFormat="1">
      <c r="A24" s="109" t="s">
        <v>820</v>
      </c>
      <c r="B24" s="127" t="s">
        <v>840</v>
      </c>
      <c r="C24" s="116">
        <f>'MAL2T-2013A.XLS'!$F$102</f>
        <v>0</v>
      </c>
      <c r="D24" s="116">
        <f>'MAL2T-2013A.XLS'!$F$102</f>
        <v>0</v>
      </c>
      <c r="G24" s="622"/>
    </row>
    <row r="25" spans="1:11">
      <c r="B25" s="129"/>
      <c r="C25" s="86"/>
      <c r="D25" s="86"/>
    </row>
    <row r="26" spans="1:11" ht="25.5">
      <c r="B26" s="113" t="s">
        <v>681</v>
      </c>
      <c r="C26" s="86"/>
      <c r="D26" s="86"/>
    </row>
    <row r="27" spans="1:11">
      <c r="B27" s="126" t="s">
        <v>631</v>
      </c>
      <c r="C27" s="86">
        <f>'MAL2T-2013A.XLS'!$G$107</f>
        <v>0</v>
      </c>
      <c r="D27" s="86">
        <f>'MAL2T-2013A.XLS'!$G$107</f>
        <v>0</v>
      </c>
    </row>
    <row r="28" spans="1:11" ht="25.5">
      <c r="B28" s="126" t="s">
        <v>839</v>
      </c>
      <c r="C28" s="86">
        <f>'MAL2T-2013A.XLS'!$G$108</f>
        <v>0</v>
      </c>
      <c r="D28" s="86">
        <f>'MAL2T-2013A.XLS'!$G$108</f>
        <v>0</v>
      </c>
    </row>
    <row r="29" spans="1:11">
      <c r="C29" s="87"/>
      <c r="D29" s="87"/>
      <c r="K29" s="787"/>
    </row>
    <row r="30" spans="1:11">
      <c r="B30" s="132" t="s">
        <v>850</v>
      </c>
      <c r="C30" s="87"/>
      <c r="D30" s="87"/>
    </row>
    <row r="31" spans="1:11">
      <c r="B31" s="133" t="str">
        <f>'MAL2T-2013A.XLS'!H111</f>
        <v>Antall 2. tertial</v>
      </c>
      <c r="C31" s="85" t="s">
        <v>467</v>
      </c>
      <c r="D31" s="85" t="s">
        <v>467</v>
      </c>
    </row>
    <row r="32" spans="1:11">
      <c r="B32" s="126" t="s">
        <v>524</v>
      </c>
      <c r="C32" s="88" t="str">
        <f>'MAL2T-2013A.XLS'!$H$112</f>
        <v>xxxx</v>
      </c>
      <c r="D32" s="88" t="str">
        <f>'MAL2T-2013A.XLS'!$H$112</f>
        <v>xxxx</v>
      </c>
    </row>
    <row r="33" spans="2:6">
      <c r="B33" s="126" t="s">
        <v>833</v>
      </c>
      <c r="C33" s="88">
        <f>'MAL2T-2013A.XLS'!$H$113</f>
        <v>0</v>
      </c>
      <c r="D33" s="88">
        <f>'MAL2T-2013A.XLS'!$H$113</f>
        <v>0</v>
      </c>
    </row>
    <row r="34" spans="2:6">
      <c r="B34" s="126" t="s">
        <v>834</v>
      </c>
      <c r="C34" s="88">
        <f>'MAL2T-2013A.XLS'!$H$114</f>
        <v>0</v>
      </c>
      <c r="D34" s="88">
        <f>'MAL2T-2013A.XLS'!$H$114</f>
        <v>0</v>
      </c>
    </row>
    <row r="35" spans="2:6">
      <c r="B35" s="126" t="s">
        <v>835</v>
      </c>
      <c r="C35" s="88">
        <f>'MAL2T-2013A.XLS'!$H$115</f>
        <v>0</v>
      </c>
      <c r="D35" s="88">
        <f>'MAL2T-2013A.XLS'!$H$115</f>
        <v>0</v>
      </c>
    </row>
    <row r="36" spans="2:6">
      <c r="B36" s="126" t="s">
        <v>836</v>
      </c>
      <c r="C36" s="185" t="e">
        <f>'MAL2T-2013A.XLS'!$H$116</f>
        <v>#DIV/0!</v>
      </c>
      <c r="D36" s="185" t="e">
        <f>D35/D34</f>
        <v>#DIV/0!</v>
      </c>
      <c r="E36" s="181" t="s">
        <v>683</v>
      </c>
      <c r="F36" s="9" t="s">
        <v>394</v>
      </c>
    </row>
    <row r="37" spans="2:6">
      <c r="B37" s="126" t="s">
        <v>837</v>
      </c>
      <c r="C37" s="88">
        <f>'MAL2T-2013A.XLS'!$H$117</f>
        <v>0</v>
      </c>
      <c r="D37" s="88">
        <f>'MAL2T-2013A.XLS'!$H$117</f>
        <v>0</v>
      </c>
    </row>
    <row r="38" spans="2:6">
      <c r="B38" s="126" t="s">
        <v>838</v>
      </c>
      <c r="C38" s="88">
        <f>'MAL2T-2013A.XLS'!$H$118</f>
        <v>0</v>
      </c>
      <c r="D38" s="88">
        <f>'MAL2T-2013A.XLS'!$H$118</f>
        <v>0</v>
      </c>
    </row>
    <row r="39" spans="2:6">
      <c r="B39" s="108" t="s">
        <v>76</v>
      </c>
      <c r="C39" s="88" t="str">
        <f>'MAL2T-2013A.XLS'!$H$119</f>
        <v>xxxx</v>
      </c>
      <c r="D39" s="88" t="str">
        <f>'MAL2T-2013A.XLS'!$H$119</f>
        <v>xxxx</v>
      </c>
    </row>
    <row r="40" spans="2:6">
      <c r="B40" s="126" t="s">
        <v>640</v>
      </c>
      <c r="C40" s="88">
        <f>'MAL2T-2013A.XLS'!$H$120</f>
        <v>0</v>
      </c>
      <c r="D40" s="88">
        <f>'MAL2T-2013A.XLS'!$H$120</f>
        <v>0</v>
      </c>
    </row>
    <row r="41" spans="2:6">
      <c r="B41" s="126" t="s">
        <v>641</v>
      </c>
      <c r="C41" s="88">
        <f>'MAL2T-2013A.XLS'!$H$121</f>
        <v>0</v>
      </c>
      <c r="D41" s="88">
        <f>'MAL2T-2013A.XLS'!$H$121</f>
        <v>0</v>
      </c>
    </row>
    <row r="42" spans="2:6">
      <c r="B42" s="126" t="s">
        <v>642</v>
      </c>
      <c r="C42" s="88">
        <f>'MAL2T-2013A.XLS'!$H$122</f>
        <v>0</v>
      </c>
      <c r="D42" s="88">
        <f>'MAL2T-2013A.XLS'!$H$122</f>
        <v>0</v>
      </c>
    </row>
    <row r="43" spans="2:6">
      <c r="B43" s="126" t="s">
        <v>643</v>
      </c>
      <c r="C43" s="185" t="e">
        <f>'MAL2T-2013A.XLS'!$H$123</f>
        <v>#DIV/0!</v>
      </c>
      <c r="D43" s="185" t="e">
        <f>D42/D41</f>
        <v>#DIV/0!</v>
      </c>
      <c r="E43" s="181" t="s">
        <v>683</v>
      </c>
      <c r="F43" s="9" t="s">
        <v>394</v>
      </c>
    </row>
    <row r="44" spans="2:6">
      <c r="B44" s="126" t="s">
        <v>644</v>
      </c>
      <c r="C44" s="88">
        <f>'MAL2T-2013A.XLS'!$H$124</f>
        <v>0</v>
      </c>
      <c r="D44" s="88">
        <f>'MAL2T-2013A.XLS'!$H$124</f>
        <v>0</v>
      </c>
    </row>
    <row r="45" spans="2:6">
      <c r="B45" s="126" t="s">
        <v>645</v>
      </c>
      <c r="C45" s="88">
        <f>'MAL2T-2013A.XLS'!$H$125</f>
        <v>0</v>
      </c>
      <c r="D45" s="88">
        <f>'MAL2T-2013A.XLS'!$H$125</f>
        <v>0</v>
      </c>
    </row>
    <row r="46" spans="2:6">
      <c r="B46" s="126" t="s">
        <v>646</v>
      </c>
      <c r="C46" s="88">
        <f>'MAL2T-2013A.XLS'!$H$126</f>
        <v>0</v>
      </c>
      <c r="D46" s="88">
        <f>'MAL2T-2013A.XLS'!$H$126</f>
        <v>0</v>
      </c>
    </row>
    <row r="47" spans="2:6">
      <c r="B47" s="126" t="s">
        <v>647</v>
      </c>
      <c r="C47" s="88">
        <f>'MAL2T-2013A.XLS'!$H$127</f>
        <v>0</v>
      </c>
      <c r="D47" s="88">
        <f>'MAL2T-2013A.XLS'!$H$127</f>
        <v>0</v>
      </c>
    </row>
    <row r="48" spans="2:6">
      <c r="B48" s="126" t="s">
        <v>648</v>
      </c>
      <c r="C48" s="185" t="e">
        <f>'MAL2T-2013A.XLS'!$H$128</f>
        <v>#DIV/0!</v>
      </c>
      <c r="D48" s="185" t="e">
        <f>D47/D46</f>
        <v>#DIV/0!</v>
      </c>
      <c r="E48" s="181" t="s">
        <v>683</v>
      </c>
      <c r="F48" s="9" t="s">
        <v>394</v>
      </c>
    </row>
    <row r="49" spans="2:7">
      <c r="B49" s="126"/>
      <c r="C49" s="88"/>
      <c r="D49" s="88"/>
    </row>
    <row r="50" spans="2:7">
      <c r="B50" s="133" t="str">
        <f>'MAL2T-2013A.XLS'!I111</f>
        <v>Antall hittil i år</v>
      </c>
      <c r="C50" s="85" t="s">
        <v>467</v>
      </c>
      <c r="D50" s="85" t="s">
        <v>467</v>
      </c>
    </row>
    <row r="51" spans="2:7">
      <c r="B51" s="126" t="s">
        <v>524</v>
      </c>
      <c r="C51" s="88"/>
      <c r="D51" s="88"/>
    </row>
    <row r="52" spans="2:7">
      <c r="B52" s="126" t="s">
        <v>833</v>
      </c>
      <c r="C52" s="88">
        <f>'MAL2T-2013A.XLS'!$I$113</f>
        <v>0</v>
      </c>
      <c r="D52" s="88">
        <f>'MAL2T-2013A.XLS'!$I$113</f>
        <v>0</v>
      </c>
    </row>
    <row r="53" spans="2:7">
      <c r="B53" s="126" t="s">
        <v>834</v>
      </c>
      <c r="C53" s="88">
        <f>'MAL2T-2013A.XLS'!$I$114</f>
        <v>0</v>
      </c>
      <c r="D53" s="88">
        <f>'MAL2T-2013A.XLS'!$I$114</f>
        <v>0</v>
      </c>
    </row>
    <row r="54" spans="2:7">
      <c r="B54" s="126" t="s">
        <v>835</v>
      </c>
      <c r="C54" s="88">
        <f>'MAL2T-2013A.XLS'!$I$115</f>
        <v>0</v>
      </c>
      <c r="D54" s="88">
        <f>'MAL2T-2013A.XLS'!$I$115</f>
        <v>0</v>
      </c>
    </row>
    <row r="55" spans="2:7">
      <c r="B55" s="126" t="s">
        <v>836</v>
      </c>
      <c r="C55" s="185" t="e">
        <f>'MAL2T-2013A.XLS'!$I$116</f>
        <v>#DIV/0!</v>
      </c>
      <c r="D55" s="185" t="e">
        <f>D54/D53</f>
        <v>#DIV/0!</v>
      </c>
      <c r="E55" s="181"/>
      <c r="F55" s="9" t="s">
        <v>394</v>
      </c>
    </row>
    <row r="56" spans="2:7">
      <c r="B56" s="126" t="s">
        <v>837</v>
      </c>
      <c r="C56" s="88">
        <f>'MAL2T-2013A.XLS'!$I$117</f>
        <v>0</v>
      </c>
      <c r="D56" s="88">
        <f>'MAL2T-2013A.XLS'!$I$117</f>
        <v>0</v>
      </c>
    </row>
    <row r="57" spans="2:7">
      <c r="B57" s="126" t="s">
        <v>838</v>
      </c>
      <c r="C57" s="88">
        <f>'MAL2T-2013A.XLS'!$I$118</f>
        <v>0</v>
      </c>
      <c r="D57" s="88">
        <f>'MAL2T-2013A.XLS'!$I$118</f>
        <v>0</v>
      </c>
    </row>
    <row r="58" spans="2:7">
      <c r="B58" s="108" t="s">
        <v>76</v>
      </c>
      <c r="C58" s="88" t="str">
        <f>'MAL2T-2013A.XLS'!$I$119</f>
        <v>xxxx</v>
      </c>
      <c r="D58" s="88" t="str">
        <f>'MAL2T-2013A.XLS'!$I$119</f>
        <v>xxxx</v>
      </c>
    </row>
    <row r="59" spans="2:7">
      <c r="B59" s="126" t="s">
        <v>640</v>
      </c>
      <c r="C59" s="88">
        <f>'MAL2T-2013A.XLS'!$I$120</f>
        <v>0</v>
      </c>
      <c r="D59" s="88">
        <f>'MAL2T-2013A.XLS'!$I$120</f>
        <v>0</v>
      </c>
      <c r="G59" s="623"/>
    </row>
    <row r="60" spans="2:7">
      <c r="B60" s="126" t="s">
        <v>641</v>
      </c>
      <c r="C60" s="88">
        <f>'MAL2T-2013A.XLS'!$I$121</f>
        <v>0</v>
      </c>
      <c r="D60" s="88">
        <f>'MAL2T-2013A.XLS'!$I$121</f>
        <v>0</v>
      </c>
    </row>
    <row r="61" spans="2:7">
      <c r="B61" s="126" t="s">
        <v>642</v>
      </c>
      <c r="C61" s="88">
        <f>'MAL2T-2013A.XLS'!$I$122</f>
        <v>0</v>
      </c>
      <c r="D61" s="88">
        <f>'MAL2T-2013A.XLS'!$I$122</f>
        <v>0</v>
      </c>
    </row>
    <row r="62" spans="2:7">
      <c r="B62" s="126" t="s">
        <v>643</v>
      </c>
      <c r="C62" s="185" t="e">
        <f>'MAL2T-2013A.XLS'!$I$123</f>
        <v>#DIV/0!</v>
      </c>
      <c r="D62" s="185" t="e">
        <f>D61/D60</f>
        <v>#DIV/0!</v>
      </c>
      <c r="E62" s="181"/>
      <c r="F62" s="9" t="s">
        <v>394</v>
      </c>
    </row>
    <row r="63" spans="2:7">
      <c r="B63" s="126" t="s">
        <v>644</v>
      </c>
      <c r="C63" s="88">
        <f>'MAL2T-2013A.XLS'!$I$124</f>
        <v>0</v>
      </c>
      <c r="D63" s="88">
        <f>'MAL2T-2013A.XLS'!$I$124</f>
        <v>0</v>
      </c>
    </row>
    <row r="64" spans="2:7">
      <c r="B64" s="126" t="s">
        <v>645</v>
      </c>
      <c r="C64" s="88">
        <f>'MAL2T-2013A.XLS'!$I$125</f>
        <v>0</v>
      </c>
      <c r="D64" s="88">
        <f>'MAL2T-2013A.XLS'!$I$125</f>
        <v>0</v>
      </c>
    </row>
    <row r="65" spans="1:6">
      <c r="B65" s="126" t="s">
        <v>646</v>
      </c>
      <c r="C65" s="88">
        <f>'MAL2T-2013A.XLS'!$I$126</f>
        <v>0</v>
      </c>
      <c r="D65" s="88">
        <f>'MAL2T-2013A.XLS'!$I$126</f>
        <v>0</v>
      </c>
    </row>
    <row r="66" spans="1:6">
      <c r="B66" s="126" t="s">
        <v>647</v>
      </c>
      <c r="C66" s="88">
        <f>'MAL2T-2013A.XLS'!$I$127</f>
        <v>0</v>
      </c>
      <c r="D66" s="88">
        <f>'MAL2T-2013A.XLS'!$I$127</f>
        <v>0</v>
      </c>
    </row>
    <row r="67" spans="1:6">
      <c r="B67" s="126" t="s">
        <v>648</v>
      </c>
      <c r="C67" s="185" t="e">
        <f>'MAL2T-2013A.XLS'!$I$128</f>
        <v>#DIV/0!</v>
      </c>
      <c r="D67" s="185" t="e">
        <f>D66/D65</f>
        <v>#DIV/0!</v>
      </c>
      <c r="E67" s="181"/>
      <c r="F67" s="9" t="s">
        <v>394</v>
      </c>
    </row>
    <row r="68" spans="1:6">
      <c r="B68" s="126"/>
      <c r="C68" s="88"/>
      <c r="D68" s="88"/>
    </row>
    <row r="69" spans="1:6">
      <c r="A69" s="9" t="s">
        <v>820</v>
      </c>
      <c r="B69" s="132" t="s">
        <v>846</v>
      </c>
    </row>
    <row r="70" spans="1:6">
      <c r="A70" s="9" t="s">
        <v>820</v>
      </c>
      <c r="B70" s="131" t="s">
        <v>404</v>
      </c>
      <c r="C70" s="89">
        <f>'MAL2T-2013A.XLS'!$I$134</f>
        <v>0</v>
      </c>
      <c r="D70" s="89">
        <f>'MAL2T-2013A.XLS'!$I$134</f>
        <v>0</v>
      </c>
    </row>
    <row r="71" spans="1:6">
      <c r="A71" s="9" t="s">
        <v>820</v>
      </c>
      <c r="B71" s="131" t="s">
        <v>107</v>
      </c>
      <c r="C71" s="89">
        <f>'MAL2T-2013A.XLS'!$I$135</f>
        <v>0</v>
      </c>
      <c r="D71" s="89">
        <f>'MAL2T-2013A.XLS'!$I$135</f>
        <v>0</v>
      </c>
    </row>
    <row r="72" spans="1:6">
      <c r="A72" s="9" t="s">
        <v>820</v>
      </c>
      <c r="B72" s="126" t="s">
        <v>78</v>
      </c>
      <c r="C72" s="89">
        <f>'MAL2T-2013A.XLS'!$I$136</f>
        <v>0</v>
      </c>
      <c r="D72" s="89">
        <f>'MAL2T-2013A.XLS'!$I$136</f>
        <v>0</v>
      </c>
    </row>
    <row r="73" spans="1:6">
      <c r="A73" s="9" t="s">
        <v>820</v>
      </c>
      <c r="B73" s="126"/>
      <c r="C73" s="89"/>
      <c r="D73" s="89"/>
    </row>
    <row r="74" spans="1:6" ht="25.5">
      <c r="A74" s="9" t="s">
        <v>820</v>
      </c>
      <c r="B74" s="107" t="str">
        <f>'MAL2T-2013A.XLS'!B138:D138</f>
        <v xml:space="preserve"> Tabell 1 -3-B3 - Ventetid på kommunalt disp. utleiebolig i perioden 01.01. - 30.04.    1)</v>
      </c>
      <c r="C74" s="89"/>
      <c r="D74" s="89"/>
    </row>
    <row r="75" spans="1:6">
      <c r="A75" s="9" t="s">
        <v>820</v>
      </c>
      <c r="B75" s="126" t="s">
        <v>55</v>
      </c>
      <c r="C75" s="89">
        <f>'MAL2T-2013A.XLS'!$F$139</f>
        <v>0</v>
      </c>
      <c r="D75" s="89">
        <f>'MAL2T-2013A.XLS'!$F$139</f>
        <v>0</v>
      </c>
    </row>
    <row r="76" spans="1:6">
      <c r="A76" s="9" t="s">
        <v>820</v>
      </c>
      <c r="B76" s="126" t="s">
        <v>56</v>
      </c>
      <c r="C76" s="89">
        <f>'MAL2T-2013A.XLS'!$G$139</f>
        <v>0</v>
      </c>
      <c r="D76" s="89">
        <f>'MAL2T-2013A.XLS'!$G$139</f>
        <v>0</v>
      </c>
    </row>
    <row r="77" spans="1:6">
      <c r="A77" s="9" t="s">
        <v>820</v>
      </c>
      <c r="B77" s="126" t="s">
        <v>333</v>
      </c>
      <c r="C77" s="89">
        <f>'MAL2T-2013A.XLS'!$H$139</f>
        <v>0</v>
      </c>
      <c r="D77" s="89">
        <f>'MAL2T-2013A.XLS'!$H$139</f>
        <v>0</v>
      </c>
    </row>
    <row r="78" spans="1:6">
      <c r="A78" s="9" t="s">
        <v>820</v>
      </c>
      <c r="B78" s="126" t="s">
        <v>334</v>
      </c>
      <c r="C78" s="89">
        <f>'MAL2T-2013A.XLS'!$I$139</f>
        <v>0</v>
      </c>
      <c r="D78" s="89">
        <f>'MAL2T-2013A.XLS'!$I$139</f>
        <v>0</v>
      </c>
    </row>
    <row r="79" spans="1:6">
      <c r="A79" s="9" t="s">
        <v>820</v>
      </c>
      <c r="B79" s="126" t="s">
        <v>290</v>
      </c>
      <c r="C79" s="89">
        <f>'MAL2T-2013A.XLS'!$J$139</f>
        <v>0</v>
      </c>
      <c r="D79" s="89">
        <f>'MAL2T-2013A.XLS'!$J$139</f>
        <v>0</v>
      </c>
    </row>
    <row r="80" spans="1:6">
      <c r="A80" s="9" t="s">
        <v>820</v>
      </c>
      <c r="B80" s="107" t="s">
        <v>33</v>
      </c>
      <c r="C80" s="89">
        <f>'MAL2T-2013A.XLS'!$K$139</f>
        <v>0</v>
      </c>
      <c r="D80" s="89">
        <f>'MAL2T-2013A.XLS'!$K$139</f>
        <v>0</v>
      </c>
    </row>
    <row r="81" spans="1:7">
      <c r="A81" s="9" t="s">
        <v>820</v>
      </c>
      <c r="B81" s="126"/>
      <c r="C81" s="89"/>
      <c r="D81" s="89"/>
    </row>
    <row r="82" spans="1:7">
      <c r="A82" s="9" t="s">
        <v>820</v>
      </c>
      <c r="B82" s="134" t="s">
        <v>356</v>
      </c>
      <c r="C82" s="90" t="str">
        <f>'MAL2T-2013A.XLS'!$G$144</f>
        <v/>
      </c>
      <c r="D82" s="90" t="str">
        <f>'MAL2T-2013A.XLS'!$G$144</f>
        <v/>
      </c>
    </row>
    <row r="83" spans="1:7">
      <c r="B83" s="126"/>
      <c r="C83" s="89"/>
      <c r="D83" s="89"/>
    </row>
    <row r="84" spans="1:7" s="92" customFormat="1" ht="57" customHeight="1">
      <c r="B84" s="113" t="s">
        <v>1280</v>
      </c>
      <c r="C84" s="91"/>
      <c r="D84" s="91"/>
      <c r="G84" s="622"/>
    </row>
    <row r="85" spans="1:7" s="92" customFormat="1">
      <c r="B85" s="135" t="s">
        <v>525</v>
      </c>
      <c r="C85" s="91"/>
      <c r="D85" s="91"/>
      <c r="G85" s="622"/>
    </row>
    <row r="86" spans="1:7" s="92" customFormat="1">
      <c r="B86" s="126" t="s">
        <v>621</v>
      </c>
      <c r="C86" s="91"/>
      <c r="D86" s="91"/>
      <c r="G86" s="622"/>
    </row>
    <row r="87" spans="1:7">
      <c r="B87" s="640" t="s">
        <v>1019</v>
      </c>
      <c r="C87" s="85">
        <f>'MAL2T-2013A.XLS'!$E$152</f>
        <v>0</v>
      </c>
      <c r="D87" s="85">
        <f>'MAL2T-2013A.XLS'!$E$152</f>
        <v>0</v>
      </c>
      <c r="F87" s="742"/>
    </row>
    <row r="88" spans="1:7">
      <c r="B88" s="640" t="s">
        <v>1020</v>
      </c>
      <c r="C88" s="85">
        <f>'MAL2T-2013A.XLS'!$F$152</f>
        <v>0</v>
      </c>
      <c r="D88" s="85">
        <f>'MAL2T-2013A.XLS'!$F$152</f>
        <v>0</v>
      </c>
      <c r="F88" s="708"/>
    </row>
    <row r="89" spans="1:7">
      <c r="B89" s="640" t="s">
        <v>1021</v>
      </c>
      <c r="C89" s="85">
        <f>'MAL2T-2013A.XLS'!$G$152</f>
        <v>0</v>
      </c>
      <c r="D89" s="85">
        <f>'MAL2T-2013A.XLS'!$G$152</f>
        <v>0</v>
      </c>
      <c r="F89" s="708"/>
    </row>
    <row r="90" spans="1:7">
      <c r="B90" s="640" t="s">
        <v>1022</v>
      </c>
      <c r="C90" s="85">
        <f>'MAL2T-2013A.XLS'!$H$152</f>
        <v>0</v>
      </c>
      <c r="D90" s="85">
        <f>'MAL2T-2013A.XLS'!$H$152</f>
        <v>0</v>
      </c>
      <c r="F90" s="708"/>
    </row>
    <row r="91" spans="1:7" s="92" customFormat="1">
      <c r="B91" s="127" t="s">
        <v>379</v>
      </c>
      <c r="C91" s="118">
        <f>'MAL2T-2013A.XLS'!$I$152</f>
        <v>0</v>
      </c>
      <c r="D91" s="118">
        <f>'MAL2T-2013A.XLS'!$I$152</f>
        <v>0</v>
      </c>
      <c r="F91" s="708"/>
      <c r="G91" s="622"/>
    </row>
    <row r="92" spans="1:7" s="92" customFormat="1">
      <c r="F92" s="708"/>
      <c r="G92" s="622"/>
    </row>
    <row r="93" spans="1:7" s="92" customFormat="1" ht="17.25" customHeight="1">
      <c r="B93" s="136" t="s">
        <v>622</v>
      </c>
      <c r="C93" s="91"/>
      <c r="D93" s="91"/>
      <c r="F93" s="708"/>
      <c r="G93" s="622"/>
    </row>
    <row r="94" spans="1:7">
      <c r="B94" s="640" t="s">
        <v>1019</v>
      </c>
      <c r="C94" s="85">
        <f>'MAL2T-2013A.XLS'!$E$153</f>
        <v>0</v>
      </c>
      <c r="D94" s="85">
        <f>'MAL2T-2013A.XLS'!$E$153</f>
        <v>0</v>
      </c>
      <c r="F94" s="708"/>
    </row>
    <row r="95" spans="1:7">
      <c r="B95" s="640" t="s">
        <v>1020</v>
      </c>
      <c r="C95" s="85">
        <f>'MAL2T-2013A.XLS'!$F$153</f>
        <v>0</v>
      </c>
      <c r="D95" s="85">
        <f>'MAL2T-2013A.XLS'!$F$153</f>
        <v>0</v>
      </c>
      <c r="F95" s="708"/>
    </row>
    <row r="96" spans="1:7">
      <c r="B96" s="640" t="s">
        <v>1021</v>
      </c>
      <c r="C96" s="85">
        <f>'MAL2T-2013A.XLS'!$G$153</f>
        <v>0</v>
      </c>
      <c r="D96" s="85">
        <f>'MAL2T-2013A.XLS'!$G$153</f>
        <v>0</v>
      </c>
      <c r="F96" s="708"/>
    </row>
    <row r="97" spans="2:7">
      <c r="B97" s="640" t="s">
        <v>1022</v>
      </c>
      <c r="C97" s="85">
        <f>'MAL2T-2013A.XLS'!$H$153</f>
        <v>0</v>
      </c>
      <c r="D97" s="85">
        <f>'MAL2T-2013A.XLS'!$H$153</f>
        <v>0</v>
      </c>
      <c r="F97" s="708"/>
    </row>
    <row r="98" spans="2:7" s="92" customFormat="1">
      <c r="B98" s="127" t="s">
        <v>1023</v>
      </c>
      <c r="C98" s="118">
        <f>'MAL2T-2013A.XLS'!$I$153</f>
        <v>0</v>
      </c>
      <c r="D98" s="118">
        <f>'MAL2T-2013A.XLS'!$I$153</f>
        <v>0</v>
      </c>
      <c r="F98" s="708"/>
      <c r="G98" s="622"/>
    </row>
    <row r="99" spans="2:7">
      <c r="F99" s="742"/>
    </row>
    <row r="100" spans="2:7" s="92" customFormat="1" ht="18.75" customHeight="1">
      <c r="B100" s="136" t="s">
        <v>741</v>
      </c>
      <c r="C100" s="91"/>
      <c r="D100" s="91"/>
      <c r="F100" s="708"/>
      <c r="G100" s="622"/>
    </row>
    <row r="101" spans="2:7">
      <c r="B101" s="640" t="s">
        <v>1019</v>
      </c>
      <c r="C101" s="85">
        <f>'MAL2T-2013A.XLS'!$E$154</f>
        <v>0</v>
      </c>
      <c r="D101" s="85">
        <f>'MAL2T-2013A.XLS'!$E$154</f>
        <v>0</v>
      </c>
      <c r="F101" s="708"/>
    </row>
    <row r="102" spans="2:7">
      <c r="B102" s="640" t="s">
        <v>1020</v>
      </c>
      <c r="C102" s="85">
        <f>'MAL2T-2013A.XLS'!$F$154</f>
        <v>0</v>
      </c>
      <c r="D102" s="85">
        <f>'MAL2T-2013A.XLS'!$F$154</f>
        <v>0</v>
      </c>
      <c r="F102" s="708"/>
    </row>
    <row r="103" spans="2:7">
      <c r="B103" s="640" t="s">
        <v>1021</v>
      </c>
      <c r="C103" s="85">
        <f>'MAL2T-2013A.XLS'!$G$154</f>
        <v>0</v>
      </c>
      <c r="D103" s="85">
        <f>'MAL2T-2013A.XLS'!$G$154</f>
        <v>0</v>
      </c>
      <c r="F103" s="708"/>
    </row>
    <row r="104" spans="2:7">
      <c r="B104" s="640" t="s">
        <v>1022</v>
      </c>
      <c r="C104" s="85">
        <f>'MAL2T-2013A.XLS'!$H$154</f>
        <v>0</v>
      </c>
      <c r="D104" s="85">
        <f>'MAL2T-2013A.XLS'!$H$154</f>
        <v>0</v>
      </c>
      <c r="F104" s="708"/>
    </row>
    <row r="105" spans="2:7" s="92" customFormat="1">
      <c r="B105" s="127" t="s">
        <v>409</v>
      </c>
      <c r="C105" s="118">
        <f>'MAL2T-2013A.XLS'!$I$154</f>
        <v>0</v>
      </c>
      <c r="D105" s="118">
        <f>'MAL2T-2013A.XLS'!$I$154</f>
        <v>0</v>
      </c>
      <c r="F105" s="708"/>
      <c r="G105" s="622"/>
    </row>
    <row r="106" spans="2:7" s="92" customFormat="1" ht="24.75" customHeight="1">
      <c r="F106" s="627"/>
      <c r="G106" s="622"/>
    </row>
    <row r="107" spans="2:7" s="92" customFormat="1" ht="12.75" customHeight="1">
      <c r="B107" s="747" t="s">
        <v>1144</v>
      </c>
      <c r="C107" s="285"/>
      <c r="D107" s="285"/>
      <c r="F107" s="708"/>
      <c r="G107" s="622"/>
    </row>
    <row r="108" spans="2:7" s="92" customFormat="1" ht="12.75" customHeight="1">
      <c r="B108" s="748" t="s">
        <v>1209</v>
      </c>
      <c r="C108" s="71"/>
      <c r="D108" s="71"/>
      <c r="F108" s="708"/>
      <c r="G108" s="622"/>
    </row>
    <row r="109" spans="2:7" s="92" customFormat="1" ht="12.75" customHeight="1">
      <c r="B109" s="749" t="s">
        <v>1147</v>
      </c>
      <c r="C109" s="746"/>
      <c r="D109" s="746"/>
      <c r="F109" s="708"/>
      <c r="G109" s="622"/>
    </row>
    <row r="110" spans="2:7" s="92" customFormat="1" ht="12.75" customHeight="1">
      <c r="B110" s="750" t="s">
        <v>1148</v>
      </c>
      <c r="C110" s="746"/>
      <c r="D110" s="746"/>
      <c r="F110" s="708"/>
      <c r="G110" s="622"/>
    </row>
    <row r="111" spans="2:7" s="92" customFormat="1" ht="12.75" customHeight="1">
      <c r="B111" s="784" t="s">
        <v>1218</v>
      </c>
      <c r="C111" s="171">
        <f>'MAL2T-2013A.XLS'!$E$164</f>
        <v>0</v>
      </c>
      <c r="D111" s="171">
        <f>'MAL2T-2013A.XLS'!$E$164</f>
        <v>0</v>
      </c>
      <c r="F111" s="708"/>
      <c r="G111" s="622"/>
    </row>
    <row r="112" spans="2:7" s="92" customFormat="1">
      <c r="B112" s="127" t="s">
        <v>1027</v>
      </c>
      <c r="C112" s="118">
        <f>'MAL2T-2013A.XLS'!$J$165</f>
        <v>0</v>
      </c>
      <c r="D112" s="118">
        <f>'MAL2T-2013A.XLS'!$J$165</f>
        <v>0</v>
      </c>
      <c r="F112" s="708"/>
      <c r="G112" s="622"/>
    </row>
    <row r="113" spans="2:7" s="92" customFormat="1" ht="27" customHeight="1">
      <c r="B113" s="127" t="s">
        <v>1025</v>
      </c>
      <c r="C113" s="118">
        <f>'MAL2T-2013A.XLS'!$E$166</f>
        <v>0</v>
      </c>
      <c r="D113" s="118">
        <f>'MAL2T-2013A.XLS'!$E$166</f>
        <v>0</v>
      </c>
      <c r="F113" s="708"/>
      <c r="G113" s="622"/>
    </row>
    <row r="114" spans="2:7" s="92" customFormat="1" ht="12.75" customHeight="1">
      <c r="B114" s="707"/>
      <c r="C114" s="84"/>
      <c r="D114" s="84"/>
      <c r="F114" s="627"/>
      <c r="G114" s="622"/>
    </row>
    <row r="115" spans="2:7" s="92" customFormat="1" ht="12.75" customHeight="1">
      <c r="B115" s="707"/>
      <c r="C115" s="84"/>
      <c r="D115" s="84"/>
      <c r="F115" s="627"/>
      <c r="G115" s="622"/>
    </row>
    <row r="116" spans="2:7" s="92" customFormat="1">
      <c r="B116" s="108"/>
      <c r="C116" s="84"/>
      <c r="D116" s="84"/>
      <c r="G116" s="622"/>
    </row>
    <row r="117" spans="2:7">
      <c r="C117" s="86"/>
      <c r="D117" s="86"/>
    </row>
    <row r="118" spans="2:7" s="92" customFormat="1" ht="49.5" customHeight="1">
      <c r="B118" s="678" t="s">
        <v>1281</v>
      </c>
      <c r="C118" s="91"/>
      <c r="D118" s="91"/>
      <c r="G118" s="622"/>
    </row>
    <row r="119" spans="2:7" s="92" customFormat="1">
      <c r="B119" s="135" t="s">
        <v>784</v>
      </c>
      <c r="C119" s="91"/>
      <c r="D119" s="91"/>
      <c r="G119" s="622"/>
    </row>
    <row r="120" spans="2:7" s="92" customFormat="1">
      <c r="B120" s="126" t="s">
        <v>621</v>
      </c>
      <c r="C120" s="91">
        <f>'MAL2T-2013A.XLS'!$G$174</f>
        <v>0</v>
      </c>
      <c r="D120" s="91">
        <f>'MAL2T-2013A.XLS'!$G$174</f>
        <v>0</v>
      </c>
      <c r="G120" s="622"/>
    </row>
    <row r="121" spans="2:7" s="92" customFormat="1">
      <c r="B121" s="136" t="s">
        <v>622</v>
      </c>
      <c r="C121" s="91">
        <f>'MAL2T-2013A.XLS'!$G$175</f>
        <v>0</v>
      </c>
      <c r="D121" s="91">
        <f>'MAL2T-2013A.XLS'!$G$175</f>
        <v>0</v>
      </c>
      <c r="G121" s="622"/>
    </row>
    <row r="122" spans="2:7" s="92" customFormat="1">
      <c r="B122" s="127" t="s">
        <v>409</v>
      </c>
      <c r="C122" s="118">
        <f>'MAL2T-2013A.XLS'!$G$176</f>
        <v>0</v>
      </c>
      <c r="D122" s="118">
        <f>'MAL2T-2013A.XLS'!$G$176</f>
        <v>0</v>
      </c>
      <c r="G122" s="622"/>
    </row>
    <row r="123" spans="2:7" s="92" customFormat="1">
      <c r="B123" s="135" t="s">
        <v>785</v>
      </c>
      <c r="C123" s="94"/>
      <c r="D123" s="94"/>
      <c r="G123" s="622"/>
    </row>
    <row r="124" spans="2:7" s="92" customFormat="1">
      <c r="B124" s="126" t="s">
        <v>621</v>
      </c>
      <c r="C124" s="91">
        <f>'MAL2T-2013A.XLS'!$H$174</f>
        <v>0</v>
      </c>
      <c r="D124" s="91">
        <f>'MAL2T-2013A.XLS'!$H$174</f>
        <v>0</v>
      </c>
      <c r="G124" s="622"/>
    </row>
    <row r="125" spans="2:7" s="92" customFormat="1">
      <c r="B125" s="136" t="s">
        <v>622</v>
      </c>
      <c r="C125" s="91">
        <f>'MAL2T-2013A.XLS'!$H$175</f>
        <v>0</v>
      </c>
      <c r="D125" s="91">
        <f>'MAL2T-2013A.XLS'!$H$175</f>
        <v>0</v>
      </c>
      <c r="G125" s="622"/>
    </row>
    <row r="126" spans="2:7" s="92" customFormat="1">
      <c r="B126" s="127" t="s">
        <v>409</v>
      </c>
      <c r="C126" s="118">
        <f>'MAL2T-2013A.XLS'!$H$176</f>
        <v>0</v>
      </c>
      <c r="D126" s="118">
        <f>'MAL2T-2013A.XLS'!$H$176</f>
        <v>0</v>
      </c>
      <c r="G126" s="622"/>
    </row>
    <row r="127" spans="2:7" s="92" customFormat="1">
      <c r="B127" s="135" t="s">
        <v>1219</v>
      </c>
      <c r="C127" s="91"/>
      <c r="D127" s="91"/>
      <c r="G127" s="622"/>
    </row>
    <row r="128" spans="2:7" s="92" customFormat="1">
      <c r="B128" s="126" t="s">
        <v>621</v>
      </c>
      <c r="C128" s="91">
        <f>'MAL2T-2013A.XLS'!$I$174</f>
        <v>0</v>
      </c>
      <c r="D128" s="91">
        <f>'MAL2T-2013A.XLS'!$I$174</f>
        <v>0</v>
      </c>
      <c r="G128" s="622"/>
    </row>
    <row r="129" spans="2:7" s="92" customFormat="1">
      <c r="B129" s="136" t="s">
        <v>622</v>
      </c>
      <c r="C129" s="91">
        <f>'MAL2T-2013A.XLS'!$I$175</f>
        <v>0</v>
      </c>
      <c r="D129" s="91">
        <f>'MAL2T-2013A.XLS'!$I$175</f>
        <v>0</v>
      </c>
      <c r="G129" s="622"/>
    </row>
    <row r="130" spans="2:7" s="92" customFormat="1">
      <c r="B130" s="127" t="s">
        <v>409</v>
      </c>
      <c r="C130" s="118">
        <f>'MAL2T-2013A.XLS'!$I$176</f>
        <v>0</v>
      </c>
      <c r="D130" s="118">
        <f>'MAL2T-2013A.XLS'!$I$176</f>
        <v>0</v>
      </c>
      <c r="G130" s="622"/>
    </row>
    <row r="131" spans="2:7" s="92" customFormat="1">
      <c r="B131" s="108"/>
      <c r="C131" s="91"/>
      <c r="D131" s="91"/>
      <c r="G131" s="622"/>
    </row>
    <row r="132" spans="2:7" s="92" customFormat="1">
      <c r="B132" s="138" t="s">
        <v>531</v>
      </c>
      <c r="C132" s="93" t="str">
        <f>'MAL2T-2013A.XLS'!$H$177</f>
        <v/>
      </c>
      <c r="D132" s="93" t="str">
        <f>'MAL2T-2013A.XLS'!$H$177</f>
        <v/>
      </c>
      <c r="F132" s="627"/>
      <c r="G132" s="622"/>
    </row>
    <row r="133" spans="2:7" s="92" customFormat="1">
      <c r="B133" s="154"/>
      <c r="C133" s="642"/>
      <c r="D133" s="642"/>
      <c r="F133" s="627"/>
      <c r="G133" s="622"/>
    </row>
    <row r="134" spans="2:7" s="92" customFormat="1" ht="27" customHeight="1">
      <c r="B134" s="679" t="s">
        <v>1110</v>
      </c>
      <c r="C134" s="118">
        <f>'MAL2T-2013A.XLS'!$I$179</f>
        <v>0</v>
      </c>
      <c r="D134" s="118">
        <f>'MAL2T-2013A.XLS'!$I$179</f>
        <v>0</v>
      </c>
      <c r="F134" s="627"/>
      <c r="G134" s="622"/>
    </row>
    <row r="135" spans="2:7" s="92" customFormat="1">
      <c r="B135" s="108"/>
      <c r="C135" s="91"/>
      <c r="D135" s="91"/>
      <c r="G135" s="622"/>
    </row>
    <row r="136" spans="2:7" s="92" customFormat="1">
      <c r="B136" s="139"/>
      <c r="C136" s="91"/>
      <c r="D136" s="91"/>
      <c r="G136" s="622"/>
    </row>
    <row r="137" spans="2:7" s="92" customFormat="1" ht="38.25">
      <c r="B137" s="113" t="s">
        <v>1220</v>
      </c>
      <c r="C137" s="91"/>
      <c r="D137" s="91"/>
      <c r="G137" s="622"/>
    </row>
    <row r="138" spans="2:7" s="92" customFormat="1" ht="33" customHeight="1">
      <c r="B138" s="129" t="s">
        <v>967</v>
      </c>
      <c r="C138" s="91"/>
      <c r="D138" s="91"/>
      <c r="G138" s="622"/>
    </row>
    <row r="139" spans="2:7" s="92" customFormat="1">
      <c r="B139" s="126" t="s">
        <v>621</v>
      </c>
      <c r="C139" s="91">
        <f>'MAL2T-2013A.XLS'!$F$192</f>
        <v>0</v>
      </c>
      <c r="D139" s="91">
        <f>'MAL2T-2013A.XLS'!$F$192</f>
        <v>0</v>
      </c>
      <c r="G139" s="622"/>
    </row>
    <row r="140" spans="2:7" s="92" customFormat="1">
      <c r="B140" s="136" t="s">
        <v>622</v>
      </c>
      <c r="C140" s="91">
        <f>'MAL2T-2013A.XLS'!$F$193</f>
        <v>0</v>
      </c>
      <c r="D140" s="91">
        <f>'MAL2T-2013A.XLS'!$F$193</f>
        <v>0</v>
      </c>
      <c r="G140" s="622"/>
    </row>
    <row r="141" spans="2:7" s="92" customFormat="1">
      <c r="B141" s="127" t="s">
        <v>372</v>
      </c>
      <c r="C141" s="118">
        <f>'MAL2T-2013A.XLS'!$F$194</f>
        <v>0</v>
      </c>
      <c r="D141" s="118">
        <f>'MAL2T-2013A.XLS'!$F$194</f>
        <v>0</v>
      </c>
      <c r="G141" s="622"/>
    </row>
    <row r="142" spans="2:7" s="92" customFormat="1" ht="27" customHeight="1">
      <c r="B142" s="129" t="s">
        <v>968</v>
      </c>
      <c r="C142" s="91"/>
      <c r="D142" s="91"/>
      <c r="G142" s="622"/>
    </row>
    <row r="143" spans="2:7" s="92" customFormat="1">
      <c r="B143" s="126" t="s">
        <v>621</v>
      </c>
      <c r="C143" s="91">
        <f>'MAL2T-2013A.XLS'!$G$192</f>
        <v>0</v>
      </c>
      <c r="D143" s="91">
        <f>'MAL2T-2013A.XLS'!$G$192</f>
        <v>0</v>
      </c>
      <c r="G143" s="622"/>
    </row>
    <row r="144" spans="2:7" s="92" customFormat="1">
      <c r="B144" s="136" t="s">
        <v>622</v>
      </c>
      <c r="C144" s="91">
        <f>'MAL2T-2013A.XLS'!$G$193</f>
        <v>0</v>
      </c>
      <c r="D144" s="91">
        <f>'MAL2T-2013A.XLS'!$G$193</f>
        <v>0</v>
      </c>
      <c r="G144" s="622"/>
    </row>
    <row r="145" spans="2:7" s="92" customFormat="1">
      <c r="B145" s="127" t="s">
        <v>372</v>
      </c>
      <c r="C145" s="118">
        <f>'MAL2T-2013A.XLS'!$G$194</f>
        <v>0</v>
      </c>
      <c r="D145" s="118">
        <f>'MAL2T-2013A.XLS'!$G$194</f>
        <v>0</v>
      </c>
      <c r="G145" s="622"/>
    </row>
    <row r="146" spans="2:7" s="92" customFormat="1">
      <c r="B146" s="129" t="s">
        <v>969</v>
      </c>
      <c r="C146" s="91"/>
      <c r="D146" s="91"/>
      <c r="G146" s="622"/>
    </row>
    <row r="147" spans="2:7" s="92" customFormat="1">
      <c r="B147" s="126" t="s">
        <v>621</v>
      </c>
      <c r="C147" s="91">
        <f>'MAL2T-2013A.XLS'!$H$192</f>
        <v>0</v>
      </c>
      <c r="D147" s="91">
        <f>'MAL2T-2013A.XLS'!$H$192</f>
        <v>0</v>
      </c>
      <c r="G147" s="622"/>
    </row>
    <row r="148" spans="2:7" s="92" customFormat="1">
      <c r="B148" s="136" t="s">
        <v>622</v>
      </c>
      <c r="C148" s="91">
        <f>'MAL2T-2013A.XLS'!$H$193</f>
        <v>0</v>
      </c>
      <c r="D148" s="91">
        <f>'MAL2T-2013A.XLS'!$H$193</f>
        <v>0</v>
      </c>
      <c r="G148" s="622"/>
    </row>
    <row r="149" spans="2:7" s="92" customFormat="1">
      <c r="B149" s="127" t="s">
        <v>372</v>
      </c>
      <c r="C149" s="118">
        <f>'MAL2T-2013A.XLS'!$H$194</f>
        <v>0</v>
      </c>
      <c r="D149" s="118">
        <f>'MAL2T-2013A.XLS'!$H$194</f>
        <v>0</v>
      </c>
      <c r="G149" s="622"/>
    </row>
    <row r="150" spans="2:7" s="92" customFormat="1">
      <c r="B150" s="129" t="s">
        <v>970</v>
      </c>
      <c r="C150" s="91"/>
      <c r="D150" s="91"/>
      <c r="G150" s="622"/>
    </row>
    <row r="151" spans="2:7" s="92" customFormat="1">
      <c r="B151" s="126" t="s">
        <v>621</v>
      </c>
      <c r="C151" s="91">
        <f>'MAL2T-2013A.XLS'!$I$192</f>
        <v>0</v>
      </c>
      <c r="D151" s="91">
        <f>'MAL2T-2013A.XLS'!$I$192</f>
        <v>0</v>
      </c>
      <c r="G151" s="622"/>
    </row>
    <row r="152" spans="2:7" s="92" customFormat="1">
      <c r="B152" s="136" t="s">
        <v>622</v>
      </c>
      <c r="C152" s="91">
        <f>'MAL2T-2013A.XLS'!$I$193</f>
        <v>0</v>
      </c>
      <c r="D152" s="91">
        <f>'MAL2T-2013A.XLS'!$I$193</f>
        <v>0</v>
      </c>
      <c r="G152" s="622"/>
    </row>
    <row r="153" spans="2:7" s="92" customFormat="1">
      <c r="B153" s="127" t="s">
        <v>372</v>
      </c>
      <c r="C153" s="118">
        <f>'MAL2T-2013A.XLS'!$I$194</f>
        <v>0</v>
      </c>
      <c r="D153" s="118">
        <f>'MAL2T-2013A.XLS'!$I$194</f>
        <v>0</v>
      </c>
      <c r="G153" s="622"/>
    </row>
    <row r="154" spans="2:7" s="92" customFormat="1">
      <c r="B154" s="129" t="s">
        <v>971</v>
      </c>
      <c r="C154" s="91"/>
      <c r="D154" s="91"/>
      <c r="G154" s="622"/>
    </row>
    <row r="155" spans="2:7" s="92" customFormat="1">
      <c r="B155" s="126" t="s">
        <v>621</v>
      </c>
      <c r="C155" s="91">
        <f>'MAL2T-2013A.XLS'!$J$192</f>
        <v>0</v>
      </c>
      <c r="D155" s="91">
        <f>'MAL2T-2013A.XLS'!$J$192</f>
        <v>0</v>
      </c>
      <c r="G155" s="622"/>
    </row>
    <row r="156" spans="2:7" s="92" customFormat="1">
      <c r="B156" s="136" t="s">
        <v>622</v>
      </c>
      <c r="C156" s="91">
        <f>'MAL2T-2013A.XLS'!$J$193</f>
        <v>0</v>
      </c>
      <c r="D156" s="91">
        <f>'MAL2T-2013A.XLS'!$J$193</f>
        <v>0</v>
      </c>
      <c r="G156" s="622"/>
    </row>
    <row r="157" spans="2:7" s="92" customFormat="1">
      <c r="B157" s="127" t="s">
        <v>372</v>
      </c>
      <c r="C157" s="118">
        <f>'MAL2T-2013A.XLS'!$J$194</f>
        <v>0</v>
      </c>
      <c r="D157" s="118">
        <f>'MAL2T-2013A.XLS'!$J$194</f>
        <v>0</v>
      </c>
      <c r="G157" s="622"/>
    </row>
    <row r="158" spans="2:7" s="92" customFormat="1">
      <c r="B158" s="129" t="s">
        <v>972</v>
      </c>
      <c r="C158" s="91"/>
      <c r="D158" s="91"/>
      <c r="G158" s="622"/>
    </row>
    <row r="159" spans="2:7" s="92" customFormat="1">
      <c r="B159" s="126" t="s">
        <v>621</v>
      </c>
      <c r="C159" s="91">
        <f>'MAL2T-2013A.XLS'!$K$192</f>
        <v>0</v>
      </c>
      <c r="D159" s="91">
        <f>'MAL2T-2013A.XLS'!$K$192</f>
        <v>0</v>
      </c>
      <c r="G159" s="622"/>
    </row>
    <row r="160" spans="2:7" s="92" customFormat="1">
      <c r="B160" s="136" t="s">
        <v>622</v>
      </c>
      <c r="C160" s="91">
        <f>'MAL2T-2013A.XLS'!$K$193</f>
        <v>0</v>
      </c>
      <c r="D160" s="91">
        <f>'MAL2T-2013A.XLS'!$K$193</f>
        <v>0</v>
      </c>
      <c r="G160" s="622"/>
    </row>
    <row r="161" spans="2:7" s="92" customFormat="1">
      <c r="B161" s="127" t="s">
        <v>372</v>
      </c>
      <c r="C161" s="118">
        <f>'MAL2T-2013A.XLS'!$K$194</f>
        <v>0</v>
      </c>
      <c r="D161" s="118">
        <f>'MAL2T-2013A.XLS'!$K$194</f>
        <v>0</v>
      </c>
      <c r="G161" s="622"/>
    </row>
    <row r="162" spans="2:7" s="92" customFormat="1">
      <c r="B162" s="129" t="s">
        <v>786</v>
      </c>
      <c r="C162" s="91"/>
      <c r="D162" s="91"/>
      <c r="G162" s="622"/>
    </row>
    <row r="163" spans="2:7" s="92" customFormat="1">
      <c r="B163" s="126" t="s">
        <v>621</v>
      </c>
      <c r="C163" s="91">
        <f>'MAL2T-2013A.XLS'!$L$192</f>
        <v>0</v>
      </c>
      <c r="D163" s="91">
        <f>'MAL2T-2013A.XLS'!$L$192</f>
        <v>0</v>
      </c>
      <c r="G163" s="622"/>
    </row>
    <row r="164" spans="2:7" s="92" customFormat="1">
      <c r="B164" s="136" t="s">
        <v>622</v>
      </c>
      <c r="C164" s="91">
        <f>'MAL2T-2013A.XLS'!$L$193</f>
        <v>0</v>
      </c>
      <c r="D164" s="91">
        <f>'MAL2T-2013A.XLS'!$L$193</f>
        <v>0</v>
      </c>
      <c r="G164" s="622"/>
    </row>
    <row r="165" spans="2:7" s="92" customFormat="1">
      <c r="B165" s="127" t="s">
        <v>372</v>
      </c>
      <c r="C165" s="118">
        <f>'MAL2T-2013A.XLS'!$L$194</f>
        <v>0</v>
      </c>
      <c r="D165" s="118">
        <f>'MAL2T-2013A.XLS'!$L$194</f>
        <v>0</v>
      </c>
      <c r="G165" s="622"/>
    </row>
    <row r="166" spans="2:7" s="92" customFormat="1">
      <c r="B166" s="139"/>
      <c r="C166" s="91"/>
      <c r="D166" s="91"/>
      <c r="G166" s="622"/>
    </row>
    <row r="167" spans="2:7" s="92" customFormat="1" ht="25.5">
      <c r="B167" s="107" t="s">
        <v>1111</v>
      </c>
      <c r="C167" s="91"/>
      <c r="D167" s="91"/>
      <c r="G167" s="622"/>
    </row>
    <row r="168" spans="2:7" s="92" customFormat="1">
      <c r="B168" s="139" t="s">
        <v>778</v>
      </c>
      <c r="C168" s="91">
        <f>'MAL2T-2013A.XLS'!$D$204</f>
        <v>0</v>
      </c>
      <c r="D168" s="91">
        <f>'MAL2T-2013A.XLS'!$D$204</f>
        <v>0</v>
      </c>
      <c r="G168" s="622"/>
    </row>
    <row r="169" spans="2:7" s="92" customFormat="1">
      <c r="B169" s="139" t="str">
        <f>'MAL2T-2013A.XLS'!E203</f>
        <v>2 uker-2 md.</v>
      </c>
      <c r="C169" s="91">
        <f>'MAL2T-2013A.XLS'!$E$204</f>
        <v>0</v>
      </c>
      <c r="D169" s="91">
        <f>'MAL2T-2013A.XLS'!$E$204</f>
        <v>0</v>
      </c>
      <c r="G169" s="622"/>
    </row>
    <row r="170" spans="2:7" s="92" customFormat="1">
      <c r="B170" s="139" t="str">
        <f>'MAL2T-2013A.XLS'!F203</f>
        <v xml:space="preserve"> 2-4 md.</v>
      </c>
      <c r="C170" s="91">
        <f>'MAL2T-2013A.XLS'!$F$204</f>
        <v>0</v>
      </c>
      <c r="D170" s="91">
        <f>'MAL2T-2013A.XLS'!$F$204</f>
        <v>0</v>
      </c>
      <c r="G170" s="622"/>
    </row>
    <row r="171" spans="2:7" s="92" customFormat="1">
      <c r="B171" s="139" t="str">
        <f>'MAL2T-2013A.XLS'!G203</f>
        <v>4- 6 md.</v>
      </c>
      <c r="C171" s="91">
        <f>'MAL2T-2013A.XLS'!$G$204</f>
        <v>0</v>
      </c>
      <c r="D171" s="91">
        <f>'MAL2T-2013A.XLS'!$G$204</f>
        <v>0</v>
      </c>
      <c r="G171" s="622"/>
    </row>
    <row r="172" spans="2:7" s="92" customFormat="1">
      <c r="B172" s="139" t="str">
        <f>'MAL2T-2013A.XLS'!H203</f>
        <v>6-12 md.</v>
      </c>
      <c r="C172" s="91">
        <f>'MAL2T-2013A.XLS'!$H$204</f>
        <v>0</v>
      </c>
      <c r="D172" s="91">
        <f>'MAL2T-2013A.XLS'!$H$204</f>
        <v>0</v>
      </c>
      <c r="G172" s="622"/>
    </row>
    <row r="173" spans="2:7" s="92" customFormat="1">
      <c r="B173" s="139" t="str">
        <f>'MAL2T-2013A.XLS'!I203</f>
        <v>&gt; 12 md.</v>
      </c>
      <c r="C173" s="91">
        <f>'MAL2T-2013A.XLS'!$I$204</f>
        <v>0</v>
      </c>
      <c r="D173" s="91">
        <f>'MAL2T-2013A.XLS'!$I$204</f>
        <v>0</v>
      </c>
      <c r="G173" s="622"/>
    </row>
    <row r="174" spans="2:7" s="92" customFormat="1">
      <c r="B174" s="140" t="s">
        <v>474</v>
      </c>
      <c r="C174" s="118">
        <f>'MAL2T-2013A.XLS'!$J$204</f>
        <v>0</v>
      </c>
      <c r="D174" s="118">
        <f>'MAL2T-2013A.XLS'!$J$204</f>
        <v>0</v>
      </c>
      <c r="G174" s="622"/>
    </row>
    <row r="175" spans="2:7" s="92" customFormat="1">
      <c r="B175" s="108" t="s">
        <v>34</v>
      </c>
      <c r="C175" s="188">
        <f>'MAL2T-2013A.XLS'!$K$204</f>
        <v>0</v>
      </c>
      <c r="D175" s="188">
        <f>IF(D168=0,0,D168/D174)</f>
        <v>0</v>
      </c>
      <c r="E175" s="182" t="s">
        <v>684</v>
      </c>
      <c r="F175" s="92" t="s">
        <v>394</v>
      </c>
      <c r="G175" s="622"/>
    </row>
    <row r="176" spans="2:7" s="92" customFormat="1">
      <c r="B176" s="108"/>
      <c r="C176" s="91"/>
      <c r="D176" s="91"/>
      <c r="G176" s="622"/>
    </row>
    <row r="177" spans="2:7" s="92" customFormat="1" ht="25.5">
      <c r="B177" s="113" t="s">
        <v>1221</v>
      </c>
      <c r="C177" s="91"/>
      <c r="D177" s="91"/>
      <c r="G177" s="622"/>
    </row>
    <row r="178" spans="2:7" s="92" customFormat="1">
      <c r="B178" s="139" t="s">
        <v>778</v>
      </c>
      <c r="C178" s="91">
        <f>'MAL2T-2013A.XLS'!$D$211</f>
        <v>0</v>
      </c>
      <c r="D178" s="91">
        <f>'MAL2T-2013A.XLS'!$D$211</f>
        <v>0</v>
      </c>
      <c r="G178" s="622"/>
    </row>
    <row r="179" spans="2:7" s="92" customFormat="1">
      <c r="B179" s="139" t="str">
        <f>'MAL2T-2013A.XLS'!E210</f>
        <v>2 uker-2 md.</v>
      </c>
      <c r="C179" s="91">
        <f>'MAL2T-2013A.XLS'!$E$211</f>
        <v>0</v>
      </c>
      <c r="D179" s="91">
        <f>'MAL2T-2013A.XLS'!$E$211</f>
        <v>0</v>
      </c>
      <c r="G179" s="622"/>
    </row>
    <row r="180" spans="2:7" s="92" customFormat="1">
      <c r="B180" s="139" t="str">
        <f>'MAL2T-2013A.XLS'!F210</f>
        <v xml:space="preserve"> 2-4 md.</v>
      </c>
      <c r="C180" s="91">
        <f>'MAL2T-2013A.XLS'!$F$211</f>
        <v>0</v>
      </c>
      <c r="D180" s="91">
        <f>'MAL2T-2013A.XLS'!$F$211</f>
        <v>0</v>
      </c>
      <c r="G180" s="622"/>
    </row>
    <row r="181" spans="2:7" s="92" customFormat="1">
      <c r="B181" s="139" t="str">
        <f>'MAL2T-2013A.XLS'!G210</f>
        <v>4- 6 md.</v>
      </c>
      <c r="C181" s="91">
        <f>'MAL2T-2013A.XLS'!$G$211</f>
        <v>0</v>
      </c>
      <c r="D181" s="91">
        <f>'MAL2T-2013A.XLS'!$G$211</f>
        <v>0</v>
      </c>
      <c r="G181" s="622"/>
    </row>
    <row r="182" spans="2:7" s="92" customFormat="1">
      <c r="B182" s="139" t="str">
        <f>'MAL2T-2013A.XLS'!H210</f>
        <v>6-12 md.</v>
      </c>
      <c r="C182" s="91">
        <f>'MAL2T-2013A.XLS'!$H$211</f>
        <v>0</v>
      </c>
      <c r="D182" s="91">
        <f>'MAL2T-2013A.XLS'!$H$211</f>
        <v>0</v>
      </c>
      <c r="G182" s="622"/>
    </row>
    <row r="183" spans="2:7" s="92" customFormat="1">
      <c r="B183" s="139" t="str">
        <f>'MAL2T-2013A.XLS'!I210</f>
        <v>&gt; 12 md.</v>
      </c>
      <c r="C183" s="91">
        <f>'MAL2T-2013A.XLS'!$I$211</f>
        <v>0</v>
      </c>
      <c r="D183" s="91">
        <f>'MAL2T-2013A.XLS'!$I$211</f>
        <v>0</v>
      </c>
      <c r="G183" s="622"/>
    </row>
    <row r="184" spans="2:7" s="92" customFormat="1">
      <c r="B184" s="140" t="s">
        <v>493</v>
      </c>
      <c r="C184" s="118">
        <f>'MAL2T-2013A.XLS'!$J$211</f>
        <v>0</v>
      </c>
      <c r="D184" s="118">
        <f>'MAL2T-2013A.XLS'!$J$211</f>
        <v>0</v>
      </c>
      <c r="G184" s="622"/>
    </row>
    <row r="185" spans="2:7" s="92" customFormat="1">
      <c r="B185" s="108" t="s">
        <v>34</v>
      </c>
      <c r="C185" s="188">
        <f>'MAL2T-2013A.XLS'!$K$211</f>
        <v>0</v>
      </c>
      <c r="D185" s="188">
        <f>IF(D178=0,0,D178/D184)</f>
        <v>0</v>
      </c>
      <c r="E185" s="182" t="s">
        <v>684</v>
      </c>
      <c r="F185" s="92" t="s">
        <v>394</v>
      </c>
      <c r="G185" s="622"/>
    </row>
    <row r="186" spans="2:7" s="92" customFormat="1">
      <c r="B186" s="108"/>
      <c r="C186" s="91"/>
      <c r="D186" s="91"/>
      <c r="G186" s="622"/>
    </row>
    <row r="187" spans="2:7" ht="27.75" customHeight="1">
      <c r="B187" s="113" t="str">
        <f>'MAL2T-2013A.XLS'!B217</f>
        <v>Tabell 1 - 9  -  Tilgjengelighet ved sosialtjenesten pr. 31.08.</v>
      </c>
    </row>
    <row r="188" spans="2:7" s="92" customFormat="1">
      <c r="B188" s="139" t="s">
        <v>380</v>
      </c>
      <c r="C188" s="95">
        <f>'MAL2T-2013A.XLS'!$E$219</f>
        <v>0</v>
      </c>
      <c r="D188" s="95">
        <f>'MAL2T-2013A.XLS'!$E$219</f>
        <v>0</v>
      </c>
      <c r="G188" s="622"/>
    </row>
    <row r="189" spans="2:7" s="92" customFormat="1">
      <c r="B189" s="139" t="s">
        <v>381</v>
      </c>
      <c r="C189" s="95">
        <f>'MAL2T-2013A.XLS'!$E$220</f>
        <v>0</v>
      </c>
      <c r="D189" s="95">
        <f>'MAL2T-2013A.XLS'!$E$220</f>
        <v>0</v>
      </c>
      <c r="G189" s="622"/>
    </row>
    <row r="190" spans="2:7" s="92" customFormat="1">
      <c r="B190" s="139" t="s">
        <v>382</v>
      </c>
      <c r="C190" s="95">
        <f>'MAL2T-2013A.XLS'!$E$221</f>
        <v>0</v>
      </c>
      <c r="D190" s="95">
        <f>'MAL2T-2013A.XLS'!$E$221</f>
        <v>0</v>
      </c>
      <c r="G190" s="622"/>
    </row>
    <row r="191" spans="2:7" s="92" customFormat="1">
      <c r="B191" s="139"/>
      <c r="C191" s="95"/>
      <c r="D191" s="95"/>
      <c r="G191" s="622"/>
    </row>
    <row r="192" spans="2:7" s="109" customFormat="1">
      <c r="B192" s="707"/>
      <c r="C192" s="238"/>
      <c r="D192" s="238"/>
      <c r="G192" s="622"/>
    </row>
    <row r="193" spans="2:7" s="109" customFormat="1">
      <c r="B193" s="774" t="s">
        <v>1243</v>
      </c>
      <c r="C193" s="71"/>
      <c r="D193" s="102"/>
      <c r="F193" s="709"/>
      <c r="G193" s="622"/>
    </row>
    <row r="194" spans="2:7" s="109" customFormat="1" ht="15.75">
      <c r="B194" s="749" t="s">
        <v>1222</v>
      </c>
      <c r="C194" s="696">
        <f>'MAL2T-2013A.XLS'!$G$226</f>
        <v>0</v>
      </c>
      <c r="D194" s="696">
        <f>'MAL2T-2013A.XLS'!$G$226</f>
        <v>0</v>
      </c>
      <c r="F194" s="709"/>
      <c r="G194" s="622"/>
    </row>
    <row r="195" spans="2:7" s="109" customFormat="1">
      <c r="B195" s="774" t="s">
        <v>1244</v>
      </c>
      <c r="C195" s="95"/>
      <c r="D195" s="95"/>
      <c r="F195" s="709"/>
      <c r="G195" s="622"/>
    </row>
    <row r="196" spans="2:7" s="109" customFormat="1">
      <c r="B196" s="749" t="s">
        <v>1245</v>
      </c>
      <c r="C196" s="696">
        <f>'MAL2T-2013A.XLS'!$H$231</f>
        <v>0</v>
      </c>
      <c r="D196" s="696">
        <f>'MAL2T-2013A.XLS'!$H$231</f>
        <v>0</v>
      </c>
      <c r="F196" s="709"/>
      <c r="G196" s="622"/>
    </row>
    <row r="197" spans="2:7" s="109" customFormat="1">
      <c r="B197" s="774" t="s">
        <v>1131</v>
      </c>
      <c r="C197" s="95"/>
      <c r="D197" s="95"/>
      <c r="F197" s="709"/>
      <c r="G197" s="622"/>
    </row>
    <row r="198" spans="2:7" s="109" customFormat="1" ht="15.75">
      <c r="B198" s="749" t="s">
        <v>1223</v>
      </c>
      <c r="C198" s="238">
        <f>'MAL2T-2013A.XLS'!$F$233</f>
        <v>0</v>
      </c>
      <c r="D198" s="238">
        <f>'MAL2T-2013A.XLS'!$F$233</f>
        <v>0</v>
      </c>
      <c r="F198" s="709"/>
      <c r="G198" s="622"/>
    </row>
    <row r="199" spans="2:7" s="109" customFormat="1">
      <c r="B199" s="707"/>
      <c r="C199" s="238"/>
      <c r="D199" s="238"/>
      <c r="G199" s="622"/>
    </row>
    <row r="200" spans="2:7" s="109" customFormat="1">
      <c r="B200" s="707"/>
      <c r="C200" s="238"/>
      <c r="D200" s="238"/>
      <c r="G200" s="622"/>
    </row>
    <row r="201" spans="2:7" s="92" customFormat="1" ht="25.5">
      <c r="B201" s="113" t="str">
        <f>'MAL2T-2013A.XLS'!B237</f>
        <v xml:space="preserve">Tabell 1-11-C Tiltaksbruk i sosialtjenesten:  Antall deltakere som er i tiltak pr 31.08.  </v>
      </c>
      <c r="C201" s="95"/>
      <c r="D201" s="95"/>
      <c r="G201" s="622"/>
    </row>
    <row r="202" spans="2:7" s="92" customFormat="1">
      <c r="B202" s="129" t="s">
        <v>879</v>
      </c>
      <c r="C202" s="95"/>
      <c r="D202" s="95"/>
      <c r="F202" s="708"/>
      <c r="G202" s="622"/>
    </row>
    <row r="203" spans="2:7" s="92" customFormat="1">
      <c r="B203" s="710" t="s">
        <v>1128</v>
      </c>
      <c r="C203" s="95">
        <f>'MAL2T-2013A.XLS'!$D$238</f>
        <v>0</v>
      </c>
      <c r="D203" s="95">
        <f>'MAL2T-2013A.XLS'!$D$238</f>
        <v>0</v>
      </c>
      <c r="F203" s="708"/>
      <c r="G203" s="622"/>
    </row>
    <row r="204" spans="2:7" s="92" customFormat="1">
      <c r="B204" s="710" t="s">
        <v>1129</v>
      </c>
      <c r="C204" s="95">
        <f>'MAL2T-2013A.XLS'!$D$239</f>
        <v>0</v>
      </c>
      <c r="D204" s="95">
        <f>'MAL2T-2013A.XLS'!$D$239</f>
        <v>0</v>
      </c>
      <c r="F204" s="708"/>
      <c r="G204" s="622"/>
    </row>
    <row r="205" spans="2:7" s="92" customFormat="1" ht="25.5">
      <c r="B205" s="710" t="s">
        <v>1130</v>
      </c>
      <c r="C205" s="95">
        <f>'MAL2T-2013A.XLS'!$D$240</f>
        <v>0</v>
      </c>
      <c r="D205" s="95">
        <f>'MAL2T-2013A.XLS'!$D$240</f>
        <v>0</v>
      </c>
      <c r="F205" s="708"/>
      <c r="G205" s="622"/>
    </row>
    <row r="206" spans="2:7" s="92" customFormat="1">
      <c r="B206" s="154" t="s">
        <v>481</v>
      </c>
      <c r="C206" s="238">
        <f>'MAL2T-2013A.XLS'!$D$241</f>
        <v>0</v>
      </c>
      <c r="D206" s="238">
        <f>'MAL2T-2013A.XLS'!$D$241</f>
        <v>0</v>
      </c>
      <c r="F206" s="708"/>
      <c r="G206" s="622"/>
    </row>
    <row r="207" spans="2:7" s="92" customFormat="1">
      <c r="B207" s="775" t="s">
        <v>1162</v>
      </c>
      <c r="C207" s="238"/>
      <c r="D207" s="238"/>
      <c r="F207" s="708"/>
      <c r="G207" s="622"/>
    </row>
    <row r="208" spans="2:7" s="92" customFormat="1">
      <c r="B208" s="710" t="s">
        <v>1128</v>
      </c>
      <c r="C208" s="95">
        <f>'MAL2T-2013A.XLS'!$E$238</f>
        <v>0</v>
      </c>
      <c r="D208" s="95">
        <f>'MAL2T-2013A.XLS'!$E$238</f>
        <v>0</v>
      </c>
      <c r="F208" s="708"/>
      <c r="G208" s="622"/>
    </row>
    <row r="209" spans="2:7" s="92" customFormat="1">
      <c r="B209" s="710" t="s">
        <v>1129</v>
      </c>
      <c r="C209" s="95">
        <f>'MAL2T-2013A.XLS'!$E$239</f>
        <v>0</v>
      </c>
      <c r="D209" s="95">
        <f>'MAL2T-2013A.XLS'!$E$239</f>
        <v>0</v>
      </c>
      <c r="F209" s="708"/>
      <c r="G209" s="622"/>
    </row>
    <row r="210" spans="2:7" s="92" customFormat="1" ht="25.5">
      <c r="B210" s="710" t="s">
        <v>1130</v>
      </c>
      <c r="C210" s="95">
        <f>'MAL2T-2013A.XLS'!$E$240</f>
        <v>0</v>
      </c>
      <c r="D210" s="95">
        <f>'MAL2T-2013A.XLS'!$E$240</f>
        <v>0</v>
      </c>
      <c r="F210" s="708"/>
      <c r="G210" s="622"/>
    </row>
    <row r="211" spans="2:7" s="92" customFormat="1">
      <c r="B211" s="154" t="s">
        <v>481</v>
      </c>
      <c r="C211" s="238">
        <f>'MAL2T-2013A.XLS'!$E$241</f>
        <v>0</v>
      </c>
      <c r="D211" s="238">
        <f>'MAL2T-2013A.XLS'!$E$241</f>
        <v>0</v>
      </c>
      <c r="F211" s="708"/>
      <c r="G211" s="622"/>
    </row>
    <row r="212" spans="2:7" s="92" customFormat="1">
      <c r="B212" s="129" t="s">
        <v>1163</v>
      </c>
      <c r="C212" s="95"/>
      <c r="D212" s="95"/>
      <c r="F212" s="708"/>
      <c r="G212" s="622"/>
    </row>
    <row r="213" spans="2:7" s="92" customFormat="1">
      <c r="B213" s="710" t="s">
        <v>1128</v>
      </c>
      <c r="C213" s="95">
        <f>'MAL2T-2013A.XLS'!$F$238</f>
        <v>0</v>
      </c>
      <c r="D213" s="95">
        <f>'MAL2T-2013A.XLS'!$F$238</f>
        <v>0</v>
      </c>
      <c r="F213" s="708"/>
      <c r="G213" s="622"/>
    </row>
    <row r="214" spans="2:7" s="92" customFormat="1">
      <c r="B214" s="710" t="s">
        <v>1129</v>
      </c>
      <c r="C214" s="95">
        <f>'MAL2T-2013A.XLS'!$F$239</f>
        <v>0</v>
      </c>
      <c r="D214" s="95">
        <f>'MAL2T-2013A.XLS'!$F$239</f>
        <v>0</v>
      </c>
      <c r="F214" s="708"/>
      <c r="G214" s="622"/>
    </row>
    <row r="215" spans="2:7" s="92" customFormat="1" ht="25.5">
      <c r="B215" s="710" t="s">
        <v>1130</v>
      </c>
      <c r="C215" s="95">
        <f>'MAL2T-2013A.XLS'!$F$240</f>
        <v>0</v>
      </c>
      <c r="D215" s="95">
        <f>'MAL2T-2013A.XLS'!$F$240</f>
        <v>0</v>
      </c>
      <c r="F215" s="708"/>
      <c r="G215" s="622"/>
    </row>
    <row r="216" spans="2:7" s="92" customFormat="1">
      <c r="B216" s="154" t="s">
        <v>481</v>
      </c>
      <c r="C216" s="238">
        <f>'MAL2T-2013A.XLS'!$F$241</f>
        <v>0</v>
      </c>
      <c r="D216" s="238">
        <f>'MAL2T-2013A.XLS'!$F$241</f>
        <v>0</v>
      </c>
      <c r="F216" s="708"/>
      <c r="G216" s="622"/>
    </row>
    <row r="217" spans="2:7" s="92" customFormat="1">
      <c r="B217" s="707"/>
      <c r="C217" s="238"/>
      <c r="D217" s="238"/>
      <c r="G217" s="622"/>
    </row>
    <row r="218" spans="2:7" s="92" customFormat="1">
      <c r="B218" s="749" t="s">
        <v>756</v>
      </c>
      <c r="C218" s="746"/>
      <c r="D218" s="746"/>
      <c r="G218" s="622"/>
    </row>
    <row r="219" spans="2:7" s="92" customFormat="1" ht="55.5" customHeight="1">
      <c r="B219" s="774" t="s">
        <v>1224</v>
      </c>
      <c r="C219" s="751"/>
      <c r="D219" s="752"/>
      <c r="G219" s="622"/>
    </row>
    <row r="220" spans="2:7" s="92" customFormat="1" ht="28.5">
      <c r="B220" s="710" t="s">
        <v>1141</v>
      </c>
      <c r="C220" s="95">
        <f>'MAL2T-2013A.XLS'!$E$249</f>
        <v>0</v>
      </c>
      <c r="D220" s="95">
        <f>'MAL2T-2013A.XLS'!$E$249</f>
        <v>0</v>
      </c>
      <c r="F220" s="708"/>
      <c r="G220" s="622"/>
    </row>
    <row r="221" spans="2:7" s="92" customFormat="1" ht="25.5">
      <c r="B221" s="710" t="s">
        <v>1134</v>
      </c>
      <c r="C221" s="95">
        <f>'MAL2T-2013A.XLS'!$E$250</f>
        <v>0</v>
      </c>
      <c r="D221" s="95">
        <f>'MAL2T-2013A.XLS'!$E$250</f>
        <v>0</v>
      </c>
      <c r="F221" s="708"/>
      <c r="G221" s="622"/>
    </row>
    <row r="222" spans="2:7" s="92" customFormat="1" ht="25.5">
      <c r="B222" s="640" t="s">
        <v>1140</v>
      </c>
      <c r="C222" s="95">
        <f>'MAL2T-2013A.XLS'!$E$251</f>
        <v>0</v>
      </c>
      <c r="D222" s="95">
        <f>'MAL2T-2013A.XLS'!$E$251</f>
        <v>0</v>
      </c>
      <c r="F222" s="708"/>
      <c r="G222" s="622"/>
    </row>
    <row r="223" spans="2:7" s="92" customFormat="1">
      <c r="B223" s="696" t="s">
        <v>763</v>
      </c>
      <c r="C223" s="238">
        <f>'MAL2T-2013A.XLS'!$E$252</f>
        <v>0</v>
      </c>
      <c r="D223" s="238">
        <f>'MAL2T-2013A.XLS'!$E$252</f>
        <v>0</v>
      </c>
      <c r="F223" s="708"/>
      <c r="G223" s="622"/>
    </row>
    <row r="224" spans="2:7" s="92" customFormat="1">
      <c r="B224" s="239"/>
      <c r="C224" s="95"/>
      <c r="D224" s="95"/>
      <c r="F224" s="627"/>
      <c r="G224" s="622"/>
    </row>
    <row r="225" spans="2:7" s="92" customFormat="1">
      <c r="B225" s="126"/>
      <c r="C225" s="95"/>
      <c r="D225" s="95"/>
      <c r="G225" s="622"/>
    </row>
    <row r="226" spans="2:7" s="92" customFormat="1" ht="25.5">
      <c r="B226" s="113" t="s">
        <v>124</v>
      </c>
      <c r="C226" s="95"/>
      <c r="D226" s="95"/>
      <c r="G226" s="622"/>
    </row>
    <row r="227" spans="2:7" s="92" customFormat="1">
      <c r="B227" s="285" t="s">
        <v>1176</v>
      </c>
      <c r="C227" s="95">
        <f>'MAL2T-2013A.XLS'!$D$261</f>
        <v>0</v>
      </c>
      <c r="D227" s="95">
        <f>'MAL2T-2013A.XLS'!$D$261</f>
        <v>0</v>
      </c>
      <c r="F227" s="708"/>
      <c r="G227" s="622"/>
    </row>
    <row r="228" spans="2:7" s="92" customFormat="1">
      <c r="B228" s="285" t="s">
        <v>754</v>
      </c>
      <c r="C228" s="95">
        <f>'MAL2T-2013A.XLS'!$D$262</f>
        <v>0</v>
      </c>
      <c r="D228" s="95">
        <f>'MAL2T-2013A.XLS'!$D$262</f>
        <v>0</v>
      </c>
      <c r="F228" s="708"/>
      <c r="G228" s="622"/>
    </row>
    <row r="229" spans="2:7" s="92" customFormat="1">
      <c r="B229" s="285" t="s">
        <v>1138</v>
      </c>
      <c r="C229" s="95">
        <f>'MAL2T-2013A.XLS'!$D$263</f>
        <v>0</v>
      </c>
      <c r="D229" s="95">
        <f>'MAL2T-2013A.XLS'!$D$263</f>
        <v>0</v>
      </c>
      <c r="F229" s="708"/>
      <c r="G229" s="622"/>
    </row>
    <row r="230" spans="2:7" s="92" customFormat="1">
      <c r="B230" s="285" t="s">
        <v>1178</v>
      </c>
      <c r="C230" s="95">
        <f>'MAL2T-2013A.XLS'!$D$264</f>
        <v>0</v>
      </c>
      <c r="D230" s="95">
        <f>'MAL2T-2013A.XLS'!$D$264</f>
        <v>0</v>
      </c>
      <c r="F230" s="708"/>
      <c r="G230" s="622"/>
    </row>
    <row r="231" spans="2:7" s="92" customFormat="1">
      <c r="B231" s="285" t="s">
        <v>1177</v>
      </c>
      <c r="C231" s="95">
        <f>'MAL2T-2013A.XLS'!$D$265</f>
        <v>0</v>
      </c>
      <c r="D231" s="95">
        <f>'MAL2T-2013A.XLS'!$D$265</f>
        <v>0</v>
      </c>
      <c r="F231" s="708"/>
      <c r="G231" s="622"/>
    </row>
    <row r="232" spans="2:7" s="92" customFormat="1">
      <c r="B232" s="285" t="s">
        <v>755</v>
      </c>
      <c r="C232" s="95">
        <f>'MAL2T-2013A.XLS'!$D$266</f>
        <v>0</v>
      </c>
      <c r="D232" s="95">
        <f>'MAL2T-2013A.XLS'!$D$266</f>
        <v>0</v>
      </c>
      <c r="F232" s="708"/>
      <c r="G232" s="622"/>
    </row>
    <row r="233" spans="2:7" s="92" customFormat="1">
      <c r="B233" s="285" t="s">
        <v>1135</v>
      </c>
      <c r="C233" s="95">
        <f>'MAL2T-2013A.XLS'!$D$267</f>
        <v>0</v>
      </c>
      <c r="D233" s="95">
        <f>'MAL2T-2013A.XLS'!$D$267</f>
        <v>0</v>
      </c>
      <c r="F233" s="708"/>
      <c r="G233" s="622"/>
    </row>
    <row r="234" spans="2:7" s="92" customFormat="1">
      <c r="B234" s="285" t="s">
        <v>1139</v>
      </c>
      <c r="C234" s="95">
        <f>'MAL2T-2013A.XLS'!$D$268</f>
        <v>0</v>
      </c>
      <c r="D234" s="95">
        <f>'MAL2T-2013A.XLS'!$D$268</f>
        <v>0</v>
      </c>
      <c r="F234" s="708"/>
      <c r="G234" s="622"/>
    </row>
    <row r="235" spans="2:7" s="92" customFormat="1" ht="13.5">
      <c r="B235" s="786" t="str">
        <f>'MAL2T-2013A.XLS'!B269</f>
        <v>Sum</v>
      </c>
      <c r="C235" s="788">
        <f>'MAL2T-2013A.XLS'!$D$269</f>
        <v>0</v>
      </c>
      <c r="D235" s="116">
        <f>'MAL2T-2013A.XLS'!$D$269</f>
        <v>0</v>
      </c>
      <c r="F235" s="708"/>
      <c r="G235" s="622"/>
    </row>
    <row r="236" spans="2:7" s="92" customFormat="1">
      <c r="B236" s="285" t="s">
        <v>1136</v>
      </c>
      <c r="C236" s="95">
        <f>'MAL2T-2013A.XLS'!$D$270</f>
        <v>0</v>
      </c>
      <c r="D236" s="95">
        <f>'MAL2T-2013A.XLS'!$D$270</f>
        <v>0</v>
      </c>
      <c r="F236" s="708"/>
      <c r="G236" s="622"/>
    </row>
    <row r="237" spans="2:7" s="92" customFormat="1">
      <c r="B237" s="285" t="s">
        <v>1137</v>
      </c>
      <c r="C237" s="95">
        <f>'MAL2T-2013A.XLS'!$D$271</f>
        <v>0</v>
      </c>
      <c r="D237" s="95">
        <f>'MAL2T-2013A.XLS'!$D$271</f>
        <v>0</v>
      </c>
      <c r="F237" s="708"/>
      <c r="G237" s="622"/>
    </row>
    <row r="238" spans="2:7" s="92" customFormat="1">
      <c r="B238" s="164" t="s">
        <v>763</v>
      </c>
      <c r="C238" s="116">
        <f>'MAL2T-2013A.XLS'!$D$272</f>
        <v>0</v>
      </c>
      <c r="D238" s="116">
        <f>'MAL2T-2013A.XLS'!$D$272</f>
        <v>0</v>
      </c>
      <c r="F238" s="708"/>
      <c r="G238" s="622"/>
    </row>
    <row r="239" spans="2:7" s="92" customFormat="1">
      <c r="B239" s="707"/>
      <c r="C239" s="238"/>
      <c r="D239" s="238"/>
      <c r="F239" s="708"/>
      <c r="G239" s="622"/>
    </row>
    <row r="240" spans="2:7" s="92" customFormat="1">
      <c r="B240" s="707"/>
      <c r="C240" s="238"/>
      <c r="D240" s="238"/>
      <c r="F240" s="708"/>
      <c r="G240" s="622"/>
    </row>
    <row r="241" spans="2:7" s="92" customFormat="1" ht="27.75" customHeight="1">
      <c r="B241" s="113" t="s">
        <v>1164</v>
      </c>
      <c r="C241" s="95"/>
      <c r="D241" s="95"/>
      <c r="F241" s="708"/>
      <c r="G241" s="622"/>
    </row>
    <row r="242" spans="2:7" s="92" customFormat="1">
      <c r="B242" s="285" t="s">
        <v>1176</v>
      </c>
      <c r="C242" s="95">
        <f>'MAL2T-2013A.XLS'!$D$279</f>
        <v>0</v>
      </c>
      <c r="D242" s="95">
        <f>'MAL2T-2013A.XLS'!$D$279</f>
        <v>0</v>
      </c>
      <c r="F242" s="708"/>
      <c r="G242" s="622"/>
    </row>
    <row r="243" spans="2:7" s="92" customFormat="1">
      <c r="B243" s="285" t="s">
        <v>754</v>
      </c>
      <c r="C243" s="95">
        <f>'MAL2T-2013A.XLS'!$D$280</f>
        <v>0</v>
      </c>
      <c r="D243" s="95">
        <f>'MAL2T-2013A.XLS'!$D$280</f>
        <v>0</v>
      </c>
      <c r="F243" s="708"/>
      <c r="G243" s="622"/>
    </row>
    <row r="244" spans="2:7" s="92" customFormat="1">
      <c r="B244" s="285" t="s">
        <v>1138</v>
      </c>
      <c r="C244" s="95">
        <f>'MAL2T-2013A.XLS'!$D$281</f>
        <v>0</v>
      </c>
      <c r="D244" s="95">
        <f>'MAL2T-2013A.XLS'!$D$281</f>
        <v>0</v>
      </c>
      <c r="F244" s="708"/>
      <c r="G244" s="622"/>
    </row>
    <row r="245" spans="2:7" s="92" customFormat="1">
      <c r="B245" s="285" t="s">
        <v>1178</v>
      </c>
      <c r="C245" s="95">
        <f>'MAL2T-2013A.XLS'!$D$282</f>
        <v>0</v>
      </c>
      <c r="D245" s="95">
        <f>'MAL2T-2013A.XLS'!$D$282</f>
        <v>0</v>
      </c>
      <c r="F245" s="708"/>
      <c r="G245" s="622"/>
    </row>
    <row r="246" spans="2:7" s="92" customFormat="1">
      <c r="B246" s="285" t="s">
        <v>1179</v>
      </c>
      <c r="C246" s="95">
        <f>'MAL2T-2013A.XLS'!$D$283</f>
        <v>0</v>
      </c>
      <c r="D246" s="95">
        <f>'MAL2T-2013A.XLS'!$D$283</f>
        <v>0</v>
      </c>
      <c r="F246" s="708"/>
      <c r="G246" s="622"/>
    </row>
    <row r="247" spans="2:7" s="92" customFormat="1">
      <c r="B247" s="285" t="s">
        <v>755</v>
      </c>
      <c r="C247" s="95">
        <f>'MAL2T-2013A.XLS'!$D$284</f>
        <v>0</v>
      </c>
      <c r="D247" s="95">
        <f>'MAL2T-2013A.XLS'!$D$284</f>
        <v>0</v>
      </c>
      <c r="F247" s="708"/>
      <c r="G247" s="622"/>
    </row>
    <row r="248" spans="2:7" s="92" customFormat="1">
      <c r="B248" s="285" t="s">
        <v>1135</v>
      </c>
      <c r="C248" s="95">
        <f>'MAL2T-2013A.XLS'!$D$285</f>
        <v>0</v>
      </c>
      <c r="D248" s="95">
        <f>'MAL2T-2013A.XLS'!$D$285</f>
        <v>0</v>
      </c>
      <c r="F248" s="708"/>
      <c r="G248" s="622"/>
    </row>
    <row r="249" spans="2:7" s="92" customFormat="1">
      <c r="B249" s="285" t="s">
        <v>1139</v>
      </c>
      <c r="C249" s="95">
        <f>'MAL2T-2013A.XLS'!$D$286</f>
        <v>0</v>
      </c>
      <c r="D249" s="95">
        <f>'MAL2T-2013A.XLS'!$D$286</f>
        <v>0</v>
      </c>
      <c r="F249" s="708"/>
      <c r="G249" s="622"/>
    </row>
    <row r="250" spans="2:7" s="92" customFormat="1">
      <c r="B250" s="786" t="str">
        <f>'MAL2T-2013A.XLS'!B287</f>
        <v>Sum</v>
      </c>
      <c r="C250" s="116">
        <f>'MAL2T-2013A.XLS'!$D$287</f>
        <v>0</v>
      </c>
      <c r="D250" s="116">
        <f>'MAL2T-2013A.XLS'!$D$287</f>
        <v>0</v>
      </c>
      <c r="F250" s="708"/>
      <c r="G250" s="622"/>
    </row>
    <row r="251" spans="2:7" s="92" customFormat="1">
      <c r="B251" s="285" t="s">
        <v>1136</v>
      </c>
      <c r="C251" s="95">
        <f>'MAL2T-2013A.XLS'!$D$288</f>
        <v>0</v>
      </c>
      <c r="D251" s="95">
        <f>'MAL2T-2013A.XLS'!$D$288</f>
        <v>0</v>
      </c>
      <c r="F251" s="708"/>
      <c r="G251" s="622"/>
    </row>
    <row r="252" spans="2:7" s="92" customFormat="1">
      <c r="B252" s="285" t="s">
        <v>1137</v>
      </c>
      <c r="C252" s="95">
        <f>'MAL2T-2013A.XLS'!$D$289</f>
        <v>0</v>
      </c>
      <c r="D252" s="95">
        <f>'MAL2T-2013A.XLS'!$D$289</f>
        <v>0</v>
      </c>
      <c r="F252" s="708"/>
      <c r="G252" s="622"/>
    </row>
    <row r="253" spans="2:7" s="92" customFormat="1">
      <c r="B253" s="164" t="s">
        <v>763</v>
      </c>
      <c r="C253" s="116">
        <f>'MAL2T-2013A.XLS'!$D$290</f>
        <v>0</v>
      </c>
      <c r="D253" s="116">
        <f>'MAL2T-2013A.XLS'!$D$290</f>
        <v>0</v>
      </c>
      <c r="F253" s="708"/>
      <c r="G253" s="622"/>
    </row>
    <row r="254" spans="2:7" s="92" customFormat="1">
      <c r="B254" s="707"/>
      <c r="C254" s="238"/>
      <c r="D254" s="238"/>
      <c r="F254" s="708"/>
      <c r="G254" s="622"/>
    </row>
    <row r="255" spans="2:7" s="92" customFormat="1">
      <c r="B255" s="707"/>
      <c r="C255" s="238"/>
      <c r="D255" s="238"/>
      <c r="F255" s="708"/>
      <c r="G255" s="622"/>
    </row>
    <row r="256" spans="2:7" s="92" customFormat="1">
      <c r="B256" s="108"/>
      <c r="C256" s="238"/>
      <c r="D256" s="238"/>
      <c r="F256" s="708"/>
      <c r="G256" s="622"/>
    </row>
    <row r="257" spans="2:7" s="92" customFormat="1" ht="41.25" customHeight="1">
      <c r="B257" s="154" t="s">
        <v>1165</v>
      </c>
      <c r="C257" s="95"/>
      <c r="D257" s="95"/>
      <c r="F257" s="708"/>
      <c r="G257" s="622"/>
    </row>
    <row r="258" spans="2:7" s="92" customFormat="1">
      <c r="B258" s="285" t="s">
        <v>1176</v>
      </c>
      <c r="C258" s="95">
        <f>'MAL2T-2013A.XLS'!$D$297</f>
        <v>0</v>
      </c>
      <c r="D258" s="95">
        <f>'MAL2T-2013A.XLS'!$D$297</f>
        <v>0</v>
      </c>
      <c r="F258" s="708"/>
      <c r="G258" s="622"/>
    </row>
    <row r="259" spans="2:7" s="92" customFormat="1">
      <c r="B259" s="285" t="s">
        <v>754</v>
      </c>
      <c r="C259" s="95">
        <f>'MAL2T-2013A.XLS'!$D$298</f>
        <v>0</v>
      </c>
      <c r="D259" s="95">
        <f>'MAL2T-2013A.XLS'!$D$298</f>
        <v>0</v>
      </c>
      <c r="F259" s="708"/>
      <c r="G259" s="622"/>
    </row>
    <row r="260" spans="2:7" s="92" customFormat="1">
      <c r="B260" s="285" t="s">
        <v>1138</v>
      </c>
      <c r="C260" s="95">
        <f>'MAL2T-2013A.XLS'!$D$299</f>
        <v>0</v>
      </c>
      <c r="D260" s="95">
        <f>'MAL2T-2013A.XLS'!$D$299</f>
        <v>0</v>
      </c>
      <c r="F260" s="708"/>
      <c r="G260" s="622"/>
    </row>
    <row r="261" spans="2:7" s="92" customFormat="1">
      <c r="B261" s="285" t="s">
        <v>1178</v>
      </c>
      <c r="C261" s="95">
        <f>'MAL2T-2013A.XLS'!$D$300</f>
        <v>0</v>
      </c>
      <c r="D261" s="95">
        <f>'MAL2T-2013A.XLS'!$D$300</f>
        <v>0</v>
      </c>
      <c r="F261" s="708"/>
      <c r="G261" s="622"/>
    </row>
    <row r="262" spans="2:7" s="92" customFormat="1">
      <c r="B262" s="285" t="s">
        <v>1179</v>
      </c>
      <c r="C262" s="95">
        <f>'MAL2T-2013A.XLS'!$D$301</f>
        <v>0</v>
      </c>
      <c r="D262" s="95">
        <f>'MAL2T-2013A.XLS'!$D$301</f>
        <v>0</v>
      </c>
      <c r="F262" s="708"/>
      <c r="G262" s="622"/>
    </row>
    <row r="263" spans="2:7" s="92" customFormat="1">
      <c r="B263" s="285" t="s">
        <v>755</v>
      </c>
      <c r="C263" s="95">
        <f>'MAL2T-2013A.XLS'!$D$302</f>
        <v>0</v>
      </c>
      <c r="D263" s="95">
        <f>'MAL2T-2013A.XLS'!$D$302</f>
        <v>0</v>
      </c>
      <c r="F263" s="708"/>
      <c r="G263" s="622"/>
    </row>
    <row r="264" spans="2:7" s="92" customFormat="1">
      <c r="B264" s="285" t="s">
        <v>1135</v>
      </c>
      <c r="C264" s="95">
        <f>'MAL2T-2013A.XLS'!$D$303</f>
        <v>0</v>
      </c>
      <c r="D264" s="95">
        <f>'MAL2T-2013A.XLS'!$D$303</f>
        <v>0</v>
      </c>
      <c r="F264" s="708"/>
      <c r="G264" s="622"/>
    </row>
    <row r="265" spans="2:7" s="92" customFormat="1">
      <c r="B265" s="285" t="s">
        <v>1139</v>
      </c>
      <c r="C265" s="95">
        <f>'MAL2T-2013A.XLS'!$D$304</f>
        <v>0</v>
      </c>
      <c r="D265" s="95">
        <f>'MAL2T-2013A.XLS'!$D$304</f>
        <v>0</v>
      </c>
      <c r="F265" s="708"/>
      <c r="G265" s="622"/>
    </row>
    <row r="266" spans="2:7" s="92" customFormat="1">
      <c r="B266" s="786" t="str">
        <f>'MAL2T-2013A.XLS'!B305</f>
        <v xml:space="preserve">Sum </v>
      </c>
      <c r="C266" s="116">
        <f>'MAL2T-2013A.XLS'!$D$305</f>
        <v>0</v>
      </c>
      <c r="D266" s="116">
        <f>'MAL2T-2013A.XLS'!$D$305</f>
        <v>0</v>
      </c>
      <c r="F266" s="708"/>
      <c r="G266" s="622"/>
    </row>
    <row r="267" spans="2:7" s="92" customFormat="1">
      <c r="B267" s="285" t="s">
        <v>1136</v>
      </c>
      <c r="C267" s="95">
        <f>'MAL2T-2013A.XLS'!$D$306</f>
        <v>0</v>
      </c>
      <c r="D267" s="95">
        <f>'MAL2T-2013A.XLS'!$D$306</f>
        <v>0</v>
      </c>
      <c r="F267" s="708"/>
      <c r="G267" s="622"/>
    </row>
    <row r="268" spans="2:7" s="92" customFormat="1">
      <c r="B268" s="285" t="s">
        <v>1137</v>
      </c>
      <c r="C268" s="95">
        <f>'MAL2T-2013A.XLS'!$D$307</f>
        <v>0</v>
      </c>
      <c r="D268" s="95">
        <f>'MAL2T-2013A.XLS'!$D$307</f>
        <v>0</v>
      </c>
      <c r="F268" s="708"/>
      <c r="G268" s="622"/>
    </row>
    <row r="269" spans="2:7" s="92" customFormat="1">
      <c r="B269" s="164" t="s">
        <v>763</v>
      </c>
      <c r="C269" s="116">
        <f>'MAL2T-2013A.XLS'!$D$308</f>
        <v>0</v>
      </c>
      <c r="D269" s="116">
        <f>'MAL2T-2013A.XLS'!$D$308</f>
        <v>0</v>
      </c>
      <c r="F269" s="708"/>
      <c r="G269" s="622"/>
    </row>
    <row r="270" spans="2:7" s="92" customFormat="1">
      <c r="B270" s="707"/>
      <c r="C270" s="238"/>
      <c r="D270" s="238"/>
      <c r="F270" s="627"/>
      <c r="G270" s="622"/>
    </row>
    <row r="271" spans="2:7" s="92" customFormat="1">
      <c r="B271" s="707"/>
      <c r="C271" s="238"/>
      <c r="D271" s="238"/>
      <c r="F271" s="627"/>
      <c r="G271" s="622"/>
    </row>
    <row r="272" spans="2:7" s="92" customFormat="1">
      <c r="B272" s="707"/>
      <c r="C272" s="238"/>
      <c r="D272" s="238"/>
      <c r="F272" s="627"/>
      <c r="G272" s="622"/>
    </row>
    <row r="273" spans="2:7" s="92" customFormat="1">
      <c r="B273" s="707"/>
      <c r="C273" s="238"/>
      <c r="D273" s="238"/>
      <c r="F273" s="627"/>
      <c r="G273" s="622"/>
    </row>
    <row r="274" spans="2:7" s="92" customFormat="1">
      <c r="B274" s="108"/>
      <c r="C274" s="238"/>
      <c r="D274" s="238"/>
      <c r="G274" s="622"/>
    </row>
    <row r="275" spans="2:7" s="92" customFormat="1" ht="38.25" customHeight="1">
      <c r="B275" s="113" t="s">
        <v>1166</v>
      </c>
      <c r="C275" s="91"/>
      <c r="D275" s="91"/>
      <c r="F275" s="708"/>
      <c r="G275" s="622"/>
    </row>
    <row r="276" spans="2:7" s="92" customFormat="1">
      <c r="B276" s="135" t="s">
        <v>818</v>
      </c>
      <c r="C276" s="91"/>
      <c r="D276" s="91"/>
      <c r="G276" s="622"/>
    </row>
    <row r="277" spans="2:7" s="92" customFormat="1">
      <c r="B277" s="126" t="s">
        <v>15</v>
      </c>
      <c r="C277" s="85">
        <f>'MAL2T-2013A.XLS'!$H$319</f>
        <v>0</v>
      </c>
      <c r="D277" s="85">
        <f>'MAL2T-2013A.XLS'!$H$319</f>
        <v>0</v>
      </c>
      <c r="G277" s="622"/>
    </row>
    <row r="278" spans="2:7" s="92" customFormat="1">
      <c r="B278" s="126" t="s">
        <v>677</v>
      </c>
      <c r="C278" s="85">
        <f>'MAL2T-2013A.XLS'!$H$320</f>
        <v>0</v>
      </c>
      <c r="D278" s="85">
        <f>'MAL2T-2013A.XLS'!$H$320</f>
        <v>0</v>
      </c>
      <c r="G278" s="622"/>
    </row>
    <row r="279" spans="2:7" s="92" customFormat="1">
      <c r="B279" s="126" t="s">
        <v>546</v>
      </c>
      <c r="C279" s="85">
        <f>'MAL2T-2013A.XLS'!$H$321</f>
        <v>0</v>
      </c>
      <c r="D279" s="85">
        <f>'MAL2T-2013A.XLS'!$H$321</f>
        <v>0</v>
      </c>
      <c r="G279" s="622"/>
    </row>
    <row r="280" spans="2:7" s="92" customFormat="1">
      <c r="B280" s="135" t="s">
        <v>881</v>
      </c>
      <c r="C280" s="85"/>
      <c r="D280" s="85"/>
      <c r="G280" s="622"/>
    </row>
    <row r="281" spans="2:7" s="92" customFormat="1">
      <c r="B281" s="126" t="s">
        <v>15</v>
      </c>
      <c r="C281" s="91">
        <f>'MAL2T-2013A.XLS'!$K$319</f>
        <v>0</v>
      </c>
      <c r="D281" s="91">
        <f>'MAL2T-2013A.XLS'!$K$319</f>
        <v>0</v>
      </c>
      <c r="G281" s="622"/>
    </row>
    <row r="282" spans="2:7" s="92" customFormat="1">
      <c r="B282" s="126" t="s">
        <v>677</v>
      </c>
      <c r="C282" s="91">
        <f>'MAL2T-2013A.XLS'!$K$320</f>
        <v>0</v>
      </c>
      <c r="D282" s="91">
        <f>'MAL2T-2013A.XLS'!$K$320</f>
        <v>0</v>
      </c>
      <c r="G282" s="622"/>
    </row>
    <row r="283" spans="2:7" s="92" customFormat="1">
      <c r="B283" s="126" t="s">
        <v>546</v>
      </c>
      <c r="C283" s="91">
        <f>'MAL2T-2013A.XLS'!$K$321</f>
        <v>0</v>
      </c>
      <c r="D283" s="91">
        <f>'MAL2T-2013A.XLS'!$K$321</f>
        <v>0</v>
      </c>
      <c r="G283" s="622"/>
    </row>
    <row r="284" spans="2:7">
      <c r="B284" s="137"/>
      <c r="C284" s="96"/>
      <c r="D284" s="96"/>
    </row>
    <row r="285" spans="2:7">
      <c r="B285" s="138" t="s">
        <v>356</v>
      </c>
      <c r="C285" s="97" t="str">
        <f>'MAL2T-2013A.XLS'!$J$319</f>
        <v/>
      </c>
      <c r="D285" s="97" t="str">
        <f>'MAL2T-2013A.XLS'!$J$319</f>
        <v/>
      </c>
    </row>
    <row r="286" spans="2:7">
      <c r="B286" s="138" t="s">
        <v>356</v>
      </c>
      <c r="C286" s="97" t="str">
        <f>'MAL2T-2013A.XLS'!$J$320</f>
        <v/>
      </c>
      <c r="D286" s="97" t="str">
        <f>'MAL2T-2013A.XLS'!$J$320</f>
        <v/>
      </c>
    </row>
    <row r="287" spans="2:7">
      <c r="B287" s="138" t="s">
        <v>356</v>
      </c>
      <c r="C287" s="83">
        <f>'MAL2T-2013A.XLS'!$G$322</f>
        <v>0</v>
      </c>
      <c r="D287" s="83">
        <f>'MAL2T-2013A.XLS'!$G$322</f>
        <v>0</v>
      </c>
    </row>
    <row r="288" spans="2:7">
      <c r="B288" s="138" t="s">
        <v>356</v>
      </c>
      <c r="C288" s="83" t="str">
        <f>'MAL2T-2013A.XLS'!$H$322</f>
        <v xml:space="preserve"> </v>
      </c>
      <c r="D288" s="83" t="str">
        <f>'MAL2T-2013A.XLS'!$H$322</f>
        <v xml:space="preserve"> </v>
      </c>
    </row>
    <row r="289" spans="1:7">
      <c r="B289" s="138" t="s">
        <v>356</v>
      </c>
      <c r="C289" s="83" t="str">
        <f>'MAL2T-2013A.XLS'!$H$323</f>
        <v/>
      </c>
      <c r="D289" s="83" t="str">
        <f>'MAL2T-2013A.XLS'!$H$323</f>
        <v/>
      </c>
    </row>
    <row r="291" spans="1:7" s="109" customFormat="1" ht="15.75" customHeight="1">
      <c r="A291" s="109" t="s">
        <v>820</v>
      </c>
      <c r="B291" s="113" t="s">
        <v>851</v>
      </c>
      <c r="C291" s="84"/>
      <c r="D291" s="84"/>
      <c r="G291" s="622"/>
    </row>
    <row r="292" spans="1:7">
      <c r="A292" s="9" t="s">
        <v>820</v>
      </c>
      <c r="B292" s="131" t="s">
        <v>795</v>
      </c>
      <c r="C292" s="85">
        <f>'MAL2T-2013A.XLS'!$F$338</f>
        <v>0</v>
      </c>
      <c r="D292" s="85">
        <f>'MAL2T-2013A.XLS'!$F$338</f>
        <v>0</v>
      </c>
    </row>
    <row r="293" spans="1:7">
      <c r="A293" s="9" t="s">
        <v>820</v>
      </c>
      <c r="B293" s="131" t="s">
        <v>796</v>
      </c>
      <c r="C293" s="85">
        <f>'MAL2T-2013A.XLS'!$F$339</f>
        <v>0</v>
      </c>
      <c r="D293" s="85">
        <f>'MAL2T-2013A.XLS'!$F$339</f>
        <v>0</v>
      </c>
    </row>
    <row r="294" spans="1:7">
      <c r="A294" s="9" t="s">
        <v>820</v>
      </c>
      <c r="B294" s="131" t="s">
        <v>110</v>
      </c>
      <c r="C294" s="85">
        <f>'MAL2T-2013A.XLS'!$F$340</f>
        <v>0</v>
      </c>
      <c r="D294" s="85">
        <f>'MAL2T-2013A.XLS'!$F$340</f>
        <v>0</v>
      </c>
    </row>
    <row r="295" spans="1:7">
      <c r="A295" s="9" t="s">
        <v>820</v>
      </c>
      <c r="B295" s="131" t="s">
        <v>731</v>
      </c>
      <c r="C295" s="85">
        <f>'MAL2T-2013A.XLS'!$F$341</f>
        <v>0</v>
      </c>
      <c r="D295" s="85">
        <f>'MAL2T-2013A.XLS'!$F$341</f>
        <v>0</v>
      </c>
    </row>
    <row r="296" spans="1:7">
      <c r="A296" s="9" t="s">
        <v>820</v>
      </c>
      <c r="B296" s="131" t="s">
        <v>732</v>
      </c>
      <c r="C296" s="85">
        <f>'MAL2T-2013A.XLS'!$F$342</f>
        <v>0</v>
      </c>
      <c r="D296" s="85">
        <f>'MAL2T-2013A.XLS'!$F$342</f>
        <v>0</v>
      </c>
    </row>
    <row r="297" spans="1:7">
      <c r="A297" s="9" t="s">
        <v>820</v>
      </c>
      <c r="B297" s="131" t="s">
        <v>733</v>
      </c>
      <c r="C297" s="85">
        <f>'MAL2T-2013A.XLS'!$F$343</f>
        <v>0</v>
      </c>
      <c r="D297" s="85">
        <f>'MAL2T-2013A.XLS'!$F$343</f>
        <v>0</v>
      </c>
    </row>
    <row r="298" spans="1:7">
      <c r="A298" s="9" t="s">
        <v>820</v>
      </c>
    </row>
    <row r="299" spans="1:7" ht="25.5">
      <c r="A299" s="9" t="s">
        <v>820</v>
      </c>
      <c r="B299" s="113" t="s">
        <v>1112</v>
      </c>
      <c r="C299" s="85">
        <f>'MAL2T-2013A.XLS'!$I$354</f>
        <v>0</v>
      </c>
      <c r="D299" s="85">
        <f>'MAL2T-2013A.XLS'!$I$354</f>
        <v>0</v>
      </c>
    </row>
    <row r="300" spans="1:7" s="109" customFormat="1">
      <c r="A300" s="109" t="s">
        <v>820</v>
      </c>
      <c r="B300" s="137"/>
      <c r="C300" s="84"/>
      <c r="D300" s="84"/>
      <c r="G300" s="622"/>
    </row>
    <row r="301" spans="1:7" s="109" customFormat="1" ht="25.5">
      <c r="A301" s="109" t="s">
        <v>820</v>
      </c>
      <c r="B301" s="113" t="s">
        <v>887</v>
      </c>
      <c r="C301" s="84"/>
      <c r="D301" s="84"/>
      <c r="G301" s="622"/>
    </row>
    <row r="302" spans="1:7">
      <c r="A302" s="9" t="s">
        <v>820</v>
      </c>
      <c r="B302" s="785" t="s">
        <v>825</v>
      </c>
      <c r="C302" s="85">
        <f>'MAL2T-2013A.XLS'!$J$359</f>
        <v>0</v>
      </c>
      <c r="D302" s="85">
        <f>'MAL2T-2013A.XLS'!$J$359</f>
        <v>0</v>
      </c>
    </row>
    <row r="303" spans="1:7">
      <c r="A303" s="9" t="s">
        <v>820</v>
      </c>
      <c r="B303" s="126" t="s">
        <v>351</v>
      </c>
      <c r="C303" s="85">
        <f>'MAL2T-2013A.XLS'!$J$360</f>
        <v>0</v>
      </c>
      <c r="D303" s="85">
        <f>'MAL2T-2013A.XLS'!$J$360</f>
        <v>0</v>
      </c>
    </row>
    <row r="304" spans="1:7" ht="25.5">
      <c r="A304" s="9" t="s">
        <v>820</v>
      </c>
      <c r="B304" s="126" t="s">
        <v>12</v>
      </c>
      <c r="C304" s="85">
        <f>'MAL2T-2013A.XLS'!$J$361</f>
        <v>0</v>
      </c>
      <c r="D304" s="85">
        <f>'MAL2T-2013A.XLS'!$J$361</f>
        <v>0</v>
      </c>
    </row>
    <row r="305" spans="1:4" ht="25.5">
      <c r="A305" s="9" t="s">
        <v>820</v>
      </c>
      <c r="B305" s="126" t="s">
        <v>13</v>
      </c>
      <c r="C305" s="85" t="str">
        <f>'MAL2T-2013A.XLS'!$J$362</f>
        <v>xxx</v>
      </c>
      <c r="D305" s="85" t="str">
        <f>'MAL2T-2013A.XLS'!$J$362</f>
        <v>xxx</v>
      </c>
    </row>
    <row r="306" spans="1:4">
      <c r="A306" s="9" t="s">
        <v>820</v>
      </c>
      <c r="B306" s="126" t="s">
        <v>883</v>
      </c>
      <c r="C306" s="85">
        <f>'MAL2T-2013A.XLS'!$J$363</f>
        <v>0</v>
      </c>
      <c r="D306" s="85">
        <f>'MAL2T-2013A.XLS'!$J$363</f>
        <v>0</v>
      </c>
    </row>
    <row r="307" spans="1:4">
      <c r="A307" s="9" t="s">
        <v>820</v>
      </c>
      <c r="B307" s="126" t="s">
        <v>884</v>
      </c>
      <c r="C307" s="85">
        <f>'MAL2T-2013A.XLS'!$J$364</f>
        <v>0</v>
      </c>
      <c r="D307" s="85">
        <f>'MAL2T-2013A.XLS'!$J$364</f>
        <v>0</v>
      </c>
    </row>
    <row r="308" spans="1:4">
      <c r="A308" s="9" t="s">
        <v>820</v>
      </c>
      <c r="B308" s="126" t="s">
        <v>885</v>
      </c>
      <c r="C308" s="85">
        <f>'MAL2T-2013A.XLS'!$J$365</f>
        <v>0</v>
      </c>
      <c r="D308" s="85">
        <f>'MAL2T-2013A.XLS'!$J$365</f>
        <v>0</v>
      </c>
    </row>
    <row r="309" spans="1:4" ht="25.5">
      <c r="A309" s="9" t="s">
        <v>820</v>
      </c>
      <c r="B309" s="126" t="s">
        <v>886</v>
      </c>
      <c r="C309" s="85">
        <f>'MAL2T-2013A.XLS'!$J$366</f>
        <v>0</v>
      </c>
      <c r="D309" s="85">
        <f>'MAL2T-2013A.XLS'!$J$366</f>
        <v>0</v>
      </c>
    </row>
    <row r="310" spans="1:4">
      <c r="A310" s="9" t="s">
        <v>820</v>
      </c>
      <c r="B310" s="126" t="s">
        <v>352</v>
      </c>
      <c r="C310" s="85">
        <f>'MAL2T-2013A.XLS'!$J$367</f>
        <v>0</v>
      </c>
      <c r="D310" s="85">
        <f>'MAL2T-2013A.XLS'!$J$367</f>
        <v>0</v>
      </c>
    </row>
    <row r="311" spans="1:4">
      <c r="A311" s="9" t="s">
        <v>820</v>
      </c>
      <c r="B311" s="126" t="s">
        <v>14</v>
      </c>
      <c r="C311" s="85">
        <f>'MAL2T-2013A.XLS'!$J$368</f>
        <v>0</v>
      </c>
      <c r="D311" s="85">
        <f>'MAL2T-2013A.XLS'!$J$368</f>
        <v>0</v>
      </c>
    </row>
    <row r="312" spans="1:4">
      <c r="B312" s="126"/>
    </row>
    <row r="313" spans="1:4" ht="25.5">
      <c r="A313" s="9" t="s">
        <v>820</v>
      </c>
      <c r="B313" s="113" t="s">
        <v>161</v>
      </c>
    </row>
    <row r="314" spans="1:4">
      <c r="A314" s="9" t="s">
        <v>820</v>
      </c>
      <c r="B314" s="126" t="s">
        <v>175</v>
      </c>
    </row>
    <row r="315" spans="1:4" ht="25.5">
      <c r="A315" s="9" t="s">
        <v>820</v>
      </c>
      <c r="B315" s="126" t="s">
        <v>888</v>
      </c>
      <c r="C315" s="85">
        <f>'MAL2T-2013A.XLS'!$I$376</f>
        <v>0</v>
      </c>
      <c r="D315" s="85">
        <f>'MAL2T-2013A.XLS'!$I$376</f>
        <v>0</v>
      </c>
    </row>
    <row r="316" spans="1:4">
      <c r="A316" s="9" t="s">
        <v>820</v>
      </c>
      <c r="B316" s="126" t="s">
        <v>176</v>
      </c>
      <c r="C316" s="85">
        <f>'MAL2T-2013A.XLS'!$I$377</f>
        <v>0</v>
      </c>
      <c r="D316" s="85">
        <f>'MAL2T-2013A.XLS'!$I$377</f>
        <v>0</v>
      </c>
    </row>
    <row r="317" spans="1:4">
      <c r="A317" s="9" t="s">
        <v>820</v>
      </c>
      <c r="B317" s="126" t="s">
        <v>177</v>
      </c>
      <c r="C317" s="85">
        <f>'MAL2T-2013A.XLS'!$I$378</f>
        <v>0</v>
      </c>
      <c r="D317" s="85">
        <f>'MAL2T-2013A.XLS'!$I$378</f>
        <v>0</v>
      </c>
    </row>
    <row r="318" spans="1:4">
      <c r="A318" s="9" t="s">
        <v>820</v>
      </c>
      <c r="B318" s="126" t="s">
        <v>178</v>
      </c>
      <c r="C318" s="85">
        <f>'MAL2T-2013A.XLS'!$I$379</f>
        <v>0</v>
      </c>
      <c r="D318" s="85">
        <f>'MAL2T-2013A.XLS'!$I$379</f>
        <v>0</v>
      </c>
    </row>
    <row r="319" spans="1:4">
      <c r="A319" s="9" t="s">
        <v>820</v>
      </c>
      <c r="B319" s="126" t="s">
        <v>179</v>
      </c>
      <c r="C319" s="85">
        <f>'MAL2T-2013A.XLS'!$I$380</f>
        <v>0</v>
      </c>
      <c r="D319" s="85">
        <f>'MAL2T-2013A.XLS'!$I$380</f>
        <v>0</v>
      </c>
    </row>
    <row r="320" spans="1:4" ht="25.5">
      <c r="A320" s="9" t="s">
        <v>820</v>
      </c>
      <c r="B320" s="126" t="s">
        <v>180</v>
      </c>
      <c r="C320" s="85">
        <f>'MAL2T-2013A.XLS'!$I$381</f>
        <v>0</v>
      </c>
      <c r="D320" s="85">
        <f>'MAL2T-2013A.XLS'!$I$381</f>
        <v>0</v>
      </c>
    </row>
    <row r="321" spans="1:6">
      <c r="A321" s="9" t="s">
        <v>820</v>
      </c>
      <c r="B321" s="126" t="s">
        <v>181</v>
      </c>
      <c r="C321" s="85">
        <f>'MAL2T-2013A.XLS'!$I$382</f>
        <v>0</v>
      </c>
      <c r="D321" s="85">
        <f>'MAL2T-2013A.XLS'!$I$382</f>
        <v>0</v>
      </c>
    </row>
    <row r="322" spans="1:6">
      <c r="A322" s="9" t="s">
        <v>820</v>
      </c>
      <c r="B322" s="126" t="s">
        <v>182</v>
      </c>
      <c r="C322" s="85">
        <f>'MAL2T-2013A.XLS'!$I$383</f>
        <v>0</v>
      </c>
      <c r="D322" s="85">
        <f>'MAL2T-2013A.XLS'!$I$383</f>
        <v>0</v>
      </c>
    </row>
    <row r="323" spans="1:6">
      <c r="B323" s="126"/>
    </row>
    <row r="324" spans="1:6">
      <c r="B324" s="126"/>
    </row>
    <row r="325" spans="1:6" ht="57" customHeight="1">
      <c r="B325" s="113" t="s">
        <v>1167</v>
      </c>
      <c r="F325" s="742"/>
    </row>
    <row r="326" spans="1:6" ht="25.5">
      <c r="B326" s="126" t="s">
        <v>539</v>
      </c>
      <c r="C326" s="85">
        <f>'MAL2T-2013A.XLS'!$K$386</f>
        <v>0</v>
      </c>
      <c r="D326" s="85">
        <f>'MAL2T-2013A.XLS'!$K$386</f>
        <v>0</v>
      </c>
    </row>
    <row r="327" spans="1:6">
      <c r="B327" s="126" t="s">
        <v>607</v>
      </c>
      <c r="C327" s="85">
        <f>'MAL2T-2013A.XLS'!$K$387</f>
        <v>0</v>
      </c>
      <c r="D327" s="85">
        <f>'MAL2T-2013A.XLS'!$K$387</f>
        <v>0</v>
      </c>
    </row>
    <row r="328" spans="1:6" ht="25.5">
      <c r="B328" s="126" t="s">
        <v>608</v>
      </c>
      <c r="C328" s="85">
        <f>'MAL2T-2013A.XLS'!$K$388</f>
        <v>0</v>
      </c>
      <c r="D328" s="85">
        <f>'MAL2T-2013A.XLS'!$K$388</f>
        <v>0</v>
      </c>
    </row>
    <row r="329" spans="1:6">
      <c r="B329" s="126" t="s">
        <v>609</v>
      </c>
      <c r="C329" s="85">
        <f>'MAL2T-2013A.XLS'!$K$389</f>
        <v>0</v>
      </c>
      <c r="D329" s="85">
        <f>'MAL2T-2013A.XLS'!$K$389</f>
        <v>0</v>
      </c>
    </row>
    <row r="330" spans="1:6" ht="25.5">
      <c r="B330" s="126" t="s">
        <v>847</v>
      </c>
      <c r="C330" s="85">
        <f>'MAL2T-2013A.XLS'!$K$390</f>
        <v>0</v>
      </c>
      <c r="D330" s="85">
        <f>'MAL2T-2013A.XLS'!$K$390</f>
        <v>0</v>
      </c>
    </row>
    <row r="331" spans="1:6">
      <c r="B331" s="126" t="s">
        <v>848</v>
      </c>
      <c r="C331" s="85">
        <f>'MAL2T-2013A.XLS'!$K$391</f>
        <v>0</v>
      </c>
      <c r="D331" s="85">
        <f>'MAL2T-2013A.XLS'!$K$391</f>
        <v>0</v>
      </c>
    </row>
    <row r="332" spans="1:6">
      <c r="B332" s="126" t="s">
        <v>534</v>
      </c>
      <c r="C332" s="85">
        <f>'MAL2T-2013A.XLS'!$K$392</f>
        <v>0</v>
      </c>
      <c r="D332" s="85">
        <f>'MAL2T-2013A.XLS'!$K$392</f>
        <v>0</v>
      </c>
    </row>
    <row r="333" spans="1:6">
      <c r="B333" s="126" t="s">
        <v>535</v>
      </c>
      <c r="C333" s="85">
        <f>'MAL2T-2013A.XLS'!$K$393</f>
        <v>0</v>
      </c>
      <c r="D333" s="85">
        <f>'MAL2T-2013A.XLS'!$K$393</f>
        <v>0</v>
      </c>
    </row>
    <row r="334" spans="1:6" ht="25.5">
      <c r="B334" s="126" t="s">
        <v>183</v>
      </c>
      <c r="C334" s="85">
        <f>'MAL2T-2013A.XLS'!$K$394</f>
        <v>0</v>
      </c>
      <c r="D334" s="85">
        <f>'MAL2T-2013A.XLS'!$K$394</f>
        <v>0</v>
      </c>
    </row>
    <row r="335" spans="1:6">
      <c r="B335" s="126" t="s">
        <v>184</v>
      </c>
      <c r="C335" s="85">
        <f>'MAL2T-2013A.XLS'!$K$396</f>
        <v>0</v>
      </c>
      <c r="D335" s="85">
        <f>'MAL2T-2013A.XLS'!$K$396</f>
        <v>0</v>
      </c>
    </row>
    <row r="336" spans="1:6">
      <c r="B336" s="126" t="s">
        <v>757</v>
      </c>
      <c r="C336" s="85">
        <f>'MAL2T-2013A.XLS'!$K$398</f>
        <v>0</v>
      </c>
      <c r="D336" s="85">
        <f>'MAL2T-2013A.XLS'!$K$398</f>
        <v>0</v>
      </c>
    </row>
    <row r="337" spans="1:7">
      <c r="B337" s="126"/>
    </row>
    <row r="338" spans="1:7">
      <c r="B338" s="129" t="s">
        <v>92</v>
      </c>
    </row>
    <row r="339" spans="1:7" ht="25.5">
      <c r="B339" s="126" t="s">
        <v>544</v>
      </c>
      <c r="C339" s="85" t="e">
        <f>'MAL2T-2013A.XLS'!#REF!</f>
        <v>#REF!</v>
      </c>
      <c r="D339" s="85" t="e">
        <f>'MAL2T-2013A.XLS'!#REF!</f>
        <v>#REF!</v>
      </c>
    </row>
    <row r="340" spans="1:7">
      <c r="B340" s="126"/>
    </row>
    <row r="341" spans="1:7" ht="43.5" customHeight="1">
      <c r="B341" s="753" t="s">
        <v>1225</v>
      </c>
      <c r="C341" s="754"/>
      <c r="D341" s="754"/>
      <c r="E341" s="754"/>
      <c r="F341" s="755"/>
      <c r="G341" s="754"/>
    </row>
    <row r="342" spans="1:7" ht="25.5">
      <c r="B342" s="108" t="s">
        <v>1103</v>
      </c>
      <c r="C342" s="238" t="e">
        <f>'MAL2T-2013A.XLS'!#REF!</f>
        <v>#REF!</v>
      </c>
      <c r="D342" s="238" t="e">
        <f>'MAL2T-2013A.XLS'!#REF!</f>
        <v>#REF!</v>
      </c>
      <c r="F342" s="742"/>
    </row>
    <row r="343" spans="1:7">
      <c r="B343" s="126"/>
    </row>
    <row r="344" spans="1:7">
      <c r="B344" s="126"/>
    </row>
    <row r="345" spans="1:7" ht="37.5">
      <c r="B345" s="125" t="s">
        <v>744</v>
      </c>
    </row>
    <row r="346" spans="1:7">
      <c r="B346" s="126"/>
    </row>
    <row r="347" spans="1:7" ht="25.5">
      <c r="B347" s="115" t="s">
        <v>555</v>
      </c>
    </row>
    <row r="348" spans="1:7">
      <c r="B348" s="785" t="s">
        <v>1226</v>
      </c>
      <c r="C348" s="85">
        <f>'MAL2T-2013A.XLS'!$F$408</f>
        <v>0</v>
      </c>
      <c r="D348" s="85">
        <f>'MAL2T-2013A.XLS'!$F$408</f>
        <v>0</v>
      </c>
    </row>
    <row r="349" spans="1:7">
      <c r="B349" s="785" t="s">
        <v>1227</v>
      </c>
      <c r="C349" s="85">
        <f>'MAL2T-2013A.XLS'!$F$409</f>
        <v>0</v>
      </c>
      <c r="D349" s="85">
        <f>'MAL2T-2013A.XLS'!$F$409</f>
        <v>0</v>
      </c>
    </row>
    <row r="350" spans="1:7">
      <c r="B350" s="126" t="s">
        <v>553</v>
      </c>
      <c r="C350" s="603" t="e">
        <f>'MAL2T-2013A.XLS'!$F$410</f>
        <v>#DIV/0!</v>
      </c>
      <c r="D350" s="603" t="e">
        <f>D349/D348</f>
        <v>#DIV/0!</v>
      </c>
      <c r="E350" s="604" t="s">
        <v>394</v>
      </c>
    </row>
    <row r="351" spans="1:7">
      <c r="B351" s="126"/>
    </row>
    <row r="352" spans="1:7" ht="25.5">
      <c r="A352" s="9" t="s">
        <v>820</v>
      </c>
      <c r="B352" s="113" t="s">
        <v>782</v>
      </c>
      <c r="C352" s="88"/>
      <c r="D352" s="88"/>
    </row>
    <row r="353" spans="1:10">
      <c r="A353" s="9" t="s">
        <v>820</v>
      </c>
      <c r="B353" s="133" t="s">
        <v>787</v>
      </c>
      <c r="C353" s="88" t="s">
        <v>480</v>
      </c>
      <c r="D353" s="88" t="s">
        <v>480</v>
      </c>
    </row>
    <row r="354" spans="1:10">
      <c r="A354" s="9" t="s">
        <v>820</v>
      </c>
      <c r="B354" s="136" t="s">
        <v>285</v>
      </c>
      <c r="C354" s="88">
        <f>'MAL2T-2013A.XLS'!$E$416</f>
        <v>0</v>
      </c>
      <c r="D354" s="88">
        <f>'MAL2T-2013A.XLS'!$E$416</f>
        <v>0</v>
      </c>
    </row>
    <row r="355" spans="1:10">
      <c r="A355" s="9" t="s">
        <v>820</v>
      </c>
      <c r="B355" s="136" t="s">
        <v>284</v>
      </c>
      <c r="C355" s="88">
        <f>'MAL2T-2013A.XLS'!$E$417</f>
        <v>0</v>
      </c>
      <c r="D355" s="88">
        <f>'MAL2T-2013A.XLS'!$E$417</f>
        <v>0</v>
      </c>
    </row>
    <row r="356" spans="1:10" s="2" customFormat="1">
      <c r="A356" s="2" t="s">
        <v>820</v>
      </c>
      <c r="B356" s="127" t="s">
        <v>481</v>
      </c>
      <c r="C356" s="119">
        <f>'MAL2T-2013A.XLS'!$E$418</f>
        <v>0</v>
      </c>
      <c r="D356" s="119">
        <f>'MAL2T-2013A.XLS'!$E$418</f>
        <v>0</v>
      </c>
      <c r="G356" s="624"/>
      <c r="J356" s="9"/>
    </row>
    <row r="357" spans="1:10" s="2" customFormat="1">
      <c r="A357" s="2" t="s">
        <v>820</v>
      </c>
      <c r="B357" s="108"/>
      <c r="C357" s="88"/>
      <c r="D357" s="88"/>
      <c r="G357" s="624"/>
      <c r="J357" s="9"/>
    </row>
    <row r="358" spans="1:10" s="2" customFormat="1" ht="25.5">
      <c r="A358" s="2" t="s">
        <v>820</v>
      </c>
      <c r="B358" s="107" t="s">
        <v>781</v>
      </c>
      <c r="C358" s="98"/>
      <c r="D358" s="98"/>
      <c r="G358" s="624"/>
      <c r="J358" s="9"/>
    </row>
    <row r="359" spans="1:10" s="2" customFormat="1">
      <c r="A359" s="2" t="s">
        <v>820</v>
      </c>
      <c r="B359" s="147" t="s">
        <v>548</v>
      </c>
      <c r="C359" s="98" t="s">
        <v>480</v>
      </c>
      <c r="D359" s="98" t="s">
        <v>480</v>
      </c>
      <c r="G359" s="624"/>
      <c r="J359" s="9"/>
    </row>
    <row r="360" spans="1:10" s="2" customFormat="1">
      <c r="A360" s="2" t="s">
        <v>820</v>
      </c>
      <c r="B360" s="135" t="str">
        <f>CONCATENATE("0 år - født ",'MAL2T-2013A.XLS'!$B$18,":")</f>
        <v>0 år - født 2013:</v>
      </c>
      <c r="C360" s="98" t="s">
        <v>480</v>
      </c>
      <c r="D360" s="98" t="s">
        <v>480</v>
      </c>
      <c r="G360" s="624"/>
      <c r="J360" s="9"/>
    </row>
    <row r="361" spans="1:10" s="2" customFormat="1">
      <c r="A361" s="2" t="s">
        <v>820</v>
      </c>
      <c r="B361" s="142" t="s">
        <v>246</v>
      </c>
      <c r="C361" s="98">
        <f>'MAL2T-2013A.XLS'!$C$424</f>
        <v>0</v>
      </c>
      <c r="D361" s="98">
        <f>'MAL2T-2013A.XLS'!$C$424</f>
        <v>0</v>
      </c>
      <c r="G361" s="624"/>
      <c r="J361" s="9"/>
    </row>
    <row r="362" spans="1:10" s="2" customFormat="1">
      <c r="A362" s="2" t="s">
        <v>820</v>
      </c>
      <c r="B362" s="142" t="s">
        <v>247</v>
      </c>
      <c r="C362" s="98">
        <f>'MAL2T-2013A.XLS'!$C$425</f>
        <v>0</v>
      </c>
      <c r="D362" s="98">
        <f>'MAL2T-2013A.XLS'!$C$425</f>
        <v>0</v>
      </c>
      <c r="G362" s="624"/>
      <c r="J362" s="9"/>
    </row>
    <row r="363" spans="1:10" s="2" customFormat="1">
      <c r="A363" s="2" t="s">
        <v>820</v>
      </c>
      <c r="B363" s="142" t="s">
        <v>248</v>
      </c>
      <c r="C363" s="98">
        <f>'MAL2T-2013A.XLS'!$C$426</f>
        <v>0</v>
      </c>
      <c r="D363" s="98">
        <f>'MAL2T-2013A.XLS'!$C$426</f>
        <v>0</v>
      </c>
      <c r="G363" s="624"/>
      <c r="J363" s="9"/>
    </row>
    <row r="364" spans="1:10" s="2" customFormat="1">
      <c r="A364" s="2" t="s">
        <v>820</v>
      </c>
      <c r="B364" s="142" t="s">
        <v>249</v>
      </c>
      <c r="C364" s="98">
        <f>'MAL2T-2013A.XLS'!$C$427</f>
        <v>0</v>
      </c>
      <c r="D364" s="98">
        <f>'MAL2T-2013A.XLS'!$C$427</f>
        <v>0</v>
      </c>
      <c r="G364" s="624"/>
      <c r="J364" s="9"/>
    </row>
    <row r="365" spans="1:10" s="2" customFormat="1">
      <c r="A365" s="2" t="s">
        <v>820</v>
      </c>
      <c r="B365" s="142" t="s">
        <v>250</v>
      </c>
      <c r="C365" s="98">
        <f>'MAL2T-2013A.XLS'!$C$428</f>
        <v>0</v>
      </c>
      <c r="D365" s="98">
        <f>'MAL2T-2013A.XLS'!$C$428</f>
        <v>0</v>
      </c>
      <c r="G365" s="624"/>
      <c r="J365" s="9"/>
    </row>
    <row r="366" spans="1:10" s="2" customFormat="1">
      <c r="A366" s="2" t="s">
        <v>820</v>
      </c>
      <c r="B366" s="142" t="s">
        <v>251</v>
      </c>
      <c r="C366" s="98">
        <f>'MAL2T-2013A.XLS'!$C$429</f>
        <v>0</v>
      </c>
      <c r="D366" s="98">
        <f>'MAL2T-2013A.XLS'!$C$429</f>
        <v>0</v>
      </c>
      <c r="G366" s="624"/>
      <c r="J366" s="9"/>
    </row>
    <row r="367" spans="1:10" s="2" customFormat="1">
      <c r="A367" s="2" t="s">
        <v>820</v>
      </c>
      <c r="B367" s="142" t="s">
        <v>252</v>
      </c>
      <c r="C367" s="98">
        <f>'MAL2T-2013A.XLS'!$C$430</f>
        <v>0</v>
      </c>
      <c r="D367" s="98">
        <f>'MAL2T-2013A.XLS'!$C$430</f>
        <v>0</v>
      </c>
      <c r="G367" s="624"/>
      <c r="J367" s="9"/>
    </row>
    <row r="368" spans="1:10" s="2" customFormat="1">
      <c r="A368" s="2" t="s">
        <v>820</v>
      </c>
      <c r="B368" s="142" t="s">
        <v>253</v>
      </c>
      <c r="C368" s="98">
        <f>'MAL2T-2013A.XLS'!$C$431</f>
        <v>0</v>
      </c>
      <c r="D368" s="98">
        <f>'MAL2T-2013A.XLS'!$C$431</f>
        <v>0</v>
      </c>
      <c r="G368" s="624"/>
      <c r="J368" s="9"/>
    </row>
    <row r="369" spans="1:10" s="2" customFormat="1">
      <c r="A369" s="2" t="s">
        <v>820</v>
      </c>
      <c r="B369" s="142" t="s">
        <v>254</v>
      </c>
      <c r="C369" s="98">
        <f>'MAL2T-2013A.XLS'!$C$432</f>
        <v>0</v>
      </c>
      <c r="D369" s="98">
        <f>'MAL2T-2013A.XLS'!$C$432</f>
        <v>0</v>
      </c>
      <c r="G369" s="624"/>
      <c r="J369" s="9"/>
    </row>
    <row r="370" spans="1:10" s="2" customFormat="1">
      <c r="A370" s="2" t="s">
        <v>820</v>
      </c>
      <c r="B370" s="142" t="s">
        <v>255</v>
      </c>
      <c r="C370" s="98">
        <f>'MAL2T-2013A.XLS'!$C$433</f>
        <v>0</v>
      </c>
      <c r="D370" s="98">
        <f>'MAL2T-2013A.XLS'!$C$433</f>
        <v>0</v>
      </c>
      <c r="G370" s="624"/>
      <c r="J370" s="9"/>
    </row>
    <row r="371" spans="1:10" s="2" customFormat="1">
      <c r="A371" s="2" t="s">
        <v>820</v>
      </c>
      <c r="B371" s="142" t="s">
        <v>256</v>
      </c>
      <c r="C371" s="98">
        <f>'MAL2T-2013A.XLS'!$C$434</f>
        <v>0</v>
      </c>
      <c r="D371" s="98">
        <f>'MAL2T-2013A.XLS'!$C$434</f>
        <v>0</v>
      </c>
      <c r="G371" s="624"/>
      <c r="J371" s="9"/>
    </row>
    <row r="372" spans="1:10" s="2" customFormat="1">
      <c r="A372" s="2" t="s">
        <v>820</v>
      </c>
      <c r="B372" s="142" t="s">
        <v>257</v>
      </c>
      <c r="C372" s="98">
        <f>'MAL2T-2013A.XLS'!$C$435</f>
        <v>0</v>
      </c>
      <c r="D372" s="98">
        <f>'MAL2T-2013A.XLS'!$C$435</f>
        <v>0</v>
      </c>
      <c r="G372" s="624"/>
      <c r="J372" s="9"/>
    </row>
    <row r="373" spans="1:10" s="2" customFormat="1">
      <c r="A373" s="2" t="s">
        <v>820</v>
      </c>
      <c r="B373" s="142" t="s">
        <v>258</v>
      </c>
      <c r="C373" s="98">
        <f>'MAL2T-2013A.XLS'!$C$436</f>
        <v>0</v>
      </c>
      <c r="D373" s="98">
        <f>'MAL2T-2013A.XLS'!$C$436</f>
        <v>0</v>
      </c>
      <c r="G373" s="624"/>
      <c r="J373" s="9"/>
    </row>
    <row r="374" spans="1:10" s="2" customFormat="1">
      <c r="A374" s="2" t="s">
        <v>820</v>
      </c>
      <c r="B374" s="142" t="s">
        <v>739</v>
      </c>
      <c r="C374" s="98">
        <f>'MAL2T-2013A.XLS'!$C$437</f>
        <v>0</v>
      </c>
      <c r="D374" s="98">
        <f>'MAL2T-2013A.XLS'!$C$437</f>
        <v>0</v>
      </c>
      <c r="G374" s="624"/>
      <c r="J374" s="9"/>
    </row>
    <row r="375" spans="1:10" s="2" customFormat="1">
      <c r="A375" s="2" t="s">
        <v>820</v>
      </c>
      <c r="B375" s="142" t="s">
        <v>740</v>
      </c>
      <c r="C375" s="98">
        <f>'MAL2T-2013A.XLS'!$C$438</f>
        <v>0</v>
      </c>
      <c r="D375" s="98">
        <f>'MAL2T-2013A.XLS'!$C$438</f>
        <v>0</v>
      </c>
      <c r="G375" s="624"/>
      <c r="J375" s="9"/>
    </row>
    <row r="376" spans="1:10" s="2" customFormat="1">
      <c r="A376" s="2" t="s">
        <v>820</v>
      </c>
      <c r="B376" s="142" t="s">
        <v>582</v>
      </c>
      <c r="C376" s="98">
        <f>'MAL2T-2013A.XLS'!$C$439</f>
        <v>0</v>
      </c>
      <c r="D376" s="98">
        <f>'MAL2T-2013A.XLS'!$C$439</f>
        <v>0</v>
      </c>
      <c r="G376" s="624"/>
      <c r="J376" s="9"/>
    </row>
    <row r="377" spans="1:10" s="2" customFormat="1">
      <c r="A377" s="2" t="s">
        <v>820</v>
      </c>
      <c r="B377" s="143" t="s">
        <v>875</v>
      </c>
      <c r="C377" s="121">
        <f>'MAL2T-2013A.XLS'!$C$440</f>
        <v>0</v>
      </c>
      <c r="D377" s="121">
        <f>'MAL2T-2013A.XLS'!$C$440</f>
        <v>0</v>
      </c>
      <c r="G377" s="624"/>
      <c r="J377" s="9"/>
    </row>
    <row r="378" spans="1:10" s="2" customFormat="1">
      <c r="A378" s="2" t="s">
        <v>820</v>
      </c>
      <c r="B378" s="135" t="str">
        <f>CONCATENATE("1- 2 år - født ",'MAL2T-2013A.XLS'!$B$18-2,"-",'MAL2T-2013A.XLS'!$B$18-1,":")</f>
        <v>1- 2 år - født 2011-2012:</v>
      </c>
      <c r="C378" s="98" t="s">
        <v>480</v>
      </c>
      <c r="D378" s="98" t="s">
        <v>480</v>
      </c>
      <c r="G378" s="624"/>
      <c r="J378" s="9"/>
    </row>
    <row r="379" spans="1:10" s="2" customFormat="1">
      <c r="A379" s="2" t="s">
        <v>820</v>
      </c>
      <c r="B379" s="142" t="s">
        <v>246</v>
      </c>
      <c r="C379" s="98">
        <f>'MAL2T-2013A.XLS'!$D$424</f>
        <v>0</v>
      </c>
      <c r="D379" s="98">
        <f>'MAL2T-2013A.XLS'!$D$424</f>
        <v>0</v>
      </c>
      <c r="G379" s="624"/>
      <c r="J379" s="9"/>
    </row>
    <row r="380" spans="1:10" s="2" customFormat="1">
      <c r="A380" s="2" t="s">
        <v>820</v>
      </c>
      <c r="B380" s="142" t="s">
        <v>247</v>
      </c>
      <c r="C380" s="98">
        <f>'MAL2T-2013A.XLS'!$D$425</f>
        <v>0</v>
      </c>
      <c r="D380" s="98">
        <f>'MAL2T-2013A.XLS'!$D$425</f>
        <v>0</v>
      </c>
      <c r="G380" s="624"/>
      <c r="J380" s="9"/>
    </row>
    <row r="381" spans="1:10" s="2" customFormat="1">
      <c r="A381" s="2" t="s">
        <v>820</v>
      </c>
      <c r="B381" s="142" t="s">
        <v>248</v>
      </c>
      <c r="C381" s="98">
        <f>'MAL2T-2013A.XLS'!$D$426</f>
        <v>0</v>
      </c>
      <c r="D381" s="98">
        <f>'MAL2T-2013A.XLS'!$D$426</f>
        <v>0</v>
      </c>
      <c r="G381" s="624"/>
      <c r="J381" s="9"/>
    </row>
    <row r="382" spans="1:10" s="2" customFormat="1">
      <c r="A382" s="2" t="s">
        <v>820</v>
      </c>
      <c r="B382" s="142" t="s">
        <v>249</v>
      </c>
      <c r="C382" s="98">
        <f>'MAL2T-2013A.XLS'!$D$427</f>
        <v>0</v>
      </c>
      <c r="D382" s="98">
        <f>'MAL2T-2013A.XLS'!$D$427</f>
        <v>0</v>
      </c>
      <c r="G382" s="624"/>
      <c r="J382" s="9"/>
    </row>
    <row r="383" spans="1:10" s="2" customFormat="1">
      <c r="A383" s="2" t="s">
        <v>820</v>
      </c>
      <c r="B383" s="142" t="s">
        <v>250</v>
      </c>
      <c r="C383" s="98">
        <f>'MAL2T-2013A.XLS'!$D$428</f>
        <v>0</v>
      </c>
      <c r="D383" s="98">
        <f>'MAL2T-2013A.XLS'!$D$428</f>
        <v>0</v>
      </c>
      <c r="G383" s="624"/>
      <c r="J383" s="9"/>
    </row>
    <row r="384" spans="1:10" s="2" customFormat="1">
      <c r="A384" s="2" t="s">
        <v>820</v>
      </c>
      <c r="B384" s="142" t="s">
        <v>251</v>
      </c>
      <c r="C384" s="98">
        <f>'MAL2T-2013A.XLS'!$D$429</f>
        <v>0</v>
      </c>
      <c r="D384" s="98">
        <f>'MAL2T-2013A.XLS'!$D$429</f>
        <v>0</v>
      </c>
      <c r="G384" s="624"/>
      <c r="J384" s="9"/>
    </row>
    <row r="385" spans="1:10" s="2" customFormat="1">
      <c r="A385" s="2" t="s">
        <v>820</v>
      </c>
      <c r="B385" s="142" t="s">
        <v>252</v>
      </c>
      <c r="C385" s="98">
        <f>'MAL2T-2013A.XLS'!$D$430</f>
        <v>0</v>
      </c>
      <c r="D385" s="98">
        <f>'MAL2T-2013A.XLS'!$D$430</f>
        <v>0</v>
      </c>
      <c r="G385" s="624"/>
      <c r="J385" s="9"/>
    </row>
    <row r="386" spans="1:10" s="2" customFormat="1">
      <c r="A386" s="2" t="s">
        <v>820</v>
      </c>
      <c r="B386" s="142" t="s">
        <v>253</v>
      </c>
      <c r="C386" s="98">
        <f>'MAL2T-2013A.XLS'!$D$431</f>
        <v>0</v>
      </c>
      <c r="D386" s="98">
        <f>'MAL2T-2013A.XLS'!$D$431</f>
        <v>0</v>
      </c>
      <c r="G386" s="624"/>
      <c r="J386" s="9"/>
    </row>
    <row r="387" spans="1:10" s="2" customFormat="1">
      <c r="A387" s="2" t="s">
        <v>820</v>
      </c>
      <c r="B387" s="142" t="s">
        <v>254</v>
      </c>
      <c r="C387" s="98">
        <f>'MAL2T-2013A.XLS'!$D$432</f>
        <v>0</v>
      </c>
      <c r="D387" s="98">
        <f>'MAL2T-2013A.XLS'!$D$432</f>
        <v>0</v>
      </c>
      <c r="G387" s="624"/>
      <c r="J387" s="9"/>
    </row>
    <row r="388" spans="1:10" s="2" customFormat="1">
      <c r="A388" s="2" t="s">
        <v>820</v>
      </c>
      <c r="B388" s="142" t="s">
        <v>255</v>
      </c>
      <c r="C388" s="98">
        <f>'MAL2T-2013A.XLS'!$D$433</f>
        <v>0</v>
      </c>
      <c r="D388" s="98">
        <f>'MAL2T-2013A.XLS'!$D$433</f>
        <v>0</v>
      </c>
      <c r="G388" s="624"/>
      <c r="J388" s="9"/>
    </row>
    <row r="389" spans="1:10" s="2" customFormat="1">
      <c r="A389" s="2" t="s">
        <v>820</v>
      </c>
      <c r="B389" s="142" t="s">
        <v>256</v>
      </c>
      <c r="C389" s="98">
        <f>'MAL2T-2013A.XLS'!$D$434</f>
        <v>0</v>
      </c>
      <c r="D389" s="98">
        <f>'MAL2T-2013A.XLS'!$D$434</f>
        <v>0</v>
      </c>
      <c r="G389" s="624"/>
      <c r="J389" s="9"/>
    </row>
    <row r="390" spans="1:10" s="2" customFormat="1">
      <c r="A390" s="2" t="s">
        <v>820</v>
      </c>
      <c r="B390" s="142" t="s">
        <v>257</v>
      </c>
      <c r="C390" s="98">
        <f>'MAL2T-2013A.XLS'!$D$435</f>
        <v>0</v>
      </c>
      <c r="D390" s="98">
        <f>'MAL2T-2013A.XLS'!$D$435</f>
        <v>0</v>
      </c>
      <c r="G390" s="624"/>
      <c r="J390" s="9"/>
    </row>
    <row r="391" spans="1:10" s="2" customFormat="1">
      <c r="A391" s="2" t="s">
        <v>820</v>
      </c>
      <c r="B391" s="142" t="s">
        <v>258</v>
      </c>
      <c r="C391" s="98">
        <f>'MAL2T-2013A.XLS'!$D$436</f>
        <v>0</v>
      </c>
      <c r="D391" s="98">
        <f>'MAL2T-2013A.XLS'!$D$436</f>
        <v>0</v>
      </c>
      <c r="G391" s="624"/>
      <c r="J391" s="9"/>
    </row>
    <row r="392" spans="1:10" s="2" customFormat="1">
      <c r="A392" s="2" t="s">
        <v>820</v>
      </c>
      <c r="B392" s="142" t="s">
        <v>739</v>
      </c>
      <c r="C392" s="98">
        <f>'MAL2T-2013A.XLS'!$D$437</f>
        <v>0</v>
      </c>
      <c r="D392" s="98">
        <f>'MAL2T-2013A.XLS'!$D$437</f>
        <v>0</v>
      </c>
      <c r="G392" s="624"/>
      <c r="J392" s="9"/>
    </row>
    <row r="393" spans="1:10" s="2" customFormat="1">
      <c r="A393" s="2" t="s">
        <v>820</v>
      </c>
      <c r="B393" s="142" t="s">
        <v>740</v>
      </c>
      <c r="C393" s="98">
        <f>'MAL2T-2013A.XLS'!$D$438</f>
        <v>0</v>
      </c>
      <c r="D393" s="98">
        <f>'MAL2T-2013A.XLS'!$D$438</f>
        <v>0</v>
      </c>
      <c r="G393" s="624"/>
      <c r="J393" s="9"/>
    </row>
    <row r="394" spans="1:10" s="2" customFormat="1">
      <c r="A394" s="2" t="s">
        <v>820</v>
      </c>
      <c r="B394" s="142" t="s">
        <v>582</v>
      </c>
      <c r="C394" s="98">
        <f>'MAL2T-2013A.XLS'!$D$439</f>
        <v>0</v>
      </c>
      <c r="D394" s="98">
        <f>'MAL2T-2013A.XLS'!$D$439</f>
        <v>0</v>
      </c>
      <c r="G394" s="624"/>
      <c r="J394" s="9"/>
    </row>
    <row r="395" spans="1:10" s="2" customFormat="1">
      <c r="A395" s="2" t="s">
        <v>820</v>
      </c>
      <c r="B395" s="141" t="s">
        <v>876</v>
      </c>
      <c r="C395" s="122">
        <f>'MAL2T-2013A.XLS'!$D$440</f>
        <v>0</v>
      </c>
      <c r="D395" s="122">
        <f>'MAL2T-2013A.XLS'!$D$440</f>
        <v>0</v>
      </c>
      <c r="G395" s="624"/>
      <c r="J395" s="9"/>
    </row>
    <row r="396" spans="1:10" s="2" customFormat="1">
      <c r="A396" s="2" t="s">
        <v>820</v>
      </c>
      <c r="B396" s="135" t="str">
        <f>CONCATENATE("3- 5 år - født ",'MAL2T-2013A.XLS'!$B$18-5,"-",'MAL2T-2013A.XLS'!$B$18-3,":")</f>
        <v>3- 5 år - født 2008-2010:</v>
      </c>
      <c r="C396" s="98" t="s">
        <v>480</v>
      </c>
      <c r="D396" s="98" t="s">
        <v>480</v>
      </c>
      <c r="G396" s="624"/>
    </row>
    <row r="397" spans="1:10" s="2" customFormat="1">
      <c r="A397" s="2" t="s">
        <v>820</v>
      </c>
      <c r="B397" s="142" t="s">
        <v>246</v>
      </c>
      <c r="C397" s="98">
        <f>'MAL2T-2013A.XLS'!$E$424</f>
        <v>0</v>
      </c>
      <c r="D397" s="98">
        <f>'MAL2T-2013A.XLS'!$E$424</f>
        <v>0</v>
      </c>
      <c r="G397" s="624"/>
    </row>
    <row r="398" spans="1:10" s="2" customFormat="1">
      <c r="A398" s="2" t="s">
        <v>820</v>
      </c>
      <c r="B398" s="142" t="s">
        <v>247</v>
      </c>
      <c r="C398" s="98">
        <f>'MAL2T-2013A.XLS'!$E$425</f>
        <v>0</v>
      </c>
      <c r="D398" s="98">
        <f>'MAL2T-2013A.XLS'!$E$425</f>
        <v>0</v>
      </c>
      <c r="G398" s="624"/>
    </row>
    <row r="399" spans="1:10" s="2" customFormat="1">
      <c r="A399" s="2" t="s">
        <v>820</v>
      </c>
      <c r="B399" s="142" t="s">
        <v>248</v>
      </c>
      <c r="C399" s="98">
        <f>'MAL2T-2013A.XLS'!$E$426</f>
        <v>0</v>
      </c>
      <c r="D399" s="98">
        <f>'MAL2T-2013A.XLS'!$E$426</f>
        <v>0</v>
      </c>
      <c r="G399" s="624"/>
    </row>
    <row r="400" spans="1:10" s="2" customFormat="1">
      <c r="A400" s="2" t="s">
        <v>820</v>
      </c>
      <c r="B400" s="142" t="s">
        <v>249</v>
      </c>
      <c r="C400" s="98">
        <f>'MAL2T-2013A.XLS'!$E$427</f>
        <v>0</v>
      </c>
      <c r="D400" s="98">
        <f>'MAL2T-2013A.XLS'!$E$427</f>
        <v>0</v>
      </c>
      <c r="G400" s="624"/>
    </row>
    <row r="401" spans="1:7" s="2" customFormat="1">
      <c r="A401" s="2" t="s">
        <v>820</v>
      </c>
      <c r="B401" s="142" t="s">
        <v>250</v>
      </c>
      <c r="C401" s="98">
        <f>'MAL2T-2013A.XLS'!$E$428</f>
        <v>0</v>
      </c>
      <c r="D401" s="98">
        <f>'MAL2T-2013A.XLS'!$E$428</f>
        <v>0</v>
      </c>
      <c r="G401" s="624"/>
    </row>
    <row r="402" spans="1:7" s="2" customFormat="1">
      <c r="A402" s="2" t="s">
        <v>820</v>
      </c>
      <c r="B402" s="142" t="s">
        <v>251</v>
      </c>
      <c r="C402" s="98">
        <f>'MAL2T-2013A.XLS'!$E$429</f>
        <v>0</v>
      </c>
      <c r="D402" s="98">
        <f>'MAL2T-2013A.XLS'!$E$429</f>
        <v>0</v>
      </c>
      <c r="G402" s="624"/>
    </row>
    <row r="403" spans="1:7" s="2" customFormat="1">
      <c r="A403" s="2" t="s">
        <v>820</v>
      </c>
      <c r="B403" s="142" t="s">
        <v>252</v>
      </c>
      <c r="C403" s="98">
        <f>'MAL2T-2013A.XLS'!$E$430</f>
        <v>0</v>
      </c>
      <c r="D403" s="98">
        <f>'MAL2T-2013A.XLS'!$E$430</f>
        <v>0</v>
      </c>
      <c r="G403" s="624"/>
    </row>
    <row r="404" spans="1:7" s="2" customFormat="1">
      <c r="A404" s="2" t="s">
        <v>820</v>
      </c>
      <c r="B404" s="142" t="s">
        <v>253</v>
      </c>
      <c r="C404" s="98">
        <f>'MAL2T-2013A.XLS'!$E$431</f>
        <v>0</v>
      </c>
      <c r="D404" s="98">
        <f>'MAL2T-2013A.XLS'!$E$431</f>
        <v>0</v>
      </c>
      <c r="G404" s="624"/>
    </row>
    <row r="405" spans="1:7" s="2" customFormat="1">
      <c r="A405" s="2" t="s">
        <v>820</v>
      </c>
      <c r="B405" s="142" t="s">
        <v>254</v>
      </c>
      <c r="C405" s="98">
        <f>'MAL2T-2013A.XLS'!$E$432</f>
        <v>0</v>
      </c>
      <c r="D405" s="98">
        <f>'MAL2T-2013A.XLS'!$E$432</f>
        <v>0</v>
      </c>
      <c r="G405" s="624"/>
    </row>
    <row r="406" spans="1:7" s="2" customFormat="1">
      <c r="A406" s="2" t="s">
        <v>820</v>
      </c>
      <c r="B406" s="142" t="s">
        <v>255</v>
      </c>
      <c r="C406" s="98">
        <f>'MAL2T-2013A.XLS'!$E$433</f>
        <v>0</v>
      </c>
      <c r="D406" s="98">
        <f>'MAL2T-2013A.XLS'!$E$433</f>
        <v>0</v>
      </c>
      <c r="G406" s="624"/>
    </row>
    <row r="407" spans="1:7" s="2" customFormat="1">
      <c r="A407" s="2" t="s">
        <v>820</v>
      </c>
      <c r="B407" s="142" t="s">
        <v>256</v>
      </c>
      <c r="C407" s="98">
        <f>'MAL2T-2013A.XLS'!$E$434</f>
        <v>0</v>
      </c>
      <c r="D407" s="98">
        <f>'MAL2T-2013A.XLS'!$E$434</f>
        <v>0</v>
      </c>
      <c r="G407" s="624"/>
    </row>
    <row r="408" spans="1:7" s="2" customFormat="1">
      <c r="A408" s="2" t="s">
        <v>820</v>
      </c>
      <c r="B408" s="142" t="s">
        <v>257</v>
      </c>
      <c r="C408" s="98">
        <f>'MAL2T-2013A.XLS'!$E$435</f>
        <v>0</v>
      </c>
      <c r="D408" s="98">
        <f>'MAL2T-2013A.XLS'!$E$435</f>
        <v>0</v>
      </c>
      <c r="G408" s="624"/>
    </row>
    <row r="409" spans="1:7" s="2" customFormat="1">
      <c r="A409" s="2" t="s">
        <v>820</v>
      </c>
      <c r="B409" s="142" t="s">
        <v>258</v>
      </c>
      <c r="C409" s="98">
        <f>'MAL2T-2013A.XLS'!$E$436</f>
        <v>0</v>
      </c>
      <c r="D409" s="98">
        <f>'MAL2T-2013A.XLS'!$E$436</f>
        <v>0</v>
      </c>
      <c r="G409" s="624"/>
    </row>
    <row r="410" spans="1:7" s="2" customFormat="1">
      <c r="A410" s="2" t="s">
        <v>820</v>
      </c>
      <c r="B410" s="142" t="s">
        <v>739</v>
      </c>
      <c r="C410" s="98">
        <f>'MAL2T-2013A.XLS'!$E$437</f>
        <v>0</v>
      </c>
      <c r="D410" s="98">
        <f>'MAL2T-2013A.XLS'!$E$437</f>
        <v>0</v>
      </c>
      <c r="G410" s="624"/>
    </row>
    <row r="411" spans="1:7" s="2" customFormat="1">
      <c r="A411" s="2" t="s">
        <v>820</v>
      </c>
      <c r="B411" s="142" t="s">
        <v>740</v>
      </c>
      <c r="C411" s="98">
        <f>'MAL2T-2013A.XLS'!$E$438</f>
        <v>0</v>
      </c>
      <c r="D411" s="98">
        <f>'MAL2T-2013A.XLS'!$E$438</f>
        <v>0</v>
      </c>
      <c r="G411" s="624"/>
    </row>
    <row r="412" spans="1:7" s="2" customFormat="1">
      <c r="A412" s="2" t="s">
        <v>820</v>
      </c>
      <c r="B412" s="142" t="s">
        <v>582</v>
      </c>
      <c r="C412" s="98">
        <f>'MAL2T-2013A.XLS'!$E$439</f>
        <v>0</v>
      </c>
      <c r="D412" s="98">
        <f>'MAL2T-2013A.XLS'!$E$439</f>
        <v>0</v>
      </c>
      <c r="G412" s="624"/>
    </row>
    <row r="413" spans="1:7" s="2" customFormat="1">
      <c r="A413" s="2" t="s">
        <v>820</v>
      </c>
      <c r="B413" s="141" t="s">
        <v>877</v>
      </c>
      <c r="C413" s="121">
        <f>'MAL2T-2013A.XLS'!$E$440</f>
        <v>0</v>
      </c>
      <c r="D413" s="121">
        <f>'MAL2T-2013A.XLS'!$E$440</f>
        <v>0</v>
      </c>
      <c r="G413" s="624"/>
    </row>
    <row r="414" spans="1:7" s="2" customFormat="1">
      <c r="A414" s="2" t="s">
        <v>820</v>
      </c>
      <c r="B414" s="135" t="str">
        <f>CONCATENATE("6 år - født ",'MAL2T-2013A.XLS'!$B$18-6,,,":")</f>
        <v>6 år - født 2007:</v>
      </c>
      <c r="C414" s="98" t="s">
        <v>480</v>
      </c>
      <c r="D414" s="98" t="s">
        <v>480</v>
      </c>
      <c r="G414" s="624"/>
    </row>
    <row r="415" spans="1:7" s="2" customFormat="1">
      <c r="A415" s="2" t="s">
        <v>820</v>
      </c>
      <c r="B415" s="142" t="s">
        <v>246</v>
      </c>
      <c r="C415" s="98">
        <f>'MAL2T-2013A.XLS'!$F$424</f>
        <v>0</v>
      </c>
      <c r="D415" s="98">
        <f>'MAL2T-2013A.XLS'!$F$424</f>
        <v>0</v>
      </c>
      <c r="G415" s="624"/>
    </row>
    <row r="416" spans="1:7" s="2" customFormat="1">
      <c r="A416" s="2" t="s">
        <v>820</v>
      </c>
      <c r="B416" s="142" t="s">
        <v>247</v>
      </c>
      <c r="C416" s="98">
        <f>'MAL2T-2013A.XLS'!$F$425</f>
        <v>0</v>
      </c>
      <c r="D416" s="98">
        <f>'MAL2T-2013A.XLS'!$F$425</f>
        <v>0</v>
      </c>
      <c r="G416" s="624"/>
    </row>
    <row r="417" spans="1:7" s="2" customFormat="1">
      <c r="A417" s="2" t="s">
        <v>820</v>
      </c>
      <c r="B417" s="142" t="s">
        <v>248</v>
      </c>
      <c r="C417" s="98">
        <f>'MAL2T-2013A.XLS'!$F$426</f>
        <v>0</v>
      </c>
      <c r="D417" s="98">
        <f>'MAL2T-2013A.XLS'!$F$426</f>
        <v>0</v>
      </c>
      <c r="G417" s="624"/>
    </row>
    <row r="418" spans="1:7" s="2" customFormat="1">
      <c r="A418" s="2" t="s">
        <v>820</v>
      </c>
      <c r="B418" s="142" t="s">
        <v>249</v>
      </c>
      <c r="C418" s="98">
        <f>'MAL2T-2013A.XLS'!$F$427</f>
        <v>0</v>
      </c>
      <c r="D418" s="98">
        <f>'MAL2T-2013A.XLS'!$F$427</f>
        <v>0</v>
      </c>
      <c r="G418" s="624"/>
    </row>
    <row r="419" spans="1:7" s="2" customFormat="1">
      <c r="A419" s="2" t="s">
        <v>820</v>
      </c>
      <c r="B419" s="142" t="s">
        <v>250</v>
      </c>
      <c r="C419" s="98">
        <f>'MAL2T-2013A.XLS'!$F$428</f>
        <v>0</v>
      </c>
      <c r="D419" s="98">
        <f>'MAL2T-2013A.XLS'!$F$428</f>
        <v>0</v>
      </c>
      <c r="G419" s="624"/>
    </row>
    <row r="420" spans="1:7" s="2" customFormat="1">
      <c r="A420" s="2" t="s">
        <v>820</v>
      </c>
      <c r="B420" s="142" t="s">
        <v>251</v>
      </c>
      <c r="C420" s="98">
        <f>'MAL2T-2013A.XLS'!$F$429</f>
        <v>0</v>
      </c>
      <c r="D420" s="98">
        <f>'MAL2T-2013A.XLS'!$F$429</f>
        <v>0</v>
      </c>
      <c r="G420" s="624"/>
    </row>
    <row r="421" spans="1:7" s="2" customFormat="1">
      <c r="A421" s="2" t="s">
        <v>820</v>
      </c>
      <c r="B421" s="142" t="s">
        <v>252</v>
      </c>
      <c r="C421" s="98">
        <f>'MAL2T-2013A.XLS'!$F$430</f>
        <v>0</v>
      </c>
      <c r="D421" s="98">
        <f>'MAL2T-2013A.XLS'!$F$430</f>
        <v>0</v>
      </c>
      <c r="G421" s="624"/>
    </row>
    <row r="422" spans="1:7" s="2" customFormat="1">
      <c r="A422" s="2" t="s">
        <v>820</v>
      </c>
      <c r="B422" s="142" t="s">
        <v>253</v>
      </c>
      <c r="C422" s="98">
        <f>'MAL2T-2013A.XLS'!$F$431</f>
        <v>0</v>
      </c>
      <c r="D422" s="98">
        <f>'MAL2T-2013A.XLS'!$F$431</f>
        <v>0</v>
      </c>
      <c r="G422" s="624"/>
    </row>
    <row r="423" spans="1:7" s="2" customFormat="1">
      <c r="A423" s="2" t="s">
        <v>820</v>
      </c>
      <c r="B423" s="142" t="s">
        <v>254</v>
      </c>
      <c r="C423" s="98">
        <f>'MAL2T-2013A.XLS'!$F$432</f>
        <v>0</v>
      </c>
      <c r="D423" s="98">
        <f>'MAL2T-2013A.XLS'!$F$432</f>
        <v>0</v>
      </c>
      <c r="G423" s="624"/>
    </row>
    <row r="424" spans="1:7" s="2" customFormat="1">
      <c r="A424" s="2" t="s">
        <v>820</v>
      </c>
      <c r="B424" s="142" t="s">
        <v>255</v>
      </c>
      <c r="C424" s="98">
        <f>'MAL2T-2013A.XLS'!$F$433</f>
        <v>0</v>
      </c>
      <c r="D424" s="98">
        <f>'MAL2T-2013A.XLS'!$F$433</f>
        <v>0</v>
      </c>
      <c r="G424" s="624"/>
    </row>
    <row r="425" spans="1:7" s="2" customFormat="1">
      <c r="A425" s="2" t="s">
        <v>820</v>
      </c>
      <c r="B425" s="142" t="s">
        <v>256</v>
      </c>
      <c r="C425" s="98">
        <f>'MAL2T-2013A.XLS'!$F$434</f>
        <v>0</v>
      </c>
      <c r="D425" s="98">
        <f>'MAL2T-2013A.XLS'!$F$434</f>
        <v>0</v>
      </c>
      <c r="G425" s="624"/>
    </row>
    <row r="426" spans="1:7" s="2" customFormat="1">
      <c r="A426" s="2" t="s">
        <v>820</v>
      </c>
      <c r="B426" s="142" t="s">
        <v>257</v>
      </c>
      <c r="C426" s="98">
        <f>'MAL2T-2013A.XLS'!$F$435</f>
        <v>0</v>
      </c>
      <c r="D426" s="98">
        <f>'MAL2T-2013A.XLS'!$F$435</f>
        <v>0</v>
      </c>
      <c r="G426" s="624"/>
    </row>
    <row r="427" spans="1:7" s="2" customFormat="1">
      <c r="A427" s="2" t="s">
        <v>820</v>
      </c>
      <c r="B427" s="142" t="s">
        <v>258</v>
      </c>
      <c r="C427" s="98">
        <f>'MAL2T-2013A.XLS'!$F$436</f>
        <v>0</v>
      </c>
      <c r="D427" s="98">
        <f>'MAL2T-2013A.XLS'!$F$436</f>
        <v>0</v>
      </c>
      <c r="G427" s="624"/>
    </row>
    <row r="428" spans="1:7" s="2" customFormat="1">
      <c r="A428" s="2" t="s">
        <v>820</v>
      </c>
      <c r="B428" s="142" t="s">
        <v>739</v>
      </c>
      <c r="C428" s="98">
        <f>'MAL2T-2013A.XLS'!$F$437</f>
        <v>0</v>
      </c>
      <c r="D428" s="98">
        <f>'MAL2T-2013A.XLS'!$F$437</f>
        <v>0</v>
      </c>
      <c r="G428" s="624"/>
    </row>
    <row r="429" spans="1:7" s="2" customFormat="1">
      <c r="A429" s="2" t="s">
        <v>820</v>
      </c>
      <c r="B429" s="142" t="s">
        <v>740</v>
      </c>
      <c r="C429" s="98">
        <f>'MAL2T-2013A.XLS'!$F$438</f>
        <v>0</v>
      </c>
      <c r="D429" s="98">
        <f>'MAL2T-2013A.XLS'!$F$438</f>
        <v>0</v>
      </c>
      <c r="G429" s="624"/>
    </row>
    <row r="430" spans="1:7" s="2" customFormat="1">
      <c r="A430" s="2" t="s">
        <v>820</v>
      </c>
      <c r="B430" s="142" t="s">
        <v>582</v>
      </c>
      <c r="C430" s="98">
        <f>'MAL2T-2013A.XLS'!$F$439</f>
        <v>0</v>
      </c>
      <c r="D430" s="98">
        <f>'MAL2T-2013A.XLS'!$F$439</f>
        <v>0</v>
      </c>
      <c r="G430" s="624"/>
    </row>
    <row r="431" spans="1:7" s="2" customFormat="1">
      <c r="A431" s="2" t="s">
        <v>820</v>
      </c>
      <c r="B431" s="143" t="s">
        <v>878</v>
      </c>
      <c r="C431" s="121">
        <f>'MAL2T-2013A.XLS'!$F$440</f>
        <v>0</v>
      </c>
      <c r="D431" s="121">
        <f>'MAL2T-2013A.XLS'!$F$440</f>
        <v>0</v>
      </c>
      <c r="G431" s="624"/>
    </row>
    <row r="432" spans="1:7" s="2" customFormat="1">
      <c r="A432" s="2" t="s">
        <v>820</v>
      </c>
      <c r="B432" s="144" t="s">
        <v>788</v>
      </c>
      <c r="C432" s="120" t="s">
        <v>480</v>
      </c>
      <c r="D432" s="120" t="s">
        <v>480</v>
      </c>
      <c r="G432" s="624"/>
    </row>
    <row r="433" spans="1:7" s="2" customFormat="1">
      <c r="A433" s="2" t="s">
        <v>820</v>
      </c>
      <c r="B433" s="145" t="s">
        <v>246</v>
      </c>
      <c r="C433" s="120">
        <f>$C$361+$C$379+$C$397+$C$415</f>
        <v>0</v>
      </c>
      <c r="D433" s="120">
        <f>$C$361+$C$379+$C$397+$C$415</f>
        <v>0</v>
      </c>
      <c r="G433" s="624"/>
    </row>
    <row r="434" spans="1:7" s="2" customFormat="1">
      <c r="A434" s="2" t="s">
        <v>820</v>
      </c>
      <c r="B434" s="145" t="s">
        <v>247</v>
      </c>
      <c r="C434" s="120">
        <f>$C$362+$C$380+$C$398+$C$416</f>
        <v>0</v>
      </c>
      <c r="D434" s="120">
        <f>$C$362+$C$380+$C$398+$C$416</f>
        <v>0</v>
      </c>
      <c r="G434" s="624"/>
    </row>
    <row r="435" spans="1:7" s="2" customFormat="1">
      <c r="A435" s="2" t="s">
        <v>820</v>
      </c>
      <c r="B435" s="145" t="s">
        <v>248</v>
      </c>
      <c r="C435" s="120">
        <f>$C$363+$C$381+$C$399+$C$417</f>
        <v>0</v>
      </c>
      <c r="D435" s="120">
        <f>$C$363+$C$381+$C$399+$C$417</f>
        <v>0</v>
      </c>
      <c r="G435" s="624"/>
    </row>
    <row r="436" spans="1:7" s="2" customFormat="1">
      <c r="A436" s="2" t="s">
        <v>820</v>
      </c>
      <c r="B436" s="145" t="s">
        <v>249</v>
      </c>
      <c r="C436" s="120">
        <f>$C$364+$C$382+$C$400+$C$418</f>
        <v>0</v>
      </c>
      <c r="D436" s="120">
        <f>$C$364+$C$382+$C$400+$C$418</f>
        <v>0</v>
      </c>
      <c r="G436" s="624"/>
    </row>
    <row r="437" spans="1:7" s="2" customFormat="1">
      <c r="A437" s="2" t="s">
        <v>820</v>
      </c>
      <c r="B437" s="145" t="s">
        <v>250</v>
      </c>
      <c r="C437" s="120">
        <f>$C$365+$C$383+$C$401+$C$419</f>
        <v>0</v>
      </c>
      <c r="D437" s="120">
        <f>$C$365+$C$383+$C$401+$C$419</f>
        <v>0</v>
      </c>
      <c r="G437" s="624"/>
    </row>
    <row r="438" spans="1:7" s="2" customFormat="1">
      <c r="A438" s="2" t="s">
        <v>820</v>
      </c>
      <c r="B438" s="145" t="s">
        <v>251</v>
      </c>
      <c r="C438" s="120">
        <f>$C$366+$C$384+$C$402+$C$420</f>
        <v>0</v>
      </c>
      <c r="D438" s="120">
        <f>$C$366+$C$384+$C$402+$C$420</f>
        <v>0</v>
      </c>
      <c r="G438" s="624"/>
    </row>
    <row r="439" spans="1:7" s="2" customFormat="1">
      <c r="A439" s="2" t="s">
        <v>820</v>
      </c>
      <c r="B439" s="145" t="s">
        <v>252</v>
      </c>
      <c r="C439" s="120">
        <f>$C$367+$C$385+$C$403+$C$421</f>
        <v>0</v>
      </c>
      <c r="D439" s="120">
        <f>$C$367+$C$385+$C$403+$C$421</f>
        <v>0</v>
      </c>
      <c r="G439" s="624"/>
    </row>
    <row r="440" spans="1:7" s="2" customFormat="1">
      <c r="A440" s="2" t="s">
        <v>820</v>
      </c>
      <c r="B440" s="145" t="s">
        <v>253</v>
      </c>
      <c r="C440" s="120">
        <f>$C$368+$C$386+$C$404+$C$422</f>
        <v>0</v>
      </c>
      <c r="D440" s="120">
        <f>$C$368+$C$386+$C$404+$C$422</f>
        <v>0</v>
      </c>
      <c r="G440" s="624"/>
    </row>
    <row r="441" spans="1:7" s="2" customFormat="1">
      <c r="A441" s="2" t="s">
        <v>820</v>
      </c>
      <c r="B441" s="145" t="s">
        <v>254</v>
      </c>
      <c r="C441" s="120">
        <f>$C$369+$C$387+$C$405+$C$423</f>
        <v>0</v>
      </c>
      <c r="D441" s="120">
        <f>$C$369+$C$387+$C$405+$C$423</f>
        <v>0</v>
      </c>
      <c r="G441" s="624"/>
    </row>
    <row r="442" spans="1:7" s="2" customFormat="1">
      <c r="A442" s="2" t="s">
        <v>820</v>
      </c>
      <c r="B442" s="145" t="s">
        <v>255</v>
      </c>
      <c r="C442" s="120">
        <f>$C$370+$C$388+$C$406+$C$424</f>
        <v>0</v>
      </c>
      <c r="D442" s="120">
        <f>$C$370+$C$388+$C$406+$C$424</f>
        <v>0</v>
      </c>
      <c r="G442" s="624"/>
    </row>
    <row r="443" spans="1:7" s="2" customFormat="1">
      <c r="A443" s="2" t="s">
        <v>820</v>
      </c>
      <c r="B443" s="145" t="s">
        <v>256</v>
      </c>
      <c r="C443" s="120">
        <f>$C$371+$C$389+$C$407+$C$425</f>
        <v>0</v>
      </c>
      <c r="D443" s="120">
        <f>$C$371+$C$389+$C$407+$C$425</f>
        <v>0</v>
      </c>
      <c r="G443" s="624"/>
    </row>
    <row r="444" spans="1:7" s="2" customFormat="1">
      <c r="A444" s="2" t="s">
        <v>820</v>
      </c>
      <c r="B444" s="145" t="s">
        <v>257</v>
      </c>
      <c r="C444" s="120">
        <f>$C$372+$C$390+$C$408+$C$426</f>
        <v>0</v>
      </c>
      <c r="D444" s="120">
        <f>$C$372+$C$390+$C$408+$C$426</f>
        <v>0</v>
      </c>
      <c r="G444" s="624"/>
    </row>
    <row r="445" spans="1:7" s="2" customFormat="1">
      <c r="A445" s="2" t="s">
        <v>820</v>
      </c>
      <c r="B445" s="145" t="s">
        <v>258</v>
      </c>
      <c r="C445" s="120">
        <f>$C$373+$C$391+$C$409+$C$427</f>
        <v>0</v>
      </c>
      <c r="D445" s="120">
        <f>$C$373+$C$391+$C$409+$C$427</f>
        <v>0</v>
      </c>
      <c r="G445" s="624"/>
    </row>
    <row r="446" spans="1:7" s="2" customFormat="1">
      <c r="A446" s="2" t="s">
        <v>820</v>
      </c>
      <c r="B446" s="145" t="s">
        <v>739</v>
      </c>
      <c r="C446" s="120">
        <f>$C$374+$C$392+$C$410+$C$428</f>
        <v>0</v>
      </c>
      <c r="D446" s="120">
        <f>$C$374+$C$392+$C$410+$C$428</f>
        <v>0</v>
      </c>
      <c r="G446" s="624"/>
    </row>
    <row r="447" spans="1:7" s="2" customFormat="1">
      <c r="A447" s="2" t="s">
        <v>820</v>
      </c>
      <c r="B447" s="145" t="s">
        <v>740</v>
      </c>
      <c r="C447" s="120">
        <f>$C$375+$C$393+$C$411+$C$429</f>
        <v>0</v>
      </c>
      <c r="D447" s="120">
        <f>$C$375+$C$393+$C$411+$C$429</f>
        <v>0</v>
      </c>
      <c r="G447" s="624"/>
    </row>
    <row r="448" spans="1:7" s="2" customFormat="1">
      <c r="A448" s="2" t="s">
        <v>820</v>
      </c>
      <c r="B448" s="145" t="s">
        <v>582</v>
      </c>
      <c r="C448" s="120">
        <f>$C$376+$C$394+$C$412+$C$430</f>
        <v>0</v>
      </c>
      <c r="D448" s="120">
        <f>$C$376+$C$394+$C$412+$C$430</f>
        <v>0</v>
      </c>
      <c r="G448" s="624"/>
    </row>
    <row r="449" spans="1:7" s="2" customFormat="1">
      <c r="A449" s="2" t="s">
        <v>820</v>
      </c>
      <c r="B449" s="146" t="s">
        <v>789</v>
      </c>
      <c r="C449" s="122">
        <f>$C$377+$C$395+$C$413+$C$431</f>
        <v>0</v>
      </c>
      <c r="D449" s="122">
        <f>$C$377+$C$395+$C$413+$C$431</f>
        <v>0</v>
      </c>
      <c r="G449" s="624"/>
    </row>
    <row r="450" spans="1:7" s="25" customFormat="1">
      <c r="A450" s="25" t="s">
        <v>820</v>
      </c>
      <c r="B450" s="144"/>
      <c r="C450" s="120"/>
      <c r="D450" s="120"/>
      <c r="G450" s="625"/>
    </row>
    <row r="451" spans="1:7" s="2" customFormat="1">
      <c r="A451" s="2" t="s">
        <v>820</v>
      </c>
      <c r="B451" s="147" t="s">
        <v>125</v>
      </c>
      <c r="C451" s="98" t="s">
        <v>480</v>
      </c>
      <c r="D451" s="98" t="s">
        <v>480</v>
      </c>
      <c r="G451" s="624"/>
    </row>
    <row r="452" spans="1:7" s="2" customFormat="1">
      <c r="A452" s="2" t="s">
        <v>820</v>
      </c>
      <c r="B452" s="135" t="str">
        <f>CONCATENATE("0 år - født ",'MAL2T-2013A.XLS'!$B$18,":")</f>
        <v>0 år - født 2013:</v>
      </c>
      <c r="C452" s="98" t="s">
        <v>480</v>
      </c>
      <c r="D452" s="98" t="s">
        <v>480</v>
      </c>
      <c r="G452" s="624"/>
    </row>
    <row r="453" spans="1:7" s="2" customFormat="1">
      <c r="A453" s="2" t="s">
        <v>820</v>
      </c>
      <c r="B453" s="142" t="s">
        <v>246</v>
      </c>
      <c r="C453" s="98">
        <f>'MAL2T-2013A.XLS'!$G$424</f>
        <v>0</v>
      </c>
      <c r="D453" s="98">
        <f>'MAL2T-2013A.XLS'!$G$424</f>
        <v>0</v>
      </c>
      <c r="G453" s="624"/>
    </row>
    <row r="454" spans="1:7" s="2" customFormat="1">
      <c r="A454" s="2" t="s">
        <v>820</v>
      </c>
      <c r="B454" s="142" t="s">
        <v>247</v>
      </c>
      <c r="C454" s="98">
        <f>'MAL2T-2013A.XLS'!$G$425</f>
        <v>0</v>
      </c>
      <c r="D454" s="98">
        <f>'MAL2T-2013A.XLS'!$G$425</f>
        <v>0</v>
      </c>
      <c r="G454" s="624"/>
    </row>
    <row r="455" spans="1:7" s="2" customFormat="1">
      <c r="A455" s="2" t="s">
        <v>820</v>
      </c>
      <c r="B455" s="142" t="s">
        <v>248</v>
      </c>
      <c r="C455" s="98">
        <f>'MAL2T-2013A.XLS'!$G$426</f>
        <v>0</v>
      </c>
      <c r="D455" s="98">
        <f>'MAL2T-2013A.XLS'!$G$426</f>
        <v>0</v>
      </c>
      <c r="G455" s="624"/>
    </row>
    <row r="456" spans="1:7" s="2" customFormat="1">
      <c r="A456" s="2" t="s">
        <v>820</v>
      </c>
      <c r="B456" s="142" t="s">
        <v>249</v>
      </c>
      <c r="C456" s="98">
        <f>'MAL2T-2013A.XLS'!$G$427</f>
        <v>0</v>
      </c>
      <c r="D456" s="98">
        <f>'MAL2T-2013A.XLS'!$G$427</f>
        <v>0</v>
      </c>
      <c r="G456" s="624"/>
    </row>
    <row r="457" spans="1:7" s="2" customFormat="1">
      <c r="A457" s="2" t="s">
        <v>820</v>
      </c>
      <c r="B457" s="142" t="s">
        <v>250</v>
      </c>
      <c r="C457" s="98">
        <f>'MAL2T-2013A.XLS'!$G$428</f>
        <v>0</v>
      </c>
      <c r="D457" s="98">
        <f>'MAL2T-2013A.XLS'!$G$428</f>
        <v>0</v>
      </c>
      <c r="G457" s="624"/>
    </row>
    <row r="458" spans="1:7" s="2" customFormat="1">
      <c r="A458" s="2" t="s">
        <v>820</v>
      </c>
      <c r="B458" s="142" t="s">
        <v>251</v>
      </c>
      <c r="C458" s="98">
        <f>'MAL2T-2013A.XLS'!$G$429</f>
        <v>0</v>
      </c>
      <c r="D458" s="98">
        <f>'MAL2T-2013A.XLS'!$G$429</f>
        <v>0</v>
      </c>
      <c r="G458" s="624"/>
    </row>
    <row r="459" spans="1:7" s="2" customFormat="1">
      <c r="A459" s="2" t="s">
        <v>820</v>
      </c>
      <c r="B459" s="142" t="s">
        <v>252</v>
      </c>
      <c r="C459" s="98">
        <f>'MAL2T-2013A.XLS'!$G$430</f>
        <v>0</v>
      </c>
      <c r="D459" s="98">
        <f>'MAL2T-2013A.XLS'!$G$430</f>
        <v>0</v>
      </c>
      <c r="G459" s="624"/>
    </row>
    <row r="460" spans="1:7" s="2" customFormat="1">
      <c r="A460" s="2" t="s">
        <v>820</v>
      </c>
      <c r="B460" s="142" t="s">
        <v>253</v>
      </c>
      <c r="C460" s="98">
        <f>'MAL2T-2013A.XLS'!$G$431</f>
        <v>0</v>
      </c>
      <c r="D460" s="98">
        <f>'MAL2T-2013A.XLS'!$G$431</f>
        <v>0</v>
      </c>
      <c r="G460" s="624"/>
    </row>
    <row r="461" spans="1:7" s="2" customFormat="1">
      <c r="A461" s="2" t="s">
        <v>820</v>
      </c>
      <c r="B461" s="142" t="s">
        <v>254</v>
      </c>
      <c r="C461" s="98">
        <f>'MAL2T-2013A.XLS'!$G$432</f>
        <v>0</v>
      </c>
      <c r="D461" s="98">
        <f>'MAL2T-2013A.XLS'!$G$432</f>
        <v>0</v>
      </c>
      <c r="G461" s="624"/>
    </row>
    <row r="462" spans="1:7" s="2" customFormat="1">
      <c r="A462" s="2" t="s">
        <v>820</v>
      </c>
      <c r="B462" s="142" t="s">
        <v>255</v>
      </c>
      <c r="C462" s="98">
        <f>'MAL2T-2013A.XLS'!$G$433</f>
        <v>0</v>
      </c>
      <c r="D462" s="98">
        <f>'MAL2T-2013A.XLS'!$G$433</f>
        <v>0</v>
      </c>
      <c r="G462" s="624"/>
    </row>
    <row r="463" spans="1:7" s="2" customFormat="1">
      <c r="A463" s="2" t="s">
        <v>820</v>
      </c>
      <c r="B463" s="142" t="s">
        <v>256</v>
      </c>
      <c r="C463" s="98">
        <f>'MAL2T-2013A.XLS'!$G$434</f>
        <v>0</v>
      </c>
      <c r="D463" s="98">
        <f>'MAL2T-2013A.XLS'!$G$434</f>
        <v>0</v>
      </c>
      <c r="G463" s="624"/>
    </row>
    <row r="464" spans="1:7" s="2" customFormat="1">
      <c r="A464" s="2" t="s">
        <v>820</v>
      </c>
      <c r="B464" s="142" t="s">
        <v>257</v>
      </c>
      <c r="C464" s="98">
        <f>'MAL2T-2013A.XLS'!$G$435</f>
        <v>0</v>
      </c>
      <c r="D464" s="98">
        <f>'MAL2T-2013A.XLS'!$G$435</f>
        <v>0</v>
      </c>
      <c r="G464" s="624"/>
    </row>
    <row r="465" spans="1:7" s="2" customFormat="1">
      <c r="A465" s="2" t="s">
        <v>820</v>
      </c>
      <c r="B465" s="142" t="s">
        <v>258</v>
      </c>
      <c r="C465" s="98">
        <f>'MAL2T-2013A.XLS'!$G$436</f>
        <v>0</v>
      </c>
      <c r="D465" s="98">
        <f>'MAL2T-2013A.XLS'!$G$436</f>
        <v>0</v>
      </c>
      <c r="G465" s="624"/>
    </row>
    <row r="466" spans="1:7" s="2" customFormat="1">
      <c r="A466" s="2" t="s">
        <v>820</v>
      </c>
      <c r="B466" s="142" t="s">
        <v>739</v>
      </c>
      <c r="C466" s="98">
        <f>'MAL2T-2013A.XLS'!$G$437</f>
        <v>0</v>
      </c>
      <c r="D466" s="98">
        <f>'MAL2T-2013A.XLS'!$G$437</f>
        <v>0</v>
      </c>
      <c r="G466" s="624"/>
    </row>
    <row r="467" spans="1:7" s="2" customFormat="1">
      <c r="A467" s="2" t="s">
        <v>820</v>
      </c>
      <c r="B467" s="142" t="s">
        <v>740</v>
      </c>
      <c r="C467" s="98">
        <f>'MAL2T-2013A.XLS'!$G$438</f>
        <v>0</v>
      </c>
      <c r="D467" s="98">
        <f>'MAL2T-2013A.XLS'!$G$438</f>
        <v>0</v>
      </c>
      <c r="G467" s="624"/>
    </row>
    <row r="468" spans="1:7" s="2" customFormat="1">
      <c r="A468" s="2" t="s">
        <v>820</v>
      </c>
      <c r="B468" s="142" t="s">
        <v>582</v>
      </c>
      <c r="C468" s="98">
        <f>'MAL2T-2013A.XLS'!$G$439</f>
        <v>0</v>
      </c>
      <c r="D468" s="98">
        <f>'MAL2T-2013A.XLS'!$G$439</f>
        <v>0</v>
      </c>
      <c r="G468" s="624"/>
    </row>
    <row r="469" spans="1:7" s="2" customFormat="1">
      <c r="A469" s="2" t="s">
        <v>820</v>
      </c>
      <c r="B469" s="143" t="s">
        <v>126</v>
      </c>
      <c r="C469" s="121">
        <f>'MAL2T-2013A.XLS'!$G$440</f>
        <v>0</v>
      </c>
      <c r="D469" s="121">
        <f>'MAL2T-2013A.XLS'!$G$440</f>
        <v>0</v>
      </c>
      <c r="G469" s="624"/>
    </row>
    <row r="470" spans="1:7" s="2" customFormat="1">
      <c r="A470" s="2" t="s">
        <v>820</v>
      </c>
      <c r="B470" s="135" t="str">
        <f>CONCATENATE("1- 2 år - født ",'MAL2T-2013A.XLS'!$B$18-2,"-",'MAL2T-2013A.XLS'!$B$18-1,":")</f>
        <v>1- 2 år - født 2011-2012:</v>
      </c>
      <c r="C470" s="98" t="s">
        <v>480</v>
      </c>
      <c r="D470" s="98" t="s">
        <v>480</v>
      </c>
      <c r="G470" s="624"/>
    </row>
    <row r="471" spans="1:7" s="2" customFormat="1">
      <c r="A471" s="2" t="s">
        <v>820</v>
      </c>
      <c r="B471" s="142" t="s">
        <v>246</v>
      </c>
      <c r="C471" s="98">
        <f>'MAL2T-2013A.XLS'!$H$424</f>
        <v>0</v>
      </c>
      <c r="D471" s="98">
        <f>'MAL2T-2013A.XLS'!$H$424</f>
        <v>0</v>
      </c>
      <c r="G471" s="624"/>
    </row>
    <row r="472" spans="1:7" s="2" customFormat="1">
      <c r="A472" s="2" t="s">
        <v>820</v>
      </c>
      <c r="B472" s="142" t="s">
        <v>247</v>
      </c>
      <c r="C472" s="98">
        <f>'MAL2T-2013A.XLS'!$H$425</f>
        <v>0</v>
      </c>
      <c r="D472" s="98">
        <f>'MAL2T-2013A.XLS'!$H$425</f>
        <v>0</v>
      </c>
      <c r="G472" s="624"/>
    </row>
    <row r="473" spans="1:7" s="2" customFormat="1">
      <c r="A473" s="2" t="s">
        <v>820</v>
      </c>
      <c r="B473" s="142" t="s">
        <v>248</v>
      </c>
      <c r="C473" s="98">
        <f>'MAL2T-2013A.XLS'!$H$426</f>
        <v>0</v>
      </c>
      <c r="D473" s="98">
        <f>'MAL2T-2013A.XLS'!$H$426</f>
        <v>0</v>
      </c>
      <c r="G473" s="624"/>
    </row>
    <row r="474" spans="1:7" s="2" customFormat="1">
      <c r="A474" s="2" t="s">
        <v>820</v>
      </c>
      <c r="B474" s="142" t="s">
        <v>249</v>
      </c>
      <c r="C474" s="98">
        <f>'MAL2T-2013A.XLS'!$H$427</f>
        <v>0</v>
      </c>
      <c r="D474" s="98">
        <f>'MAL2T-2013A.XLS'!$H$427</f>
        <v>0</v>
      </c>
      <c r="G474" s="624"/>
    </row>
    <row r="475" spans="1:7" s="2" customFormat="1">
      <c r="A475" s="2" t="s">
        <v>820</v>
      </c>
      <c r="B475" s="142" t="s">
        <v>250</v>
      </c>
      <c r="C475" s="98">
        <f>'MAL2T-2013A.XLS'!$H$428</f>
        <v>0</v>
      </c>
      <c r="D475" s="98">
        <f>'MAL2T-2013A.XLS'!$H$428</f>
        <v>0</v>
      </c>
      <c r="G475" s="624"/>
    </row>
    <row r="476" spans="1:7" s="2" customFormat="1">
      <c r="A476" s="2" t="s">
        <v>820</v>
      </c>
      <c r="B476" s="142" t="s">
        <v>251</v>
      </c>
      <c r="C476" s="98">
        <f>'MAL2T-2013A.XLS'!$H$429</f>
        <v>0</v>
      </c>
      <c r="D476" s="98">
        <f>'MAL2T-2013A.XLS'!$H$429</f>
        <v>0</v>
      </c>
      <c r="G476" s="624"/>
    </row>
    <row r="477" spans="1:7" s="2" customFormat="1">
      <c r="A477" s="2" t="s">
        <v>820</v>
      </c>
      <c r="B477" s="142" t="s">
        <v>252</v>
      </c>
      <c r="C477" s="98">
        <f>'MAL2T-2013A.XLS'!$H$430</f>
        <v>0</v>
      </c>
      <c r="D477" s="98">
        <f>'MAL2T-2013A.XLS'!$H$430</f>
        <v>0</v>
      </c>
      <c r="G477" s="624"/>
    </row>
    <row r="478" spans="1:7" s="2" customFormat="1">
      <c r="A478" s="2" t="s">
        <v>820</v>
      </c>
      <c r="B478" s="142" t="s">
        <v>253</v>
      </c>
      <c r="C478" s="98">
        <f>'MAL2T-2013A.XLS'!$H$431</f>
        <v>0</v>
      </c>
      <c r="D478" s="98">
        <f>'MAL2T-2013A.XLS'!$H$431</f>
        <v>0</v>
      </c>
      <c r="G478" s="624"/>
    </row>
    <row r="479" spans="1:7" s="2" customFormat="1">
      <c r="A479" s="2" t="s">
        <v>820</v>
      </c>
      <c r="B479" s="142" t="s">
        <v>254</v>
      </c>
      <c r="C479" s="98">
        <f>'MAL2T-2013A.XLS'!$H$432</f>
        <v>0</v>
      </c>
      <c r="D479" s="98">
        <f>'MAL2T-2013A.XLS'!$H$432</f>
        <v>0</v>
      </c>
      <c r="G479" s="624"/>
    </row>
    <row r="480" spans="1:7" s="2" customFormat="1">
      <c r="A480" s="2" t="s">
        <v>820</v>
      </c>
      <c r="B480" s="142" t="s">
        <v>255</v>
      </c>
      <c r="C480" s="98">
        <f>'MAL2T-2013A.XLS'!$H$433</f>
        <v>0</v>
      </c>
      <c r="D480" s="98">
        <f>'MAL2T-2013A.XLS'!$H$433</f>
        <v>0</v>
      </c>
      <c r="G480" s="624"/>
    </row>
    <row r="481" spans="1:7" s="2" customFormat="1">
      <c r="A481" s="2" t="s">
        <v>820</v>
      </c>
      <c r="B481" s="142" t="s">
        <v>256</v>
      </c>
      <c r="C481" s="98">
        <f>'MAL2T-2013A.XLS'!$H$434</f>
        <v>0</v>
      </c>
      <c r="D481" s="98">
        <f>'MAL2T-2013A.XLS'!$H$434</f>
        <v>0</v>
      </c>
      <c r="G481" s="624"/>
    </row>
    <row r="482" spans="1:7" s="2" customFormat="1">
      <c r="A482" s="2" t="s">
        <v>820</v>
      </c>
      <c r="B482" s="142" t="s">
        <v>257</v>
      </c>
      <c r="C482" s="98">
        <f>'MAL2T-2013A.XLS'!$H$435</f>
        <v>0</v>
      </c>
      <c r="D482" s="98">
        <f>'MAL2T-2013A.XLS'!$H$435</f>
        <v>0</v>
      </c>
      <c r="G482" s="624"/>
    </row>
    <row r="483" spans="1:7" s="2" customFormat="1">
      <c r="A483" s="2" t="s">
        <v>820</v>
      </c>
      <c r="B483" s="142" t="s">
        <v>258</v>
      </c>
      <c r="C483" s="98">
        <f>'MAL2T-2013A.XLS'!$H$436</f>
        <v>0</v>
      </c>
      <c r="D483" s="98">
        <f>'MAL2T-2013A.XLS'!$H$436</f>
        <v>0</v>
      </c>
      <c r="G483" s="624"/>
    </row>
    <row r="484" spans="1:7" s="2" customFormat="1">
      <c r="A484" s="2" t="s">
        <v>820</v>
      </c>
      <c r="B484" s="142" t="s">
        <v>739</v>
      </c>
      <c r="C484" s="98">
        <f>'MAL2T-2013A.XLS'!$H$437</f>
        <v>0</v>
      </c>
      <c r="D484" s="98">
        <f>'MAL2T-2013A.XLS'!$H$437</f>
        <v>0</v>
      </c>
      <c r="G484" s="624"/>
    </row>
    <row r="485" spans="1:7" s="2" customFormat="1">
      <c r="A485" s="2" t="s">
        <v>820</v>
      </c>
      <c r="B485" s="142" t="s">
        <v>740</v>
      </c>
      <c r="C485" s="98">
        <f>'MAL2T-2013A.XLS'!$H$438</f>
        <v>0</v>
      </c>
      <c r="D485" s="98">
        <f>'MAL2T-2013A.XLS'!$H$438</f>
        <v>0</v>
      </c>
      <c r="G485" s="624"/>
    </row>
    <row r="486" spans="1:7" s="2" customFormat="1">
      <c r="A486" s="2" t="s">
        <v>820</v>
      </c>
      <c r="B486" s="142" t="s">
        <v>582</v>
      </c>
      <c r="C486" s="98">
        <f>'MAL2T-2013A.XLS'!$H$439</f>
        <v>0</v>
      </c>
      <c r="D486" s="98">
        <f>'MAL2T-2013A.XLS'!$H$439</f>
        <v>0</v>
      </c>
      <c r="G486" s="624"/>
    </row>
    <row r="487" spans="1:7" s="2" customFormat="1">
      <c r="A487" s="2" t="s">
        <v>820</v>
      </c>
      <c r="B487" s="141" t="s">
        <v>127</v>
      </c>
      <c r="C487" s="121">
        <f>'MAL2T-2013A.XLS'!$H$440</f>
        <v>0</v>
      </c>
      <c r="D487" s="121">
        <f>'MAL2T-2013A.XLS'!$H$440</f>
        <v>0</v>
      </c>
      <c r="G487" s="624"/>
    </row>
    <row r="488" spans="1:7" s="2" customFormat="1">
      <c r="A488" s="2" t="s">
        <v>820</v>
      </c>
      <c r="B488" s="135" t="str">
        <f>CONCATENATE("3- 5 år - født ",'MAL2T-2013A.XLS'!$B$18-5,"-",'MAL2T-2013A.XLS'!$B$18-3,":")</f>
        <v>3- 5 år - født 2008-2010:</v>
      </c>
      <c r="C488" s="98" t="s">
        <v>480</v>
      </c>
      <c r="D488" s="98" t="s">
        <v>480</v>
      </c>
      <c r="G488" s="624"/>
    </row>
    <row r="489" spans="1:7" s="2" customFormat="1">
      <c r="A489" s="2" t="s">
        <v>820</v>
      </c>
      <c r="B489" s="142" t="s">
        <v>246</v>
      </c>
      <c r="C489" s="98">
        <f>'MAL2T-2013A.XLS'!$I$424</f>
        <v>0</v>
      </c>
      <c r="D489" s="98">
        <f>'MAL2T-2013A.XLS'!$I$424</f>
        <v>0</v>
      </c>
      <c r="G489" s="624"/>
    </row>
    <row r="490" spans="1:7" s="2" customFormat="1">
      <c r="A490" s="2" t="s">
        <v>820</v>
      </c>
      <c r="B490" s="142" t="s">
        <v>247</v>
      </c>
      <c r="C490" s="98">
        <f>'MAL2T-2013A.XLS'!$I$425</f>
        <v>0</v>
      </c>
      <c r="D490" s="98">
        <f>'MAL2T-2013A.XLS'!$I$425</f>
        <v>0</v>
      </c>
      <c r="G490" s="624"/>
    </row>
    <row r="491" spans="1:7" s="2" customFormat="1">
      <c r="A491" s="2" t="s">
        <v>820</v>
      </c>
      <c r="B491" s="142" t="s">
        <v>248</v>
      </c>
      <c r="C491" s="98">
        <f>'MAL2T-2013A.XLS'!$I$426</f>
        <v>0</v>
      </c>
      <c r="D491" s="98">
        <f>'MAL2T-2013A.XLS'!$I$426</f>
        <v>0</v>
      </c>
      <c r="G491" s="624"/>
    </row>
    <row r="492" spans="1:7" s="2" customFormat="1">
      <c r="A492" s="2" t="s">
        <v>820</v>
      </c>
      <c r="B492" s="142" t="s">
        <v>249</v>
      </c>
      <c r="C492" s="98">
        <f>'MAL2T-2013A.XLS'!$I$427</f>
        <v>0</v>
      </c>
      <c r="D492" s="98">
        <f>'MAL2T-2013A.XLS'!$I$427</f>
        <v>0</v>
      </c>
      <c r="G492" s="624"/>
    </row>
    <row r="493" spans="1:7" s="2" customFormat="1">
      <c r="A493" s="2" t="s">
        <v>820</v>
      </c>
      <c r="B493" s="142" t="s">
        <v>250</v>
      </c>
      <c r="C493" s="98">
        <f>'MAL2T-2013A.XLS'!$I$428</f>
        <v>0</v>
      </c>
      <c r="D493" s="98">
        <f>'MAL2T-2013A.XLS'!$I$428</f>
        <v>0</v>
      </c>
      <c r="G493" s="624"/>
    </row>
    <row r="494" spans="1:7" s="2" customFormat="1">
      <c r="A494" s="2" t="s">
        <v>820</v>
      </c>
      <c r="B494" s="142" t="s">
        <v>251</v>
      </c>
      <c r="C494" s="98">
        <f>'MAL2T-2013A.XLS'!$I$429</f>
        <v>0</v>
      </c>
      <c r="D494" s="98">
        <f>'MAL2T-2013A.XLS'!$I$429</f>
        <v>0</v>
      </c>
      <c r="G494" s="624"/>
    </row>
    <row r="495" spans="1:7" s="2" customFormat="1">
      <c r="A495" s="2" t="s">
        <v>820</v>
      </c>
      <c r="B495" s="142" t="s">
        <v>252</v>
      </c>
      <c r="C495" s="98">
        <f>'MAL2T-2013A.XLS'!$I$430</f>
        <v>0</v>
      </c>
      <c r="D495" s="98">
        <f>'MAL2T-2013A.XLS'!$I$430</f>
        <v>0</v>
      </c>
      <c r="G495" s="624"/>
    </row>
    <row r="496" spans="1:7" s="2" customFormat="1">
      <c r="A496" s="2" t="s">
        <v>820</v>
      </c>
      <c r="B496" s="142" t="s">
        <v>253</v>
      </c>
      <c r="C496" s="98">
        <f>'MAL2T-2013A.XLS'!$I$431</f>
        <v>0</v>
      </c>
      <c r="D496" s="98">
        <f>'MAL2T-2013A.XLS'!$I$431</f>
        <v>0</v>
      </c>
      <c r="G496" s="624"/>
    </row>
    <row r="497" spans="1:7" s="2" customFormat="1">
      <c r="A497" s="2" t="s">
        <v>820</v>
      </c>
      <c r="B497" s="142" t="s">
        <v>254</v>
      </c>
      <c r="C497" s="98">
        <f>'MAL2T-2013A.XLS'!$I$432</f>
        <v>0</v>
      </c>
      <c r="D497" s="98">
        <f>'MAL2T-2013A.XLS'!$I$432</f>
        <v>0</v>
      </c>
      <c r="G497" s="624"/>
    </row>
    <row r="498" spans="1:7" s="2" customFormat="1">
      <c r="A498" s="2" t="s">
        <v>820</v>
      </c>
      <c r="B498" s="142" t="s">
        <v>255</v>
      </c>
      <c r="C498" s="98">
        <f>'MAL2T-2013A.XLS'!$I$433</f>
        <v>0</v>
      </c>
      <c r="D498" s="98">
        <f>'MAL2T-2013A.XLS'!$I$433</f>
        <v>0</v>
      </c>
      <c r="G498" s="624"/>
    </row>
    <row r="499" spans="1:7" s="2" customFormat="1">
      <c r="A499" s="2" t="s">
        <v>820</v>
      </c>
      <c r="B499" s="142" t="s">
        <v>256</v>
      </c>
      <c r="C499" s="98">
        <f>'MAL2T-2013A.XLS'!$I$434</f>
        <v>0</v>
      </c>
      <c r="D499" s="98">
        <f>'MAL2T-2013A.XLS'!$I$434</f>
        <v>0</v>
      </c>
      <c r="G499" s="624"/>
    </row>
    <row r="500" spans="1:7" s="2" customFormat="1">
      <c r="A500" s="2" t="s">
        <v>820</v>
      </c>
      <c r="B500" s="142" t="s">
        <v>257</v>
      </c>
      <c r="C500" s="98">
        <f>'MAL2T-2013A.XLS'!$I$435</f>
        <v>0</v>
      </c>
      <c r="D500" s="98">
        <f>'MAL2T-2013A.XLS'!$I$435</f>
        <v>0</v>
      </c>
      <c r="G500" s="624"/>
    </row>
    <row r="501" spans="1:7" s="2" customFormat="1">
      <c r="A501" s="2" t="s">
        <v>820</v>
      </c>
      <c r="B501" s="142" t="s">
        <v>258</v>
      </c>
      <c r="C501" s="98">
        <f>'MAL2T-2013A.XLS'!$I$436</f>
        <v>0</v>
      </c>
      <c r="D501" s="98">
        <f>'MAL2T-2013A.XLS'!$I$436</f>
        <v>0</v>
      </c>
      <c r="G501" s="624"/>
    </row>
    <row r="502" spans="1:7" s="2" customFormat="1">
      <c r="A502" s="2" t="s">
        <v>820</v>
      </c>
      <c r="B502" s="142" t="s">
        <v>739</v>
      </c>
      <c r="C502" s="98">
        <f>'MAL2T-2013A.XLS'!$I$437</f>
        <v>0</v>
      </c>
      <c r="D502" s="98">
        <f>'MAL2T-2013A.XLS'!$I$437</f>
        <v>0</v>
      </c>
      <c r="G502" s="624"/>
    </row>
    <row r="503" spans="1:7" s="2" customFormat="1">
      <c r="A503" s="2" t="s">
        <v>820</v>
      </c>
      <c r="B503" s="142" t="s">
        <v>740</v>
      </c>
      <c r="C503" s="98">
        <f>'MAL2T-2013A.XLS'!$I$438</f>
        <v>0</v>
      </c>
      <c r="D503" s="98">
        <f>'MAL2T-2013A.XLS'!$I$438</f>
        <v>0</v>
      </c>
      <c r="G503" s="624"/>
    </row>
    <row r="504" spans="1:7" s="2" customFormat="1">
      <c r="A504" s="2" t="s">
        <v>820</v>
      </c>
      <c r="B504" s="142" t="s">
        <v>582</v>
      </c>
      <c r="C504" s="98">
        <f>'MAL2T-2013A.XLS'!$I$439</f>
        <v>0</v>
      </c>
      <c r="D504" s="98">
        <f>'MAL2T-2013A.XLS'!$I$439</f>
        <v>0</v>
      </c>
      <c r="G504" s="624"/>
    </row>
    <row r="505" spans="1:7" s="2" customFormat="1">
      <c r="A505" s="2" t="s">
        <v>820</v>
      </c>
      <c r="B505" s="141" t="s">
        <v>128</v>
      </c>
      <c r="C505" s="121">
        <f>'MAL2T-2013A.XLS'!$I$440</f>
        <v>0</v>
      </c>
      <c r="D505" s="121">
        <f>'MAL2T-2013A.XLS'!$I$440</f>
        <v>0</v>
      </c>
      <c r="G505" s="624"/>
    </row>
    <row r="506" spans="1:7" s="2" customFormat="1">
      <c r="A506" s="2" t="s">
        <v>820</v>
      </c>
      <c r="B506" s="135" t="str">
        <f>CONCATENATE("6 år - født ",'MAL2T-2013A.XLS'!$B$18-6,,,":")</f>
        <v>6 år - født 2007:</v>
      </c>
      <c r="C506" s="98" t="s">
        <v>480</v>
      </c>
      <c r="D506" s="98" t="s">
        <v>480</v>
      </c>
      <c r="G506" s="624"/>
    </row>
    <row r="507" spans="1:7" s="2" customFormat="1">
      <c r="A507" s="2" t="s">
        <v>820</v>
      </c>
      <c r="B507" s="142" t="s">
        <v>246</v>
      </c>
      <c r="C507" s="98">
        <f>'MAL2T-2013A.XLS'!$J$424</f>
        <v>0</v>
      </c>
      <c r="D507" s="98">
        <f>'MAL2T-2013A.XLS'!$J$424</f>
        <v>0</v>
      </c>
      <c r="G507" s="624"/>
    </row>
    <row r="508" spans="1:7" s="2" customFormat="1">
      <c r="A508" s="2" t="s">
        <v>820</v>
      </c>
      <c r="B508" s="142" t="s">
        <v>247</v>
      </c>
      <c r="C508" s="98">
        <f>'MAL2T-2013A.XLS'!$J$425</f>
        <v>0</v>
      </c>
      <c r="D508" s="98">
        <f>'MAL2T-2013A.XLS'!$J$425</f>
        <v>0</v>
      </c>
      <c r="G508" s="624"/>
    </row>
    <row r="509" spans="1:7" s="2" customFormat="1">
      <c r="A509" s="2" t="s">
        <v>820</v>
      </c>
      <c r="B509" s="142" t="s">
        <v>248</v>
      </c>
      <c r="C509" s="98">
        <f>'MAL2T-2013A.XLS'!$J$426</f>
        <v>0</v>
      </c>
      <c r="D509" s="98">
        <f>'MAL2T-2013A.XLS'!$J$426</f>
        <v>0</v>
      </c>
      <c r="G509" s="624"/>
    </row>
    <row r="510" spans="1:7" s="2" customFormat="1">
      <c r="A510" s="2" t="s">
        <v>820</v>
      </c>
      <c r="B510" s="142" t="s">
        <v>249</v>
      </c>
      <c r="C510" s="98">
        <f>'MAL2T-2013A.XLS'!$J$427</f>
        <v>0</v>
      </c>
      <c r="D510" s="98">
        <f>'MAL2T-2013A.XLS'!$J$427</f>
        <v>0</v>
      </c>
      <c r="G510" s="624"/>
    </row>
    <row r="511" spans="1:7" s="2" customFormat="1">
      <c r="A511" s="2" t="s">
        <v>820</v>
      </c>
      <c r="B511" s="142" t="s">
        <v>250</v>
      </c>
      <c r="C511" s="98">
        <f>'MAL2T-2013A.XLS'!$J$428</f>
        <v>0</v>
      </c>
      <c r="D511" s="98">
        <f>'MAL2T-2013A.XLS'!$J$428</f>
        <v>0</v>
      </c>
      <c r="G511" s="624"/>
    </row>
    <row r="512" spans="1:7" s="2" customFormat="1">
      <c r="A512" s="2" t="s">
        <v>820</v>
      </c>
      <c r="B512" s="142" t="s">
        <v>251</v>
      </c>
      <c r="C512" s="98">
        <f>'MAL2T-2013A.XLS'!$J$429</f>
        <v>0</v>
      </c>
      <c r="D512" s="98">
        <f>'MAL2T-2013A.XLS'!$J$429</f>
        <v>0</v>
      </c>
      <c r="G512" s="624"/>
    </row>
    <row r="513" spans="1:7" s="2" customFormat="1">
      <c r="A513" s="2" t="s">
        <v>820</v>
      </c>
      <c r="B513" s="142" t="s">
        <v>252</v>
      </c>
      <c r="C513" s="98">
        <f>'MAL2T-2013A.XLS'!$J$430</f>
        <v>0</v>
      </c>
      <c r="D513" s="98">
        <f>'MAL2T-2013A.XLS'!$J$430</f>
        <v>0</v>
      </c>
      <c r="G513" s="624"/>
    </row>
    <row r="514" spans="1:7" s="2" customFormat="1">
      <c r="A514" s="2" t="s">
        <v>820</v>
      </c>
      <c r="B514" s="142" t="s">
        <v>253</v>
      </c>
      <c r="C514" s="98">
        <f>'MAL2T-2013A.XLS'!$J$431</f>
        <v>0</v>
      </c>
      <c r="D514" s="98">
        <f>'MAL2T-2013A.XLS'!$J$431</f>
        <v>0</v>
      </c>
      <c r="G514" s="624"/>
    </row>
    <row r="515" spans="1:7" s="2" customFormat="1">
      <c r="A515" s="2" t="s">
        <v>820</v>
      </c>
      <c r="B515" s="142" t="s">
        <v>254</v>
      </c>
      <c r="C515" s="98">
        <f>'MAL2T-2013A.XLS'!$J$432</f>
        <v>0</v>
      </c>
      <c r="D515" s="98">
        <f>'MAL2T-2013A.XLS'!$J$432</f>
        <v>0</v>
      </c>
      <c r="G515" s="624"/>
    </row>
    <row r="516" spans="1:7" s="2" customFormat="1">
      <c r="A516" s="2" t="s">
        <v>820</v>
      </c>
      <c r="B516" s="142" t="s">
        <v>255</v>
      </c>
      <c r="C516" s="98">
        <f>'MAL2T-2013A.XLS'!$J$433</f>
        <v>0</v>
      </c>
      <c r="D516" s="98">
        <f>'MAL2T-2013A.XLS'!$J$433</f>
        <v>0</v>
      </c>
      <c r="G516" s="624"/>
    </row>
    <row r="517" spans="1:7" s="2" customFormat="1">
      <c r="A517" s="2" t="s">
        <v>820</v>
      </c>
      <c r="B517" s="142" t="s">
        <v>256</v>
      </c>
      <c r="C517" s="98">
        <f>'MAL2T-2013A.XLS'!$J$434</f>
        <v>0</v>
      </c>
      <c r="D517" s="98">
        <f>'MAL2T-2013A.XLS'!$J$434</f>
        <v>0</v>
      </c>
      <c r="G517" s="624"/>
    </row>
    <row r="518" spans="1:7" s="2" customFormat="1">
      <c r="A518" s="2" t="s">
        <v>820</v>
      </c>
      <c r="B518" s="142" t="s">
        <v>257</v>
      </c>
      <c r="C518" s="98">
        <f>'MAL2T-2013A.XLS'!$J$435</f>
        <v>0</v>
      </c>
      <c r="D518" s="98">
        <f>'MAL2T-2013A.XLS'!$J$435</f>
        <v>0</v>
      </c>
      <c r="G518" s="624"/>
    </row>
    <row r="519" spans="1:7" s="2" customFormat="1">
      <c r="A519" s="2" t="s">
        <v>820</v>
      </c>
      <c r="B519" s="142" t="s">
        <v>258</v>
      </c>
      <c r="C519" s="98">
        <f>'MAL2T-2013A.XLS'!$J$436</f>
        <v>0</v>
      </c>
      <c r="D519" s="98">
        <f>'MAL2T-2013A.XLS'!$J$436</f>
        <v>0</v>
      </c>
      <c r="G519" s="624"/>
    </row>
    <row r="520" spans="1:7" s="2" customFormat="1">
      <c r="A520" s="2" t="s">
        <v>820</v>
      </c>
      <c r="B520" s="142" t="s">
        <v>739</v>
      </c>
      <c r="C520" s="98">
        <f>'MAL2T-2013A.XLS'!$J$437</f>
        <v>0</v>
      </c>
      <c r="D520" s="98">
        <f>'MAL2T-2013A.XLS'!$J$437</f>
        <v>0</v>
      </c>
      <c r="G520" s="624"/>
    </row>
    <row r="521" spans="1:7" s="2" customFormat="1">
      <c r="A521" s="2" t="s">
        <v>820</v>
      </c>
      <c r="B521" s="142" t="s">
        <v>740</v>
      </c>
      <c r="C521" s="98">
        <f>'MAL2T-2013A.XLS'!$J$438</f>
        <v>0</v>
      </c>
      <c r="D521" s="98">
        <f>'MAL2T-2013A.XLS'!$J$438</f>
        <v>0</v>
      </c>
      <c r="G521" s="624"/>
    </row>
    <row r="522" spans="1:7" s="2" customFormat="1">
      <c r="A522" s="2" t="s">
        <v>820</v>
      </c>
      <c r="B522" s="142" t="s">
        <v>582</v>
      </c>
      <c r="C522" s="98">
        <f>'MAL2T-2013A.XLS'!$J$439</f>
        <v>0</v>
      </c>
      <c r="D522" s="98">
        <f>'MAL2T-2013A.XLS'!$J$439</f>
        <v>0</v>
      </c>
      <c r="G522" s="624"/>
    </row>
    <row r="523" spans="1:7" s="2" customFormat="1">
      <c r="A523" s="2" t="s">
        <v>820</v>
      </c>
      <c r="B523" s="143" t="s">
        <v>861</v>
      </c>
      <c r="C523" s="121">
        <f>'MAL2T-2013A.XLS'!$J$440</f>
        <v>0</v>
      </c>
      <c r="D523" s="121">
        <f>'MAL2T-2013A.XLS'!$J$440</f>
        <v>0</v>
      </c>
      <c r="G523" s="624"/>
    </row>
    <row r="524" spans="1:7" s="2" customFormat="1">
      <c r="A524" s="2" t="s">
        <v>820</v>
      </c>
      <c r="B524" s="144" t="s">
        <v>790</v>
      </c>
      <c r="C524" s="98" t="s">
        <v>480</v>
      </c>
      <c r="D524" s="98" t="s">
        <v>480</v>
      </c>
      <c r="G524" s="624"/>
    </row>
    <row r="525" spans="1:7" s="2" customFormat="1">
      <c r="A525" s="2" t="s">
        <v>820</v>
      </c>
      <c r="B525" s="145" t="s">
        <v>246</v>
      </c>
      <c r="C525" s="120">
        <f>$C$453+$C$471+$C$489+$C$507</f>
        <v>0</v>
      </c>
      <c r="D525" s="120">
        <f>$C$453+$C$471+$C$489+$C$507</f>
        <v>0</v>
      </c>
      <c r="G525" s="624"/>
    </row>
    <row r="526" spans="1:7" s="2" customFormat="1">
      <c r="A526" s="2" t="s">
        <v>820</v>
      </c>
      <c r="B526" s="145" t="s">
        <v>247</v>
      </c>
      <c r="C526" s="120">
        <f>$C$454+$C$472+$C$490+$C$508</f>
        <v>0</v>
      </c>
      <c r="D526" s="120">
        <f>$C$454+$C$472+$C$490+$C$508</f>
        <v>0</v>
      </c>
      <c r="G526" s="624"/>
    </row>
    <row r="527" spans="1:7" s="2" customFormat="1">
      <c r="A527" s="2" t="s">
        <v>820</v>
      </c>
      <c r="B527" s="145" t="s">
        <v>248</v>
      </c>
      <c r="C527" s="120">
        <f>$C$455+$C$473+$C$491+$C$509</f>
        <v>0</v>
      </c>
      <c r="D527" s="120">
        <f>$C$455+$C$473+$C$491+$C$509</f>
        <v>0</v>
      </c>
      <c r="G527" s="624"/>
    </row>
    <row r="528" spans="1:7" s="2" customFormat="1">
      <c r="A528" s="2" t="s">
        <v>820</v>
      </c>
      <c r="B528" s="145" t="s">
        <v>249</v>
      </c>
      <c r="C528" s="120">
        <f>$C$456+$C$474+$C$492+$C$510</f>
        <v>0</v>
      </c>
      <c r="D528" s="120">
        <f>$C$456+$C$474+$C$492+$C$510</f>
        <v>0</v>
      </c>
      <c r="G528" s="624"/>
    </row>
    <row r="529" spans="1:7" s="2" customFormat="1">
      <c r="A529" s="2" t="s">
        <v>820</v>
      </c>
      <c r="B529" s="145" t="s">
        <v>250</v>
      </c>
      <c r="C529" s="120">
        <f>$C$457+$C$475+$C$493+$C$511</f>
        <v>0</v>
      </c>
      <c r="D529" s="120">
        <f>$C$457+$C$475+$C$493+$C$511</f>
        <v>0</v>
      </c>
      <c r="G529" s="624"/>
    </row>
    <row r="530" spans="1:7" s="2" customFormat="1">
      <c r="A530" s="2" t="s">
        <v>820</v>
      </c>
      <c r="B530" s="145" t="s">
        <v>251</v>
      </c>
      <c r="C530" s="120">
        <f>$C$458+$C$476+$C$494+$C$512</f>
        <v>0</v>
      </c>
      <c r="D530" s="120">
        <f>$C$458+$C$476+$C$494+$C$512</f>
        <v>0</v>
      </c>
      <c r="G530" s="624"/>
    </row>
    <row r="531" spans="1:7" s="2" customFormat="1">
      <c r="A531" s="2" t="s">
        <v>820</v>
      </c>
      <c r="B531" s="145" t="s">
        <v>252</v>
      </c>
      <c r="C531" s="120">
        <f>$C$459+$C$477+$C$495+$C$513</f>
        <v>0</v>
      </c>
      <c r="D531" s="120">
        <f>$C$459+$C$477+$C$495+$C$513</f>
        <v>0</v>
      </c>
      <c r="G531" s="624"/>
    </row>
    <row r="532" spans="1:7" s="2" customFormat="1">
      <c r="A532" s="2" t="s">
        <v>820</v>
      </c>
      <c r="B532" s="145" t="s">
        <v>253</v>
      </c>
      <c r="C532" s="120">
        <f>$C$460+$C$478+$C$496+$C$514</f>
        <v>0</v>
      </c>
      <c r="D532" s="120">
        <f>$C$460+$C$478+$C$496+$C$514</f>
        <v>0</v>
      </c>
      <c r="G532" s="624"/>
    </row>
    <row r="533" spans="1:7" s="2" customFormat="1">
      <c r="A533" s="2" t="s">
        <v>820</v>
      </c>
      <c r="B533" s="145" t="s">
        <v>254</v>
      </c>
      <c r="C533" s="120">
        <f>$C$461+$C$479+$C$497+$C$515</f>
        <v>0</v>
      </c>
      <c r="D533" s="120">
        <f>$C$461+$C$479+$C$497+$C$515</f>
        <v>0</v>
      </c>
      <c r="G533" s="624"/>
    </row>
    <row r="534" spans="1:7" s="2" customFormat="1">
      <c r="A534" s="2" t="s">
        <v>820</v>
      </c>
      <c r="B534" s="145" t="s">
        <v>255</v>
      </c>
      <c r="C534" s="120">
        <f>$C$462+$C$480+$C$498+$C$516</f>
        <v>0</v>
      </c>
      <c r="D534" s="120">
        <f>$C$462+$C$480+$C$498+$C$516</f>
        <v>0</v>
      </c>
      <c r="G534" s="624"/>
    </row>
    <row r="535" spans="1:7" s="2" customFormat="1">
      <c r="A535" s="2" t="s">
        <v>820</v>
      </c>
      <c r="B535" s="145" t="s">
        <v>256</v>
      </c>
      <c r="C535" s="120">
        <f>$C$463+$C$481+$C$499+$C$517</f>
        <v>0</v>
      </c>
      <c r="D535" s="120">
        <f>$C$463+$C$481+$C$499+$C$517</f>
        <v>0</v>
      </c>
      <c r="G535" s="624"/>
    </row>
    <row r="536" spans="1:7" s="2" customFormat="1">
      <c r="A536" s="2" t="s">
        <v>820</v>
      </c>
      <c r="B536" s="145" t="s">
        <v>257</v>
      </c>
      <c r="C536" s="120">
        <f>$C$464+$C$482+$C$500+$C$518</f>
        <v>0</v>
      </c>
      <c r="D536" s="120">
        <f>$C$464+$C$482+$C$500+$C$518</f>
        <v>0</v>
      </c>
      <c r="G536" s="624"/>
    </row>
    <row r="537" spans="1:7" s="2" customFormat="1">
      <c r="A537" s="2" t="s">
        <v>820</v>
      </c>
      <c r="B537" s="145" t="s">
        <v>258</v>
      </c>
      <c r="C537" s="120">
        <f>$C$465+$C$483+$C$501+$C$519</f>
        <v>0</v>
      </c>
      <c r="D537" s="120">
        <f>$C$465+$C$483+$C$501+$C$519</f>
        <v>0</v>
      </c>
      <c r="G537" s="624"/>
    </row>
    <row r="538" spans="1:7" s="2" customFormat="1">
      <c r="A538" s="2" t="s">
        <v>820</v>
      </c>
      <c r="B538" s="145" t="s">
        <v>739</v>
      </c>
      <c r="C538" s="120">
        <f>$C$466+$C$484+$C$502+$C$520</f>
        <v>0</v>
      </c>
      <c r="D538" s="120">
        <f>$C$466+$C$484+$C$502+$C$520</f>
        <v>0</v>
      </c>
      <c r="G538" s="624"/>
    </row>
    <row r="539" spans="1:7" s="2" customFormat="1">
      <c r="A539" s="2" t="s">
        <v>820</v>
      </c>
      <c r="B539" s="145" t="s">
        <v>740</v>
      </c>
      <c r="C539" s="120">
        <f>$C$467+$C$485+$C$503+$C$521</f>
        <v>0</v>
      </c>
      <c r="D539" s="120">
        <f>$C$467+$C$485+$C$503+$C$521</f>
        <v>0</v>
      </c>
      <c r="G539" s="624"/>
    </row>
    <row r="540" spans="1:7" s="2" customFormat="1">
      <c r="A540" s="2" t="s">
        <v>820</v>
      </c>
      <c r="B540" s="145" t="s">
        <v>582</v>
      </c>
      <c r="C540" s="120">
        <f>$C$468+$C$486+$C$504+$C$522</f>
        <v>0</v>
      </c>
      <c r="D540" s="120">
        <f>$C$468+$C$486+$C$504+$C$522</f>
        <v>0</v>
      </c>
      <c r="G540" s="624"/>
    </row>
    <row r="541" spans="1:7" s="2" customFormat="1">
      <c r="A541" s="2" t="s">
        <v>820</v>
      </c>
      <c r="B541" s="146" t="s">
        <v>861</v>
      </c>
      <c r="C541" s="122">
        <f>$C$469+$C$487+$C$505+$C$523</f>
        <v>0</v>
      </c>
      <c r="D541" s="122">
        <f>$C$469+$C$487+$C$505+$C$523</f>
        <v>0</v>
      </c>
      <c r="G541" s="624"/>
    </row>
    <row r="542" spans="1:7">
      <c r="A542" s="9" t="s">
        <v>820</v>
      </c>
      <c r="B542" s="137"/>
      <c r="C542" s="88"/>
      <c r="D542" s="88"/>
    </row>
    <row r="543" spans="1:7" ht="18" customHeight="1">
      <c r="A543" s="9" t="s">
        <v>820</v>
      </c>
      <c r="B543" s="113" t="s">
        <v>1113</v>
      </c>
      <c r="C543" s="88"/>
      <c r="D543" s="88"/>
    </row>
    <row r="544" spans="1:7">
      <c r="A544" s="9" t="s">
        <v>820</v>
      </c>
      <c r="B544" s="135" t="s">
        <v>791</v>
      </c>
      <c r="C544" s="88" t="s">
        <v>563</v>
      </c>
      <c r="D544" s="88" t="s">
        <v>563</v>
      </c>
    </row>
    <row r="545" spans="1:4">
      <c r="A545" s="9" t="s">
        <v>820</v>
      </c>
      <c r="B545" s="123" t="s">
        <v>129</v>
      </c>
      <c r="C545" s="88">
        <f>'MAL2T-2013A.XLS'!$E$446</f>
        <v>0</v>
      </c>
      <c r="D545" s="88">
        <f>'MAL2T-2013A.XLS'!$E$446</f>
        <v>0</v>
      </c>
    </row>
    <row r="546" spans="1:4">
      <c r="A546" s="9" t="s">
        <v>820</v>
      </c>
      <c r="B546" s="123" t="s">
        <v>1104</v>
      </c>
      <c r="C546" s="88">
        <f>'MAL2T-2013A.XLS'!$F$446</f>
        <v>0</v>
      </c>
      <c r="D546" s="88">
        <f>'MAL2T-2013A.XLS'!$F$446</f>
        <v>0</v>
      </c>
    </row>
    <row r="547" spans="1:4">
      <c r="A547" s="9" t="s">
        <v>820</v>
      </c>
      <c r="B547" s="123" t="s">
        <v>1105</v>
      </c>
      <c r="C547" s="88">
        <f>'MAL2T-2013A.XLS'!$G$446</f>
        <v>0</v>
      </c>
      <c r="D547" s="88">
        <f>'MAL2T-2013A.XLS'!$G$446</f>
        <v>0</v>
      </c>
    </row>
    <row r="548" spans="1:4">
      <c r="A548" s="9" t="s">
        <v>820</v>
      </c>
      <c r="B548" s="126" t="s">
        <v>314</v>
      </c>
      <c r="C548" s="88">
        <f>'MAL2T-2013A.XLS'!$H$446</f>
        <v>0</v>
      </c>
      <c r="D548" s="88">
        <f>'MAL2T-2013A.XLS'!$H$446</f>
        <v>0</v>
      </c>
    </row>
    <row r="549" spans="1:4">
      <c r="A549" s="9" t="s">
        <v>820</v>
      </c>
      <c r="B549" s="126" t="s">
        <v>725</v>
      </c>
      <c r="C549" s="88">
        <f>'MAL2T-2013A.XLS'!$I$446</f>
        <v>0</v>
      </c>
      <c r="D549" s="88">
        <f>'MAL2T-2013A.XLS'!$I$446</f>
        <v>0</v>
      </c>
    </row>
    <row r="550" spans="1:4">
      <c r="A550" s="9" t="s">
        <v>820</v>
      </c>
      <c r="B550" s="127" t="s">
        <v>726</v>
      </c>
      <c r="C550" s="119">
        <f>'MAL2T-2013A.XLS'!$J$446</f>
        <v>0</v>
      </c>
      <c r="D550" s="119">
        <f>'MAL2T-2013A.XLS'!$J$446</f>
        <v>0</v>
      </c>
    </row>
    <row r="551" spans="1:4">
      <c r="A551" s="9" t="s">
        <v>820</v>
      </c>
      <c r="B551" s="135" t="s">
        <v>792</v>
      </c>
      <c r="C551" s="88" t="s">
        <v>563</v>
      </c>
      <c r="D551" s="88" t="s">
        <v>563</v>
      </c>
    </row>
    <row r="552" spans="1:4">
      <c r="A552" s="9" t="s">
        <v>820</v>
      </c>
      <c r="B552" s="123" t="s">
        <v>129</v>
      </c>
      <c r="C552" s="88">
        <f>'MAL2T-2013A.XLS'!$E$447</f>
        <v>0</v>
      </c>
      <c r="D552" s="88">
        <f>'MAL2T-2013A.XLS'!$E$447</f>
        <v>0</v>
      </c>
    </row>
    <row r="553" spans="1:4">
      <c r="A553" s="9" t="s">
        <v>820</v>
      </c>
      <c r="B553" s="123" t="s">
        <v>1104</v>
      </c>
      <c r="C553" s="88">
        <f>'MAL2T-2013A.XLS'!$F$447</f>
        <v>0</v>
      </c>
      <c r="D553" s="88">
        <f>'MAL2T-2013A.XLS'!$F$447</f>
        <v>0</v>
      </c>
    </row>
    <row r="554" spans="1:4">
      <c r="A554" s="9" t="s">
        <v>820</v>
      </c>
      <c r="B554" s="123" t="s">
        <v>1105</v>
      </c>
      <c r="C554" s="88">
        <f>'MAL2T-2013A.XLS'!$G$447</f>
        <v>0</v>
      </c>
      <c r="D554" s="88">
        <f>'MAL2T-2013A.XLS'!$G$447</f>
        <v>0</v>
      </c>
    </row>
    <row r="555" spans="1:4">
      <c r="A555" s="9" t="s">
        <v>820</v>
      </c>
      <c r="B555" s="126" t="s">
        <v>314</v>
      </c>
      <c r="C555" s="88">
        <f>'MAL2T-2013A.XLS'!$H$447</f>
        <v>0</v>
      </c>
      <c r="D555" s="88">
        <f>'MAL2T-2013A.XLS'!$H$447</f>
        <v>0</v>
      </c>
    </row>
    <row r="556" spans="1:4">
      <c r="A556" s="9" t="s">
        <v>820</v>
      </c>
      <c r="B556" s="126" t="s">
        <v>725</v>
      </c>
      <c r="C556" s="88">
        <f>'MAL2T-2013A.XLS'!$I$447</f>
        <v>0</v>
      </c>
      <c r="D556" s="88">
        <f>'MAL2T-2013A.XLS'!$I$447</f>
        <v>0</v>
      </c>
    </row>
    <row r="557" spans="1:4">
      <c r="A557" s="9" t="s">
        <v>820</v>
      </c>
      <c r="B557" s="127" t="s">
        <v>726</v>
      </c>
      <c r="C557" s="119">
        <f>'MAL2T-2013A.XLS'!$J$447</f>
        <v>0</v>
      </c>
      <c r="D557" s="119">
        <f>'MAL2T-2013A.XLS'!$J$447</f>
        <v>0</v>
      </c>
    </row>
    <row r="558" spans="1:4">
      <c r="A558" s="9" t="s">
        <v>820</v>
      </c>
      <c r="B558" s="135" t="s">
        <v>793</v>
      </c>
      <c r="C558" s="88" t="s">
        <v>563</v>
      </c>
      <c r="D558" s="88" t="s">
        <v>563</v>
      </c>
    </row>
    <row r="559" spans="1:4">
      <c r="A559" s="9" t="s">
        <v>820</v>
      </c>
      <c r="B559" s="123" t="s">
        <v>129</v>
      </c>
      <c r="C559" s="88">
        <f>'MAL2T-2013A.XLS'!$E$448</f>
        <v>0</v>
      </c>
      <c r="D559" s="88">
        <f>'MAL2T-2013A.XLS'!$E$448</f>
        <v>0</v>
      </c>
    </row>
    <row r="560" spans="1:4">
      <c r="A560" s="9" t="s">
        <v>820</v>
      </c>
      <c r="B560" s="123" t="s">
        <v>1104</v>
      </c>
      <c r="C560" s="88">
        <f>'MAL2T-2013A.XLS'!$F$448</f>
        <v>0</v>
      </c>
      <c r="D560" s="88">
        <f>'MAL2T-2013A.XLS'!$F$448</f>
        <v>0</v>
      </c>
    </row>
    <row r="561" spans="1:4">
      <c r="A561" s="9" t="s">
        <v>820</v>
      </c>
      <c r="B561" s="123" t="s">
        <v>1105</v>
      </c>
      <c r="C561" s="88">
        <f>'MAL2T-2013A.XLS'!$G$448</f>
        <v>0</v>
      </c>
      <c r="D561" s="88">
        <f>'MAL2T-2013A.XLS'!$G$448</f>
        <v>0</v>
      </c>
    </row>
    <row r="562" spans="1:4">
      <c r="A562" s="9" t="s">
        <v>820</v>
      </c>
      <c r="B562" s="126" t="s">
        <v>314</v>
      </c>
      <c r="C562" s="88">
        <f>'MAL2T-2013A.XLS'!$H$448</f>
        <v>0</v>
      </c>
      <c r="D562" s="88">
        <f>'MAL2T-2013A.XLS'!$H$448</f>
        <v>0</v>
      </c>
    </row>
    <row r="563" spans="1:4">
      <c r="A563" s="9" t="s">
        <v>820</v>
      </c>
      <c r="B563" s="126" t="s">
        <v>725</v>
      </c>
      <c r="C563" s="88">
        <f>'MAL2T-2013A.XLS'!$I$448</f>
        <v>0</v>
      </c>
      <c r="D563" s="88">
        <f>'MAL2T-2013A.XLS'!$I$448</f>
        <v>0</v>
      </c>
    </row>
    <row r="564" spans="1:4">
      <c r="A564" s="9" t="s">
        <v>820</v>
      </c>
      <c r="B564" s="127" t="s">
        <v>726</v>
      </c>
      <c r="C564" s="119">
        <f>'MAL2T-2013A.XLS'!$J$448</f>
        <v>0</v>
      </c>
      <c r="D564" s="119">
        <f>'MAL2T-2013A.XLS'!$J$448</f>
        <v>0</v>
      </c>
    </row>
    <row r="565" spans="1:4">
      <c r="A565" s="9" t="s">
        <v>820</v>
      </c>
      <c r="B565" s="135" t="s">
        <v>226</v>
      </c>
      <c r="C565" s="88" t="s">
        <v>563</v>
      </c>
      <c r="D565" s="88" t="s">
        <v>563</v>
      </c>
    </row>
    <row r="566" spans="1:4">
      <c r="A566" s="9" t="s">
        <v>820</v>
      </c>
      <c r="B566" s="123" t="s">
        <v>129</v>
      </c>
      <c r="C566" s="88">
        <f>'MAL2T-2013A.XLS'!$E$449</f>
        <v>0</v>
      </c>
      <c r="D566" s="88">
        <f>'MAL2T-2013A.XLS'!$E$449</f>
        <v>0</v>
      </c>
    </row>
    <row r="567" spans="1:4">
      <c r="A567" s="9" t="s">
        <v>820</v>
      </c>
      <c r="B567" s="123" t="s">
        <v>1104</v>
      </c>
      <c r="C567" s="88">
        <f>'MAL2T-2013A.XLS'!$F$449</f>
        <v>0</v>
      </c>
      <c r="D567" s="88">
        <f>'MAL2T-2013A.XLS'!$F$449</f>
        <v>0</v>
      </c>
    </row>
    <row r="568" spans="1:4">
      <c r="A568" s="9" t="s">
        <v>820</v>
      </c>
      <c r="B568" s="123" t="s">
        <v>1105</v>
      </c>
      <c r="C568" s="88">
        <f>'MAL2T-2013A.XLS'!$G$449</f>
        <v>0</v>
      </c>
      <c r="D568" s="88">
        <f>'MAL2T-2013A.XLS'!$G$449</f>
        <v>0</v>
      </c>
    </row>
    <row r="569" spans="1:4">
      <c r="A569" s="9" t="s">
        <v>820</v>
      </c>
      <c r="B569" s="126" t="s">
        <v>314</v>
      </c>
      <c r="C569" s="88">
        <f>'MAL2T-2013A.XLS'!$H$449</f>
        <v>0</v>
      </c>
      <c r="D569" s="88">
        <f>'MAL2T-2013A.XLS'!$H$449</f>
        <v>0</v>
      </c>
    </row>
    <row r="570" spans="1:4">
      <c r="A570" s="9" t="s">
        <v>820</v>
      </c>
      <c r="B570" s="126" t="s">
        <v>725</v>
      </c>
      <c r="C570" s="88">
        <f>'MAL2T-2013A.XLS'!$I$449</f>
        <v>0</v>
      </c>
      <c r="D570" s="88">
        <f>'MAL2T-2013A.XLS'!$I$449</f>
        <v>0</v>
      </c>
    </row>
    <row r="571" spans="1:4">
      <c r="A571" s="9" t="s">
        <v>820</v>
      </c>
      <c r="B571" s="127" t="s">
        <v>726</v>
      </c>
      <c r="C571" s="119">
        <f>'MAL2T-2013A.XLS'!$J$449</f>
        <v>0</v>
      </c>
      <c r="D571" s="119">
        <f>'MAL2T-2013A.XLS'!$J$449</f>
        <v>0</v>
      </c>
    </row>
    <row r="572" spans="1:4">
      <c r="A572" s="9" t="s">
        <v>820</v>
      </c>
      <c r="B572" s="148" t="s">
        <v>227</v>
      </c>
      <c r="C572" s="88"/>
      <c r="D572" s="88"/>
    </row>
    <row r="573" spans="1:4">
      <c r="A573" s="9" t="s">
        <v>820</v>
      </c>
      <c r="B573" s="123" t="s">
        <v>129</v>
      </c>
      <c r="C573" s="88">
        <f>$C$545+$C$552+$C$559+$C$566</f>
        <v>0</v>
      </c>
      <c r="D573" s="88">
        <f>$C$545+$C$552+$C$559+$C$566</f>
        <v>0</v>
      </c>
    </row>
    <row r="574" spans="1:4">
      <c r="A574" s="9" t="s">
        <v>820</v>
      </c>
      <c r="B574" s="123" t="s">
        <v>1104</v>
      </c>
      <c r="C574" s="88">
        <f>$C$567+$C$560+$C$553+$C$546</f>
        <v>0</v>
      </c>
      <c r="D574" s="88">
        <f>$C$567+$C$560+$C$553+$C$546</f>
        <v>0</v>
      </c>
    </row>
    <row r="575" spans="1:4">
      <c r="A575" s="9" t="s">
        <v>820</v>
      </c>
      <c r="B575" s="123" t="s">
        <v>1105</v>
      </c>
      <c r="C575" s="88">
        <f>$C$568+$C$561+$C$554+$C$547</f>
        <v>0</v>
      </c>
      <c r="D575" s="88">
        <f>$C$568+$C$561+$C$554+$C$547</f>
        <v>0</v>
      </c>
    </row>
    <row r="576" spans="1:4">
      <c r="A576" s="9" t="s">
        <v>820</v>
      </c>
      <c r="B576" s="126" t="s">
        <v>314</v>
      </c>
      <c r="C576" s="88">
        <f>$C$548+$C$555+$C$562+$C$569</f>
        <v>0</v>
      </c>
      <c r="D576" s="88">
        <f>$C$548+$C$555+$C$562+$C$569</f>
        <v>0</v>
      </c>
    </row>
    <row r="577" spans="1:4">
      <c r="A577" s="9" t="s">
        <v>820</v>
      </c>
      <c r="B577" s="126" t="s">
        <v>725</v>
      </c>
      <c r="C577" s="88">
        <f>$C$549+$C$556+$C$563+$C$570</f>
        <v>0</v>
      </c>
      <c r="D577" s="88">
        <f>$C$549+$C$556+$C$563+$C$570</f>
        <v>0</v>
      </c>
    </row>
    <row r="578" spans="1:4">
      <c r="A578" s="9" t="s">
        <v>820</v>
      </c>
      <c r="B578" s="126" t="s">
        <v>726</v>
      </c>
      <c r="C578" s="88">
        <f>$C$550+$C$557+$C$564+$C$571</f>
        <v>0</v>
      </c>
      <c r="D578" s="88">
        <f>$C$550+$C$557+$C$564+$C$571</f>
        <v>0</v>
      </c>
    </row>
    <row r="579" spans="1:4">
      <c r="A579" s="9" t="s">
        <v>820</v>
      </c>
      <c r="B579" s="137"/>
      <c r="C579" s="88"/>
      <c r="D579" s="88"/>
    </row>
    <row r="580" spans="1:4" ht="38.25">
      <c r="A580" s="9" t="s">
        <v>820</v>
      </c>
      <c r="B580" s="114" t="s">
        <v>780</v>
      </c>
      <c r="C580" s="88"/>
      <c r="D580" s="88"/>
    </row>
    <row r="581" spans="1:4">
      <c r="A581" s="9" t="s">
        <v>820</v>
      </c>
      <c r="B581" s="149" t="s">
        <v>343</v>
      </c>
      <c r="C581" s="88"/>
      <c r="D581" s="88"/>
    </row>
    <row r="582" spans="1:4">
      <c r="A582" s="9" t="s">
        <v>820</v>
      </c>
      <c r="B582" s="131" t="s">
        <v>67</v>
      </c>
      <c r="C582" s="88">
        <f>'MAL2T-2013A.XLS'!$E$460</f>
        <v>0</v>
      </c>
      <c r="D582" s="88">
        <f>'MAL2T-2013A.XLS'!$E$460</f>
        <v>0</v>
      </c>
    </row>
    <row r="583" spans="1:4">
      <c r="A583" s="9" t="s">
        <v>820</v>
      </c>
      <c r="B583" s="131" t="s">
        <v>315</v>
      </c>
      <c r="C583" s="88">
        <f>'MAL2T-2013A.XLS'!$E$461</f>
        <v>0</v>
      </c>
      <c r="D583" s="88">
        <f>'MAL2T-2013A.XLS'!$E$461</f>
        <v>0</v>
      </c>
    </row>
    <row r="584" spans="1:4">
      <c r="A584" s="9" t="s">
        <v>820</v>
      </c>
      <c r="B584" s="131" t="s">
        <v>68</v>
      </c>
      <c r="C584" s="88">
        <f>'MAL2T-2013A.XLS'!$E$462</f>
        <v>0</v>
      </c>
      <c r="D584" s="88">
        <f>'MAL2T-2013A.XLS'!$E$462</f>
        <v>0</v>
      </c>
    </row>
    <row r="585" spans="1:4">
      <c r="A585" s="9" t="s">
        <v>820</v>
      </c>
      <c r="B585" s="149" t="s">
        <v>61</v>
      </c>
      <c r="C585" s="88" t="str">
        <f>'MAL2T-2013A.XLS'!$E$463</f>
        <v>xxxx</v>
      </c>
      <c r="D585" s="88" t="str">
        <f>'MAL2T-2013A.XLS'!$E$463</f>
        <v>xxxx</v>
      </c>
    </row>
    <row r="586" spans="1:4">
      <c r="A586" s="9" t="s">
        <v>820</v>
      </c>
      <c r="B586" s="131" t="s">
        <v>70</v>
      </c>
      <c r="C586" s="88">
        <f>'MAL2T-2013A.XLS'!$E$464</f>
        <v>0</v>
      </c>
      <c r="D586" s="88">
        <f>'MAL2T-2013A.XLS'!$E$464</f>
        <v>0</v>
      </c>
    </row>
    <row r="587" spans="1:4">
      <c r="A587" s="9" t="s">
        <v>820</v>
      </c>
      <c r="B587" s="131" t="s">
        <v>316</v>
      </c>
      <c r="C587" s="88">
        <f>'MAL2T-2013A.XLS'!$E$465</f>
        <v>0</v>
      </c>
      <c r="D587" s="88">
        <f>'MAL2T-2013A.XLS'!$E$465</f>
        <v>0</v>
      </c>
    </row>
    <row r="588" spans="1:4">
      <c r="A588" s="9" t="s">
        <v>820</v>
      </c>
      <c r="B588" s="131" t="s">
        <v>68</v>
      </c>
      <c r="C588" s="88">
        <f>'MAL2T-2013A.XLS'!$E$466</f>
        <v>0</v>
      </c>
      <c r="D588" s="88">
        <f>'MAL2T-2013A.XLS'!$E$466</f>
        <v>0</v>
      </c>
    </row>
    <row r="589" spans="1:4">
      <c r="A589" s="9" t="s">
        <v>820</v>
      </c>
      <c r="B589" s="149" t="s">
        <v>841</v>
      </c>
      <c r="C589" s="88" t="str">
        <f>'MAL2T-2013A.XLS'!$E$467</f>
        <v>xxxx</v>
      </c>
      <c r="D589" s="88" t="str">
        <f>'MAL2T-2013A.XLS'!$E$467</f>
        <v>xxxx</v>
      </c>
    </row>
    <row r="590" spans="1:4">
      <c r="A590" s="9" t="s">
        <v>820</v>
      </c>
      <c r="B590" s="131" t="s">
        <v>69</v>
      </c>
      <c r="C590" s="88">
        <f>'MAL2T-2013A.XLS'!$E$468</f>
        <v>0</v>
      </c>
      <c r="D590" s="88">
        <f>'MAL2T-2013A.XLS'!$E$468</f>
        <v>0</v>
      </c>
    </row>
    <row r="591" spans="1:4">
      <c r="A591" s="9" t="s">
        <v>820</v>
      </c>
      <c r="B591" s="131" t="s">
        <v>317</v>
      </c>
      <c r="C591" s="88">
        <f>'MAL2T-2013A.XLS'!$E$469</f>
        <v>0</v>
      </c>
      <c r="D591" s="88">
        <f>'MAL2T-2013A.XLS'!$E$469</f>
        <v>0</v>
      </c>
    </row>
    <row r="592" spans="1:4">
      <c r="A592" s="9" t="s">
        <v>820</v>
      </c>
      <c r="B592" s="131" t="s">
        <v>68</v>
      </c>
      <c r="C592" s="88">
        <f>'MAL2T-2013A.XLS'!$E$470</f>
        <v>0</v>
      </c>
      <c r="D592" s="88">
        <f>'MAL2T-2013A.XLS'!$E$470</f>
        <v>0</v>
      </c>
    </row>
    <row r="593" spans="1:7">
      <c r="A593" s="9" t="s">
        <v>820</v>
      </c>
      <c r="B593" s="108" t="s">
        <v>206</v>
      </c>
      <c r="C593" s="99">
        <f>'MAL2T-2013A.XLS'!$E$471</f>
        <v>0</v>
      </c>
      <c r="D593" s="99">
        <f>'MAL2T-2013A.XLS'!$E$471</f>
        <v>0</v>
      </c>
    </row>
    <row r="594" spans="1:7">
      <c r="A594" s="9" t="s">
        <v>820</v>
      </c>
      <c r="B594" s="108"/>
      <c r="C594" s="99"/>
      <c r="D594" s="99"/>
    </row>
    <row r="595" spans="1:7" ht="30.75" customHeight="1">
      <c r="B595" s="114" t="s">
        <v>980</v>
      </c>
      <c r="C595" s="99"/>
      <c r="D595" s="99"/>
    </row>
    <row r="596" spans="1:7" s="92" customFormat="1">
      <c r="B596" s="131" t="s">
        <v>978</v>
      </c>
      <c r="C596" s="601">
        <f>'MAL2T-2013A.XLS'!$C$479</f>
        <v>0</v>
      </c>
      <c r="D596" s="601">
        <f>'MAL2T-2013A.XLS'!$C$479</f>
        <v>0</v>
      </c>
      <c r="G596" s="622"/>
    </row>
    <row r="597" spans="1:7" s="92" customFormat="1">
      <c r="B597" s="131" t="s">
        <v>979</v>
      </c>
      <c r="C597" s="601">
        <f>'MAL2T-2013A.XLS'!$C$480</f>
        <v>0</v>
      </c>
      <c r="D597" s="601">
        <f>'MAL2T-2013A.XLS'!$C$480</f>
        <v>0</v>
      </c>
      <c r="G597" s="622"/>
    </row>
    <row r="598" spans="1:7" s="92" customFormat="1">
      <c r="B598" s="127" t="s">
        <v>481</v>
      </c>
      <c r="C598" s="119">
        <f>'MAL2T-2013A.XLS'!$C$481</f>
        <v>0</v>
      </c>
      <c r="D598" s="119">
        <f>'MAL2T-2013A.XLS'!$C$481</f>
        <v>0</v>
      </c>
      <c r="G598" s="622"/>
    </row>
    <row r="599" spans="1:7" s="92" customFormat="1">
      <c r="B599" s="131"/>
      <c r="C599" s="601"/>
      <c r="D599" s="601"/>
      <c r="G599" s="622"/>
    </row>
    <row r="600" spans="1:7" s="92" customFormat="1" ht="51">
      <c r="B600" s="798" t="str">
        <f>'MAL2T-2013A.XLS'!B484</f>
        <v>Tabell 2A- 1 - J Informasjonsskjema fra barnehage/foresatte til skole  2013</v>
      </c>
      <c r="C600" s="799" t="str">
        <f>'MAL2T-2013A.XLS'!C484</f>
        <v>Antall skolestartere i bydelens barnehager</v>
      </c>
      <c r="D600" s="799" t="str">
        <f>'MAL2T-2013A.XLS'!D484</f>
        <v xml:space="preserve">Antall skjema barnehagene sendte til aktuelle skoler </v>
      </c>
      <c r="G600" s="622"/>
    </row>
    <row r="601" spans="1:7" s="92" customFormat="1" ht="23.25" customHeight="1">
      <c r="B601" s="799" t="str">
        <f>'MAL2T-2013A.XLS'!B485</f>
        <v>Antall barn</v>
      </c>
      <c r="C601" s="799">
        <f>'MAL2T-2013A.XLS'!$C$485</f>
        <v>0</v>
      </c>
      <c r="D601" s="799">
        <f>'MAL2T-2013A.XLS'!$C$485</f>
        <v>0</v>
      </c>
      <c r="G601" s="622"/>
    </row>
    <row r="602" spans="1:7" s="92" customFormat="1" ht="25.5">
      <c r="B602" s="789" t="str">
        <f>'MAL2T-2013A.XLS'!B486</f>
        <v>ref. Oslostandard for sammenheng og samarbeid mellom barnehage og skole</v>
      </c>
      <c r="C602" s="789"/>
      <c r="D602" s="789"/>
      <c r="G602" s="622"/>
    </row>
    <row r="603" spans="1:7" s="92" customFormat="1">
      <c r="B603" s="789"/>
      <c r="C603" s="789"/>
      <c r="D603" s="789"/>
      <c r="G603" s="622"/>
    </row>
    <row r="604" spans="1:7" s="92" customFormat="1">
      <c r="B604" s="139"/>
      <c r="C604" s="601"/>
      <c r="D604" s="601"/>
      <c r="G604" s="622"/>
    </row>
    <row r="605" spans="1:7" ht="18.75">
      <c r="A605" s="9" t="s">
        <v>820</v>
      </c>
      <c r="B605" s="125" t="s">
        <v>597</v>
      </c>
      <c r="C605" s="88"/>
      <c r="D605" s="88"/>
    </row>
    <row r="606" spans="1:7" ht="43.5" customHeight="1">
      <c r="A606" s="9" t="s">
        <v>820</v>
      </c>
      <c r="B606" s="114" t="s">
        <v>852</v>
      </c>
      <c r="C606" s="88"/>
      <c r="D606" s="88"/>
    </row>
    <row r="607" spans="1:7">
      <c r="A607" s="9" t="s">
        <v>820</v>
      </c>
      <c r="B607" s="151" t="s">
        <v>228</v>
      </c>
      <c r="C607" s="88" t="s">
        <v>480</v>
      </c>
      <c r="D607" s="88" t="s">
        <v>480</v>
      </c>
    </row>
    <row r="608" spans="1:7">
      <c r="A608" s="9" t="s">
        <v>820</v>
      </c>
      <c r="B608" s="131" t="s">
        <v>858</v>
      </c>
      <c r="C608" s="88">
        <f>'MAL2T-2013A.XLS'!$F$493</f>
        <v>0</v>
      </c>
      <c r="D608" s="88">
        <f>'MAL2T-2013A.XLS'!$F$493</f>
        <v>0</v>
      </c>
    </row>
    <row r="609" spans="1:4">
      <c r="A609" s="9" t="s">
        <v>820</v>
      </c>
      <c r="B609" s="131" t="s">
        <v>21</v>
      </c>
      <c r="C609" s="88">
        <f>'MAL2T-2013A.XLS'!$F$494</f>
        <v>0</v>
      </c>
      <c r="D609" s="88">
        <f>'MAL2T-2013A.XLS'!$F$494</f>
        <v>0</v>
      </c>
    </row>
    <row r="610" spans="1:4">
      <c r="A610" s="9" t="s">
        <v>820</v>
      </c>
      <c r="B610" s="131" t="s">
        <v>360</v>
      </c>
      <c r="C610" s="88">
        <f>'MAL2T-2013A.XLS'!$F$495</f>
        <v>0</v>
      </c>
      <c r="D610" s="88">
        <f>'MAL2T-2013A.XLS'!$F$495</f>
        <v>0</v>
      </c>
    </row>
    <row r="611" spans="1:4">
      <c r="A611" s="9" t="s">
        <v>820</v>
      </c>
      <c r="B611" s="131" t="s">
        <v>393</v>
      </c>
      <c r="C611" s="88">
        <f>'MAL2T-2013A.XLS'!$F$496</f>
        <v>0</v>
      </c>
      <c r="D611" s="88">
        <f>'MAL2T-2013A.XLS'!$F$496</f>
        <v>0</v>
      </c>
    </row>
    <row r="612" spans="1:4">
      <c r="A612" s="9" t="s">
        <v>820</v>
      </c>
      <c r="B612" s="131" t="s">
        <v>472</v>
      </c>
      <c r="C612" s="88">
        <f>'MAL2T-2013A.XLS'!$F$497</f>
        <v>0</v>
      </c>
      <c r="D612" s="88">
        <f>'MAL2T-2013A.XLS'!$F$497</f>
        <v>0</v>
      </c>
    </row>
    <row r="613" spans="1:4">
      <c r="A613" s="9" t="s">
        <v>820</v>
      </c>
      <c r="B613" s="131" t="s">
        <v>473</v>
      </c>
      <c r="C613" s="88">
        <f>'MAL2T-2013A.XLS'!$F$498</f>
        <v>0</v>
      </c>
      <c r="D613" s="88">
        <f>'MAL2T-2013A.XLS'!$F$498</f>
        <v>0</v>
      </c>
    </row>
    <row r="614" spans="1:4">
      <c r="A614" s="9" t="s">
        <v>820</v>
      </c>
      <c r="B614" s="127" t="s">
        <v>206</v>
      </c>
      <c r="C614" s="119">
        <f>'MAL2T-2013A.XLS'!$F$499</f>
        <v>0</v>
      </c>
      <c r="D614" s="119">
        <f>'MAL2T-2013A.XLS'!$F$499</f>
        <v>0</v>
      </c>
    </row>
    <row r="615" spans="1:4">
      <c r="A615" s="9" t="s">
        <v>820</v>
      </c>
      <c r="B615" s="126" t="s">
        <v>392</v>
      </c>
      <c r="C615" s="88">
        <f>'MAL2T-2013A.XLS'!$F$500</f>
        <v>0</v>
      </c>
      <c r="D615" s="88">
        <f>'MAL2T-2013A.XLS'!$F$500</f>
        <v>0</v>
      </c>
    </row>
    <row r="616" spans="1:4">
      <c r="A616" s="9" t="s">
        <v>820</v>
      </c>
      <c r="B616" s="151" t="s">
        <v>388</v>
      </c>
      <c r="C616" s="88" t="s">
        <v>480</v>
      </c>
      <c r="D616" s="88" t="s">
        <v>480</v>
      </c>
    </row>
    <row r="617" spans="1:4">
      <c r="A617" s="9" t="s">
        <v>820</v>
      </c>
      <c r="B617" s="131" t="s">
        <v>858</v>
      </c>
      <c r="C617" s="88">
        <f>'MAL2T-2013A.XLS'!$G$493</f>
        <v>0</v>
      </c>
      <c r="D617" s="88">
        <f>'MAL2T-2013A.XLS'!$G$493</f>
        <v>0</v>
      </c>
    </row>
    <row r="618" spans="1:4">
      <c r="A618" s="9" t="s">
        <v>820</v>
      </c>
      <c r="B618" s="131" t="s">
        <v>21</v>
      </c>
      <c r="C618" s="88">
        <f>'MAL2T-2013A.XLS'!$G$494</f>
        <v>0</v>
      </c>
      <c r="D618" s="88">
        <f>'MAL2T-2013A.XLS'!$G$494</f>
        <v>0</v>
      </c>
    </row>
    <row r="619" spans="1:4">
      <c r="A619" s="9" t="s">
        <v>820</v>
      </c>
      <c r="B619" s="131" t="s">
        <v>360</v>
      </c>
      <c r="C619" s="88">
        <f>'MAL2T-2013A.XLS'!$G$495</f>
        <v>0</v>
      </c>
      <c r="D619" s="88">
        <f>'MAL2T-2013A.XLS'!$G$495</f>
        <v>0</v>
      </c>
    </row>
    <row r="620" spans="1:4">
      <c r="A620" s="9" t="s">
        <v>820</v>
      </c>
      <c r="B620" s="131" t="s">
        <v>393</v>
      </c>
      <c r="C620" s="88">
        <f>'MAL2T-2013A.XLS'!$G$496</f>
        <v>0</v>
      </c>
      <c r="D620" s="88">
        <f>'MAL2T-2013A.XLS'!$G$496</f>
        <v>0</v>
      </c>
    </row>
    <row r="621" spans="1:4">
      <c r="A621" s="9" t="s">
        <v>820</v>
      </c>
      <c r="B621" s="131" t="s">
        <v>472</v>
      </c>
      <c r="C621" s="88">
        <f>'MAL2T-2013A.XLS'!$G$497</f>
        <v>0</v>
      </c>
      <c r="D621" s="88">
        <f>'MAL2T-2013A.XLS'!$G$497</f>
        <v>0</v>
      </c>
    </row>
    <row r="622" spans="1:4">
      <c r="A622" s="9" t="s">
        <v>820</v>
      </c>
      <c r="B622" s="131" t="s">
        <v>473</v>
      </c>
      <c r="C622" s="88">
        <f>'MAL2T-2013A.XLS'!$G$498</f>
        <v>0</v>
      </c>
      <c r="D622" s="88">
        <f>'MAL2T-2013A.XLS'!$G$498</f>
        <v>0</v>
      </c>
    </row>
    <row r="623" spans="1:4">
      <c r="A623" s="9" t="s">
        <v>820</v>
      </c>
      <c r="B623" s="127" t="s">
        <v>206</v>
      </c>
      <c r="C623" s="119">
        <f>'MAL2T-2013A.XLS'!$G$499</f>
        <v>0</v>
      </c>
      <c r="D623" s="119">
        <f>'MAL2T-2013A.XLS'!$G$499</f>
        <v>0</v>
      </c>
    </row>
    <row r="624" spans="1:4">
      <c r="A624" s="9" t="s">
        <v>820</v>
      </c>
      <c r="B624" s="126" t="s">
        <v>392</v>
      </c>
      <c r="C624" s="88">
        <f>'MAL2T-2013A.XLS'!$G$500</f>
        <v>0</v>
      </c>
      <c r="D624" s="88">
        <f>'MAL2T-2013A.XLS'!$G$500</f>
        <v>0</v>
      </c>
    </row>
    <row r="625" spans="1:4">
      <c r="A625" s="9" t="s">
        <v>820</v>
      </c>
      <c r="B625" s="129" t="s">
        <v>389</v>
      </c>
      <c r="C625" s="88" t="s">
        <v>480</v>
      </c>
      <c r="D625" s="88" t="s">
        <v>480</v>
      </c>
    </row>
    <row r="626" spans="1:4">
      <c r="A626" s="9" t="s">
        <v>820</v>
      </c>
      <c r="B626" s="131" t="s">
        <v>858</v>
      </c>
      <c r="C626" s="88">
        <f>'MAL2T-2013A.XLS'!$H$493</f>
        <v>0</v>
      </c>
      <c r="D626" s="88">
        <f>'MAL2T-2013A.XLS'!$H$493</f>
        <v>0</v>
      </c>
    </row>
    <row r="627" spans="1:4">
      <c r="A627" s="9" t="s">
        <v>820</v>
      </c>
      <c r="B627" s="131" t="s">
        <v>21</v>
      </c>
      <c r="C627" s="88">
        <f>'MAL2T-2013A.XLS'!$H$494</f>
        <v>0</v>
      </c>
      <c r="D627" s="88">
        <f>'MAL2T-2013A.XLS'!$H$494</f>
        <v>0</v>
      </c>
    </row>
    <row r="628" spans="1:4">
      <c r="A628" s="9" t="s">
        <v>820</v>
      </c>
      <c r="B628" s="131" t="s">
        <v>360</v>
      </c>
      <c r="C628" s="88">
        <f>'MAL2T-2013A.XLS'!$H$495</f>
        <v>0</v>
      </c>
      <c r="D628" s="88">
        <f>'MAL2T-2013A.XLS'!$H$495</f>
        <v>0</v>
      </c>
    </row>
    <row r="629" spans="1:4">
      <c r="A629" s="9" t="s">
        <v>820</v>
      </c>
      <c r="B629" s="131" t="s">
        <v>393</v>
      </c>
      <c r="C629" s="88">
        <f>'MAL2T-2013A.XLS'!$H$496</f>
        <v>0</v>
      </c>
      <c r="D629" s="88">
        <f>'MAL2T-2013A.XLS'!$H$496</f>
        <v>0</v>
      </c>
    </row>
    <row r="630" spans="1:4">
      <c r="A630" s="9" t="s">
        <v>820</v>
      </c>
      <c r="B630" s="131" t="s">
        <v>472</v>
      </c>
      <c r="C630" s="88">
        <f>'MAL2T-2013A.XLS'!$H$497</f>
        <v>0</v>
      </c>
      <c r="D630" s="88">
        <f>'MAL2T-2013A.XLS'!$H$497</f>
        <v>0</v>
      </c>
    </row>
    <row r="631" spans="1:4">
      <c r="A631" s="9" t="s">
        <v>820</v>
      </c>
      <c r="B631" s="131" t="s">
        <v>473</v>
      </c>
      <c r="C631" s="88">
        <f>'MAL2T-2013A.XLS'!$H$498</f>
        <v>0</v>
      </c>
      <c r="D631" s="88">
        <f>'MAL2T-2013A.XLS'!$H$498</f>
        <v>0</v>
      </c>
    </row>
    <row r="632" spans="1:4">
      <c r="A632" s="9" t="s">
        <v>820</v>
      </c>
      <c r="B632" s="127" t="s">
        <v>206</v>
      </c>
      <c r="C632" s="119">
        <f>'MAL2T-2013A.XLS'!$H$499</f>
        <v>0</v>
      </c>
      <c r="D632" s="119">
        <f>'MAL2T-2013A.XLS'!$H$499</f>
        <v>0</v>
      </c>
    </row>
    <row r="633" spans="1:4">
      <c r="A633" s="9" t="s">
        <v>820</v>
      </c>
      <c r="B633" s="126" t="s">
        <v>392</v>
      </c>
      <c r="C633" s="88">
        <f>'MAL2T-2013A.XLS'!$H$500</f>
        <v>0</v>
      </c>
      <c r="D633" s="88">
        <f>'MAL2T-2013A.XLS'!$H$500</f>
        <v>0</v>
      </c>
    </row>
    <row r="634" spans="1:4">
      <c r="A634" s="9" t="s">
        <v>820</v>
      </c>
      <c r="B634" s="129" t="s">
        <v>229</v>
      </c>
      <c r="C634" s="88" t="s">
        <v>480</v>
      </c>
      <c r="D634" s="88" t="s">
        <v>480</v>
      </c>
    </row>
    <row r="635" spans="1:4">
      <c r="A635" s="9" t="s">
        <v>820</v>
      </c>
      <c r="B635" s="131" t="s">
        <v>858</v>
      </c>
      <c r="C635" s="88">
        <f>'MAL2T-2013A.XLS'!$I$493</f>
        <v>0</v>
      </c>
      <c r="D635" s="88">
        <f>'MAL2T-2013A.XLS'!$I$493</f>
        <v>0</v>
      </c>
    </row>
    <row r="636" spans="1:4">
      <c r="A636" s="9" t="s">
        <v>820</v>
      </c>
      <c r="B636" s="131" t="s">
        <v>21</v>
      </c>
      <c r="C636" s="88">
        <f>'MAL2T-2013A.XLS'!$I$494</f>
        <v>0</v>
      </c>
      <c r="D636" s="88">
        <f>'MAL2T-2013A.XLS'!$I$494</f>
        <v>0</v>
      </c>
    </row>
    <row r="637" spans="1:4">
      <c r="A637" s="9" t="s">
        <v>820</v>
      </c>
      <c r="B637" s="131" t="s">
        <v>360</v>
      </c>
      <c r="C637" s="88">
        <f>'MAL2T-2013A.XLS'!$I$495</f>
        <v>0</v>
      </c>
      <c r="D637" s="88">
        <f>'MAL2T-2013A.XLS'!$I$495</f>
        <v>0</v>
      </c>
    </row>
    <row r="638" spans="1:4">
      <c r="A638" s="9" t="s">
        <v>820</v>
      </c>
      <c r="B638" s="131" t="s">
        <v>393</v>
      </c>
      <c r="C638" s="88">
        <f>'MAL2T-2013A.XLS'!$I$496</f>
        <v>0</v>
      </c>
      <c r="D638" s="88">
        <f>'MAL2T-2013A.XLS'!$I$496</f>
        <v>0</v>
      </c>
    </row>
    <row r="639" spans="1:4">
      <c r="A639" s="9" t="s">
        <v>820</v>
      </c>
      <c r="B639" s="131" t="s">
        <v>472</v>
      </c>
      <c r="C639" s="88">
        <f>'MAL2T-2013A.XLS'!$I$497</f>
        <v>0</v>
      </c>
      <c r="D639" s="88">
        <f>'MAL2T-2013A.XLS'!$I$497</f>
        <v>0</v>
      </c>
    </row>
    <row r="640" spans="1:4">
      <c r="A640" s="9" t="s">
        <v>820</v>
      </c>
      <c r="B640" s="131" t="s">
        <v>473</v>
      </c>
      <c r="C640" s="88">
        <f>'MAL2T-2013A.XLS'!$I$498</f>
        <v>0</v>
      </c>
      <c r="D640" s="88">
        <f>'MAL2T-2013A.XLS'!$I$498</f>
        <v>0</v>
      </c>
    </row>
    <row r="641" spans="1:4">
      <c r="A641" s="9" t="s">
        <v>820</v>
      </c>
      <c r="B641" s="127" t="s">
        <v>206</v>
      </c>
      <c r="C641" s="119">
        <f>'MAL2T-2013A.XLS'!$I$499</f>
        <v>0</v>
      </c>
      <c r="D641" s="119">
        <f>'MAL2T-2013A.XLS'!$I$499</f>
        <v>0</v>
      </c>
    </row>
    <row r="642" spans="1:4">
      <c r="A642" s="9" t="s">
        <v>820</v>
      </c>
      <c r="B642" s="126" t="s">
        <v>392</v>
      </c>
      <c r="C642" s="88">
        <f>'MAL2T-2013A.XLS'!$I$500</f>
        <v>0</v>
      </c>
      <c r="D642" s="88">
        <f>'MAL2T-2013A.XLS'!$I$500</f>
        <v>0</v>
      </c>
    </row>
    <row r="643" spans="1:4">
      <c r="A643" s="9" t="s">
        <v>820</v>
      </c>
      <c r="B643" s="151" t="s">
        <v>230</v>
      </c>
      <c r="C643" s="88" t="s">
        <v>480</v>
      </c>
      <c r="D643" s="88" t="s">
        <v>480</v>
      </c>
    </row>
    <row r="644" spans="1:4">
      <c r="A644" s="9" t="s">
        <v>820</v>
      </c>
      <c r="B644" s="131" t="s">
        <v>858</v>
      </c>
      <c r="C644" s="88">
        <f>'MAL2T-2013A.XLS'!$J$493</f>
        <v>0</v>
      </c>
      <c r="D644" s="88">
        <f>'MAL2T-2013A.XLS'!$J$493</f>
        <v>0</v>
      </c>
    </row>
    <row r="645" spans="1:4">
      <c r="A645" s="9" t="s">
        <v>820</v>
      </c>
      <c r="B645" s="131" t="s">
        <v>21</v>
      </c>
      <c r="C645" s="88">
        <f>'MAL2T-2013A.XLS'!$J$494</f>
        <v>0</v>
      </c>
      <c r="D645" s="88">
        <f>'MAL2T-2013A.XLS'!$J$494</f>
        <v>0</v>
      </c>
    </row>
    <row r="646" spans="1:4">
      <c r="A646" s="9" t="s">
        <v>820</v>
      </c>
      <c r="B646" s="131" t="s">
        <v>360</v>
      </c>
      <c r="C646" s="88">
        <f>'MAL2T-2013A.XLS'!$J$495</f>
        <v>0</v>
      </c>
      <c r="D646" s="88">
        <f>'MAL2T-2013A.XLS'!$J$495</f>
        <v>0</v>
      </c>
    </row>
    <row r="647" spans="1:4">
      <c r="A647" s="9" t="s">
        <v>820</v>
      </c>
      <c r="B647" s="131" t="s">
        <v>393</v>
      </c>
      <c r="C647" s="88">
        <f>'MAL2T-2013A.XLS'!$J$496</f>
        <v>0</v>
      </c>
      <c r="D647" s="88">
        <f>'MAL2T-2013A.XLS'!$J$496</f>
        <v>0</v>
      </c>
    </row>
    <row r="648" spans="1:4">
      <c r="A648" s="9" t="s">
        <v>820</v>
      </c>
      <c r="B648" s="131" t="s">
        <v>472</v>
      </c>
      <c r="C648" s="88">
        <f>'MAL2T-2013A.XLS'!$J$497</f>
        <v>0</v>
      </c>
      <c r="D648" s="88">
        <f>'MAL2T-2013A.XLS'!$J$497</f>
        <v>0</v>
      </c>
    </row>
    <row r="649" spans="1:4">
      <c r="A649" s="9" t="s">
        <v>820</v>
      </c>
      <c r="B649" s="131" t="s">
        <v>473</v>
      </c>
      <c r="C649" s="88">
        <f>'MAL2T-2013A.XLS'!$J$498</f>
        <v>0</v>
      </c>
      <c r="D649" s="88">
        <f>'MAL2T-2013A.XLS'!$J$498</f>
        <v>0</v>
      </c>
    </row>
    <row r="650" spans="1:4">
      <c r="A650" s="9" t="s">
        <v>820</v>
      </c>
      <c r="B650" s="127" t="s">
        <v>206</v>
      </c>
      <c r="C650" s="119">
        <f>'MAL2T-2013A.XLS'!$J$499</f>
        <v>0</v>
      </c>
      <c r="D650" s="119">
        <f>'MAL2T-2013A.XLS'!$J$499</f>
        <v>0</v>
      </c>
    </row>
    <row r="651" spans="1:4">
      <c r="A651" s="9" t="s">
        <v>820</v>
      </c>
      <c r="B651" s="126" t="s">
        <v>392</v>
      </c>
      <c r="C651" s="88">
        <f>'MAL2T-2013A.XLS'!$J$500</f>
        <v>0</v>
      </c>
      <c r="D651" s="88">
        <f>'MAL2T-2013A.XLS'!$J$500</f>
        <v>0</v>
      </c>
    </row>
    <row r="652" spans="1:4">
      <c r="A652" s="9" t="s">
        <v>820</v>
      </c>
      <c r="B652" s="151" t="s">
        <v>231</v>
      </c>
      <c r="C652" s="88" t="s">
        <v>480</v>
      </c>
      <c r="D652" s="88" t="s">
        <v>480</v>
      </c>
    </row>
    <row r="653" spans="1:4">
      <c r="A653" s="9" t="s">
        <v>820</v>
      </c>
      <c r="B653" s="131" t="s">
        <v>858</v>
      </c>
      <c r="C653" s="88">
        <f>'MAL2T-2013A.XLS'!$K$493</f>
        <v>0</v>
      </c>
      <c r="D653" s="88">
        <f>'MAL2T-2013A.XLS'!$K$493</f>
        <v>0</v>
      </c>
    </row>
    <row r="654" spans="1:4">
      <c r="A654" s="9" t="s">
        <v>820</v>
      </c>
      <c r="B654" s="131" t="s">
        <v>21</v>
      </c>
      <c r="C654" s="88">
        <f>'MAL2T-2013A.XLS'!$K$494</f>
        <v>0</v>
      </c>
      <c r="D654" s="88">
        <f>'MAL2T-2013A.XLS'!$K$494</f>
        <v>0</v>
      </c>
    </row>
    <row r="655" spans="1:4">
      <c r="A655" s="9" t="s">
        <v>820</v>
      </c>
      <c r="B655" s="131" t="s">
        <v>360</v>
      </c>
      <c r="C655" s="88">
        <f>'MAL2T-2013A.XLS'!$K$495</f>
        <v>0</v>
      </c>
      <c r="D655" s="88">
        <f>'MAL2T-2013A.XLS'!$K$495</f>
        <v>0</v>
      </c>
    </row>
    <row r="656" spans="1:4">
      <c r="A656" s="9" t="s">
        <v>820</v>
      </c>
      <c r="B656" s="131" t="s">
        <v>393</v>
      </c>
      <c r="C656" s="88">
        <f>'MAL2T-2013A.XLS'!$K$496</f>
        <v>0</v>
      </c>
      <c r="D656" s="88">
        <f>'MAL2T-2013A.XLS'!$K$496</f>
        <v>0</v>
      </c>
    </row>
    <row r="657" spans="1:4">
      <c r="A657" s="9" t="s">
        <v>820</v>
      </c>
      <c r="B657" s="131" t="s">
        <v>472</v>
      </c>
      <c r="C657" s="88">
        <f>'MAL2T-2013A.XLS'!$K$497</f>
        <v>0</v>
      </c>
      <c r="D657" s="88">
        <f>'MAL2T-2013A.XLS'!$K$497</f>
        <v>0</v>
      </c>
    </row>
    <row r="658" spans="1:4">
      <c r="A658" s="9" t="s">
        <v>820</v>
      </c>
      <c r="B658" s="131" t="s">
        <v>473</v>
      </c>
      <c r="C658" s="88">
        <f>'MAL2T-2013A.XLS'!$K$498</f>
        <v>0</v>
      </c>
      <c r="D658" s="88">
        <f>'MAL2T-2013A.XLS'!$K$498</f>
        <v>0</v>
      </c>
    </row>
    <row r="659" spans="1:4">
      <c r="A659" s="9" t="s">
        <v>820</v>
      </c>
      <c r="B659" s="127" t="s">
        <v>206</v>
      </c>
      <c r="C659" s="119">
        <f>'MAL2T-2013A.XLS'!$K$499</f>
        <v>0</v>
      </c>
      <c r="D659" s="119">
        <f>'MAL2T-2013A.XLS'!$K$499</f>
        <v>0</v>
      </c>
    </row>
    <row r="660" spans="1:4">
      <c r="A660" s="9" t="s">
        <v>820</v>
      </c>
      <c r="B660" s="126" t="s">
        <v>392</v>
      </c>
      <c r="C660" s="88">
        <f>'MAL2T-2013A.XLS'!$K$500</f>
        <v>0</v>
      </c>
      <c r="D660" s="88">
        <f>'MAL2T-2013A.XLS'!$K$500</f>
        <v>0</v>
      </c>
    </row>
    <row r="661" spans="1:4">
      <c r="A661" s="9" t="s">
        <v>820</v>
      </c>
    </row>
    <row r="662" spans="1:4" ht="25.5">
      <c r="A662" s="9" t="s">
        <v>820</v>
      </c>
      <c r="B662" s="152" t="s">
        <v>678</v>
      </c>
      <c r="C662" s="88"/>
      <c r="D662" s="88"/>
    </row>
    <row r="663" spans="1:4">
      <c r="A663" s="9" t="s">
        <v>820</v>
      </c>
      <c r="B663" s="108" t="s">
        <v>761</v>
      </c>
      <c r="C663" s="88">
        <f>'MAL2T-2013A.XLS'!$F$506</f>
        <v>0</v>
      </c>
      <c r="D663" s="88">
        <f>'MAL2T-2013A.XLS'!$F$506</f>
        <v>0</v>
      </c>
    </row>
    <row r="664" spans="1:4">
      <c r="A664" s="9" t="s">
        <v>820</v>
      </c>
      <c r="B664" s="108" t="s">
        <v>762</v>
      </c>
      <c r="C664" s="88">
        <f>'MAL2T-2013A.XLS'!$G$506</f>
        <v>0</v>
      </c>
      <c r="D664" s="88">
        <f>'MAL2T-2013A.XLS'!$G$506</f>
        <v>0</v>
      </c>
    </row>
    <row r="665" spans="1:4">
      <c r="A665" s="9" t="s">
        <v>820</v>
      </c>
      <c r="B665" s="137"/>
      <c r="C665" s="88"/>
      <c r="D665" s="88"/>
    </row>
    <row r="666" spans="1:4" ht="45.75" customHeight="1">
      <c r="A666" s="9" t="s">
        <v>820</v>
      </c>
      <c r="B666" s="114" t="s">
        <v>783</v>
      </c>
      <c r="C666" s="88"/>
      <c r="D666" s="88"/>
    </row>
    <row r="667" spans="1:4" ht="25.5">
      <c r="A667" s="9" t="s">
        <v>820</v>
      </c>
      <c r="B667" s="129" t="s">
        <v>526</v>
      </c>
      <c r="C667" s="88" t="s">
        <v>563</v>
      </c>
      <c r="D667" s="88" t="s">
        <v>563</v>
      </c>
    </row>
    <row r="668" spans="1:4">
      <c r="A668" s="9" t="s">
        <v>820</v>
      </c>
      <c r="B668" s="126" t="s">
        <v>361</v>
      </c>
      <c r="C668" s="88">
        <f>'MAL2T-2013A.XLS'!$D$524</f>
        <v>0</v>
      </c>
      <c r="D668" s="88">
        <f>'MAL2T-2013A.XLS'!$D$524</f>
        <v>0</v>
      </c>
    </row>
    <row r="669" spans="1:4">
      <c r="A669" s="9" t="s">
        <v>820</v>
      </c>
      <c r="B669" s="126" t="s">
        <v>362</v>
      </c>
      <c r="C669" s="88">
        <f>'MAL2T-2013A.XLS'!$E$524</f>
        <v>0</v>
      </c>
      <c r="D669" s="88">
        <f>'MAL2T-2013A.XLS'!$E$524</f>
        <v>0</v>
      </c>
    </row>
    <row r="670" spans="1:4">
      <c r="A670" s="9" t="s">
        <v>820</v>
      </c>
      <c r="B670" s="126" t="s">
        <v>537</v>
      </c>
      <c r="C670" s="88">
        <f>'MAL2T-2013A.XLS'!$F$524</f>
        <v>0</v>
      </c>
      <c r="D670" s="88">
        <f>'MAL2T-2013A.XLS'!$F$524</f>
        <v>0</v>
      </c>
    </row>
    <row r="671" spans="1:4">
      <c r="A671" s="9" t="s">
        <v>820</v>
      </c>
      <c r="B671" s="126" t="s">
        <v>538</v>
      </c>
      <c r="C671" s="88">
        <f>'MAL2T-2013A.XLS'!$G$524</f>
        <v>0</v>
      </c>
      <c r="D671" s="88">
        <f>'MAL2T-2013A.XLS'!$G$524</f>
        <v>0</v>
      </c>
    </row>
    <row r="672" spans="1:4">
      <c r="A672" s="9" t="s">
        <v>820</v>
      </c>
      <c r="B672" s="123" t="s">
        <v>1237</v>
      </c>
      <c r="C672" s="88">
        <f>'MAL2T-2013A.XLS'!$H$524</f>
        <v>0</v>
      </c>
      <c r="D672" s="88">
        <f>'MAL2T-2013A.XLS'!$H$524</f>
        <v>0</v>
      </c>
    </row>
    <row r="673" spans="1:4">
      <c r="A673" s="9" t="s">
        <v>820</v>
      </c>
      <c r="B673" s="129" t="s">
        <v>1236</v>
      </c>
      <c r="C673" s="88" t="s">
        <v>563</v>
      </c>
      <c r="D673" s="88" t="s">
        <v>563</v>
      </c>
    </row>
    <row r="674" spans="1:4">
      <c r="A674" s="9" t="s">
        <v>820</v>
      </c>
      <c r="B674" s="126" t="s">
        <v>361</v>
      </c>
      <c r="C674" s="88">
        <f>'MAL2T-2013A.XLS'!$D$531</f>
        <v>0</v>
      </c>
      <c r="D674" s="88">
        <f>'MAL2T-2013A.XLS'!$D$531</f>
        <v>0</v>
      </c>
    </row>
    <row r="675" spans="1:4">
      <c r="A675" s="9" t="s">
        <v>820</v>
      </c>
      <c r="B675" s="126" t="s">
        <v>362</v>
      </c>
      <c r="C675" s="88">
        <f>'MAL2T-2013A.XLS'!$E$531</f>
        <v>0</v>
      </c>
      <c r="D675" s="88">
        <f>'MAL2T-2013A.XLS'!$E$531</f>
        <v>0</v>
      </c>
    </row>
    <row r="676" spans="1:4">
      <c r="A676" s="9" t="s">
        <v>820</v>
      </c>
      <c r="B676" s="126" t="s">
        <v>537</v>
      </c>
      <c r="C676" s="88">
        <f>'MAL2T-2013A.XLS'!$F$531</f>
        <v>0</v>
      </c>
      <c r="D676" s="88">
        <f>'MAL2T-2013A.XLS'!$F$531</f>
        <v>0</v>
      </c>
    </row>
    <row r="677" spans="1:4">
      <c r="A677" s="9" t="s">
        <v>820</v>
      </c>
      <c r="B677" s="126" t="s">
        <v>538</v>
      </c>
      <c r="C677" s="88">
        <f>'MAL2T-2013A.XLS'!$G$531</f>
        <v>0</v>
      </c>
      <c r="D677" s="88">
        <f>'MAL2T-2013A.XLS'!$G$531</f>
        <v>0</v>
      </c>
    </row>
    <row r="678" spans="1:4">
      <c r="A678" s="9" t="s">
        <v>820</v>
      </c>
      <c r="B678" s="123" t="s">
        <v>1237</v>
      </c>
      <c r="C678" s="88">
        <f>'MAL2T-2013A.XLS'!$H$531</f>
        <v>0</v>
      </c>
      <c r="D678" s="88">
        <f>'MAL2T-2013A.XLS'!$H$531</f>
        <v>0</v>
      </c>
    </row>
    <row r="679" spans="1:4">
      <c r="A679" s="9" t="s">
        <v>820</v>
      </c>
      <c r="B679" s="129" t="s">
        <v>831</v>
      </c>
      <c r="C679" s="88" t="s">
        <v>563</v>
      </c>
      <c r="D679" s="88" t="s">
        <v>563</v>
      </c>
    </row>
    <row r="680" spans="1:4">
      <c r="A680" s="9" t="s">
        <v>820</v>
      </c>
      <c r="B680" s="126" t="s">
        <v>361</v>
      </c>
      <c r="C680" s="88">
        <f>'MAL2T-2013A.XLS'!$D$538</f>
        <v>0</v>
      </c>
      <c r="D680" s="88">
        <f>'MAL2T-2013A.XLS'!$D$538</f>
        <v>0</v>
      </c>
    </row>
    <row r="681" spans="1:4">
      <c r="A681" s="9" t="s">
        <v>820</v>
      </c>
      <c r="B681" s="126" t="s">
        <v>362</v>
      </c>
      <c r="C681" s="88">
        <f>'MAL2T-2013A.XLS'!$E$538</f>
        <v>0</v>
      </c>
      <c r="D681" s="88">
        <f>'MAL2T-2013A.XLS'!$E$538</f>
        <v>0</v>
      </c>
    </row>
    <row r="682" spans="1:4">
      <c r="A682" s="9" t="s">
        <v>820</v>
      </c>
      <c r="B682" s="126" t="s">
        <v>537</v>
      </c>
      <c r="C682" s="88">
        <f>'MAL2T-2013A.XLS'!$F$538</f>
        <v>0</v>
      </c>
      <c r="D682" s="88">
        <f>'MAL2T-2013A.XLS'!$F$538</f>
        <v>0</v>
      </c>
    </row>
    <row r="683" spans="1:4">
      <c r="A683" s="9" t="s">
        <v>820</v>
      </c>
      <c r="B683" s="126" t="s">
        <v>538</v>
      </c>
      <c r="C683" s="88">
        <f>'MAL2T-2013A.XLS'!$G$538</f>
        <v>0</v>
      </c>
      <c r="D683" s="88">
        <f>'MAL2T-2013A.XLS'!$G$538</f>
        <v>0</v>
      </c>
    </row>
    <row r="684" spans="1:4">
      <c r="A684" s="9" t="s">
        <v>820</v>
      </c>
      <c r="B684" s="123" t="s">
        <v>1237</v>
      </c>
      <c r="C684" s="88">
        <f>'MAL2T-2013A.XLS'!$H$538</f>
        <v>0</v>
      </c>
      <c r="D684" s="88">
        <f>'MAL2T-2013A.XLS'!$H$538</f>
        <v>0</v>
      </c>
    </row>
    <row r="685" spans="1:4" ht="25.5">
      <c r="A685" s="9" t="s">
        <v>820</v>
      </c>
      <c r="B685" s="129" t="s">
        <v>527</v>
      </c>
      <c r="C685" s="88" t="s">
        <v>563</v>
      </c>
      <c r="D685" s="88" t="s">
        <v>563</v>
      </c>
    </row>
    <row r="686" spans="1:4">
      <c r="A686" s="9" t="s">
        <v>820</v>
      </c>
      <c r="B686" s="126" t="s">
        <v>361</v>
      </c>
      <c r="C686" s="88">
        <f>'MAL2T-2013A.XLS'!$D$545</f>
        <v>0</v>
      </c>
      <c r="D686" s="88">
        <f>'MAL2T-2013A.XLS'!$D$545</f>
        <v>0</v>
      </c>
    </row>
    <row r="687" spans="1:4">
      <c r="A687" s="9" t="s">
        <v>820</v>
      </c>
      <c r="B687" s="126" t="s">
        <v>362</v>
      </c>
      <c r="C687" s="88">
        <f>'MAL2T-2013A.XLS'!$E$545</f>
        <v>0</v>
      </c>
      <c r="D687" s="88">
        <f>'MAL2T-2013A.XLS'!$E$545</f>
        <v>0</v>
      </c>
    </row>
    <row r="688" spans="1:4">
      <c r="A688" s="9" t="s">
        <v>820</v>
      </c>
      <c r="B688" s="126" t="s">
        <v>537</v>
      </c>
      <c r="C688" s="88">
        <f>'MAL2T-2013A.XLS'!$F$545</f>
        <v>0</v>
      </c>
      <c r="D688" s="88">
        <f>'MAL2T-2013A.XLS'!$F$545</f>
        <v>0</v>
      </c>
    </row>
    <row r="689" spans="1:4">
      <c r="A689" s="9" t="s">
        <v>820</v>
      </c>
      <c r="B689" s="126" t="s">
        <v>538</v>
      </c>
      <c r="C689" s="88">
        <f>'MAL2T-2013A.XLS'!$G$545</f>
        <v>0</v>
      </c>
      <c r="D689" s="88">
        <f>'MAL2T-2013A.XLS'!$G$545</f>
        <v>0</v>
      </c>
    </row>
    <row r="690" spans="1:4">
      <c r="A690" s="9" t="s">
        <v>820</v>
      </c>
      <c r="B690" s="123" t="s">
        <v>1237</v>
      </c>
      <c r="C690" s="88">
        <f>'MAL2T-2013A.XLS'!$H$545</f>
        <v>0</v>
      </c>
      <c r="D690" s="88">
        <f>'MAL2T-2013A.XLS'!$H$545</f>
        <v>0</v>
      </c>
    </row>
    <row r="691" spans="1:4">
      <c r="A691" s="9" t="s">
        <v>820</v>
      </c>
      <c r="B691" s="129" t="s">
        <v>709</v>
      </c>
      <c r="C691" s="88" t="s">
        <v>563</v>
      </c>
      <c r="D691" s="88" t="s">
        <v>563</v>
      </c>
    </row>
    <row r="692" spans="1:4">
      <c r="A692" s="9" t="s">
        <v>820</v>
      </c>
      <c r="B692" s="126" t="s">
        <v>361</v>
      </c>
      <c r="C692" s="88">
        <f>'MAL2T-2013A.XLS'!$D$552</f>
        <v>0</v>
      </c>
      <c r="D692" s="88">
        <f>'MAL2T-2013A.XLS'!$D$552</f>
        <v>0</v>
      </c>
    </row>
    <row r="693" spans="1:4">
      <c r="A693" s="9" t="s">
        <v>820</v>
      </c>
      <c r="B693" s="126" t="s">
        <v>362</v>
      </c>
      <c r="C693" s="88">
        <f>'MAL2T-2013A.XLS'!$E$552</f>
        <v>0</v>
      </c>
      <c r="D693" s="88">
        <f>'MAL2T-2013A.XLS'!$E$552</f>
        <v>0</v>
      </c>
    </row>
    <row r="694" spans="1:4">
      <c r="A694" s="9" t="s">
        <v>820</v>
      </c>
      <c r="B694" s="126" t="s">
        <v>537</v>
      </c>
      <c r="C694" s="88">
        <f>'MAL2T-2013A.XLS'!$F$552</f>
        <v>0</v>
      </c>
      <c r="D694" s="88">
        <f>'MAL2T-2013A.XLS'!$F$552</f>
        <v>0</v>
      </c>
    </row>
    <row r="695" spans="1:4">
      <c r="A695" s="9" t="s">
        <v>820</v>
      </c>
      <c r="B695" s="126" t="s">
        <v>538</v>
      </c>
      <c r="C695" s="88">
        <f>'MAL2T-2013A.XLS'!$G$552</f>
        <v>0</v>
      </c>
      <c r="D695" s="88">
        <f>'MAL2T-2013A.XLS'!$G$552</f>
        <v>0</v>
      </c>
    </row>
    <row r="696" spans="1:4">
      <c r="A696" s="9" t="s">
        <v>820</v>
      </c>
      <c r="B696" s="123" t="s">
        <v>1237</v>
      </c>
      <c r="C696" s="88">
        <f>'MAL2T-2013A.XLS'!$H$552</f>
        <v>0</v>
      </c>
      <c r="D696" s="88">
        <f>'MAL2T-2013A.XLS'!$H$552</f>
        <v>0</v>
      </c>
    </row>
    <row r="697" spans="1:4">
      <c r="B697" s="131"/>
      <c r="C697" s="88"/>
      <c r="D697" s="88"/>
    </row>
    <row r="698" spans="1:4" ht="15.75">
      <c r="A698" s="9" t="s">
        <v>820</v>
      </c>
      <c r="B698" s="153" t="s">
        <v>769</v>
      </c>
      <c r="C698" s="88"/>
      <c r="D698" s="88"/>
    </row>
    <row r="699" spans="1:4">
      <c r="B699" s="108"/>
      <c r="C699" s="86"/>
      <c r="D699" s="86"/>
    </row>
    <row r="700" spans="1:4" ht="37.5">
      <c r="B700" s="125" t="s">
        <v>210</v>
      </c>
    </row>
    <row r="701" spans="1:4" ht="44.25" customHeight="1">
      <c r="B701" s="113" t="s">
        <v>1228</v>
      </c>
    </row>
    <row r="702" spans="1:4">
      <c r="B702" s="133" t="s">
        <v>710</v>
      </c>
      <c r="C702" s="85" t="s">
        <v>467</v>
      </c>
      <c r="D702" s="85" t="s">
        <v>467</v>
      </c>
    </row>
    <row r="703" spans="1:4">
      <c r="B703" s="126" t="s">
        <v>494</v>
      </c>
      <c r="C703" s="85">
        <f>'MAL2T-2013A.XLS'!$C$630</f>
        <v>0</v>
      </c>
      <c r="D703" s="85">
        <f>'MAL2T-2013A.XLS'!$C$630</f>
        <v>0</v>
      </c>
    </row>
    <row r="704" spans="1:4">
      <c r="B704" s="126" t="s">
        <v>730</v>
      </c>
      <c r="C704" s="85">
        <f>'MAL2T-2013A.XLS'!$C$631</f>
        <v>0</v>
      </c>
      <c r="D704" s="85">
        <f>'MAL2T-2013A.XLS'!$C$631</f>
        <v>0</v>
      </c>
    </row>
    <row r="705" spans="2:4">
      <c r="B705" s="127" t="s">
        <v>81</v>
      </c>
      <c r="C705" s="118">
        <f>'MAL2T-2013A.XLS'!$C$632</f>
        <v>0</v>
      </c>
      <c r="D705" s="118">
        <f>'MAL2T-2013A.XLS'!$C$632</f>
        <v>0</v>
      </c>
    </row>
    <row r="706" spans="2:4">
      <c r="B706" s="126" t="s">
        <v>82</v>
      </c>
      <c r="C706" s="85" t="str">
        <f>'MAL2T-2013A.XLS'!$C$633</f>
        <v>xxxx</v>
      </c>
      <c r="D706" s="85" t="str">
        <f>'MAL2T-2013A.XLS'!$C$633</f>
        <v>xxxx</v>
      </c>
    </row>
    <row r="707" spans="2:4">
      <c r="B707" s="126" t="s">
        <v>83</v>
      </c>
      <c r="C707" s="85">
        <f>'MAL2T-2013A.XLS'!$C$634</f>
        <v>0</v>
      </c>
      <c r="D707" s="85">
        <f>'MAL2T-2013A.XLS'!$C$634</f>
        <v>0</v>
      </c>
    </row>
    <row r="708" spans="2:4">
      <c r="B708" s="126" t="s">
        <v>84</v>
      </c>
      <c r="C708" s="85">
        <f>'MAL2T-2013A.XLS'!$C$635</f>
        <v>0</v>
      </c>
      <c r="D708" s="85">
        <f>'MAL2T-2013A.XLS'!$C$635</f>
        <v>0</v>
      </c>
    </row>
    <row r="709" spans="2:4">
      <c r="B709" s="126" t="s">
        <v>458</v>
      </c>
      <c r="C709" s="85">
        <f>'MAL2T-2013A.XLS'!$C$636</f>
        <v>0</v>
      </c>
      <c r="D709" s="85">
        <f>'MAL2T-2013A.XLS'!$C$636</f>
        <v>0</v>
      </c>
    </row>
    <row r="710" spans="2:4">
      <c r="B710" s="126" t="s">
        <v>869</v>
      </c>
      <c r="C710" s="85">
        <f>'MAL2T-2013A.XLS'!$C$637</f>
        <v>0</v>
      </c>
      <c r="D710" s="85">
        <f>'MAL2T-2013A.XLS'!$C$637</f>
        <v>0</v>
      </c>
    </row>
    <row r="711" spans="2:4">
      <c r="B711" s="127" t="s">
        <v>401</v>
      </c>
      <c r="C711" s="118">
        <f>'MAL2T-2013A.XLS'!$C$638</f>
        <v>0</v>
      </c>
      <c r="D711" s="118">
        <f>'MAL2T-2013A.XLS'!$C$638</f>
        <v>0</v>
      </c>
    </row>
    <row r="712" spans="2:4">
      <c r="B712" s="126" t="s">
        <v>82</v>
      </c>
      <c r="C712" s="85" t="str">
        <f>'MAL2T-2013A.XLS'!$C$639</f>
        <v>xxxx</v>
      </c>
      <c r="D712" s="85" t="str">
        <f>'MAL2T-2013A.XLS'!$C$639</f>
        <v>xxxx</v>
      </c>
    </row>
    <row r="713" spans="2:4">
      <c r="B713" s="126" t="s">
        <v>598</v>
      </c>
      <c r="C713" s="85">
        <f>'MAL2T-2013A.XLS'!$C$640</f>
        <v>0</v>
      </c>
      <c r="D713" s="85">
        <f>'MAL2T-2013A.XLS'!$C$640</f>
        <v>0</v>
      </c>
    </row>
    <row r="714" spans="2:4">
      <c r="B714" s="126" t="s">
        <v>85</v>
      </c>
      <c r="C714" s="85">
        <f>'MAL2T-2013A.XLS'!$C$641</f>
        <v>0</v>
      </c>
      <c r="D714" s="85">
        <f>'MAL2T-2013A.XLS'!$C$641</f>
        <v>0</v>
      </c>
    </row>
    <row r="715" spans="2:4">
      <c r="B715" s="127" t="s">
        <v>763</v>
      </c>
      <c r="C715" s="118">
        <f>'MAL2T-2013A.XLS'!$C$642</f>
        <v>0</v>
      </c>
      <c r="D715" s="118">
        <f>'MAL2T-2013A.XLS'!$C$642</f>
        <v>0</v>
      </c>
    </row>
    <row r="716" spans="2:4">
      <c r="B716" s="133" t="s">
        <v>711</v>
      </c>
      <c r="C716" s="85" t="s">
        <v>467</v>
      </c>
      <c r="D716" s="85" t="s">
        <v>467</v>
      </c>
    </row>
    <row r="717" spans="2:4">
      <c r="B717" s="126" t="s">
        <v>494</v>
      </c>
      <c r="C717" s="85">
        <f>'MAL2T-2013A.XLS'!$D$630</f>
        <v>0</v>
      </c>
      <c r="D717" s="85">
        <f>'MAL2T-2013A.XLS'!$D$630</f>
        <v>0</v>
      </c>
    </row>
    <row r="718" spans="2:4">
      <c r="B718" s="126" t="s">
        <v>730</v>
      </c>
      <c r="C718" s="85">
        <f>'MAL2T-2013A.XLS'!$D$631</f>
        <v>0</v>
      </c>
      <c r="D718" s="85">
        <f>'MAL2T-2013A.XLS'!$D$631</f>
        <v>0</v>
      </c>
    </row>
    <row r="719" spans="2:4">
      <c r="B719" s="127" t="s">
        <v>81</v>
      </c>
      <c r="C719" s="118">
        <f>'MAL2T-2013A.XLS'!$D$632</f>
        <v>0</v>
      </c>
      <c r="D719" s="118">
        <f>'MAL2T-2013A.XLS'!$D$632</f>
        <v>0</v>
      </c>
    </row>
    <row r="720" spans="2:4">
      <c r="B720" s="126" t="s">
        <v>82</v>
      </c>
      <c r="C720" s="85" t="str">
        <f>'MAL2T-2013A.XLS'!$D$633</f>
        <v>xxxx</v>
      </c>
      <c r="D720" s="85" t="str">
        <f>'MAL2T-2013A.XLS'!$D$633</f>
        <v>xxxx</v>
      </c>
    </row>
    <row r="721" spans="2:4">
      <c r="B721" s="126" t="s">
        <v>83</v>
      </c>
      <c r="C721" s="85">
        <f>'MAL2T-2013A.XLS'!$D$634</f>
        <v>0</v>
      </c>
      <c r="D721" s="85">
        <f>'MAL2T-2013A.XLS'!$D$634</f>
        <v>0</v>
      </c>
    </row>
    <row r="722" spans="2:4">
      <c r="B722" s="126" t="s">
        <v>84</v>
      </c>
      <c r="C722" s="85">
        <f>'MAL2T-2013A.XLS'!$D$635</f>
        <v>0</v>
      </c>
      <c r="D722" s="85">
        <f>'MAL2T-2013A.XLS'!$D$635</f>
        <v>0</v>
      </c>
    </row>
    <row r="723" spans="2:4">
      <c r="B723" s="126" t="s">
        <v>458</v>
      </c>
      <c r="C723" s="85">
        <f>'MAL2T-2013A.XLS'!$D$636</f>
        <v>0</v>
      </c>
      <c r="D723" s="85">
        <f>'MAL2T-2013A.XLS'!$D$636</f>
        <v>0</v>
      </c>
    </row>
    <row r="724" spans="2:4">
      <c r="B724" s="126" t="s">
        <v>869</v>
      </c>
      <c r="C724" s="85">
        <f>'MAL2T-2013A.XLS'!$D$637</f>
        <v>0</v>
      </c>
      <c r="D724" s="85">
        <f>'MAL2T-2013A.XLS'!$D$637</f>
        <v>0</v>
      </c>
    </row>
    <row r="725" spans="2:4">
      <c r="B725" s="127" t="s">
        <v>401</v>
      </c>
      <c r="C725" s="118">
        <f>'MAL2T-2013A.XLS'!$D$638</f>
        <v>0</v>
      </c>
      <c r="D725" s="118">
        <f>'MAL2T-2013A.XLS'!$D$638</f>
        <v>0</v>
      </c>
    </row>
    <row r="726" spans="2:4">
      <c r="B726" s="126" t="s">
        <v>82</v>
      </c>
      <c r="C726" s="85" t="str">
        <f>'MAL2T-2013A.XLS'!$D$639</f>
        <v>xxxx</v>
      </c>
      <c r="D726" s="85" t="str">
        <f>'MAL2T-2013A.XLS'!$D$639</f>
        <v>xxxx</v>
      </c>
    </row>
    <row r="727" spans="2:4">
      <c r="B727" s="126" t="s">
        <v>598</v>
      </c>
      <c r="C727" s="85">
        <f>'MAL2T-2013A.XLS'!$D$640</f>
        <v>0</v>
      </c>
      <c r="D727" s="85">
        <f>'MAL2T-2013A.XLS'!$D$640</f>
        <v>0</v>
      </c>
    </row>
    <row r="728" spans="2:4">
      <c r="B728" s="126" t="s">
        <v>85</v>
      </c>
      <c r="C728" s="85">
        <f>'MAL2T-2013A.XLS'!$D$641</f>
        <v>0</v>
      </c>
      <c r="D728" s="85">
        <f>'MAL2T-2013A.XLS'!$D$641</f>
        <v>0</v>
      </c>
    </row>
    <row r="729" spans="2:4">
      <c r="B729" s="127" t="s">
        <v>763</v>
      </c>
      <c r="C729" s="118">
        <f>'MAL2T-2013A.XLS'!$D$642</f>
        <v>0</v>
      </c>
      <c r="D729" s="118">
        <f>'MAL2T-2013A.XLS'!$D$642</f>
        <v>0</v>
      </c>
    </row>
    <row r="730" spans="2:4">
      <c r="B730" s="133" t="s">
        <v>712</v>
      </c>
      <c r="C730" s="85" t="s">
        <v>467</v>
      </c>
      <c r="D730" s="85" t="s">
        <v>467</v>
      </c>
    </row>
    <row r="731" spans="2:4">
      <c r="B731" s="126" t="s">
        <v>494</v>
      </c>
      <c r="C731" s="85">
        <f>'MAL2T-2013A.XLS'!$E$630</f>
        <v>0</v>
      </c>
      <c r="D731" s="85">
        <f>'MAL2T-2013A.XLS'!$E$630</f>
        <v>0</v>
      </c>
    </row>
    <row r="732" spans="2:4">
      <c r="B732" s="126" t="s">
        <v>730</v>
      </c>
      <c r="C732" s="85">
        <f>'MAL2T-2013A.XLS'!$E$631</f>
        <v>0</v>
      </c>
      <c r="D732" s="85">
        <f>'MAL2T-2013A.XLS'!$E$631</f>
        <v>0</v>
      </c>
    </row>
    <row r="733" spans="2:4">
      <c r="B733" s="127" t="s">
        <v>81</v>
      </c>
      <c r="C733" s="118">
        <f>'MAL2T-2013A.XLS'!$E$632</f>
        <v>0</v>
      </c>
      <c r="D733" s="118">
        <f>'MAL2T-2013A.XLS'!$E$632</f>
        <v>0</v>
      </c>
    </row>
    <row r="734" spans="2:4">
      <c r="B734" s="126" t="s">
        <v>82</v>
      </c>
      <c r="C734" s="85" t="str">
        <f>'MAL2T-2013A.XLS'!$E$633</f>
        <v>xxxx</v>
      </c>
      <c r="D734" s="85" t="str">
        <f>'MAL2T-2013A.XLS'!$E$633</f>
        <v>xxxx</v>
      </c>
    </row>
    <row r="735" spans="2:4">
      <c r="B735" s="126" t="s">
        <v>83</v>
      </c>
      <c r="C735" s="85">
        <f>'MAL2T-2013A.XLS'!$E$634</f>
        <v>0</v>
      </c>
      <c r="D735" s="85">
        <f>'MAL2T-2013A.XLS'!$E$634</f>
        <v>0</v>
      </c>
    </row>
    <row r="736" spans="2:4">
      <c r="B736" s="126" t="s">
        <v>84</v>
      </c>
      <c r="C736" s="85">
        <f>'MAL2T-2013A.XLS'!$E$635</f>
        <v>0</v>
      </c>
      <c r="D736" s="85">
        <f>'MAL2T-2013A.XLS'!$E$635</f>
        <v>0</v>
      </c>
    </row>
    <row r="737" spans="2:4">
      <c r="B737" s="126" t="s">
        <v>458</v>
      </c>
      <c r="C737" s="85">
        <f>'MAL2T-2013A.XLS'!$E$636</f>
        <v>0</v>
      </c>
      <c r="D737" s="85">
        <f>'MAL2T-2013A.XLS'!$E$636</f>
        <v>0</v>
      </c>
    </row>
    <row r="738" spans="2:4">
      <c r="B738" s="126" t="s">
        <v>869</v>
      </c>
      <c r="C738" s="85">
        <f>'MAL2T-2013A.XLS'!$E$637</f>
        <v>0</v>
      </c>
      <c r="D738" s="85">
        <f>'MAL2T-2013A.XLS'!$E$637</f>
        <v>0</v>
      </c>
    </row>
    <row r="739" spans="2:4">
      <c r="B739" s="127" t="s">
        <v>401</v>
      </c>
      <c r="C739" s="118">
        <f>'MAL2T-2013A.XLS'!$E$638</f>
        <v>0</v>
      </c>
      <c r="D739" s="118">
        <f>'MAL2T-2013A.XLS'!$E$638</f>
        <v>0</v>
      </c>
    </row>
    <row r="740" spans="2:4">
      <c r="B740" s="126" t="s">
        <v>82</v>
      </c>
      <c r="C740" s="85" t="str">
        <f>'MAL2T-2013A.XLS'!$E$639</f>
        <v>xxxx</v>
      </c>
      <c r="D740" s="85" t="str">
        <f>'MAL2T-2013A.XLS'!$E$639</f>
        <v>xxxx</v>
      </c>
    </row>
    <row r="741" spans="2:4">
      <c r="B741" s="126" t="s">
        <v>598</v>
      </c>
      <c r="C741" s="85">
        <f>'MAL2T-2013A.XLS'!$E$640</f>
        <v>0</v>
      </c>
      <c r="D741" s="85">
        <f>'MAL2T-2013A.XLS'!$E$640</f>
        <v>0</v>
      </c>
    </row>
    <row r="742" spans="2:4">
      <c r="B742" s="126" t="s">
        <v>85</v>
      </c>
      <c r="C742" s="85">
        <f>'MAL2T-2013A.XLS'!$E$641</f>
        <v>0</v>
      </c>
      <c r="D742" s="85">
        <f>'MAL2T-2013A.XLS'!$E$641</f>
        <v>0</v>
      </c>
    </row>
    <row r="743" spans="2:4">
      <c r="B743" s="127" t="s">
        <v>763</v>
      </c>
      <c r="C743" s="118">
        <f>'MAL2T-2013A.XLS'!$E$642</f>
        <v>0</v>
      </c>
      <c r="D743" s="118">
        <f>'MAL2T-2013A.XLS'!$E$642</f>
        <v>0</v>
      </c>
    </row>
    <row r="744" spans="2:4">
      <c r="B744" s="133" t="s">
        <v>713</v>
      </c>
      <c r="C744" s="85" t="s">
        <v>467</v>
      </c>
      <c r="D744" s="85" t="s">
        <v>467</v>
      </c>
    </row>
    <row r="745" spans="2:4">
      <c r="B745" s="126" t="s">
        <v>494</v>
      </c>
      <c r="C745" s="85">
        <f>'MAL2T-2013A.XLS'!$F$630</f>
        <v>0</v>
      </c>
      <c r="D745" s="85">
        <f>'MAL2T-2013A.XLS'!$F$630</f>
        <v>0</v>
      </c>
    </row>
    <row r="746" spans="2:4">
      <c r="B746" s="126" t="s">
        <v>730</v>
      </c>
      <c r="C746" s="85">
        <f>'MAL2T-2013A.XLS'!$F$631</f>
        <v>0</v>
      </c>
      <c r="D746" s="85">
        <f>'MAL2T-2013A.XLS'!$F$631</f>
        <v>0</v>
      </c>
    </row>
    <row r="747" spans="2:4">
      <c r="B747" s="127" t="s">
        <v>81</v>
      </c>
      <c r="C747" s="118">
        <f>'MAL2T-2013A.XLS'!$F$632</f>
        <v>0</v>
      </c>
      <c r="D747" s="118">
        <f>'MAL2T-2013A.XLS'!$F$632</f>
        <v>0</v>
      </c>
    </row>
    <row r="748" spans="2:4">
      <c r="B748" s="126" t="s">
        <v>82</v>
      </c>
      <c r="C748" s="85" t="str">
        <f>'MAL2T-2013A.XLS'!$F$633</f>
        <v>xxxx</v>
      </c>
      <c r="D748" s="85" t="str">
        <f>'MAL2T-2013A.XLS'!$F$633</f>
        <v>xxxx</v>
      </c>
    </row>
    <row r="749" spans="2:4">
      <c r="B749" s="126" t="s">
        <v>83</v>
      </c>
      <c r="C749" s="85">
        <f>'MAL2T-2013A.XLS'!$F$634</f>
        <v>0</v>
      </c>
      <c r="D749" s="85">
        <f>'MAL2T-2013A.XLS'!$F$634</f>
        <v>0</v>
      </c>
    </row>
    <row r="750" spans="2:4">
      <c r="B750" s="126" t="s">
        <v>84</v>
      </c>
      <c r="C750" s="85">
        <f>'MAL2T-2013A.XLS'!$F$635</f>
        <v>0</v>
      </c>
      <c r="D750" s="85">
        <f>'MAL2T-2013A.XLS'!$F$635</f>
        <v>0</v>
      </c>
    </row>
    <row r="751" spans="2:4">
      <c r="B751" s="126" t="s">
        <v>458</v>
      </c>
      <c r="C751" s="85">
        <f>'MAL2T-2013A.XLS'!$F$636</f>
        <v>0</v>
      </c>
      <c r="D751" s="85">
        <f>'MAL2T-2013A.XLS'!$F$636</f>
        <v>0</v>
      </c>
    </row>
    <row r="752" spans="2:4">
      <c r="B752" s="126" t="s">
        <v>869</v>
      </c>
      <c r="C752" s="85">
        <f>'MAL2T-2013A.XLS'!$F$637</f>
        <v>0</v>
      </c>
      <c r="D752" s="85">
        <f>'MAL2T-2013A.XLS'!$F$637</f>
        <v>0</v>
      </c>
    </row>
    <row r="753" spans="2:4">
      <c r="B753" s="127" t="s">
        <v>401</v>
      </c>
      <c r="C753" s="118">
        <f>'MAL2T-2013A.XLS'!$F$638</f>
        <v>0</v>
      </c>
      <c r="D753" s="118">
        <f>'MAL2T-2013A.XLS'!$F$638</f>
        <v>0</v>
      </c>
    </row>
    <row r="754" spans="2:4">
      <c r="B754" s="126" t="s">
        <v>82</v>
      </c>
      <c r="C754" s="85" t="str">
        <f>'MAL2T-2013A.XLS'!$F$639</f>
        <v>xxxx</v>
      </c>
      <c r="D754" s="85" t="str">
        <f>'MAL2T-2013A.XLS'!$F$639</f>
        <v>xxxx</v>
      </c>
    </row>
    <row r="755" spans="2:4">
      <c r="B755" s="126" t="s">
        <v>598</v>
      </c>
      <c r="C755" s="85">
        <f>'MAL2T-2013A.XLS'!$F$640</f>
        <v>0</v>
      </c>
      <c r="D755" s="85">
        <f>'MAL2T-2013A.XLS'!$F$640</f>
        <v>0</v>
      </c>
    </row>
    <row r="756" spans="2:4">
      <c r="B756" s="126" t="s">
        <v>85</v>
      </c>
      <c r="C756" s="85">
        <f>'MAL2T-2013A.XLS'!$F$641</f>
        <v>0</v>
      </c>
      <c r="D756" s="85">
        <f>'MAL2T-2013A.XLS'!$F$641</f>
        <v>0</v>
      </c>
    </row>
    <row r="757" spans="2:4">
      <c r="B757" s="127" t="s">
        <v>763</v>
      </c>
      <c r="C757" s="118">
        <f>'MAL2T-2013A.XLS'!$F$642</f>
        <v>0</v>
      </c>
      <c r="D757" s="118">
        <f>'MAL2T-2013A.XLS'!$F$642</f>
        <v>0</v>
      </c>
    </row>
    <row r="758" spans="2:4">
      <c r="B758" s="133" t="s">
        <v>714</v>
      </c>
      <c r="C758" s="85" t="s">
        <v>467</v>
      </c>
      <c r="D758" s="85" t="s">
        <v>467</v>
      </c>
    </row>
    <row r="759" spans="2:4">
      <c r="B759" s="126" t="s">
        <v>494</v>
      </c>
      <c r="C759" s="85">
        <f>'MAL2T-2013A.XLS'!$G$630</f>
        <v>0</v>
      </c>
      <c r="D759" s="85">
        <f>'MAL2T-2013A.XLS'!$G$630</f>
        <v>0</v>
      </c>
    </row>
    <row r="760" spans="2:4">
      <c r="B760" s="126" t="s">
        <v>730</v>
      </c>
      <c r="C760" s="85">
        <f>'MAL2T-2013A.XLS'!$G$631</f>
        <v>0</v>
      </c>
      <c r="D760" s="85">
        <f>'MAL2T-2013A.XLS'!$G$631</f>
        <v>0</v>
      </c>
    </row>
    <row r="761" spans="2:4">
      <c r="B761" s="127" t="s">
        <v>81</v>
      </c>
      <c r="C761" s="118">
        <f>'MAL2T-2013A.XLS'!$G$632</f>
        <v>0</v>
      </c>
      <c r="D761" s="118">
        <f>'MAL2T-2013A.XLS'!$G$632</f>
        <v>0</v>
      </c>
    </row>
    <row r="762" spans="2:4">
      <c r="B762" s="126" t="s">
        <v>82</v>
      </c>
      <c r="C762" s="85" t="str">
        <f>'MAL2T-2013A.XLS'!$G$633</f>
        <v>xxxx</v>
      </c>
      <c r="D762" s="85" t="str">
        <f>'MAL2T-2013A.XLS'!$G$633</f>
        <v>xxxx</v>
      </c>
    </row>
    <row r="763" spans="2:4">
      <c r="B763" s="126" t="s">
        <v>83</v>
      </c>
      <c r="C763" s="85">
        <f>'MAL2T-2013A.XLS'!$G$634</f>
        <v>0</v>
      </c>
      <c r="D763" s="85">
        <f>'MAL2T-2013A.XLS'!$G$634</f>
        <v>0</v>
      </c>
    </row>
    <row r="764" spans="2:4">
      <c r="B764" s="126" t="s">
        <v>84</v>
      </c>
      <c r="C764" s="85">
        <f>'MAL2T-2013A.XLS'!$G$635</f>
        <v>0</v>
      </c>
      <c r="D764" s="85">
        <f>'MAL2T-2013A.XLS'!$G$635</f>
        <v>0</v>
      </c>
    </row>
    <row r="765" spans="2:4">
      <c r="B765" s="126" t="s">
        <v>458</v>
      </c>
      <c r="C765" s="85">
        <f>'MAL2T-2013A.XLS'!$G$636</f>
        <v>0</v>
      </c>
      <c r="D765" s="85">
        <f>'MAL2T-2013A.XLS'!$G$636</f>
        <v>0</v>
      </c>
    </row>
    <row r="766" spans="2:4">
      <c r="B766" s="126" t="s">
        <v>869</v>
      </c>
      <c r="C766" s="85">
        <f>'MAL2T-2013A.XLS'!$G$637</f>
        <v>0</v>
      </c>
      <c r="D766" s="85">
        <f>'MAL2T-2013A.XLS'!$G$637</f>
        <v>0</v>
      </c>
    </row>
    <row r="767" spans="2:4">
      <c r="B767" s="127" t="s">
        <v>401</v>
      </c>
      <c r="C767" s="118">
        <f>'MAL2T-2013A.XLS'!$G$638</f>
        <v>0</v>
      </c>
      <c r="D767" s="118">
        <f>'MAL2T-2013A.XLS'!$G$638</f>
        <v>0</v>
      </c>
    </row>
    <row r="768" spans="2:4">
      <c r="B768" s="126" t="s">
        <v>82</v>
      </c>
      <c r="C768" s="85" t="str">
        <f>'MAL2T-2013A.XLS'!$G$639</f>
        <v>xxxx</v>
      </c>
      <c r="D768" s="85" t="str">
        <f>'MAL2T-2013A.XLS'!$G$639</f>
        <v>xxxx</v>
      </c>
    </row>
    <row r="769" spans="2:4">
      <c r="B769" s="126" t="s">
        <v>598</v>
      </c>
      <c r="C769" s="85">
        <f>'MAL2T-2013A.XLS'!$G$640</f>
        <v>0</v>
      </c>
      <c r="D769" s="85">
        <f>'MAL2T-2013A.XLS'!$G$640</f>
        <v>0</v>
      </c>
    </row>
    <row r="770" spans="2:4">
      <c r="B770" s="126" t="s">
        <v>85</v>
      </c>
      <c r="C770" s="85">
        <f>'MAL2T-2013A.XLS'!$G$641</f>
        <v>0</v>
      </c>
      <c r="D770" s="85">
        <f>'MAL2T-2013A.XLS'!$G$641</f>
        <v>0</v>
      </c>
    </row>
    <row r="771" spans="2:4">
      <c r="B771" s="127" t="s">
        <v>763</v>
      </c>
      <c r="C771" s="118">
        <f>'MAL2T-2013A.XLS'!$G$642</f>
        <v>0</v>
      </c>
      <c r="D771" s="118">
        <f>'MAL2T-2013A.XLS'!$G$642</f>
        <v>0</v>
      </c>
    </row>
    <row r="772" spans="2:4">
      <c r="B772" s="133" t="s">
        <v>715</v>
      </c>
      <c r="C772" s="85" t="s">
        <v>467</v>
      </c>
      <c r="D772" s="85" t="s">
        <v>467</v>
      </c>
    </row>
    <row r="773" spans="2:4">
      <c r="B773" s="126" t="s">
        <v>494</v>
      </c>
      <c r="C773" s="85">
        <f>'MAL2T-2013A.XLS'!$H$630</f>
        <v>0</v>
      </c>
      <c r="D773" s="85">
        <f>'MAL2T-2013A.XLS'!$H$630</f>
        <v>0</v>
      </c>
    </row>
    <row r="774" spans="2:4">
      <c r="B774" s="126" t="s">
        <v>730</v>
      </c>
      <c r="C774" s="85">
        <f>'MAL2T-2013A.XLS'!$H$631</f>
        <v>0</v>
      </c>
      <c r="D774" s="85">
        <f>'MAL2T-2013A.XLS'!$H$631</f>
        <v>0</v>
      </c>
    </row>
    <row r="775" spans="2:4">
      <c r="B775" s="127" t="s">
        <v>81</v>
      </c>
      <c r="C775" s="118">
        <f>'MAL2T-2013A.XLS'!$H$632</f>
        <v>0</v>
      </c>
      <c r="D775" s="118">
        <f>'MAL2T-2013A.XLS'!$H$632</f>
        <v>0</v>
      </c>
    </row>
    <row r="776" spans="2:4">
      <c r="B776" s="126" t="s">
        <v>82</v>
      </c>
      <c r="C776" s="85" t="str">
        <f>'MAL2T-2013A.XLS'!$H$633</f>
        <v>xxxx</v>
      </c>
      <c r="D776" s="85" t="str">
        <f>'MAL2T-2013A.XLS'!$H$633</f>
        <v>xxxx</v>
      </c>
    </row>
    <row r="777" spans="2:4">
      <c r="B777" s="126" t="s">
        <v>83</v>
      </c>
      <c r="C777" s="85">
        <f>'MAL2T-2013A.XLS'!$H$634</f>
        <v>0</v>
      </c>
      <c r="D777" s="85">
        <f>'MAL2T-2013A.XLS'!$H$634</f>
        <v>0</v>
      </c>
    </row>
    <row r="778" spans="2:4">
      <c r="B778" s="126" t="s">
        <v>84</v>
      </c>
      <c r="C778" s="85">
        <f>'MAL2T-2013A.XLS'!$H$635</f>
        <v>0</v>
      </c>
      <c r="D778" s="85">
        <f>'MAL2T-2013A.XLS'!$H$635</f>
        <v>0</v>
      </c>
    </row>
    <row r="779" spans="2:4">
      <c r="B779" s="126" t="s">
        <v>458</v>
      </c>
      <c r="C779" s="85">
        <f>'MAL2T-2013A.XLS'!$H$636</f>
        <v>0</v>
      </c>
      <c r="D779" s="85">
        <f>'MAL2T-2013A.XLS'!$H$636</f>
        <v>0</v>
      </c>
    </row>
    <row r="780" spans="2:4">
      <c r="B780" s="126" t="s">
        <v>869</v>
      </c>
      <c r="C780" s="85">
        <f>'MAL2T-2013A.XLS'!$H$637</f>
        <v>0</v>
      </c>
      <c r="D780" s="85">
        <f>'MAL2T-2013A.XLS'!$H$637</f>
        <v>0</v>
      </c>
    </row>
    <row r="781" spans="2:4">
      <c r="B781" s="127" t="s">
        <v>401</v>
      </c>
      <c r="C781" s="118">
        <f>'MAL2T-2013A.XLS'!$H$638</f>
        <v>0</v>
      </c>
      <c r="D781" s="118">
        <f>'MAL2T-2013A.XLS'!$H$638</f>
        <v>0</v>
      </c>
    </row>
    <row r="782" spans="2:4">
      <c r="B782" s="126" t="s">
        <v>82</v>
      </c>
      <c r="C782" s="85" t="str">
        <f>'MAL2T-2013A.XLS'!$H$639</f>
        <v>xxxx</v>
      </c>
      <c r="D782" s="85" t="str">
        <f>'MAL2T-2013A.XLS'!$H$639</f>
        <v>xxxx</v>
      </c>
    </row>
    <row r="783" spans="2:4">
      <c r="B783" s="126" t="s">
        <v>598</v>
      </c>
      <c r="C783" s="85">
        <f>'MAL2T-2013A.XLS'!$H$640</f>
        <v>0</v>
      </c>
      <c r="D783" s="85">
        <f>'MAL2T-2013A.XLS'!$H$640</f>
        <v>0</v>
      </c>
    </row>
    <row r="784" spans="2:4">
      <c r="B784" s="126" t="s">
        <v>85</v>
      </c>
      <c r="C784" s="85">
        <f>'MAL2T-2013A.XLS'!$H$641</f>
        <v>0</v>
      </c>
      <c r="D784" s="85">
        <f>'MAL2T-2013A.XLS'!$H$641</f>
        <v>0</v>
      </c>
    </row>
    <row r="785" spans="2:4">
      <c r="B785" s="127" t="s">
        <v>763</v>
      </c>
      <c r="C785" s="118">
        <f>'MAL2T-2013A.XLS'!$H$642</f>
        <v>0</v>
      </c>
      <c r="D785" s="118">
        <f>'MAL2T-2013A.XLS'!$H$642</f>
        <v>0</v>
      </c>
    </row>
    <row r="786" spans="2:4">
      <c r="B786" s="133" t="s">
        <v>716</v>
      </c>
      <c r="C786" s="85" t="s">
        <v>467</v>
      </c>
      <c r="D786" s="85" t="s">
        <v>467</v>
      </c>
    </row>
    <row r="787" spans="2:4">
      <c r="B787" s="126" t="s">
        <v>494</v>
      </c>
      <c r="C787" s="85">
        <f>'MAL2T-2013A.XLS'!$I$630</f>
        <v>0</v>
      </c>
      <c r="D787" s="85">
        <f>'MAL2T-2013A.XLS'!$I$630</f>
        <v>0</v>
      </c>
    </row>
    <row r="788" spans="2:4">
      <c r="B788" s="126" t="s">
        <v>730</v>
      </c>
      <c r="C788" s="85">
        <f>'MAL2T-2013A.XLS'!$I$631</f>
        <v>0</v>
      </c>
      <c r="D788" s="85">
        <f>'MAL2T-2013A.XLS'!$I$631</f>
        <v>0</v>
      </c>
    </row>
    <row r="789" spans="2:4">
      <c r="B789" s="127" t="s">
        <v>81</v>
      </c>
      <c r="C789" s="118">
        <f>'MAL2T-2013A.XLS'!$I$632</f>
        <v>0</v>
      </c>
      <c r="D789" s="118">
        <f>'MAL2T-2013A.XLS'!$I$632</f>
        <v>0</v>
      </c>
    </row>
    <row r="790" spans="2:4">
      <c r="B790" s="126" t="s">
        <v>82</v>
      </c>
      <c r="C790" s="85" t="str">
        <f>'MAL2T-2013A.XLS'!$I$633</f>
        <v>xxxx</v>
      </c>
      <c r="D790" s="85" t="str">
        <f>'MAL2T-2013A.XLS'!$I$633</f>
        <v>xxxx</v>
      </c>
    </row>
    <row r="791" spans="2:4">
      <c r="B791" s="126" t="s">
        <v>83</v>
      </c>
      <c r="C791" s="85">
        <f>'MAL2T-2013A.XLS'!$I$634</f>
        <v>0</v>
      </c>
      <c r="D791" s="85">
        <f>'MAL2T-2013A.XLS'!$I$634</f>
        <v>0</v>
      </c>
    </row>
    <row r="792" spans="2:4">
      <c r="B792" s="126" t="s">
        <v>84</v>
      </c>
      <c r="C792" s="85">
        <f>'MAL2T-2013A.XLS'!$I$635</f>
        <v>0</v>
      </c>
      <c r="D792" s="85">
        <f>'MAL2T-2013A.XLS'!$I$635</f>
        <v>0</v>
      </c>
    </row>
    <row r="793" spans="2:4">
      <c r="B793" s="126" t="s">
        <v>458</v>
      </c>
      <c r="C793" s="85">
        <f>'MAL2T-2013A.XLS'!$I$636</f>
        <v>0</v>
      </c>
      <c r="D793" s="85">
        <f>'MAL2T-2013A.XLS'!$I$636</f>
        <v>0</v>
      </c>
    </row>
    <row r="794" spans="2:4">
      <c r="B794" s="126" t="s">
        <v>869</v>
      </c>
      <c r="C794" s="85">
        <f>'MAL2T-2013A.XLS'!$I$637</f>
        <v>0</v>
      </c>
      <c r="D794" s="85">
        <f>'MAL2T-2013A.XLS'!$I$637</f>
        <v>0</v>
      </c>
    </row>
    <row r="795" spans="2:4">
      <c r="B795" s="127" t="s">
        <v>401</v>
      </c>
      <c r="C795" s="118">
        <f>'MAL2T-2013A.XLS'!$I$638</f>
        <v>0</v>
      </c>
      <c r="D795" s="118">
        <f>'MAL2T-2013A.XLS'!$I$638</f>
        <v>0</v>
      </c>
    </row>
    <row r="796" spans="2:4">
      <c r="B796" s="126" t="s">
        <v>82</v>
      </c>
      <c r="C796" s="85" t="str">
        <f>'MAL2T-2013A.XLS'!$I$639</f>
        <v>xxxx</v>
      </c>
      <c r="D796" s="85" t="str">
        <f>'MAL2T-2013A.XLS'!$I$639</f>
        <v>xxxx</v>
      </c>
    </row>
    <row r="797" spans="2:4">
      <c r="B797" s="126" t="s">
        <v>598</v>
      </c>
      <c r="C797" s="85">
        <f>'MAL2T-2013A.XLS'!$I$640</f>
        <v>0</v>
      </c>
      <c r="D797" s="85">
        <f>'MAL2T-2013A.XLS'!$I$640</f>
        <v>0</v>
      </c>
    </row>
    <row r="798" spans="2:4">
      <c r="B798" s="126" t="s">
        <v>85</v>
      </c>
      <c r="C798" s="85">
        <f>'MAL2T-2013A.XLS'!$I$641</f>
        <v>0</v>
      </c>
      <c r="D798" s="85">
        <f>'MAL2T-2013A.XLS'!$I$641</f>
        <v>0</v>
      </c>
    </row>
    <row r="799" spans="2:4">
      <c r="B799" s="127" t="s">
        <v>763</v>
      </c>
      <c r="C799" s="118">
        <f>'MAL2T-2013A.XLS'!$I$642</f>
        <v>0</v>
      </c>
      <c r="D799" s="118">
        <f>'MAL2T-2013A.XLS'!$I$642</f>
        <v>0</v>
      </c>
    </row>
    <row r="800" spans="2:4">
      <c r="B800" s="133" t="s">
        <v>298</v>
      </c>
      <c r="C800" s="85" t="s">
        <v>467</v>
      </c>
      <c r="D800" s="85" t="s">
        <v>467</v>
      </c>
    </row>
    <row r="801" spans="2:4">
      <c r="B801" s="126" t="s">
        <v>494</v>
      </c>
      <c r="C801" s="85">
        <f>'MAL2T-2013A.XLS'!$J$630</f>
        <v>0</v>
      </c>
      <c r="D801" s="85">
        <f>'MAL2T-2013A.XLS'!$J$630</f>
        <v>0</v>
      </c>
    </row>
    <row r="802" spans="2:4">
      <c r="B802" s="126" t="s">
        <v>730</v>
      </c>
      <c r="C802" s="85">
        <f>'MAL2T-2013A.XLS'!$J$631</f>
        <v>0</v>
      </c>
      <c r="D802" s="85">
        <f>'MAL2T-2013A.XLS'!$J$631</f>
        <v>0</v>
      </c>
    </row>
    <row r="803" spans="2:4">
      <c r="B803" s="127" t="s">
        <v>81</v>
      </c>
      <c r="C803" s="118">
        <f>'MAL2T-2013A.XLS'!$J$632</f>
        <v>0</v>
      </c>
      <c r="D803" s="118">
        <f>'MAL2T-2013A.XLS'!$J$632</f>
        <v>0</v>
      </c>
    </row>
    <row r="804" spans="2:4">
      <c r="B804" s="126" t="s">
        <v>82</v>
      </c>
      <c r="C804" s="85" t="str">
        <f>'MAL2T-2013A.XLS'!$J$633</f>
        <v>xxxx</v>
      </c>
      <c r="D804" s="85" t="str">
        <f>'MAL2T-2013A.XLS'!$J$633</f>
        <v>xxxx</v>
      </c>
    </row>
    <row r="805" spans="2:4">
      <c r="B805" s="126" t="s">
        <v>83</v>
      </c>
      <c r="C805" s="85">
        <f>'MAL2T-2013A.XLS'!$J$634</f>
        <v>0</v>
      </c>
      <c r="D805" s="85">
        <f>'MAL2T-2013A.XLS'!$J$634</f>
        <v>0</v>
      </c>
    </row>
    <row r="806" spans="2:4">
      <c r="B806" s="126" t="s">
        <v>84</v>
      </c>
      <c r="C806" s="85">
        <f>'MAL2T-2013A.XLS'!$J$635</f>
        <v>0</v>
      </c>
      <c r="D806" s="85">
        <f>'MAL2T-2013A.XLS'!$J$635</f>
        <v>0</v>
      </c>
    </row>
    <row r="807" spans="2:4">
      <c r="B807" s="126" t="s">
        <v>458</v>
      </c>
      <c r="C807" s="85">
        <f>'MAL2T-2013A.XLS'!$J$636</f>
        <v>0</v>
      </c>
      <c r="D807" s="85">
        <f>'MAL2T-2013A.XLS'!$J$636</f>
        <v>0</v>
      </c>
    </row>
    <row r="808" spans="2:4">
      <c r="B808" s="126" t="s">
        <v>869</v>
      </c>
      <c r="C808" s="85">
        <f>'MAL2T-2013A.XLS'!$J$637</f>
        <v>0</v>
      </c>
      <c r="D808" s="85">
        <f>'MAL2T-2013A.XLS'!$J$637</f>
        <v>0</v>
      </c>
    </row>
    <row r="809" spans="2:4">
      <c r="B809" s="127" t="s">
        <v>401</v>
      </c>
      <c r="C809" s="118">
        <f>'MAL2T-2013A.XLS'!$J$638</f>
        <v>0</v>
      </c>
      <c r="D809" s="118">
        <f>'MAL2T-2013A.XLS'!$J$638</f>
        <v>0</v>
      </c>
    </row>
    <row r="810" spans="2:4">
      <c r="B810" s="126" t="s">
        <v>82</v>
      </c>
      <c r="C810" s="85" t="str">
        <f>'MAL2T-2013A.XLS'!$J$639</f>
        <v>xxxx</v>
      </c>
      <c r="D810" s="85" t="str">
        <f>'MAL2T-2013A.XLS'!$J$639</f>
        <v>xxxx</v>
      </c>
    </row>
    <row r="811" spans="2:4">
      <c r="B811" s="126" t="s">
        <v>598</v>
      </c>
      <c r="C811" s="85">
        <f>'MAL2T-2013A.XLS'!$J$640</f>
        <v>0</v>
      </c>
      <c r="D811" s="85">
        <f>'MAL2T-2013A.XLS'!$J$640</f>
        <v>0</v>
      </c>
    </row>
    <row r="812" spans="2:4">
      <c r="B812" s="126" t="s">
        <v>85</v>
      </c>
      <c r="C812" s="85">
        <f>'MAL2T-2013A.XLS'!$J$641</f>
        <v>0</v>
      </c>
      <c r="D812" s="85">
        <f>'MAL2T-2013A.XLS'!$J$641</f>
        <v>0</v>
      </c>
    </row>
    <row r="813" spans="2:4">
      <c r="B813" s="127" t="s">
        <v>763</v>
      </c>
      <c r="C813" s="118">
        <f>'MAL2T-2013A.XLS'!$J$642</f>
        <v>0</v>
      </c>
      <c r="D813" s="118">
        <f>'MAL2T-2013A.XLS'!$J$642</f>
        <v>0</v>
      </c>
    </row>
    <row r="814" spans="2:4">
      <c r="B814" s="133" t="s">
        <v>481</v>
      </c>
      <c r="C814" s="85" t="s">
        <v>467</v>
      </c>
      <c r="D814" s="85" t="s">
        <v>467</v>
      </c>
    </row>
    <row r="815" spans="2:4">
      <c r="B815" s="126" t="s">
        <v>494</v>
      </c>
      <c r="C815" s="85">
        <f>'MAL2T-2013A.XLS'!$K$630</f>
        <v>0</v>
      </c>
      <c r="D815" s="85">
        <f>'MAL2T-2013A.XLS'!$K$630</f>
        <v>0</v>
      </c>
    </row>
    <row r="816" spans="2:4">
      <c r="B816" s="126" t="s">
        <v>730</v>
      </c>
      <c r="C816" s="85">
        <f>'MAL2T-2013A.XLS'!$K$631</f>
        <v>0</v>
      </c>
      <c r="D816" s="85">
        <f>'MAL2T-2013A.XLS'!$K$631</f>
        <v>0</v>
      </c>
    </row>
    <row r="817" spans="2:6">
      <c r="B817" s="127" t="s">
        <v>81</v>
      </c>
      <c r="C817" s="118">
        <f>'MAL2T-2013A.XLS'!$K$632</f>
        <v>0</v>
      </c>
      <c r="D817" s="118">
        <f>'MAL2T-2013A.XLS'!$K$632</f>
        <v>0</v>
      </c>
    </row>
    <row r="818" spans="2:6">
      <c r="B818" s="126" t="s">
        <v>82</v>
      </c>
      <c r="C818" s="85" t="str">
        <f>'MAL2T-2013A.XLS'!$K$633</f>
        <v>xxxx</v>
      </c>
      <c r="D818" s="85" t="str">
        <f>'MAL2T-2013A.XLS'!$K$633</f>
        <v>xxxx</v>
      </c>
    </row>
    <row r="819" spans="2:6">
      <c r="B819" s="126" t="s">
        <v>83</v>
      </c>
      <c r="C819" s="85">
        <f>'MAL2T-2013A.XLS'!$K$634</f>
        <v>0</v>
      </c>
      <c r="D819" s="85">
        <f>'MAL2T-2013A.XLS'!$K$634</f>
        <v>0</v>
      </c>
    </row>
    <row r="820" spans="2:6">
      <c r="B820" s="126" t="s">
        <v>84</v>
      </c>
      <c r="C820" s="85">
        <f>'MAL2T-2013A.XLS'!$K$635</f>
        <v>0</v>
      </c>
      <c r="D820" s="85">
        <f>'MAL2T-2013A.XLS'!$K$635</f>
        <v>0</v>
      </c>
    </row>
    <row r="821" spans="2:6">
      <c r="B821" s="126" t="s">
        <v>458</v>
      </c>
      <c r="C821" s="85">
        <f>'MAL2T-2013A.XLS'!$K$636</f>
        <v>0</v>
      </c>
      <c r="D821" s="85">
        <f>'MAL2T-2013A.XLS'!$K$636</f>
        <v>0</v>
      </c>
    </row>
    <row r="822" spans="2:6">
      <c r="B822" s="126" t="s">
        <v>869</v>
      </c>
      <c r="C822" s="85">
        <f>'MAL2T-2013A.XLS'!$K$637</f>
        <v>0</v>
      </c>
      <c r="D822" s="85">
        <f>'MAL2T-2013A.XLS'!$K$637</f>
        <v>0</v>
      </c>
    </row>
    <row r="823" spans="2:6">
      <c r="B823" s="127" t="s">
        <v>401</v>
      </c>
      <c r="C823" s="118">
        <f>'MAL2T-2013A.XLS'!$K$638</f>
        <v>0</v>
      </c>
      <c r="D823" s="118">
        <f>'MAL2T-2013A.XLS'!$K$638</f>
        <v>0</v>
      </c>
    </row>
    <row r="824" spans="2:6">
      <c r="B824" s="126" t="s">
        <v>82</v>
      </c>
      <c r="C824" s="85" t="str">
        <f>'MAL2T-2013A.XLS'!$K$639</f>
        <v>xxxx</v>
      </c>
      <c r="D824" s="85" t="str">
        <f>'MAL2T-2013A.XLS'!$K$639</f>
        <v>xxxx</v>
      </c>
    </row>
    <row r="825" spans="2:6">
      <c r="B825" s="126" t="s">
        <v>598</v>
      </c>
      <c r="C825" s="85">
        <f>'MAL2T-2013A.XLS'!$K$640</f>
        <v>0</v>
      </c>
      <c r="D825" s="85">
        <f>'MAL2T-2013A.XLS'!$K$640</f>
        <v>0</v>
      </c>
    </row>
    <row r="826" spans="2:6">
      <c r="B826" s="126" t="s">
        <v>85</v>
      </c>
      <c r="C826" s="85">
        <f>'MAL2T-2013A.XLS'!$K$641</f>
        <v>0</v>
      </c>
      <c r="D826" s="85">
        <f>'MAL2T-2013A.XLS'!$K$641</f>
        <v>0</v>
      </c>
    </row>
    <row r="827" spans="2:6">
      <c r="B827" s="127" t="s">
        <v>763</v>
      </c>
      <c r="C827" s="118">
        <f>'MAL2T-2013A.XLS'!$K$642</f>
        <v>0</v>
      </c>
      <c r="D827" s="118">
        <f>'MAL2T-2013A.XLS'!$K$642</f>
        <v>0</v>
      </c>
    </row>
    <row r="828" spans="2:6">
      <c r="B828" s="129"/>
    </row>
    <row r="829" spans="2:6">
      <c r="B829" s="138" t="s">
        <v>356</v>
      </c>
      <c r="C829" s="100" t="str">
        <f>'MAL2T-2013A.XLS'!$H$648</f>
        <v/>
      </c>
      <c r="D829" s="100" t="str">
        <f>'MAL2T-2013A.XLS'!$H$648</f>
        <v/>
      </c>
    </row>
    <row r="830" spans="2:6">
      <c r="B830" s="129"/>
    </row>
    <row r="831" spans="2:6" ht="25.5">
      <c r="B831" s="129" t="str">
        <f>'MAL2T-2013A.XLS'!B650:J650</f>
        <v>Andel beboere i korttidsplasser i sykehjem som bydelen betaler for, i forhold til samlet antall beboere i sykehjem</v>
      </c>
      <c r="C831" s="187" t="e">
        <f>'MAL2T-2013A.XLS'!$K$650</f>
        <v>#DIV/0!</v>
      </c>
      <c r="D831" s="187" t="e">
        <f>D825/D817</f>
        <v>#DIV/0!</v>
      </c>
      <c r="E831" s="183" t="s">
        <v>682</v>
      </c>
      <c r="F831" s="9" t="s">
        <v>394</v>
      </c>
    </row>
    <row r="832" spans="2:6" ht="25.5">
      <c r="B832" s="129" t="str">
        <f>'MAL2T-2013A.XLS'!B653:J653</f>
        <v>Andel beboere i skjermede enheter som bydelen betaler for, i forhold til samlet antall beboere i sykehjem</v>
      </c>
      <c r="C832" s="187" t="e">
        <f>'MAL2T-2013A.XLS'!$K$653</f>
        <v>#DIV/0!</v>
      </c>
      <c r="D832" s="187" t="e">
        <f>D826/D817</f>
        <v>#DIV/0!</v>
      </c>
      <c r="E832" s="183" t="s">
        <v>682</v>
      </c>
      <c r="F832" s="9" t="s">
        <v>394</v>
      </c>
    </row>
    <row r="833" spans="2:4">
      <c r="B833" s="129"/>
    </row>
    <row r="834" spans="2:4">
      <c r="B834" s="113" t="s">
        <v>1229</v>
      </c>
    </row>
    <row r="835" spans="2:4">
      <c r="B835" s="126" t="s">
        <v>10</v>
      </c>
    </row>
    <row r="836" spans="2:4">
      <c r="B836" s="129" t="s">
        <v>717</v>
      </c>
      <c r="C836" s="85" t="s">
        <v>480</v>
      </c>
      <c r="D836" s="85" t="s">
        <v>480</v>
      </c>
    </row>
    <row r="837" spans="2:4">
      <c r="B837" s="126" t="s">
        <v>325</v>
      </c>
      <c r="C837" s="85">
        <f>'MAL2T-2013A.XLS'!$I$666</f>
        <v>0</v>
      </c>
      <c r="D837" s="85">
        <f>'MAL2T-2013A.XLS'!$I$666</f>
        <v>0</v>
      </c>
    </row>
    <row r="838" spans="2:4">
      <c r="B838" s="126" t="s">
        <v>326</v>
      </c>
      <c r="C838" s="85">
        <f>'MAL2T-2013A.XLS'!$J$666</f>
        <v>0</v>
      </c>
      <c r="D838" s="85">
        <f>'MAL2T-2013A.XLS'!$J$666</f>
        <v>0</v>
      </c>
    </row>
    <row r="839" spans="2:4">
      <c r="B839" s="126" t="s">
        <v>452</v>
      </c>
      <c r="C839" s="85">
        <f>'MAL2T-2013A.XLS'!$K$666</f>
        <v>0</v>
      </c>
      <c r="D839" s="85">
        <f>'MAL2T-2013A.XLS'!$K$666</f>
        <v>0</v>
      </c>
    </row>
    <row r="840" spans="2:4">
      <c r="B840" s="129" t="s">
        <v>718</v>
      </c>
      <c r="C840" s="85" t="s">
        <v>480</v>
      </c>
      <c r="D840" s="85" t="s">
        <v>480</v>
      </c>
    </row>
    <row r="841" spans="2:4">
      <c r="B841" s="126" t="s">
        <v>325</v>
      </c>
      <c r="C841" s="85">
        <f>'MAL2T-2013A.XLS'!$I$675</f>
        <v>0</v>
      </c>
      <c r="D841" s="85">
        <f>'MAL2T-2013A.XLS'!$I$675</f>
        <v>0</v>
      </c>
    </row>
    <row r="842" spans="2:4">
      <c r="B842" s="126" t="s">
        <v>326</v>
      </c>
      <c r="C842" s="85">
        <f>'MAL2T-2013A.XLS'!$J$675</f>
        <v>0</v>
      </c>
      <c r="D842" s="85">
        <f>'MAL2T-2013A.XLS'!$J$675</f>
        <v>0</v>
      </c>
    </row>
    <row r="843" spans="2:4">
      <c r="B843" s="126" t="s">
        <v>327</v>
      </c>
      <c r="C843" s="85">
        <f>'MAL2T-2013A.XLS'!$K$675</f>
        <v>0</v>
      </c>
      <c r="D843" s="85">
        <f>'MAL2T-2013A.XLS'!$K$675</f>
        <v>0</v>
      </c>
    </row>
    <row r="844" spans="2:4">
      <c r="B844" s="129" t="s">
        <v>719</v>
      </c>
      <c r="C844" s="85" t="s">
        <v>480</v>
      </c>
      <c r="D844" s="85" t="s">
        <v>480</v>
      </c>
    </row>
    <row r="845" spans="2:4">
      <c r="B845" s="126" t="s">
        <v>325</v>
      </c>
      <c r="C845" s="85">
        <f>'MAL2T-2013A.XLS'!$I$676</f>
        <v>0</v>
      </c>
      <c r="D845" s="85">
        <f>'MAL2T-2013A.XLS'!$I$676</f>
        <v>0</v>
      </c>
    </row>
    <row r="846" spans="2:4">
      <c r="B846" s="126" t="s">
        <v>326</v>
      </c>
      <c r="C846" s="85">
        <f>'MAL2T-2013A.XLS'!$J$676</f>
        <v>0</v>
      </c>
      <c r="D846" s="85">
        <f>'MAL2T-2013A.XLS'!$J$676</f>
        <v>0</v>
      </c>
    </row>
    <row r="847" spans="2:4">
      <c r="B847" s="126" t="s">
        <v>328</v>
      </c>
      <c r="C847" s="85">
        <f>'MAL2T-2013A.XLS'!$K$676</f>
        <v>0</v>
      </c>
      <c r="D847" s="85">
        <f>'MAL2T-2013A.XLS'!$K$676</f>
        <v>0</v>
      </c>
    </row>
    <row r="848" spans="2:4">
      <c r="B848" s="108"/>
    </row>
    <row r="849" spans="2:4" ht="25.5">
      <c r="B849" s="113" t="s">
        <v>279</v>
      </c>
      <c r="C849" s="85">
        <f>'MAL2T-2013A.XLS'!$K$698</f>
        <v>0</v>
      </c>
      <c r="D849" s="85">
        <f>'MAL2T-2013A.XLS'!$K$698</f>
        <v>0</v>
      </c>
    </row>
    <row r="850" spans="2:4">
      <c r="B850" s="126"/>
    </row>
    <row r="851" spans="2:4" ht="25.5">
      <c r="B851" s="113" t="s">
        <v>1114</v>
      </c>
    </row>
    <row r="852" spans="2:4">
      <c r="B852" s="135" t="s">
        <v>123</v>
      </c>
      <c r="C852" s="85" t="s">
        <v>563</v>
      </c>
      <c r="D852" s="85" t="s">
        <v>563</v>
      </c>
    </row>
    <row r="853" spans="2:4">
      <c r="B853" s="123" t="s">
        <v>111</v>
      </c>
      <c r="C853" s="85">
        <f>'MAL2T-2013A.XLS'!$D$718</f>
        <v>0</v>
      </c>
      <c r="D853" s="85">
        <f>'MAL2T-2013A.XLS'!$D$718</f>
        <v>0</v>
      </c>
    </row>
    <row r="854" spans="2:4">
      <c r="B854" s="123" t="s">
        <v>118</v>
      </c>
      <c r="C854" s="85">
        <f>'MAL2T-2013A.XLS'!$E$718</f>
        <v>0</v>
      </c>
      <c r="D854" s="85">
        <f>'MAL2T-2013A.XLS'!$E$718</f>
        <v>0</v>
      </c>
    </row>
    <row r="855" spans="2:4">
      <c r="B855" s="123" t="s">
        <v>112</v>
      </c>
      <c r="C855" s="85">
        <f>'MAL2T-2013A.XLS'!$F$718</f>
        <v>0</v>
      </c>
      <c r="D855" s="85">
        <f>'MAL2T-2013A.XLS'!$F$718</f>
        <v>0</v>
      </c>
    </row>
    <row r="856" spans="2:4">
      <c r="B856" s="123" t="s">
        <v>113</v>
      </c>
      <c r="C856" s="85">
        <f>'MAL2T-2013A.XLS'!$G$718</f>
        <v>0</v>
      </c>
      <c r="D856" s="85">
        <f>'MAL2T-2013A.XLS'!$G$718</f>
        <v>0</v>
      </c>
    </row>
    <row r="857" spans="2:4">
      <c r="B857" s="123" t="s">
        <v>119</v>
      </c>
      <c r="C857" s="85">
        <f>'MAL2T-2013A.XLS'!$H$718</f>
        <v>0</v>
      </c>
      <c r="D857" s="85">
        <f>'MAL2T-2013A.XLS'!$H$718</f>
        <v>0</v>
      </c>
    </row>
    <row r="858" spans="2:4">
      <c r="B858" s="123" t="s">
        <v>120</v>
      </c>
      <c r="C858" s="85">
        <f>'MAL2T-2013A.XLS'!$I$718</f>
        <v>0</v>
      </c>
      <c r="D858" s="85">
        <f>'MAL2T-2013A.XLS'!$I$718</f>
        <v>0</v>
      </c>
    </row>
    <row r="859" spans="2:4">
      <c r="B859" s="123" t="s">
        <v>121</v>
      </c>
      <c r="C859" s="85">
        <f>'MAL2T-2013A.XLS'!$J$718</f>
        <v>0</v>
      </c>
      <c r="D859" s="85">
        <f>'MAL2T-2013A.XLS'!$J$718</f>
        <v>0</v>
      </c>
    </row>
    <row r="860" spans="2:4">
      <c r="B860" s="140" t="s">
        <v>720</v>
      </c>
      <c r="C860" s="118">
        <f>'MAL2T-2013A.XLS'!$K$718</f>
        <v>0</v>
      </c>
      <c r="D860" s="118">
        <f>'MAL2T-2013A.XLS'!$K$718</f>
        <v>0</v>
      </c>
    </row>
    <row r="861" spans="2:4">
      <c r="B861" s="135" t="s">
        <v>892</v>
      </c>
      <c r="C861" s="85" t="s">
        <v>563</v>
      </c>
      <c r="D861" s="85" t="s">
        <v>563</v>
      </c>
    </row>
    <row r="862" spans="2:4">
      <c r="B862" s="123" t="s">
        <v>111</v>
      </c>
      <c r="C862" s="85">
        <f>'MAL2T-2013A.XLS'!$D$719</f>
        <v>0</v>
      </c>
      <c r="D862" s="85">
        <f>'MAL2T-2013A.XLS'!$D$719</f>
        <v>0</v>
      </c>
    </row>
    <row r="863" spans="2:4">
      <c r="B863" s="123" t="s">
        <v>118</v>
      </c>
      <c r="C863" s="85">
        <f>'MAL2T-2013A.XLS'!$E$719</f>
        <v>0</v>
      </c>
      <c r="D863" s="85">
        <f>'MAL2T-2013A.XLS'!$E$719</f>
        <v>0</v>
      </c>
    </row>
    <row r="864" spans="2:4">
      <c r="B864" s="123" t="s">
        <v>112</v>
      </c>
      <c r="C864" s="85">
        <f>'MAL2T-2013A.XLS'!$F$719</f>
        <v>0</v>
      </c>
      <c r="D864" s="85">
        <f>'MAL2T-2013A.XLS'!$F$719</f>
        <v>0</v>
      </c>
    </row>
    <row r="865" spans="2:4">
      <c r="B865" s="123" t="s">
        <v>113</v>
      </c>
      <c r="C865" s="85">
        <f>'MAL2T-2013A.XLS'!$G$719</f>
        <v>0</v>
      </c>
      <c r="D865" s="85">
        <f>'MAL2T-2013A.XLS'!$G$719</f>
        <v>0</v>
      </c>
    </row>
    <row r="866" spans="2:4">
      <c r="B866" s="123" t="s">
        <v>119</v>
      </c>
      <c r="C866" s="85">
        <f>'MAL2T-2013A.XLS'!$H$719</f>
        <v>0</v>
      </c>
      <c r="D866" s="85">
        <f>'MAL2T-2013A.XLS'!$H$719</f>
        <v>0</v>
      </c>
    </row>
    <row r="867" spans="2:4">
      <c r="B867" s="123" t="s">
        <v>120</v>
      </c>
      <c r="C867" s="85">
        <f>'MAL2T-2013A.XLS'!$I$719</f>
        <v>0</v>
      </c>
      <c r="D867" s="85">
        <f>'MAL2T-2013A.XLS'!$I$719</f>
        <v>0</v>
      </c>
    </row>
    <row r="868" spans="2:4">
      <c r="B868" s="123" t="s">
        <v>121</v>
      </c>
      <c r="C868" s="85">
        <f>'MAL2T-2013A.XLS'!$J$719</f>
        <v>0</v>
      </c>
      <c r="D868" s="85">
        <f>'MAL2T-2013A.XLS'!$J$719</f>
        <v>0</v>
      </c>
    </row>
    <row r="869" spans="2:4">
      <c r="B869" s="140" t="s">
        <v>944</v>
      </c>
      <c r="C869" s="118">
        <f>'MAL2T-2013A.XLS'!$K$719</f>
        <v>0</v>
      </c>
      <c r="D869" s="118">
        <f>'MAL2T-2013A.XLS'!$K$719</f>
        <v>0</v>
      </c>
    </row>
    <row r="870" spans="2:4">
      <c r="B870" s="135" t="s">
        <v>721</v>
      </c>
      <c r="C870" s="84" t="s">
        <v>563</v>
      </c>
      <c r="D870" s="84" t="s">
        <v>563</v>
      </c>
    </row>
    <row r="871" spans="2:4">
      <c r="B871" s="123" t="s">
        <v>111</v>
      </c>
      <c r="C871" s="85">
        <f>'MAL2T-2013A.XLS'!$D$720</f>
        <v>0</v>
      </c>
      <c r="D871" s="85">
        <f>'MAL2T-2013A.XLS'!$D$720</f>
        <v>0</v>
      </c>
    </row>
    <row r="872" spans="2:4">
      <c r="B872" s="123" t="s">
        <v>118</v>
      </c>
      <c r="C872" s="85">
        <f>'MAL2T-2013A.XLS'!$E$720</f>
        <v>0</v>
      </c>
      <c r="D872" s="85">
        <f>'MAL2T-2013A.XLS'!$E$720</f>
        <v>0</v>
      </c>
    </row>
    <row r="873" spans="2:4">
      <c r="B873" s="123" t="s">
        <v>112</v>
      </c>
      <c r="C873" s="85">
        <f>'MAL2T-2013A.XLS'!$F$720</f>
        <v>0</v>
      </c>
      <c r="D873" s="85">
        <f>'MAL2T-2013A.XLS'!$F$720</f>
        <v>0</v>
      </c>
    </row>
    <row r="874" spans="2:4">
      <c r="B874" s="123" t="s">
        <v>113</v>
      </c>
      <c r="C874" s="85" t="str">
        <f>'MAL2T-2013A.XLS'!$G$720</f>
        <v>xxxxx</v>
      </c>
      <c r="D874" s="85" t="str">
        <f>'MAL2T-2013A.XLS'!$G$720</f>
        <v>xxxxx</v>
      </c>
    </row>
    <row r="875" spans="2:4">
      <c r="B875" s="123" t="s">
        <v>119</v>
      </c>
      <c r="C875" s="85" t="str">
        <f>'MAL2T-2013A.XLS'!$H$720</f>
        <v>xxxxx</v>
      </c>
      <c r="D875" s="85" t="str">
        <f>'MAL2T-2013A.XLS'!$H$720</f>
        <v>xxxxx</v>
      </c>
    </row>
    <row r="876" spans="2:4">
      <c r="B876" s="123" t="s">
        <v>120</v>
      </c>
      <c r="C876" s="85" t="str">
        <f>'MAL2T-2013A.XLS'!$I$720</f>
        <v>xxxxx</v>
      </c>
      <c r="D876" s="85" t="str">
        <f>'MAL2T-2013A.XLS'!$I$720</f>
        <v>xxxxx</v>
      </c>
    </row>
    <row r="877" spans="2:4">
      <c r="B877" s="123" t="s">
        <v>121</v>
      </c>
      <c r="C877" s="85" t="str">
        <f>'MAL2T-2013A.XLS'!$J$720</f>
        <v>xxxxx</v>
      </c>
      <c r="D877" s="85" t="str">
        <f>'MAL2T-2013A.XLS'!$J$720</f>
        <v>xxxxx</v>
      </c>
    </row>
    <row r="878" spans="2:4">
      <c r="B878" s="140" t="s">
        <v>114</v>
      </c>
      <c r="C878" s="118">
        <f>'MAL2T-2013A.XLS'!$K$720</f>
        <v>0</v>
      </c>
      <c r="D878" s="118">
        <f>'MAL2T-2013A.XLS'!$K$720</f>
        <v>0</v>
      </c>
    </row>
    <row r="879" spans="2:4">
      <c r="B879" s="135" t="s">
        <v>722</v>
      </c>
      <c r="C879" s="85" t="s">
        <v>563</v>
      </c>
      <c r="D879" s="85" t="s">
        <v>563</v>
      </c>
    </row>
    <row r="880" spans="2:4">
      <c r="B880" s="123" t="s">
        <v>111</v>
      </c>
      <c r="C880" s="85">
        <f>'MAL2T-2013A.XLS'!$D$721</f>
        <v>0</v>
      </c>
      <c r="D880" s="85">
        <f>'MAL2T-2013A.XLS'!$D$721</f>
        <v>0</v>
      </c>
    </row>
    <row r="881" spans="2:4">
      <c r="B881" s="123" t="s">
        <v>118</v>
      </c>
      <c r="C881" s="85">
        <f>'MAL2T-2013A.XLS'!$E$721</f>
        <v>0</v>
      </c>
      <c r="D881" s="85">
        <f>'MAL2T-2013A.XLS'!$E$721</f>
        <v>0</v>
      </c>
    </row>
    <row r="882" spans="2:4">
      <c r="B882" s="123" t="s">
        <v>112</v>
      </c>
      <c r="C882" s="85">
        <f>'MAL2T-2013A.XLS'!$F$721</f>
        <v>0</v>
      </c>
      <c r="D882" s="85">
        <f>'MAL2T-2013A.XLS'!$F$721</f>
        <v>0</v>
      </c>
    </row>
    <row r="883" spans="2:4">
      <c r="B883" s="123" t="s">
        <v>113</v>
      </c>
      <c r="C883" s="85">
        <f>'MAL2T-2013A.XLS'!$G$721</f>
        <v>0</v>
      </c>
      <c r="D883" s="85">
        <f>'MAL2T-2013A.XLS'!$G$721</f>
        <v>0</v>
      </c>
    </row>
    <row r="884" spans="2:4">
      <c r="B884" s="123" t="s">
        <v>119</v>
      </c>
      <c r="C884" s="85">
        <f>'MAL2T-2013A.XLS'!$H$721</f>
        <v>0</v>
      </c>
      <c r="D884" s="85">
        <f>'MAL2T-2013A.XLS'!$H$721</f>
        <v>0</v>
      </c>
    </row>
    <row r="885" spans="2:4">
      <c r="B885" s="123" t="s">
        <v>120</v>
      </c>
      <c r="C885" s="85">
        <f>'MAL2T-2013A.XLS'!$I$721</f>
        <v>0</v>
      </c>
      <c r="D885" s="85">
        <f>'MAL2T-2013A.XLS'!$I$721</f>
        <v>0</v>
      </c>
    </row>
    <row r="886" spans="2:4">
      <c r="B886" s="123" t="s">
        <v>121</v>
      </c>
      <c r="C886" s="85">
        <f>'MAL2T-2013A.XLS'!$J$721</f>
        <v>0</v>
      </c>
      <c r="D886" s="85">
        <f>'MAL2T-2013A.XLS'!$J$721</f>
        <v>0</v>
      </c>
    </row>
    <row r="887" spans="2:4">
      <c r="B887" s="140" t="s">
        <v>470</v>
      </c>
      <c r="C887" s="118">
        <f>'MAL2T-2013A.XLS'!$K$721</f>
        <v>0</v>
      </c>
      <c r="D887" s="118">
        <f>'MAL2T-2013A.XLS'!$K$721</f>
        <v>0</v>
      </c>
    </row>
    <row r="888" spans="2:4" ht="25.5">
      <c r="B888" s="135" t="s">
        <v>260</v>
      </c>
      <c r="C888" s="85" t="s">
        <v>563</v>
      </c>
      <c r="D888" s="85" t="s">
        <v>563</v>
      </c>
    </row>
    <row r="889" spans="2:4">
      <c r="B889" s="123" t="s">
        <v>111</v>
      </c>
      <c r="C889" s="85">
        <f>'MAL2T-2013A.XLS'!$D$722</f>
        <v>0</v>
      </c>
      <c r="D889" s="85">
        <f>'MAL2T-2013A.XLS'!$D$722</f>
        <v>0</v>
      </c>
    </row>
    <row r="890" spans="2:4">
      <c r="B890" s="123" t="s">
        <v>118</v>
      </c>
      <c r="C890" s="85">
        <f>'MAL2T-2013A.XLS'!$E$722</f>
        <v>0</v>
      </c>
      <c r="D890" s="85">
        <f>'MAL2T-2013A.XLS'!$E$722</f>
        <v>0</v>
      </c>
    </row>
    <row r="891" spans="2:4">
      <c r="B891" s="123" t="s">
        <v>112</v>
      </c>
      <c r="C891" s="85">
        <f>'MAL2T-2013A.XLS'!$F$722</f>
        <v>0</v>
      </c>
      <c r="D891" s="85">
        <f>'MAL2T-2013A.XLS'!$F$722</f>
        <v>0</v>
      </c>
    </row>
    <row r="892" spans="2:4">
      <c r="B892" s="123" t="s">
        <v>113</v>
      </c>
      <c r="C892" s="85">
        <f>'MAL2T-2013A.XLS'!$G$722</f>
        <v>0</v>
      </c>
      <c r="D892" s="85">
        <f>'MAL2T-2013A.XLS'!$G$722</f>
        <v>0</v>
      </c>
    </row>
    <row r="893" spans="2:4">
      <c r="B893" s="123" t="s">
        <v>119</v>
      </c>
      <c r="C893" s="85">
        <f>'MAL2T-2013A.XLS'!$H$722</f>
        <v>0</v>
      </c>
      <c r="D893" s="85">
        <f>'MAL2T-2013A.XLS'!$H$722</f>
        <v>0</v>
      </c>
    </row>
    <row r="894" spans="2:4">
      <c r="B894" s="123" t="s">
        <v>120</v>
      </c>
      <c r="C894" s="85">
        <f>'MAL2T-2013A.XLS'!$I$722</f>
        <v>0</v>
      </c>
      <c r="D894" s="85">
        <f>'MAL2T-2013A.XLS'!$I$722</f>
        <v>0</v>
      </c>
    </row>
    <row r="895" spans="2:4">
      <c r="B895" s="123" t="s">
        <v>121</v>
      </c>
      <c r="C895" s="85">
        <f>'MAL2T-2013A.XLS'!$J$722</f>
        <v>0</v>
      </c>
      <c r="D895" s="85">
        <f>'MAL2T-2013A.XLS'!$J$722</f>
        <v>0</v>
      </c>
    </row>
    <row r="896" spans="2:4">
      <c r="B896" s="140" t="s">
        <v>266</v>
      </c>
      <c r="C896" s="118">
        <f>'MAL2T-2013A.XLS'!$K$722</f>
        <v>0</v>
      </c>
      <c r="D896" s="118">
        <f>'MAL2T-2013A.XLS'!$K$722</f>
        <v>0</v>
      </c>
    </row>
    <row r="897" spans="1:7">
      <c r="B897" s="135"/>
    </row>
    <row r="898" spans="1:7">
      <c r="B898" s="137" t="s">
        <v>483</v>
      </c>
      <c r="C898" s="184">
        <f>'MAL2T-2013A.XLS'!$K$725</f>
        <v>0</v>
      </c>
      <c r="D898" s="184">
        <f>IF(D887=0,0,(D880*15+D881*45+D882*75+D883*105+D884*150+D885*270+D886*365)/D887)</f>
        <v>0</v>
      </c>
      <c r="E898" s="183" t="s">
        <v>685</v>
      </c>
      <c r="F898" s="9" t="s">
        <v>394</v>
      </c>
    </row>
    <row r="899" spans="1:7">
      <c r="B899" s="137"/>
      <c r="C899" s="88"/>
      <c r="D899" s="88"/>
    </row>
    <row r="900" spans="1:7" s="111" customFormat="1" ht="38.25">
      <c r="B900" s="107" t="s">
        <v>1230</v>
      </c>
      <c r="C900" s="110"/>
      <c r="D900" s="110"/>
      <c r="G900" s="623"/>
    </row>
    <row r="901" spans="1:7">
      <c r="B901" s="126" t="s">
        <v>190</v>
      </c>
      <c r="C901" s="101">
        <f>'MAL2T-2013A.XLS'!$J$733</f>
        <v>0</v>
      </c>
      <c r="D901" s="101">
        <f>'MAL2T-2013A.XLS'!$J$733</f>
        <v>0</v>
      </c>
    </row>
    <row r="902" spans="1:7">
      <c r="B902" s="155" t="s">
        <v>241</v>
      </c>
      <c r="C902" s="101">
        <f>'MAL2T-2013A.XLS'!$J$734</f>
        <v>0</v>
      </c>
      <c r="D902" s="101">
        <f>'MAL2T-2013A.XLS'!$J$734</f>
        <v>0</v>
      </c>
    </row>
    <row r="903" spans="1:7">
      <c r="B903" s="155" t="s">
        <v>242</v>
      </c>
      <c r="C903" s="101">
        <f>'MAL2T-2013A.XLS'!$J$735</f>
        <v>0</v>
      </c>
      <c r="D903" s="101">
        <f>'MAL2T-2013A.XLS'!$J$735</f>
        <v>0</v>
      </c>
    </row>
    <row r="904" spans="1:7">
      <c r="B904" s="155" t="s">
        <v>243</v>
      </c>
      <c r="C904" s="101">
        <f>'MAL2T-2013A.XLS'!$J$736</f>
        <v>0</v>
      </c>
      <c r="D904" s="101">
        <f>'MAL2T-2013A.XLS'!$J$736</f>
        <v>0</v>
      </c>
    </row>
    <row r="905" spans="1:7" ht="25.5">
      <c r="B905" s="155" t="s">
        <v>244</v>
      </c>
      <c r="C905" s="101">
        <f>'MAL2T-2013A.XLS'!$J$737</f>
        <v>0</v>
      </c>
      <c r="D905" s="101">
        <f>'MAL2T-2013A.XLS'!$J$737</f>
        <v>0</v>
      </c>
    </row>
    <row r="906" spans="1:7">
      <c r="B906" s="135"/>
    </row>
    <row r="907" spans="1:7" ht="41.25" customHeight="1">
      <c r="A907" s="9" t="s">
        <v>820</v>
      </c>
      <c r="B907" s="114" t="s">
        <v>278</v>
      </c>
    </row>
    <row r="908" spans="1:7">
      <c r="A908" s="9" t="s">
        <v>820</v>
      </c>
      <c r="B908" s="129" t="s">
        <v>983</v>
      </c>
      <c r="C908" s="85" t="s">
        <v>563</v>
      </c>
      <c r="D908" s="85" t="s">
        <v>563</v>
      </c>
    </row>
    <row r="909" spans="1:7">
      <c r="A909" s="9" t="s">
        <v>820</v>
      </c>
      <c r="B909" s="131" t="s">
        <v>576</v>
      </c>
      <c r="C909" s="85">
        <f>'MAL2T-2013A.XLS'!$E$747</f>
        <v>0</v>
      </c>
      <c r="D909" s="85">
        <f>'MAL2T-2013A.XLS'!$E$747</f>
        <v>0</v>
      </c>
    </row>
    <row r="910" spans="1:7">
      <c r="A910" s="9" t="s">
        <v>820</v>
      </c>
      <c r="B910" s="131" t="s">
        <v>577</v>
      </c>
      <c r="C910" s="85">
        <f>'MAL2T-2013A.XLS'!$E$748</f>
        <v>0</v>
      </c>
      <c r="D910" s="85">
        <f>'MAL2T-2013A.XLS'!$E$748</f>
        <v>0</v>
      </c>
    </row>
    <row r="911" spans="1:7">
      <c r="A911" s="9" t="s">
        <v>820</v>
      </c>
      <c r="B911" s="127" t="s">
        <v>575</v>
      </c>
      <c r="C911" s="118">
        <f>'MAL2T-2013A.XLS'!$E$749</f>
        <v>0</v>
      </c>
      <c r="D911" s="118">
        <f>'MAL2T-2013A.XLS'!$E$749</f>
        <v>0</v>
      </c>
    </row>
    <row r="912" spans="1:7">
      <c r="A912" s="9" t="s">
        <v>820</v>
      </c>
      <c r="B912" s="129" t="s">
        <v>9</v>
      </c>
      <c r="C912" s="85" t="s">
        <v>563</v>
      </c>
      <c r="D912" s="85" t="s">
        <v>563</v>
      </c>
    </row>
    <row r="913" spans="1:4">
      <c r="A913" s="9" t="s">
        <v>820</v>
      </c>
      <c r="B913" s="131" t="s">
        <v>576</v>
      </c>
      <c r="C913" s="85">
        <f>'MAL2T-2013A.XLS'!$F$747</f>
        <v>0</v>
      </c>
      <c r="D913" s="85">
        <f>'MAL2T-2013A.XLS'!$F$747</f>
        <v>0</v>
      </c>
    </row>
    <row r="914" spans="1:4">
      <c r="A914" s="9" t="s">
        <v>820</v>
      </c>
      <c r="B914" s="131" t="s">
        <v>577</v>
      </c>
      <c r="C914" s="85">
        <f>'MAL2T-2013A.XLS'!$F$748</f>
        <v>0</v>
      </c>
      <c r="D914" s="85">
        <f>'MAL2T-2013A.XLS'!$F$748</f>
        <v>0</v>
      </c>
    </row>
    <row r="915" spans="1:4">
      <c r="A915" s="9" t="s">
        <v>820</v>
      </c>
      <c r="B915" s="127" t="s">
        <v>575</v>
      </c>
      <c r="C915" s="118">
        <f>'MAL2T-2013A.XLS'!$F$749</f>
        <v>0</v>
      </c>
      <c r="D915" s="118">
        <f>'MAL2T-2013A.XLS'!$F$749</f>
        <v>0</v>
      </c>
    </row>
    <row r="916" spans="1:4">
      <c r="A916" s="9" t="s">
        <v>820</v>
      </c>
      <c r="B916" s="135" t="s">
        <v>261</v>
      </c>
      <c r="C916" s="85" t="s">
        <v>563</v>
      </c>
      <c r="D916" s="85" t="s">
        <v>563</v>
      </c>
    </row>
    <row r="917" spans="1:4">
      <c r="A917" s="9" t="s">
        <v>820</v>
      </c>
      <c r="B917" s="131" t="s">
        <v>576</v>
      </c>
      <c r="C917" s="85">
        <f>'MAL2T-2013A.XLS'!$G$747</f>
        <v>0</v>
      </c>
      <c r="D917" s="85">
        <f>'MAL2T-2013A.XLS'!$G$747</f>
        <v>0</v>
      </c>
    </row>
    <row r="918" spans="1:4">
      <c r="A918" s="9" t="s">
        <v>820</v>
      </c>
      <c r="B918" s="131" t="s">
        <v>577</v>
      </c>
      <c r="C918" s="85">
        <f>'MAL2T-2013A.XLS'!$G$748</f>
        <v>0</v>
      </c>
      <c r="D918" s="85">
        <f>'MAL2T-2013A.XLS'!$G$748</f>
        <v>0</v>
      </c>
    </row>
    <row r="919" spans="1:4">
      <c r="A919" s="9" t="s">
        <v>820</v>
      </c>
      <c r="B919" s="127" t="s">
        <v>575</v>
      </c>
      <c r="C919" s="118">
        <f>'MAL2T-2013A.XLS'!$G$749</f>
        <v>0</v>
      </c>
      <c r="D919" s="118">
        <f>'MAL2T-2013A.XLS'!$G$749</f>
        <v>0</v>
      </c>
    </row>
    <row r="920" spans="1:4">
      <c r="A920" s="9" t="s">
        <v>820</v>
      </c>
      <c r="B920" s="135" t="s">
        <v>262</v>
      </c>
      <c r="C920" s="85" t="s">
        <v>563</v>
      </c>
      <c r="D920" s="85" t="s">
        <v>563</v>
      </c>
    </row>
    <row r="921" spans="1:4">
      <c r="A921" s="9" t="s">
        <v>820</v>
      </c>
      <c r="B921" s="131" t="s">
        <v>576</v>
      </c>
      <c r="C921" s="85">
        <f>'MAL2T-2013A.XLS'!$H$747</f>
        <v>0</v>
      </c>
      <c r="D921" s="85">
        <f>'MAL2T-2013A.XLS'!$H$747</f>
        <v>0</v>
      </c>
    </row>
    <row r="922" spans="1:4">
      <c r="A922" s="9" t="s">
        <v>820</v>
      </c>
      <c r="B922" s="131" t="s">
        <v>577</v>
      </c>
      <c r="C922" s="85">
        <f>'MAL2T-2013A.XLS'!$H$748</f>
        <v>0</v>
      </c>
      <c r="D922" s="85">
        <f>'MAL2T-2013A.XLS'!$H$748</f>
        <v>0</v>
      </c>
    </row>
    <row r="923" spans="1:4">
      <c r="A923" s="9" t="s">
        <v>820</v>
      </c>
      <c r="B923" s="127" t="s">
        <v>575</v>
      </c>
      <c r="C923" s="118">
        <f>'MAL2T-2013A.XLS'!$H$749</f>
        <v>0</v>
      </c>
      <c r="D923" s="118">
        <f>'MAL2T-2013A.XLS'!$H$749</f>
        <v>0</v>
      </c>
    </row>
    <row r="924" spans="1:4">
      <c r="A924" s="9" t="s">
        <v>820</v>
      </c>
      <c r="B924" s="135" t="s">
        <v>263</v>
      </c>
      <c r="C924" s="85" t="s">
        <v>563</v>
      </c>
      <c r="D924" s="85" t="s">
        <v>563</v>
      </c>
    </row>
    <row r="925" spans="1:4">
      <c r="A925" s="9" t="s">
        <v>820</v>
      </c>
      <c r="B925" s="131" t="s">
        <v>576</v>
      </c>
      <c r="C925" s="85">
        <f>'MAL2T-2013A.XLS'!$I$747</f>
        <v>0</v>
      </c>
      <c r="D925" s="85">
        <f>'MAL2T-2013A.XLS'!$I$747</f>
        <v>0</v>
      </c>
    </row>
    <row r="926" spans="1:4">
      <c r="A926" s="9" t="s">
        <v>820</v>
      </c>
      <c r="B926" s="131" t="s">
        <v>577</v>
      </c>
      <c r="C926" s="85">
        <f>'MAL2T-2013A.XLS'!$I$748</f>
        <v>0</v>
      </c>
      <c r="D926" s="85">
        <f>'MAL2T-2013A.XLS'!$I$748</f>
        <v>0</v>
      </c>
    </row>
    <row r="927" spans="1:4">
      <c r="A927" s="9" t="s">
        <v>820</v>
      </c>
      <c r="B927" s="127" t="s">
        <v>575</v>
      </c>
      <c r="C927" s="118">
        <f>'MAL2T-2013A.XLS'!$I$749</f>
        <v>0</v>
      </c>
      <c r="D927" s="118">
        <f>'MAL2T-2013A.XLS'!$I$749</f>
        <v>0</v>
      </c>
    </row>
    <row r="928" spans="1:4">
      <c r="A928" s="9" t="s">
        <v>820</v>
      </c>
      <c r="B928" s="135" t="s">
        <v>264</v>
      </c>
      <c r="C928" s="85" t="s">
        <v>563</v>
      </c>
      <c r="D928" s="85" t="s">
        <v>563</v>
      </c>
    </row>
    <row r="929" spans="1:4">
      <c r="A929" s="9" t="s">
        <v>820</v>
      </c>
      <c r="B929" s="131" t="s">
        <v>576</v>
      </c>
      <c r="C929" s="85">
        <f>'MAL2T-2013A.XLS'!$J$747</f>
        <v>0</v>
      </c>
      <c r="D929" s="85">
        <f>'MAL2T-2013A.XLS'!$J$747</f>
        <v>0</v>
      </c>
    </row>
    <row r="930" spans="1:4">
      <c r="A930" s="9" t="s">
        <v>820</v>
      </c>
      <c r="B930" s="131" t="s">
        <v>577</v>
      </c>
      <c r="C930" s="85">
        <f>'MAL2T-2013A.XLS'!$J$748</f>
        <v>0</v>
      </c>
      <c r="D930" s="85">
        <f>'MAL2T-2013A.XLS'!$J$748</f>
        <v>0</v>
      </c>
    </row>
    <row r="931" spans="1:4">
      <c r="A931" s="9" t="s">
        <v>820</v>
      </c>
      <c r="B931" s="127" t="s">
        <v>575</v>
      </c>
      <c r="C931" s="118">
        <f>'MAL2T-2013A.XLS'!$J$749</f>
        <v>0</v>
      </c>
      <c r="D931" s="118">
        <f>'MAL2T-2013A.XLS'!$J$749</f>
        <v>0</v>
      </c>
    </row>
    <row r="932" spans="1:4">
      <c r="B932" s="108"/>
      <c r="C932" s="84"/>
      <c r="D932" s="84"/>
    </row>
    <row r="933" spans="1:4">
      <c r="A933" s="9" t="s">
        <v>820</v>
      </c>
      <c r="B933" s="114" t="s">
        <v>159</v>
      </c>
      <c r="C933" s="84"/>
      <c r="D933" s="84"/>
    </row>
    <row r="934" spans="1:4">
      <c r="A934" s="9" t="s">
        <v>820</v>
      </c>
      <c r="B934" s="129" t="s">
        <v>171</v>
      </c>
    </row>
    <row r="935" spans="1:4">
      <c r="A935" s="9" t="s">
        <v>820</v>
      </c>
      <c r="B935" s="126" t="s">
        <v>1089</v>
      </c>
      <c r="C935" s="85">
        <f>'MAL2T-2013A.XLS'!$E$764</f>
        <v>0</v>
      </c>
      <c r="D935" s="85">
        <f>'MAL2T-2013A.XLS'!$E$764</f>
        <v>0</v>
      </c>
    </row>
    <row r="936" spans="1:4">
      <c r="A936" s="9" t="s">
        <v>820</v>
      </c>
      <c r="B936" s="126" t="s">
        <v>1087</v>
      </c>
      <c r="C936" s="85">
        <f>'MAL2T-2013A.XLS'!$E$765</f>
        <v>0</v>
      </c>
      <c r="D936" s="85">
        <f>'MAL2T-2013A.XLS'!$E$765</f>
        <v>0</v>
      </c>
    </row>
    <row r="937" spans="1:4">
      <c r="A937" s="9" t="s">
        <v>820</v>
      </c>
      <c r="B937" s="9" t="s">
        <v>142</v>
      </c>
      <c r="C937" s="85">
        <f>'MAL2T-2013A.XLS'!$E$766</f>
        <v>0</v>
      </c>
      <c r="D937" s="85">
        <f>'MAL2T-2013A.XLS'!$E$766</f>
        <v>0</v>
      </c>
    </row>
    <row r="938" spans="1:4">
      <c r="A938" s="9" t="s">
        <v>820</v>
      </c>
      <c r="B938" s="126" t="s">
        <v>1065</v>
      </c>
      <c r="C938" s="85">
        <f>'MAL2T-2013A.XLS'!$E$767</f>
        <v>0</v>
      </c>
      <c r="D938" s="85">
        <f>'MAL2T-2013A.XLS'!$E$767</f>
        <v>0</v>
      </c>
    </row>
    <row r="939" spans="1:4">
      <c r="A939" s="9" t="s">
        <v>820</v>
      </c>
      <c r="B939" s="126" t="s">
        <v>143</v>
      </c>
      <c r="C939" s="85">
        <f>'MAL2T-2013A.XLS'!$E$768</f>
        <v>0</v>
      </c>
      <c r="D939" s="85">
        <f>'MAL2T-2013A.XLS'!$E$768</f>
        <v>0</v>
      </c>
    </row>
    <row r="940" spans="1:4">
      <c r="A940" s="9" t="s">
        <v>820</v>
      </c>
      <c r="B940" s="233" t="s">
        <v>1088</v>
      </c>
      <c r="C940" s="686">
        <f>'MAL2T-2013A.XLS'!$E$769</f>
        <v>0</v>
      </c>
      <c r="D940" s="686">
        <f>'MAL2T-2013A.XLS'!$E$769</f>
        <v>0</v>
      </c>
    </row>
    <row r="941" spans="1:4">
      <c r="A941" s="9" t="s">
        <v>820</v>
      </c>
      <c r="B941" s="127" t="s">
        <v>144</v>
      </c>
      <c r="C941" s="234" t="e">
        <f>'MAL2T-2013A.XLS'!$E$770</f>
        <v>#DIV/0!</v>
      </c>
      <c r="D941" s="234" t="e">
        <f>'MAL2T-2013A.XLS'!$E$770</f>
        <v>#DIV/0!</v>
      </c>
    </row>
    <row r="942" spans="1:4">
      <c r="A942" s="9" t="s">
        <v>820</v>
      </c>
      <c r="B942" s="129" t="s">
        <v>141</v>
      </c>
    </row>
    <row r="943" spans="1:4">
      <c r="A943" s="9" t="s">
        <v>820</v>
      </c>
      <c r="B943" s="126" t="s">
        <v>1089</v>
      </c>
      <c r="C943" s="85">
        <f>'MAL2T-2013A.XLS'!$F$764</f>
        <v>0</v>
      </c>
      <c r="D943" s="85">
        <f>'MAL2T-2013A.XLS'!$F$764</f>
        <v>0</v>
      </c>
    </row>
    <row r="944" spans="1:4">
      <c r="A944" s="9" t="s">
        <v>820</v>
      </c>
      <c r="B944" s="126" t="s">
        <v>1087</v>
      </c>
      <c r="C944" s="85">
        <f>'MAL2T-2013A.XLS'!$F$765</f>
        <v>0</v>
      </c>
      <c r="D944" s="85">
        <f>'MAL2T-2013A.XLS'!$F$765</f>
        <v>0</v>
      </c>
    </row>
    <row r="945" spans="1:4">
      <c r="A945" s="9" t="s">
        <v>820</v>
      </c>
      <c r="B945" s="9" t="s">
        <v>142</v>
      </c>
      <c r="C945" s="85">
        <f>'MAL2T-2013A.XLS'!$F$766</f>
        <v>0</v>
      </c>
      <c r="D945" s="85">
        <f>'MAL2T-2013A.XLS'!$F$766</f>
        <v>0</v>
      </c>
    </row>
    <row r="946" spans="1:4">
      <c r="A946" s="9" t="s">
        <v>820</v>
      </c>
      <c r="B946" s="126" t="s">
        <v>1065</v>
      </c>
      <c r="C946" s="85">
        <f>'MAL2T-2013A.XLS'!$F$767</f>
        <v>0</v>
      </c>
      <c r="D946" s="85">
        <f>'MAL2T-2013A.XLS'!$F$767</f>
        <v>0</v>
      </c>
    </row>
    <row r="947" spans="1:4">
      <c r="A947" s="9" t="s">
        <v>820</v>
      </c>
      <c r="B947" s="126" t="s">
        <v>143</v>
      </c>
      <c r="C947" s="85">
        <f>'MAL2T-2013A.XLS'!$F$768</f>
        <v>0</v>
      </c>
      <c r="D947" s="85">
        <f>'MAL2T-2013A.XLS'!$F$768</f>
        <v>0</v>
      </c>
    </row>
    <row r="948" spans="1:4">
      <c r="A948" s="9" t="s">
        <v>820</v>
      </c>
      <c r="B948" s="233" t="s">
        <v>1088</v>
      </c>
      <c r="C948" s="686">
        <f>'MAL2T-2013A.XLS'!$F$769</f>
        <v>0</v>
      </c>
      <c r="D948" s="686">
        <f>'MAL2T-2013A.XLS'!$F$769</f>
        <v>0</v>
      </c>
    </row>
    <row r="949" spans="1:4">
      <c r="A949" s="9" t="s">
        <v>820</v>
      </c>
      <c r="B949" s="127" t="s">
        <v>144</v>
      </c>
      <c r="C949" s="234" t="e">
        <f>'MAL2T-2013A.XLS'!$F$770</f>
        <v>#DIV/0!</v>
      </c>
      <c r="D949" s="234" t="e">
        <f>'MAL2T-2013A.XLS'!$F$770</f>
        <v>#DIV/0!</v>
      </c>
    </row>
    <row r="950" spans="1:4">
      <c r="B950" s="126"/>
    </row>
    <row r="951" spans="1:4">
      <c r="B951" s="114" t="s">
        <v>160</v>
      </c>
    </row>
    <row r="952" spans="1:4">
      <c r="B952" s="129" t="s">
        <v>171</v>
      </c>
    </row>
    <row r="953" spans="1:4">
      <c r="B953" s="126" t="s">
        <v>145</v>
      </c>
      <c r="C953" s="85">
        <f>'MAL2T-2013A.XLS'!$J$775</f>
        <v>0</v>
      </c>
      <c r="D953" s="85">
        <f>'MAL2T-2013A.XLS'!$J$775</f>
        <v>0</v>
      </c>
    </row>
    <row r="954" spans="1:4">
      <c r="B954" s="126" t="s">
        <v>146</v>
      </c>
      <c r="C954" s="85">
        <f>'MAL2T-2013A.XLS'!$J$776</f>
        <v>0</v>
      </c>
      <c r="D954" s="85">
        <f>'MAL2T-2013A.XLS'!$J$776</f>
        <v>0</v>
      </c>
    </row>
    <row r="955" spans="1:4">
      <c r="B955" s="126" t="s">
        <v>147</v>
      </c>
      <c r="C955" s="85">
        <f>'MAL2T-2013A.XLS'!$J$777</f>
        <v>0</v>
      </c>
      <c r="D955" s="85">
        <f>'MAL2T-2013A.XLS'!$J$777</f>
        <v>0</v>
      </c>
    </row>
    <row r="956" spans="1:4">
      <c r="B956" s="126" t="s">
        <v>148</v>
      </c>
      <c r="C956" s="85">
        <f>'MAL2T-2013A.XLS'!$J$778</f>
        <v>0</v>
      </c>
      <c r="D956" s="85">
        <f>'MAL2T-2013A.XLS'!$J$778</f>
        <v>0</v>
      </c>
    </row>
    <row r="957" spans="1:4">
      <c r="B957" s="127" t="s">
        <v>149</v>
      </c>
      <c r="C957" s="118">
        <f>'MAL2T-2013A.XLS'!$J$779</f>
        <v>0</v>
      </c>
      <c r="D957" s="118">
        <f>'MAL2T-2013A.XLS'!$J$779</f>
        <v>0</v>
      </c>
    </row>
    <row r="958" spans="1:4" ht="25.5">
      <c r="B958" s="126" t="s">
        <v>150</v>
      </c>
      <c r="C958" s="85">
        <f>'MAL2T-2013A.XLS'!$J$780</f>
        <v>0</v>
      </c>
      <c r="D958" s="85">
        <f>'MAL2T-2013A.XLS'!$J$780</f>
        <v>0</v>
      </c>
    </row>
    <row r="959" spans="1:4" ht="25.5">
      <c r="B959" s="126" t="s">
        <v>151</v>
      </c>
      <c r="C959" s="85">
        <f>'MAL2T-2013A.XLS'!$J$781</f>
        <v>0</v>
      </c>
      <c r="D959" s="85">
        <f>'MAL2T-2013A.XLS'!$J$781</f>
        <v>0</v>
      </c>
    </row>
    <row r="960" spans="1:4">
      <c r="B960" s="129" t="s">
        <v>141</v>
      </c>
    </row>
    <row r="961" spans="2:4">
      <c r="B961" s="126" t="s">
        <v>145</v>
      </c>
      <c r="C961" s="85">
        <f>'MAL2T-2013A.XLS'!$K$775</f>
        <v>0</v>
      </c>
      <c r="D961" s="85">
        <f>'MAL2T-2013A.XLS'!$K$775</f>
        <v>0</v>
      </c>
    </row>
    <row r="962" spans="2:4">
      <c r="B962" s="126" t="s">
        <v>146</v>
      </c>
      <c r="C962" s="85">
        <f>'MAL2T-2013A.XLS'!$K$776</f>
        <v>0</v>
      </c>
      <c r="D962" s="85">
        <f>'MAL2T-2013A.XLS'!$K$776</f>
        <v>0</v>
      </c>
    </row>
    <row r="963" spans="2:4">
      <c r="B963" s="126" t="s">
        <v>147</v>
      </c>
      <c r="C963" s="85">
        <f>'MAL2T-2013A.XLS'!$K$777</f>
        <v>0</v>
      </c>
      <c r="D963" s="85">
        <f>'MAL2T-2013A.XLS'!$K$777</f>
        <v>0</v>
      </c>
    </row>
    <row r="964" spans="2:4">
      <c r="B964" s="126" t="s">
        <v>148</v>
      </c>
      <c r="C964" s="85">
        <f>'MAL2T-2013A.XLS'!$K$778</f>
        <v>0</v>
      </c>
      <c r="D964" s="85">
        <f>'MAL2T-2013A.XLS'!$K$778</f>
        <v>0</v>
      </c>
    </row>
    <row r="965" spans="2:4">
      <c r="B965" s="127" t="s">
        <v>149</v>
      </c>
      <c r="C965" s="118">
        <f>'MAL2T-2013A.XLS'!$K$779</f>
        <v>0</v>
      </c>
      <c r="D965" s="118">
        <f>'MAL2T-2013A.XLS'!$K$779</f>
        <v>0</v>
      </c>
    </row>
    <row r="966" spans="2:4" ht="25.5">
      <c r="B966" s="126" t="s">
        <v>150</v>
      </c>
      <c r="C966" s="85">
        <f>'MAL2T-2013A.XLS'!$K$780</f>
        <v>0</v>
      </c>
      <c r="D966" s="85">
        <f>'MAL2T-2013A.XLS'!$K$780</f>
        <v>0</v>
      </c>
    </row>
    <row r="967" spans="2:4" ht="25.5">
      <c r="B967" s="126" t="s">
        <v>151</v>
      </c>
      <c r="C967" s="85">
        <f>'MAL2T-2013A.XLS'!$K$781</f>
        <v>0</v>
      </c>
      <c r="D967" s="85">
        <f>'MAL2T-2013A.XLS'!$K$781</f>
        <v>0</v>
      </c>
    </row>
    <row r="968" spans="2:4">
      <c r="B968" s="126"/>
    </row>
    <row r="969" spans="2:4" ht="25.5">
      <c r="B969" s="114" t="s">
        <v>424</v>
      </c>
    </row>
    <row r="970" spans="2:4" ht="25.5">
      <c r="B970" s="233" t="s">
        <v>156</v>
      </c>
      <c r="C970" s="117">
        <f>'MAL2T-2013A.XLS'!$I$791</f>
        <v>0</v>
      </c>
      <c r="D970" s="117">
        <f>'MAL2T-2013A.XLS'!$I$791</f>
        <v>0</v>
      </c>
    </row>
    <row r="971" spans="2:4" ht="25.5">
      <c r="B971" s="126" t="s">
        <v>157</v>
      </c>
      <c r="C971" s="85">
        <f>'MAL2T-2013A.XLS'!$I$792</f>
        <v>0</v>
      </c>
      <c r="D971" s="85">
        <f>'MAL2T-2013A.XLS'!$I$792</f>
        <v>0</v>
      </c>
    </row>
    <row r="972" spans="2:4">
      <c r="B972" s="126" t="s">
        <v>679</v>
      </c>
      <c r="C972" s="85">
        <f>'MAL2T-2013A.XLS'!$I$793</f>
        <v>0</v>
      </c>
      <c r="D972" s="85">
        <f>'MAL2T-2013A.XLS'!$I$793</f>
        <v>0</v>
      </c>
    </row>
    <row r="973" spans="2:4">
      <c r="B973" s="126" t="s">
        <v>158</v>
      </c>
      <c r="C973" s="85">
        <f>'MAL2T-2013A.XLS'!$I$794</f>
        <v>0</v>
      </c>
      <c r="D973" s="85">
        <f>'MAL2T-2013A.XLS'!$I$794</f>
        <v>0</v>
      </c>
    </row>
    <row r="974" spans="2:4" ht="25.5">
      <c r="B974" s="126" t="s">
        <v>680</v>
      </c>
      <c r="C974" s="85">
        <f>'MAL2T-2013A.XLS'!$I$795</f>
        <v>0</v>
      </c>
      <c r="D974" s="85">
        <f>'MAL2T-2013A.XLS'!$I$795</f>
        <v>0</v>
      </c>
    </row>
    <row r="975" spans="2:4" ht="25.5">
      <c r="B975" s="126" t="s">
        <v>162</v>
      </c>
      <c r="C975" s="85">
        <f>'MAL2T-2013A.XLS'!$I$796</f>
        <v>0</v>
      </c>
      <c r="D975" s="85">
        <f>'MAL2T-2013A.XLS'!$I$796</f>
        <v>0</v>
      </c>
    </row>
    <row r="976" spans="2:4" ht="25.5">
      <c r="B976" s="126" t="s">
        <v>163</v>
      </c>
      <c r="C976" s="85">
        <f>'MAL2T-2013A.XLS'!$I$797</f>
        <v>0</v>
      </c>
      <c r="D976" s="85">
        <f>'MAL2T-2013A.XLS'!$I$797</f>
        <v>0</v>
      </c>
    </row>
    <row r="977" spans="2:7">
      <c r="B977" s="126" t="s">
        <v>164</v>
      </c>
      <c r="C977" s="85">
        <f>'MAL2T-2013A.XLS'!$I$798</f>
        <v>0</v>
      </c>
      <c r="D977" s="85">
        <f>'MAL2T-2013A.XLS'!$I$798</f>
        <v>0</v>
      </c>
    </row>
    <row r="978" spans="2:7">
      <c r="B978" s="127" t="s">
        <v>165</v>
      </c>
      <c r="C978" s="118">
        <f>'MAL2T-2013A.XLS'!$I$799</f>
        <v>0</v>
      </c>
      <c r="D978" s="118">
        <f>'MAL2T-2013A.XLS'!$I$799</f>
        <v>0</v>
      </c>
    </row>
    <row r="979" spans="2:7">
      <c r="B979" s="126"/>
    </row>
    <row r="980" spans="2:7" s="10" customFormat="1">
      <c r="B980" s="131"/>
      <c r="C980" s="82"/>
      <c r="D980" s="82"/>
      <c r="E980" s="102"/>
      <c r="F980" s="102"/>
      <c r="G980" s="624"/>
    </row>
    <row r="981" spans="2:7" s="10" customFormat="1" ht="25.5" customHeight="1">
      <c r="B981" s="114" t="s">
        <v>1106</v>
      </c>
      <c r="C981" s="82"/>
      <c r="D981" s="82"/>
      <c r="E981" s="102"/>
      <c r="F981" s="102"/>
      <c r="G981" s="624"/>
    </row>
    <row r="982" spans="2:7" s="10" customFormat="1">
      <c r="B982" s="151" t="s">
        <v>942</v>
      </c>
      <c r="C982" s="82"/>
      <c r="D982" s="82"/>
      <c r="E982" s="102"/>
      <c r="F982" s="102"/>
      <c r="G982" s="624"/>
    </row>
    <row r="983" spans="2:7" s="10" customFormat="1">
      <c r="B983" s="131" t="s">
        <v>896</v>
      </c>
      <c r="C983" s="82">
        <f>'MAL2T-2013A.XLS'!$G$810</f>
        <v>0</v>
      </c>
      <c r="D983" s="82">
        <f>'MAL2T-2013A.XLS'!$G$810</f>
        <v>0</v>
      </c>
      <c r="E983" s="102"/>
      <c r="F983" s="102"/>
      <c r="G983" s="624"/>
    </row>
    <row r="984" spans="2:7" s="10" customFormat="1">
      <c r="B984" s="131" t="s">
        <v>897</v>
      </c>
      <c r="C984" s="82" t="str">
        <f>'MAL2T-2013A.XLS'!$G$811</f>
        <v>xxxxxx</v>
      </c>
      <c r="D984" s="82" t="str">
        <f>'MAL2T-2013A.XLS'!$G$811</f>
        <v>xxxxxx</v>
      </c>
      <c r="E984" s="102"/>
      <c r="F984" s="102"/>
      <c r="G984" s="624"/>
    </row>
    <row r="985" spans="2:7" s="10" customFormat="1" ht="25.5">
      <c r="B985" s="131" t="s">
        <v>1101</v>
      </c>
      <c r="C985" s="82">
        <f>'MAL2T-2013A.XLS'!$G$812</f>
        <v>0</v>
      </c>
      <c r="D985" s="82">
        <f>'MAL2T-2013A.XLS'!$G$812</f>
        <v>0</v>
      </c>
      <c r="E985" s="102"/>
      <c r="F985" s="102"/>
      <c r="G985" s="624"/>
    </row>
    <row r="986" spans="2:7" s="10" customFormat="1">
      <c r="B986" s="131" t="s">
        <v>899</v>
      </c>
      <c r="C986" s="82">
        <f>'MAL2T-2013A.XLS'!$G$813</f>
        <v>0</v>
      </c>
      <c r="D986" s="82">
        <f>'MAL2T-2013A.XLS'!$G$813</f>
        <v>0</v>
      </c>
      <c r="E986" s="102"/>
      <c r="F986" s="102"/>
      <c r="G986" s="624"/>
    </row>
    <row r="987" spans="2:7" s="10" customFormat="1">
      <c r="B987" s="131" t="s">
        <v>900</v>
      </c>
      <c r="C987" s="82" t="str">
        <f>'MAL2T-2013A.XLS'!$G$814</f>
        <v>xxxxxx</v>
      </c>
      <c r="D987" s="82" t="str">
        <f>'MAL2T-2013A.XLS'!$G$814</f>
        <v>xxxxxx</v>
      </c>
      <c r="E987" s="102"/>
      <c r="F987" s="102"/>
      <c r="G987" s="624"/>
    </row>
    <row r="988" spans="2:7" s="10" customFormat="1">
      <c r="B988" s="151" t="s">
        <v>943</v>
      </c>
      <c r="C988" s="82"/>
      <c r="D988" s="82"/>
      <c r="E988" s="102"/>
      <c r="F988" s="102"/>
      <c r="G988" s="624"/>
    </row>
    <row r="989" spans="2:7" s="10" customFormat="1">
      <c r="B989" s="131" t="s">
        <v>896</v>
      </c>
      <c r="C989" s="82">
        <f>'MAL2T-2013A.XLS'!$H$810</f>
        <v>0</v>
      </c>
      <c r="D989" s="82">
        <f>'MAL2T-2013A.XLS'!$H$810</f>
        <v>0</v>
      </c>
      <c r="E989" s="102"/>
      <c r="F989" s="102"/>
      <c r="G989" s="624"/>
    </row>
    <row r="990" spans="2:7" s="10" customFormat="1">
      <c r="B990" s="131" t="s">
        <v>897</v>
      </c>
      <c r="C990" s="82">
        <f>'MAL2T-2013A.XLS'!$H$811</f>
        <v>0</v>
      </c>
      <c r="D990" s="82">
        <f>'MAL2T-2013A.XLS'!$H$811</f>
        <v>0</v>
      </c>
      <c r="E990" s="102"/>
      <c r="F990" s="102"/>
      <c r="G990" s="624"/>
    </row>
    <row r="991" spans="2:7" s="10" customFormat="1" ht="25.5">
      <c r="B991" s="131" t="s">
        <v>1101</v>
      </c>
      <c r="C991" s="82">
        <f>'MAL2T-2013A.XLS'!$H$812</f>
        <v>0</v>
      </c>
      <c r="D991" s="82">
        <f>'MAL2T-2013A.XLS'!$H$812</f>
        <v>0</v>
      </c>
      <c r="E991" s="102"/>
      <c r="F991" s="102"/>
      <c r="G991" s="624"/>
    </row>
    <row r="992" spans="2:7" s="10" customFormat="1">
      <c r="B992" s="131" t="s">
        <v>899</v>
      </c>
      <c r="C992" s="82">
        <f>'MAL2T-2013A.XLS'!$H$813</f>
        <v>0</v>
      </c>
      <c r="D992" s="82">
        <f>'MAL2T-2013A.XLS'!$H$813</f>
        <v>0</v>
      </c>
      <c r="E992" s="102"/>
      <c r="F992" s="102"/>
      <c r="G992" s="624"/>
    </row>
    <row r="993" spans="2:7" s="10" customFormat="1">
      <c r="B993" s="131" t="s">
        <v>900</v>
      </c>
      <c r="C993" s="82">
        <f>'MAL2T-2013A.XLS'!$H$814</f>
        <v>0</v>
      </c>
      <c r="D993" s="82">
        <f>'MAL2T-2013A.XLS'!$H$814</f>
        <v>0</v>
      </c>
      <c r="E993" s="102"/>
      <c r="F993" s="102"/>
      <c r="G993" s="624"/>
    </row>
    <row r="994" spans="2:7" s="10" customFormat="1">
      <c r="B994" s="131"/>
      <c r="C994" s="82"/>
      <c r="D994" s="82"/>
      <c r="E994" s="102"/>
      <c r="F994" s="102"/>
      <c r="G994" s="624"/>
    </row>
    <row r="995" spans="2:7" s="10" customFormat="1">
      <c r="B995" s="131"/>
      <c r="C995" s="82"/>
      <c r="D995" s="82"/>
      <c r="E995" s="102"/>
      <c r="F995" s="102"/>
      <c r="G995" s="624"/>
    </row>
    <row r="996" spans="2:7" s="10" customFormat="1" ht="25.5">
      <c r="B996" s="114" t="s">
        <v>945</v>
      </c>
      <c r="C996" s="82"/>
      <c r="D996" s="82"/>
      <c r="E996" s="102"/>
      <c r="F996" s="102"/>
      <c r="G996" s="624"/>
    </row>
    <row r="997" spans="2:7" s="10" customFormat="1">
      <c r="B997" s="151" t="s">
        <v>947</v>
      </c>
      <c r="C997" s="82"/>
      <c r="E997" s="102"/>
      <c r="F997" s="102"/>
      <c r="G997" s="624"/>
    </row>
    <row r="998" spans="2:7" s="10" customFormat="1">
      <c r="B998" s="108" t="s">
        <v>949</v>
      </c>
      <c r="C998" s="42" t="str">
        <f>'MAL2T-2013A.XLS'!$G$826</f>
        <v>xxx</v>
      </c>
      <c r="D998" s="42" t="str">
        <f>'MAL2T-2013A.XLS'!$G$826</f>
        <v>xxx</v>
      </c>
      <c r="E998" s="102"/>
      <c r="F998" s="102"/>
      <c r="G998" s="624"/>
    </row>
    <row r="999" spans="2:7" s="10" customFormat="1">
      <c r="B999" s="131" t="s">
        <v>913</v>
      </c>
      <c r="C999" s="82">
        <f>'MAL2T-2013A.XLS'!$G$827</f>
        <v>0</v>
      </c>
      <c r="D999" s="82">
        <f>'MAL2T-2013A.XLS'!$G$827</f>
        <v>0</v>
      </c>
      <c r="E999" s="102"/>
      <c r="F999" s="102"/>
      <c r="G999" s="624"/>
    </row>
    <row r="1000" spans="2:7" s="10" customFormat="1">
      <c r="B1000" s="131" t="s">
        <v>914</v>
      </c>
      <c r="C1000" s="82">
        <f>'MAL2T-2013A.XLS'!$G$828</f>
        <v>0</v>
      </c>
      <c r="D1000" s="82">
        <f>'MAL2T-2013A.XLS'!$G$828</f>
        <v>0</v>
      </c>
      <c r="E1000" s="102"/>
      <c r="F1000" s="102"/>
      <c r="G1000" s="624"/>
    </row>
    <row r="1001" spans="2:7" s="10" customFormat="1">
      <c r="B1001" s="131" t="s">
        <v>920</v>
      </c>
      <c r="C1001" s="82">
        <f>'MAL2T-2013A.XLS'!$G$829</f>
        <v>0</v>
      </c>
      <c r="D1001" s="82">
        <f>'MAL2T-2013A.XLS'!$G$829</f>
        <v>0</v>
      </c>
      <c r="E1001" s="102"/>
      <c r="F1001" s="102"/>
      <c r="G1001" s="624"/>
    </row>
    <row r="1002" spans="2:7" s="10" customFormat="1">
      <c r="B1002" s="108" t="s">
        <v>950</v>
      </c>
      <c r="C1002" s="42" t="str">
        <f>'MAL2T-2013A.XLS'!$G$830</f>
        <v>xxx</v>
      </c>
      <c r="D1002" s="42" t="str">
        <f>'MAL2T-2013A.XLS'!$G$830</f>
        <v>xxx</v>
      </c>
      <c r="E1002" s="102"/>
      <c r="F1002" s="102"/>
      <c r="G1002" s="624"/>
    </row>
    <row r="1003" spans="2:7" s="10" customFormat="1">
      <c r="B1003" s="131" t="s">
        <v>915</v>
      </c>
      <c r="C1003" s="82">
        <f>'MAL2T-2013A.XLS'!$G$831</f>
        <v>0</v>
      </c>
      <c r="D1003" s="82">
        <f>'MAL2T-2013A.XLS'!$G$831</f>
        <v>0</v>
      </c>
      <c r="E1003" s="102"/>
      <c r="F1003" s="102"/>
      <c r="G1003" s="624"/>
    </row>
    <row r="1004" spans="2:7" s="10" customFormat="1">
      <c r="B1004" s="131" t="s">
        <v>916</v>
      </c>
      <c r="C1004" s="82">
        <f>'MAL2T-2013A.XLS'!$G$832</f>
        <v>0</v>
      </c>
      <c r="D1004" s="82">
        <f>'MAL2T-2013A.XLS'!$G$832</f>
        <v>0</v>
      </c>
      <c r="E1004" s="102"/>
      <c r="F1004" s="102"/>
      <c r="G1004" s="624"/>
    </row>
    <row r="1005" spans="2:7" s="10" customFormat="1">
      <c r="B1005" s="131" t="s">
        <v>917</v>
      </c>
      <c r="C1005" s="82">
        <f>'MAL2T-2013A.XLS'!$G$833</f>
        <v>0</v>
      </c>
      <c r="D1005" s="82">
        <f>'MAL2T-2013A.XLS'!$G$833</f>
        <v>0</v>
      </c>
      <c r="E1005" s="102"/>
      <c r="F1005" s="102"/>
      <c r="G1005" s="624"/>
    </row>
    <row r="1006" spans="2:7" s="10" customFormat="1">
      <c r="B1006" s="131" t="s">
        <v>918</v>
      </c>
      <c r="C1006" s="82">
        <f>'MAL2T-2013A.XLS'!$G$834</f>
        <v>0</v>
      </c>
      <c r="D1006" s="82">
        <f>'MAL2T-2013A.XLS'!$G$834</f>
        <v>0</v>
      </c>
      <c r="E1006" s="102"/>
      <c r="F1006" s="102"/>
      <c r="G1006" s="624"/>
    </row>
    <row r="1007" spans="2:7" s="10" customFormat="1" ht="25.5">
      <c r="B1007" s="131" t="s">
        <v>919</v>
      </c>
      <c r="C1007" s="82">
        <f>'MAL2T-2013A.XLS'!$G$835</f>
        <v>0</v>
      </c>
      <c r="D1007" s="82">
        <f>'MAL2T-2013A.XLS'!$G$835</f>
        <v>0</v>
      </c>
      <c r="E1007" s="102"/>
      <c r="F1007" s="102"/>
      <c r="G1007" s="624"/>
    </row>
    <row r="1008" spans="2:7" s="10" customFormat="1">
      <c r="B1008" s="131" t="s">
        <v>921</v>
      </c>
      <c r="C1008" s="82">
        <f>'MAL2T-2013A.XLS'!$G$836</f>
        <v>0</v>
      </c>
      <c r="D1008" s="82">
        <f>'MAL2T-2013A.XLS'!$G$836</f>
        <v>0</v>
      </c>
      <c r="E1008" s="102"/>
      <c r="F1008" s="102"/>
      <c r="G1008" s="624"/>
    </row>
    <row r="1009" spans="2:7" s="10" customFormat="1">
      <c r="B1009" s="131" t="s">
        <v>1058</v>
      </c>
      <c r="C1009" s="82">
        <f>'MAL2T-2013A.XLS'!$G$837</f>
        <v>0</v>
      </c>
      <c r="D1009" s="82">
        <f>'MAL2T-2013A.XLS'!$G$837</f>
        <v>0</v>
      </c>
      <c r="E1009" s="102"/>
      <c r="F1009" s="102"/>
      <c r="G1009" s="624"/>
    </row>
    <row r="1010" spans="2:7" s="10" customFormat="1">
      <c r="B1010" s="108" t="s">
        <v>951</v>
      </c>
      <c r="C1010" s="42" t="str">
        <f>'MAL2T-2013A.XLS'!$G$838</f>
        <v>xxx</v>
      </c>
      <c r="D1010" s="42" t="str">
        <f>'MAL2T-2013A.XLS'!$G$838</f>
        <v>xxx</v>
      </c>
      <c r="E1010" s="102"/>
      <c r="F1010" s="102"/>
      <c r="G1010" s="624"/>
    </row>
    <row r="1011" spans="2:7" s="10" customFormat="1">
      <c r="B1011" s="131" t="s">
        <v>922</v>
      </c>
      <c r="C1011" s="82">
        <f>'MAL2T-2013A.XLS'!$G$839</f>
        <v>0</v>
      </c>
      <c r="D1011" s="82">
        <f>'MAL2T-2013A.XLS'!$G$839</f>
        <v>0</v>
      </c>
      <c r="E1011" s="102"/>
      <c r="F1011" s="102"/>
      <c r="G1011" s="624"/>
    </row>
    <row r="1012" spans="2:7" s="10" customFormat="1">
      <c r="B1012" s="131" t="s">
        <v>923</v>
      </c>
      <c r="C1012" s="82">
        <f>'MAL2T-2013A.XLS'!$G$840</f>
        <v>0</v>
      </c>
      <c r="D1012" s="82">
        <f>'MAL2T-2013A.XLS'!$G$840</f>
        <v>0</v>
      </c>
      <c r="E1012" s="102"/>
      <c r="F1012" s="102"/>
      <c r="G1012" s="624"/>
    </row>
    <row r="1013" spans="2:7" s="10" customFormat="1">
      <c r="B1013" s="131" t="s">
        <v>924</v>
      </c>
      <c r="C1013" s="82">
        <f>'MAL2T-2013A.XLS'!$G$841</f>
        <v>0</v>
      </c>
      <c r="D1013" s="82">
        <f>'MAL2T-2013A.XLS'!$G$841</f>
        <v>0</v>
      </c>
      <c r="E1013" s="102"/>
      <c r="F1013" s="102"/>
      <c r="G1013" s="624"/>
    </row>
    <row r="1014" spans="2:7" s="10" customFormat="1">
      <c r="B1014" s="127" t="s">
        <v>763</v>
      </c>
      <c r="C1014" s="240">
        <f>'MAL2T-2013A.XLS'!$G$842</f>
        <v>0</v>
      </c>
      <c r="D1014" s="240">
        <f>'MAL2T-2013A.XLS'!$G$842</f>
        <v>0</v>
      </c>
      <c r="E1014" s="102"/>
      <c r="F1014" s="102"/>
      <c r="G1014" s="624"/>
    </row>
    <row r="1015" spans="2:7" s="10" customFormat="1">
      <c r="B1015" s="151" t="s">
        <v>946</v>
      </c>
      <c r="C1015" s="82"/>
      <c r="D1015" s="82"/>
      <c r="E1015" s="102"/>
      <c r="F1015" s="102"/>
      <c r="G1015" s="624"/>
    </row>
    <row r="1016" spans="2:7" s="10" customFormat="1">
      <c r="B1016" s="108" t="s">
        <v>949</v>
      </c>
      <c r="C1016" s="42" t="str">
        <f>'MAL2T-2013A.XLS'!$H$826</f>
        <v>xxx</v>
      </c>
      <c r="D1016" s="42" t="str">
        <f>'MAL2T-2013A.XLS'!$H$826</f>
        <v>xxx</v>
      </c>
      <c r="E1016" s="102"/>
      <c r="F1016" s="102"/>
      <c r="G1016" s="624"/>
    </row>
    <row r="1017" spans="2:7" s="10" customFormat="1">
      <c r="B1017" s="131" t="s">
        <v>913</v>
      </c>
      <c r="C1017" s="82">
        <f>'MAL2T-2013A.XLS'!$H$827</f>
        <v>0</v>
      </c>
      <c r="D1017" s="82">
        <f>'MAL2T-2013A.XLS'!$H$827</f>
        <v>0</v>
      </c>
      <c r="E1017" s="102"/>
      <c r="F1017" s="102"/>
      <c r="G1017" s="624"/>
    </row>
    <row r="1018" spans="2:7" s="10" customFormat="1">
      <c r="B1018" s="131" t="s">
        <v>914</v>
      </c>
      <c r="C1018" s="82">
        <f>'MAL2T-2013A.XLS'!$H$828</f>
        <v>0</v>
      </c>
      <c r="D1018" s="82">
        <f>'MAL2T-2013A.XLS'!$H$828</f>
        <v>0</v>
      </c>
      <c r="E1018" s="102"/>
      <c r="F1018" s="102"/>
      <c r="G1018" s="624"/>
    </row>
    <row r="1019" spans="2:7" s="10" customFormat="1">
      <c r="B1019" s="131" t="s">
        <v>920</v>
      </c>
      <c r="C1019" s="82">
        <f>'MAL2T-2013A.XLS'!$H$829</f>
        <v>0</v>
      </c>
      <c r="D1019" s="82">
        <f>'MAL2T-2013A.XLS'!$H$829</f>
        <v>0</v>
      </c>
      <c r="E1019" s="102"/>
      <c r="F1019" s="102"/>
      <c r="G1019" s="624"/>
    </row>
    <row r="1020" spans="2:7" s="10" customFormat="1">
      <c r="B1020" s="108" t="s">
        <v>950</v>
      </c>
      <c r="C1020" s="42" t="str">
        <f>'MAL2T-2013A.XLS'!$H$830</f>
        <v>xxx</v>
      </c>
      <c r="D1020" s="42" t="str">
        <f>'MAL2T-2013A.XLS'!$H$830</f>
        <v>xxx</v>
      </c>
      <c r="E1020" s="102"/>
      <c r="F1020" s="102"/>
      <c r="G1020" s="624"/>
    </row>
    <row r="1021" spans="2:7" s="10" customFormat="1">
      <c r="B1021" s="131" t="s">
        <v>915</v>
      </c>
      <c r="C1021" s="82">
        <f>'MAL2T-2013A.XLS'!$H$831</f>
        <v>0</v>
      </c>
      <c r="D1021" s="82">
        <f>'MAL2T-2013A.XLS'!$H$831</f>
        <v>0</v>
      </c>
      <c r="E1021" s="102"/>
      <c r="F1021" s="102"/>
      <c r="G1021" s="624"/>
    </row>
    <row r="1022" spans="2:7" s="10" customFormat="1">
      <c r="B1022" s="131" t="s">
        <v>916</v>
      </c>
      <c r="C1022" s="82">
        <f>'MAL2T-2013A.XLS'!$H$832</f>
        <v>0</v>
      </c>
      <c r="D1022" s="82">
        <f>'MAL2T-2013A.XLS'!$H$832</f>
        <v>0</v>
      </c>
      <c r="E1022" s="102"/>
      <c r="F1022" s="102"/>
      <c r="G1022" s="624"/>
    </row>
    <row r="1023" spans="2:7" s="10" customFormat="1">
      <c r="B1023" s="131" t="s">
        <v>917</v>
      </c>
      <c r="C1023" s="82">
        <f>'MAL2T-2013A.XLS'!$H$833</f>
        <v>0</v>
      </c>
      <c r="D1023" s="82">
        <f>'MAL2T-2013A.XLS'!$H$833</f>
        <v>0</v>
      </c>
      <c r="E1023" s="102"/>
      <c r="F1023" s="102"/>
      <c r="G1023" s="624"/>
    </row>
    <row r="1024" spans="2:7" s="10" customFormat="1">
      <c r="B1024" s="131" t="s">
        <v>918</v>
      </c>
      <c r="C1024" s="82">
        <f>'MAL2T-2013A.XLS'!$H$834</f>
        <v>0</v>
      </c>
      <c r="D1024" s="82">
        <f>'MAL2T-2013A.XLS'!$H$834</f>
        <v>0</v>
      </c>
      <c r="E1024" s="102"/>
      <c r="F1024" s="102"/>
      <c r="G1024" s="624"/>
    </row>
    <row r="1025" spans="2:7" s="10" customFormat="1" ht="25.5">
      <c r="B1025" s="131" t="s">
        <v>919</v>
      </c>
      <c r="C1025" s="82">
        <f>'MAL2T-2013A.XLS'!$H$835</f>
        <v>0</v>
      </c>
      <c r="D1025" s="82">
        <f>'MAL2T-2013A.XLS'!$H$835</f>
        <v>0</v>
      </c>
      <c r="E1025" s="102"/>
      <c r="F1025" s="102"/>
      <c r="G1025" s="624"/>
    </row>
    <row r="1026" spans="2:7" s="10" customFormat="1">
      <c r="B1026" s="131" t="s">
        <v>921</v>
      </c>
      <c r="C1026" s="82">
        <f>'MAL2T-2013A.XLS'!$H$836</f>
        <v>0</v>
      </c>
      <c r="D1026" s="82">
        <f>'MAL2T-2013A.XLS'!$H$836</f>
        <v>0</v>
      </c>
      <c r="E1026" s="102"/>
      <c r="F1026" s="102"/>
      <c r="G1026" s="624"/>
    </row>
    <row r="1027" spans="2:7" s="10" customFormat="1">
      <c r="B1027" s="131" t="s">
        <v>1058</v>
      </c>
      <c r="C1027" s="82">
        <f>'MAL2T-2013A.XLS'!$H$837</f>
        <v>0</v>
      </c>
      <c r="D1027" s="82">
        <f>'MAL2T-2013A.XLS'!$H$837</f>
        <v>0</v>
      </c>
      <c r="E1027" s="102"/>
      <c r="F1027" s="102"/>
      <c r="G1027" s="624"/>
    </row>
    <row r="1028" spans="2:7" s="10" customFormat="1">
      <c r="B1028" s="108" t="s">
        <v>951</v>
      </c>
      <c r="C1028" s="42" t="str">
        <f>'MAL2T-2013A.XLS'!$H$838</f>
        <v>xxx</v>
      </c>
      <c r="D1028" s="42" t="str">
        <f>'MAL2T-2013A.XLS'!$H$838</f>
        <v>xxx</v>
      </c>
      <c r="E1028" s="102"/>
      <c r="F1028" s="102"/>
      <c r="G1028" s="624"/>
    </row>
    <row r="1029" spans="2:7" s="10" customFormat="1">
      <c r="B1029" s="131" t="s">
        <v>922</v>
      </c>
      <c r="C1029" s="82">
        <f>'MAL2T-2013A.XLS'!$H$839</f>
        <v>0</v>
      </c>
      <c r="D1029" s="82">
        <f>'MAL2T-2013A.XLS'!$H$839</f>
        <v>0</v>
      </c>
      <c r="E1029" s="102"/>
      <c r="F1029" s="102"/>
      <c r="G1029" s="624"/>
    </row>
    <row r="1030" spans="2:7" s="10" customFormat="1">
      <c r="B1030" s="131" t="s">
        <v>923</v>
      </c>
      <c r="C1030" s="82">
        <f>'MAL2T-2013A.XLS'!$H$840</f>
        <v>0</v>
      </c>
      <c r="D1030" s="82">
        <f>'MAL2T-2013A.XLS'!$H$840</f>
        <v>0</v>
      </c>
      <c r="E1030" s="102"/>
      <c r="F1030" s="102"/>
      <c r="G1030" s="624"/>
    </row>
    <row r="1031" spans="2:7" s="10" customFormat="1">
      <c r="B1031" s="131" t="s">
        <v>924</v>
      </c>
      <c r="C1031" s="82">
        <f>'MAL2T-2013A.XLS'!$H$841</f>
        <v>0</v>
      </c>
      <c r="D1031" s="82">
        <f>'MAL2T-2013A.XLS'!$H$841</f>
        <v>0</v>
      </c>
      <c r="E1031" s="102"/>
      <c r="F1031" s="102"/>
      <c r="G1031" s="624"/>
    </row>
    <row r="1032" spans="2:7" s="10" customFormat="1">
      <c r="B1032" s="127" t="s">
        <v>763</v>
      </c>
      <c r="C1032" s="240">
        <f>'MAL2T-2013A.XLS'!$H$842</f>
        <v>0</v>
      </c>
      <c r="D1032" s="240">
        <f>'MAL2T-2013A.XLS'!$H$842</f>
        <v>0</v>
      </c>
      <c r="E1032" s="102"/>
      <c r="F1032" s="102"/>
      <c r="G1032" s="624"/>
    </row>
    <row r="1033" spans="2:7" s="10" customFormat="1">
      <c r="B1033" s="151" t="s">
        <v>948</v>
      </c>
      <c r="C1033" s="82"/>
      <c r="D1033" s="82"/>
      <c r="E1033" s="102"/>
      <c r="F1033" s="102"/>
      <c r="G1033" s="624"/>
    </row>
    <row r="1034" spans="2:7" s="10" customFormat="1">
      <c r="B1034" s="108" t="s">
        <v>949</v>
      </c>
      <c r="C1034" s="42" t="str">
        <f>'MAL2T-2013A.XLS'!$I$826</f>
        <v>xxx</v>
      </c>
      <c r="D1034" s="42" t="str">
        <f>'MAL2T-2013A.XLS'!$I$826</f>
        <v>xxx</v>
      </c>
      <c r="E1034" s="102"/>
      <c r="F1034" s="102"/>
      <c r="G1034" s="624"/>
    </row>
    <row r="1035" spans="2:7" s="10" customFormat="1">
      <c r="B1035" s="131" t="s">
        <v>913</v>
      </c>
      <c r="C1035" s="82">
        <f>'MAL2T-2013A.XLS'!$I$827</f>
        <v>0</v>
      </c>
      <c r="D1035" s="82">
        <f>'MAL2T-2013A.XLS'!$I$827</f>
        <v>0</v>
      </c>
      <c r="E1035" s="102"/>
      <c r="F1035" s="102"/>
      <c r="G1035" s="624"/>
    </row>
    <row r="1036" spans="2:7" s="10" customFormat="1">
      <c r="B1036" s="131" t="s">
        <v>914</v>
      </c>
      <c r="C1036" s="82">
        <f>'MAL2T-2013A.XLS'!$I$828</f>
        <v>0</v>
      </c>
      <c r="D1036" s="82">
        <f>'MAL2T-2013A.XLS'!$I$828</f>
        <v>0</v>
      </c>
      <c r="E1036" s="102"/>
      <c r="F1036" s="102"/>
      <c r="G1036" s="624"/>
    </row>
    <row r="1037" spans="2:7" s="10" customFormat="1">
      <c r="B1037" s="131" t="s">
        <v>920</v>
      </c>
      <c r="C1037" s="82">
        <f>'MAL2T-2013A.XLS'!$I$829</f>
        <v>0</v>
      </c>
      <c r="D1037" s="82">
        <f>'MAL2T-2013A.XLS'!$I$829</f>
        <v>0</v>
      </c>
      <c r="E1037" s="102"/>
      <c r="F1037" s="102"/>
      <c r="G1037" s="624"/>
    </row>
    <row r="1038" spans="2:7" s="10" customFormat="1">
      <c r="B1038" s="108" t="s">
        <v>950</v>
      </c>
      <c r="C1038" s="42" t="str">
        <f>'MAL2T-2013A.XLS'!$I$830</f>
        <v>xxx</v>
      </c>
      <c r="D1038" s="42" t="str">
        <f>'MAL2T-2013A.XLS'!$I$830</f>
        <v>xxx</v>
      </c>
      <c r="E1038" s="102"/>
      <c r="F1038" s="102"/>
      <c r="G1038" s="624"/>
    </row>
    <row r="1039" spans="2:7" s="10" customFormat="1">
      <c r="B1039" s="131" t="s">
        <v>915</v>
      </c>
      <c r="C1039" s="82">
        <f>'MAL2T-2013A.XLS'!$I$831</f>
        <v>0</v>
      </c>
      <c r="D1039" s="82">
        <f>'MAL2T-2013A.XLS'!$I$831</f>
        <v>0</v>
      </c>
      <c r="E1039" s="102"/>
      <c r="F1039" s="102"/>
      <c r="G1039" s="624"/>
    </row>
    <row r="1040" spans="2:7" s="10" customFormat="1">
      <c r="B1040" s="131" t="s">
        <v>916</v>
      </c>
      <c r="C1040" s="82">
        <f>'MAL2T-2013A.XLS'!$I$832</f>
        <v>0</v>
      </c>
      <c r="D1040" s="82">
        <f>'MAL2T-2013A.XLS'!$I$832</f>
        <v>0</v>
      </c>
      <c r="E1040" s="102"/>
      <c r="F1040" s="102"/>
      <c r="G1040" s="624"/>
    </row>
    <row r="1041" spans="2:7" s="10" customFormat="1">
      <c r="B1041" s="131" t="s">
        <v>917</v>
      </c>
      <c r="C1041" s="82">
        <f>'MAL2T-2013A.XLS'!$I$833</f>
        <v>0</v>
      </c>
      <c r="D1041" s="82">
        <f>'MAL2T-2013A.XLS'!$I$833</f>
        <v>0</v>
      </c>
      <c r="E1041" s="102"/>
      <c r="F1041" s="102"/>
      <c r="G1041" s="624"/>
    </row>
    <row r="1042" spans="2:7" s="10" customFormat="1">
      <c r="B1042" s="131" t="s">
        <v>918</v>
      </c>
      <c r="C1042" s="82">
        <f>'MAL2T-2013A.XLS'!$I$834</f>
        <v>0</v>
      </c>
      <c r="D1042" s="82">
        <f>'MAL2T-2013A.XLS'!$I$834</f>
        <v>0</v>
      </c>
      <c r="E1042" s="102"/>
      <c r="F1042" s="102"/>
      <c r="G1042" s="624"/>
    </row>
    <row r="1043" spans="2:7" s="10" customFormat="1" ht="25.5">
      <c r="B1043" s="131" t="s">
        <v>919</v>
      </c>
      <c r="C1043" s="82">
        <f>'MAL2T-2013A.XLS'!$I$835</f>
        <v>0</v>
      </c>
      <c r="D1043" s="82">
        <f>'MAL2T-2013A.XLS'!$I$835</f>
        <v>0</v>
      </c>
      <c r="E1043" s="102"/>
      <c r="F1043" s="102"/>
      <c r="G1043" s="624"/>
    </row>
    <row r="1044" spans="2:7" s="10" customFormat="1">
      <c r="B1044" s="131" t="s">
        <v>921</v>
      </c>
      <c r="C1044" s="82">
        <f>'MAL2T-2013A.XLS'!$I$836</f>
        <v>0</v>
      </c>
      <c r="D1044" s="82">
        <f>'MAL2T-2013A.XLS'!$I$836</f>
        <v>0</v>
      </c>
      <c r="E1044" s="102"/>
      <c r="F1044" s="102"/>
      <c r="G1044" s="624"/>
    </row>
    <row r="1045" spans="2:7" s="10" customFormat="1">
      <c r="B1045" s="131" t="s">
        <v>1058</v>
      </c>
      <c r="C1045" s="82">
        <f>'MAL2T-2013A.XLS'!$I$837</f>
        <v>0</v>
      </c>
      <c r="D1045" s="82">
        <f>'MAL2T-2013A.XLS'!$I$837</f>
        <v>0</v>
      </c>
      <c r="E1045" s="102"/>
      <c r="F1045" s="102"/>
      <c r="G1045" s="624"/>
    </row>
    <row r="1046" spans="2:7" s="10" customFormat="1">
      <c r="B1046" s="108" t="s">
        <v>951</v>
      </c>
      <c r="C1046" s="42" t="str">
        <f>'MAL2T-2013A.XLS'!$I$838</f>
        <v>xxx</v>
      </c>
      <c r="D1046" s="42" t="str">
        <f>'MAL2T-2013A.XLS'!$I$838</f>
        <v>xxx</v>
      </c>
      <c r="E1046" s="102"/>
      <c r="F1046" s="102"/>
      <c r="G1046" s="624"/>
    </row>
    <row r="1047" spans="2:7" s="10" customFormat="1">
      <c r="B1047" s="131" t="s">
        <v>922</v>
      </c>
      <c r="C1047" s="82">
        <f>'MAL2T-2013A.XLS'!$I$839</f>
        <v>0</v>
      </c>
      <c r="D1047" s="82">
        <f>'MAL2T-2013A.XLS'!$I$839</f>
        <v>0</v>
      </c>
      <c r="E1047" s="102"/>
      <c r="F1047" s="102"/>
      <c r="G1047" s="624"/>
    </row>
    <row r="1048" spans="2:7" s="10" customFormat="1">
      <c r="B1048" s="131" t="s">
        <v>923</v>
      </c>
      <c r="C1048" s="82">
        <f>'MAL2T-2013A.XLS'!$I$840</f>
        <v>0</v>
      </c>
      <c r="D1048" s="82">
        <f>'MAL2T-2013A.XLS'!$I$840</f>
        <v>0</v>
      </c>
      <c r="E1048" s="102"/>
      <c r="F1048" s="102"/>
      <c r="G1048" s="624"/>
    </row>
    <row r="1049" spans="2:7" s="10" customFormat="1">
      <c r="B1049" s="131" t="s">
        <v>924</v>
      </c>
      <c r="C1049" s="82">
        <f>'MAL2T-2013A.XLS'!$I$841</f>
        <v>0</v>
      </c>
      <c r="D1049" s="82">
        <f>'MAL2T-2013A.XLS'!$I$841</f>
        <v>0</v>
      </c>
      <c r="E1049" s="102"/>
      <c r="F1049" s="102"/>
      <c r="G1049" s="624"/>
    </row>
    <row r="1050" spans="2:7" s="10" customFormat="1">
      <c r="B1050" s="127" t="s">
        <v>763</v>
      </c>
      <c r="C1050" s="240">
        <f>'MAL2T-2013A.XLS'!$I$842</f>
        <v>0</v>
      </c>
      <c r="D1050" s="240">
        <f>'MAL2T-2013A.XLS'!$I$842</f>
        <v>0</v>
      </c>
      <c r="E1050" s="102"/>
      <c r="F1050" s="102"/>
      <c r="G1050" s="624"/>
    </row>
    <row r="1051" spans="2:7" s="10" customFormat="1">
      <c r="B1051" s="151" t="s">
        <v>231</v>
      </c>
      <c r="C1051" s="82"/>
      <c r="D1051" s="82"/>
      <c r="E1051" s="102"/>
      <c r="F1051" s="102"/>
      <c r="G1051" s="624"/>
    </row>
    <row r="1052" spans="2:7" s="10" customFormat="1">
      <c r="B1052" s="108" t="s">
        <v>949</v>
      </c>
      <c r="C1052" s="42" t="str">
        <f>'MAL2T-2013A.XLS'!$J$826</f>
        <v>xxx</v>
      </c>
      <c r="D1052" s="42" t="str">
        <f>'MAL2T-2013A.XLS'!$J$826</f>
        <v>xxx</v>
      </c>
      <c r="E1052" s="102"/>
      <c r="F1052" s="102"/>
      <c r="G1052" s="624"/>
    </row>
    <row r="1053" spans="2:7" s="10" customFormat="1">
      <c r="B1053" s="131" t="s">
        <v>913</v>
      </c>
      <c r="C1053" s="82">
        <f>'MAL2T-2013A.XLS'!$J$827</f>
        <v>0</v>
      </c>
      <c r="D1053" s="82">
        <f>'MAL2T-2013A.XLS'!$J$827</f>
        <v>0</v>
      </c>
      <c r="E1053" s="102"/>
      <c r="F1053" s="102"/>
      <c r="G1053" s="624"/>
    </row>
    <row r="1054" spans="2:7" s="10" customFormat="1">
      <c r="B1054" s="131" t="s">
        <v>914</v>
      </c>
      <c r="C1054" s="82">
        <f>'MAL2T-2013A.XLS'!$J$828</f>
        <v>0</v>
      </c>
      <c r="D1054" s="82">
        <f>'MAL2T-2013A.XLS'!$J$828</f>
        <v>0</v>
      </c>
      <c r="E1054" s="102"/>
      <c r="F1054" s="102"/>
      <c r="G1054" s="624"/>
    </row>
    <row r="1055" spans="2:7" s="10" customFormat="1">
      <c r="B1055" s="131" t="s">
        <v>920</v>
      </c>
      <c r="C1055" s="82">
        <f>'MAL2T-2013A.XLS'!$J$829</f>
        <v>0</v>
      </c>
      <c r="D1055" s="82">
        <f>'MAL2T-2013A.XLS'!$J$829</f>
        <v>0</v>
      </c>
      <c r="E1055" s="102"/>
      <c r="F1055" s="102"/>
      <c r="G1055" s="624"/>
    </row>
    <row r="1056" spans="2:7" s="10" customFormat="1">
      <c r="B1056" s="108" t="s">
        <v>950</v>
      </c>
      <c r="C1056" s="42" t="str">
        <f>'MAL2T-2013A.XLS'!$J$830</f>
        <v>xxx</v>
      </c>
      <c r="D1056" s="42" t="str">
        <f>'MAL2T-2013A.XLS'!$J$830</f>
        <v>xxx</v>
      </c>
      <c r="E1056" s="102"/>
      <c r="F1056" s="102"/>
      <c r="G1056" s="624"/>
    </row>
    <row r="1057" spans="1:7" s="10" customFormat="1">
      <c r="B1057" s="131" t="s">
        <v>915</v>
      </c>
      <c r="C1057" s="82">
        <f>'MAL2T-2013A.XLS'!$J$831</f>
        <v>0</v>
      </c>
      <c r="D1057" s="82">
        <f>'MAL2T-2013A.XLS'!$J$831</f>
        <v>0</v>
      </c>
      <c r="E1057" s="102"/>
      <c r="F1057" s="102"/>
      <c r="G1057" s="624"/>
    </row>
    <row r="1058" spans="1:7" s="10" customFormat="1">
      <c r="B1058" s="131" t="s">
        <v>916</v>
      </c>
      <c r="C1058" s="82">
        <f>'MAL2T-2013A.XLS'!$J$832</f>
        <v>0</v>
      </c>
      <c r="D1058" s="82">
        <f>'MAL2T-2013A.XLS'!$J$832</f>
        <v>0</v>
      </c>
      <c r="E1058" s="102"/>
      <c r="F1058" s="102"/>
      <c r="G1058" s="624"/>
    </row>
    <row r="1059" spans="1:7" s="10" customFormat="1">
      <c r="B1059" s="131" t="s">
        <v>917</v>
      </c>
      <c r="C1059" s="82">
        <f>'MAL2T-2013A.XLS'!$J$833</f>
        <v>0</v>
      </c>
      <c r="D1059" s="82">
        <f>'MAL2T-2013A.XLS'!$J$833</f>
        <v>0</v>
      </c>
      <c r="E1059" s="102"/>
      <c r="F1059" s="102"/>
      <c r="G1059" s="624"/>
    </row>
    <row r="1060" spans="1:7" s="10" customFormat="1">
      <c r="B1060" s="131" t="s">
        <v>918</v>
      </c>
      <c r="C1060" s="82">
        <f>'MAL2T-2013A.XLS'!$J$834</f>
        <v>0</v>
      </c>
      <c r="D1060" s="82">
        <f>'MAL2T-2013A.XLS'!$J$834</f>
        <v>0</v>
      </c>
      <c r="E1060" s="102"/>
      <c r="F1060" s="102"/>
      <c r="G1060" s="624"/>
    </row>
    <row r="1061" spans="1:7" s="10" customFormat="1" ht="25.5">
      <c r="B1061" s="131" t="s">
        <v>919</v>
      </c>
      <c r="C1061" s="82">
        <f>'MAL2T-2013A.XLS'!$J$835</f>
        <v>0</v>
      </c>
      <c r="D1061" s="82">
        <f>'MAL2T-2013A.XLS'!$J$835</f>
        <v>0</v>
      </c>
      <c r="E1061" s="102"/>
      <c r="F1061" s="102"/>
      <c r="G1061" s="624"/>
    </row>
    <row r="1062" spans="1:7" s="10" customFormat="1">
      <c r="B1062" s="131" t="s">
        <v>921</v>
      </c>
      <c r="C1062" s="82">
        <f>'MAL2T-2013A.XLS'!$J$836</f>
        <v>0</v>
      </c>
      <c r="D1062" s="82">
        <f>'MAL2T-2013A.XLS'!$J$836</f>
        <v>0</v>
      </c>
      <c r="E1062" s="102"/>
      <c r="F1062" s="102"/>
      <c r="G1062" s="624"/>
    </row>
    <row r="1063" spans="1:7" s="10" customFormat="1">
      <c r="B1063" s="131" t="s">
        <v>1058</v>
      </c>
      <c r="C1063" s="82">
        <f>'MAL2T-2013A.XLS'!$J$837</f>
        <v>0</v>
      </c>
      <c r="D1063" s="82">
        <f>'MAL2T-2013A.XLS'!$J$837</f>
        <v>0</v>
      </c>
      <c r="E1063" s="102"/>
      <c r="F1063" s="102"/>
      <c r="G1063" s="624"/>
    </row>
    <row r="1064" spans="1:7" s="10" customFormat="1">
      <c r="B1064" s="108" t="s">
        <v>951</v>
      </c>
      <c r="C1064" s="42" t="str">
        <f>'MAL2T-2013A.XLS'!$J$838</f>
        <v>xxx</v>
      </c>
      <c r="D1064" s="42" t="str">
        <f>'MAL2T-2013A.XLS'!$J$838</f>
        <v>xxx</v>
      </c>
      <c r="E1064" s="102"/>
      <c r="F1064" s="102"/>
      <c r="G1064" s="624"/>
    </row>
    <row r="1065" spans="1:7" s="10" customFormat="1">
      <c r="B1065" s="131" t="s">
        <v>922</v>
      </c>
      <c r="C1065" s="82">
        <f>'MAL2T-2013A.XLS'!$J$839</f>
        <v>0</v>
      </c>
      <c r="D1065" s="82">
        <f>'MAL2T-2013A.XLS'!$J$839</f>
        <v>0</v>
      </c>
      <c r="E1065" s="102"/>
      <c r="F1065" s="102"/>
      <c r="G1065" s="624"/>
    </row>
    <row r="1066" spans="1:7" s="10" customFormat="1">
      <c r="B1066" s="131" t="s">
        <v>923</v>
      </c>
      <c r="C1066" s="82">
        <f>'MAL2T-2013A.XLS'!$J$840</f>
        <v>0</v>
      </c>
      <c r="D1066" s="82">
        <f>'MAL2T-2013A.XLS'!$J$840</f>
        <v>0</v>
      </c>
      <c r="E1066" s="102"/>
      <c r="F1066" s="102"/>
      <c r="G1066" s="624"/>
    </row>
    <row r="1067" spans="1:7" s="10" customFormat="1">
      <c r="B1067" s="131" t="s">
        <v>924</v>
      </c>
      <c r="C1067" s="82">
        <f>'MAL2T-2013A.XLS'!$J$841</f>
        <v>0</v>
      </c>
      <c r="D1067" s="82">
        <f>'MAL2T-2013A.XLS'!$J$841</f>
        <v>0</v>
      </c>
      <c r="E1067" s="102"/>
      <c r="F1067" s="102"/>
      <c r="G1067" s="624"/>
    </row>
    <row r="1068" spans="1:7" s="10" customFormat="1">
      <c r="B1068" s="127" t="s">
        <v>763</v>
      </c>
      <c r="C1068" s="240">
        <f>'MAL2T-2013A.XLS'!$J$842</f>
        <v>0</v>
      </c>
      <c r="D1068" s="240">
        <f>'MAL2T-2013A.XLS'!$J$842</f>
        <v>0</v>
      </c>
      <c r="E1068" s="102"/>
      <c r="F1068" s="102"/>
      <c r="G1068" s="624"/>
    </row>
    <row r="1069" spans="1:7" s="10" customFormat="1">
      <c r="B1069" s="151"/>
      <c r="C1069" s="82"/>
      <c r="D1069" s="82"/>
      <c r="E1069" s="102"/>
      <c r="F1069" s="102"/>
      <c r="G1069" s="624"/>
    </row>
    <row r="1070" spans="1:7" s="10" customFormat="1">
      <c r="A1070" s="10" t="s">
        <v>820</v>
      </c>
      <c r="B1070" s="129"/>
      <c r="C1070" s="82"/>
      <c r="D1070" s="82"/>
      <c r="E1070" s="102"/>
      <c r="F1070" s="102"/>
      <c r="G1070" s="624"/>
    </row>
    <row r="1071" spans="1:7" ht="38.25">
      <c r="A1071" s="9" t="s">
        <v>820</v>
      </c>
      <c r="B1071" s="113" t="s">
        <v>277</v>
      </c>
    </row>
    <row r="1072" spans="1:7">
      <c r="A1072" s="9" t="s">
        <v>820</v>
      </c>
      <c r="B1072" s="131" t="s">
        <v>803</v>
      </c>
      <c r="C1072" s="85">
        <f>'MAL2T-2013A.XLS'!$F$852</f>
        <v>0</v>
      </c>
      <c r="D1072" s="85">
        <f>'MAL2T-2013A.XLS'!$F$852</f>
        <v>0</v>
      </c>
    </row>
    <row r="1073" spans="1:4">
      <c r="A1073" s="9" t="s">
        <v>820</v>
      </c>
      <c r="B1073" s="131" t="s">
        <v>804</v>
      </c>
      <c r="C1073" s="85">
        <f>'MAL2T-2013A.XLS'!$F$853</f>
        <v>0</v>
      </c>
      <c r="D1073" s="85">
        <f>'MAL2T-2013A.XLS'!$F$853</f>
        <v>0</v>
      </c>
    </row>
    <row r="1074" spans="1:4">
      <c r="A1074" s="9" t="s">
        <v>820</v>
      </c>
      <c r="B1074" s="131" t="s">
        <v>805</v>
      </c>
      <c r="C1074" s="85">
        <f>'MAL2T-2013A.XLS'!$F$854</f>
        <v>0</v>
      </c>
      <c r="D1074" s="85">
        <f>'MAL2T-2013A.XLS'!$F$854</f>
        <v>0</v>
      </c>
    </row>
    <row r="1075" spans="1:4">
      <c r="A1075" s="9" t="s">
        <v>820</v>
      </c>
      <c r="B1075" s="156"/>
    </row>
    <row r="1076" spans="1:4">
      <c r="A1076" s="9" t="s">
        <v>820</v>
      </c>
      <c r="B1076" s="157" t="s">
        <v>57</v>
      </c>
      <c r="C1076" s="83">
        <f>$C$817-$C$822-$C$1074</f>
        <v>0</v>
      </c>
      <c r="D1076" s="83">
        <f>$C$817-$C$822-$C$1074</f>
        <v>0</v>
      </c>
    </row>
    <row r="1077" spans="1:4">
      <c r="A1077" s="9" t="s">
        <v>820</v>
      </c>
      <c r="B1077" s="156"/>
    </row>
    <row r="1078" spans="1:4">
      <c r="A1078" s="9" t="s">
        <v>820</v>
      </c>
      <c r="B1078" s="158" t="s">
        <v>245</v>
      </c>
    </row>
    <row r="1079" spans="1:4">
      <c r="A1079" s="9" t="s">
        <v>820</v>
      </c>
      <c r="B1079" s="131" t="s">
        <v>803</v>
      </c>
      <c r="C1079" s="103">
        <f>'MAL2T-2013A.XLS'!$G$852</f>
        <v>0</v>
      </c>
      <c r="D1079" s="103">
        <f>'MAL2T-2013A.XLS'!$G$852</f>
        <v>0</v>
      </c>
    </row>
    <row r="1080" spans="1:4">
      <c r="A1080" s="9" t="s">
        <v>820</v>
      </c>
      <c r="B1080" s="131" t="s">
        <v>803</v>
      </c>
      <c r="C1080" s="103">
        <f>'MAL2T-2013A.XLS'!$H$852</f>
        <v>0</v>
      </c>
      <c r="D1080" s="103">
        <f>'MAL2T-2013A.XLS'!$H$852</f>
        <v>0</v>
      </c>
    </row>
    <row r="1081" spans="1:4">
      <c r="A1081" s="9" t="s">
        <v>820</v>
      </c>
      <c r="B1081" s="131" t="s">
        <v>803</v>
      </c>
      <c r="C1081" s="103">
        <f>'MAL2T-2013A.XLS'!$I$852</f>
        <v>0</v>
      </c>
      <c r="D1081" s="103">
        <f>'MAL2T-2013A.XLS'!$I$852</f>
        <v>0</v>
      </c>
    </row>
    <row r="1082" spans="1:4">
      <c r="A1082" s="9" t="s">
        <v>820</v>
      </c>
      <c r="B1082" s="158" t="s">
        <v>245</v>
      </c>
      <c r="C1082" s="104"/>
      <c r="D1082" s="104"/>
    </row>
    <row r="1083" spans="1:4">
      <c r="A1083" s="9" t="s">
        <v>820</v>
      </c>
      <c r="B1083" s="131" t="s">
        <v>804</v>
      </c>
      <c r="C1083" s="103">
        <f>'MAL2T-2013A.XLS'!$G$853</f>
        <v>0</v>
      </c>
      <c r="D1083" s="103">
        <f>'MAL2T-2013A.XLS'!$G$853</f>
        <v>0</v>
      </c>
    </row>
    <row r="1084" spans="1:4">
      <c r="A1084" s="9" t="s">
        <v>820</v>
      </c>
      <c r="B1084" s="131" t="s">
        <v>804</v>
      </c>
      <c r="C1084" s="103">
        <f>'MAL2T-2013A.XLS'!$H$853</f>
        <v>0</v>
      </c>
      <c r="D1084" s="103">
        <f>'MAL2T-2013A.XLS'!$H$853</f>
        <v>0</v>
      </c>
    </row>
    <row r="1085" spans="1:4">
      <c r="A1085" s="9" t="s">
        <v>820</v>
      </c>
      <c r="B1085" s="131" t="s">
        <v>804</v>
      </c>
      <c r="C1085" s="103">
        <f>'MAL2T-2013A.XLS'!$I$853</f>
        <v>0</v>
      </c>
      <c r="D1085" s="103">
        <f>'MAL2T-2013A.XLS'!$I$853</f>
        <v>0</v>
      </c>
    </row>
    <row r="1086" spans="1:4">
      <c r="A1086" s="9" t="s">
        <v>820</v>
      </c>
      <c r="B1086" s="126"/>
    </row>
    <row r="1087" spans="1:4">
      <c r="A1087" s="9" t="s">
        <v>820</v>
      </c>
      <c r="B1087" s="129" t="s">
        <v>738</v>
      </c>
    </row>
    <row r="1088" spans="1:4" ht="25.5">
      <c r="A1088" s="9" t="s">
        <v>820</v>
      </c>
      <c r="B1088" s="108" t="s">
        <v>265</v>
      </c>
      <c r="C1088" s="85">
        <f>'MAL2T-2013A.XLS'!$K$865</f>
        <v>0</v>
      </c>
      <c r="D1088" s="85">
        <f>'MAL2T-2013A.XLS'!$K$865</f>
        <v>0</v>
      </c>
    </row>
    <row r="1089" spans="1:4" ht="25.5">
      <c r="A1089" s="9" t="s">
        <v>820</v>
      </c>
      <c r="B1089" s="108" t="s">
        <v>339</v>
      </c>
      <c r="C1089" s="88" t="str">
        <f>'MAL2T-2013A.XLS'!$K$867</f>
        <v>0</v>
      </c>
      <c r="D1089" s="88" t="str">
        <f>'MAL2T-2013A.XLS'!$K$867</f>
        <v>0</v>
      </c>
    </row>
    <row r="1090" spans="1:4">
      <c r="A1090" s="9" t="s">
        <v>820</v>
      </c>
      <c r="B1090" s="108"/>
      <c r="C1090" s="88"/>
      <c r="D1090" s="88"/>
    </row>
    <row r="1091" spans="1:4">
      <c r="A1091" s="9" t="s">
        <v>820</v>
      </c>
      <c r="B1091" s="129" t="s">
        <v>561</v>
      </c>
      <c r="C1091" s="88"/>
      <c r="D1091" s="88"/>
    </row>
    <row r="1092" spans="1:4" ht="25.5">
      <c r="A1092" s="9" t="s">
        <v>820</v>
      </c>
      <c r="B1092" s="108" t="s">
        <v>1</v>
      </c>
      <c r="C1092" s="88" t="str">
        <f>'MAL2T-2013A.XLS'!$K$873</f>
        <v>0</v>
      </c>
      <c r="D1092" s="88" t="str">
        <f>'MAL2T-2013A.XLS'!$K$873</f>
        <v>0</v>
      </c>
    </row>
    <row r="1093" spans="1:4">
      <c r="A1093" s="9" t="s">
        <v>820</v>
      </c>
      <c r="B1093" s="108" t="s">
        <v>491</v>
      </c>
      <c r="C1093" s="88">
        <f>'MAL2T-2013A.XLS'!$K$876</f>
        <v>0</v>
      </c>
      <c r="D1093" s="88">
        <f>'MAL2T-2013A.XLS'!$K$876</f>
        <v>0</v>
      </c>
    </row>
    <row r="1094" spans="1:4">
      <c r="A1094" s="9" t="s">
        <v>820</v>
      </c>
      <c r="C1094" s="88"/>
      <c r="D1094" s="88"/>
    </row>
    <row r="1095" spans="1:4" ht="25.5">
      <c r="B1095" s="115" t="s">
        <v>1115</v>
      </c>
    </row>
    <row r="1096" spans="1:4">
      <c r="B1096" s="135" t="s">
        <v>0</v>
      </c>
      <c r="C1096" s="85" t="s">
        <v>480</v>
      </c>
      <c r="D1096" s="85" t="s">
        <v>480</v>
      </c>
    </row>
    <row r="1097" spans="1:4">
      <c r="B1097" s="1" t="s">
        <v>453</v>
      </c>
      <c r="C1097" s="85">
        <f>'MAL2T-2013A.XLS'!$F$884</f>
        <v>0</v>
      </c>
      <c r="D1097" s="85">
        <f>'MAL2T-2013A.XLS'!$F$884</f>
        <v>0</v>
      </c>
    </row>
    <row r="1098" spans="1:4">
      <c r="B1098" s="1" t="s">
        <v>280</v>
      </c>
      <c r="C1098" s="85">
        <f>'MAL2T-2013A.XLS'!$F$885</f>
        <v>0</v>
      </c>
      <c r="D1098" s="85">
        <f>'MAL2T-2013A.XLS'!$F$885</f>
        <v>0</v>
      </c>
    </row>
    <row r="1099" spans="1:4">
      <c r="B1099" s="1" t="s">
        <v>593</v>
      </c>
      <c r="C1099" s="85">
        <f>'MAL2T-2013A.XLS'!$F$886</f>
        <v>0</v>
      </c>
      <c r="D1099" s="85">
        <f>'MAL2T-2013A.XLS'!$F$886</f>
        <v>0</v>
      </c>
    </row>
    <row r="1100" spans="1:4">
      <c r="B1100" s="1" t="s">
        <v>281</v>
      </c>
      <c r="C1100" s="85">
        <f>'MAL2T-2013A.XLS'!$F$887</f>
        <v>0</v>
      </c>
      <c r="D1100" s="85">
        <f>'MAL2T-2013A.XLS'!$F$887</f>
        <v>0</v>
      </c>
    </row>
    <row r="1101" spans="1:4">
      <c r="B1101" s="1" t="s">
        <v>282</v>
      </c>
      <c r="C1101" s="85">
        <f>'MAL2T-2013A.XLS'!$F$888</f>
        <v>0</v>
      </c>
      <c r="D1101" s="85">
        <f>'MAL2T-2013A.XLS'!$F$888</f>
        <v>0</v>
      </c>
    </row>
    <row r="1102" spans="1:4">
      <c r="B1102" s="1" t="s">
        <v>594</v>
      </c>
      <c r="C1102" s="85">
        <f>'MAL2T-2013A.XLS'!$F$889</f>
        <v>0</v>
      </c>
      <c r="D1102" s="85">
        <f>'MAL2T-2013A.XLS'!$F$889</f>
        <v>0</v>
      </c>
    </row>
    <row r="1103" spans="1:4">
      <c r="B1103" s="1" t="s">
        <v>595</v>
      </c>
      <c r="C1103" s="85">
        <f>'MAL2T-2013A.XLS'!$F$890</f>
        <v>0</v>
      </c>
      <c r="D1103" s="85">
        <f>'MAL2T-2013A.XLS'!$F$890</f>
        <v>0</v>
      </c>
    </row>
    <row r="1104" spans="1:4">
      <c r="B1104" s="180" t="s">
        <v>596</v>
      </c>
      <c r="C1104" s="118">
        <f>'MAL2T-2013A.XLS'!$F$891</f>
        <v>0</v>
      </c>
      <c r="D1104" s="118">
        <f>'MAL2T-2013A.XLS'!$F$891</f>
        <v>0</v>
      </c>
    </row>
    <row r="1105" spans="2:4">
      <c r="B1105" s="135" t="s">
        <v>2</v>
      </c>
      <c r="C1105" s="85" t="s">
        <v>480</v>
      </c>
      <c r="D1105" s="85" t="s">
        <v>480</v>
      </c>
    </row>
    <row r="1106" spans="2:4">
      <c r="B1106" s="1" t="s">
        <v>453</v>
      </c>
      <c r="C1106" s="85">
        <f>'MAL2T-2013A.XLS'!$G$884</f>
        <v>0</v>
      </c>
      <c r="D1106" s="85">
        <f>'MAL2T-2013A.XLS'!$G$884</f>
        <v>0</v>
      </c>
    </row>
    <row r="1107" spans="2:4">
      <c r="B1107" s="1" t="s">
        <v>280</v>
      </c>
      <c r="C1107" s="85">
        <f>'MAL2T-2013A.XLS'!$G$885</f>
        <v>0</v>
      </c>
      <c r="D1107" s="85">
        <f>'MAL2T-2013A.XLS'!$G$885</f>
        <v>0</v>
      </c>
    </row>
    <row r="1108" spans="2:4">
      <c r="B1108" s="1" t="s">
        <v>593</v>
      </c>
      <c r="C1108" s="85">
        <f>'MAL2T-2013A.XLS'!$G$886</f>
        <v>0</v>
      </c>
      <c r="D1108" s="85">
        <f>'MAL2T-2013A.XLS'!$G$886</f>
        <v>0</v>
      </c>
    </row>
    <row r="1109" spans="2:4">
      <c r="B1109" s="1" t="s">
        <v>281</v>
      </c>
      <c r="C1109" s="85">
        <f>'MAL2T-2013A.XLS'!$G$887</f>
        <v>0</v>
      </c>
      <c r="D1109" s="85">
        <f>'MAL2T-2013A.XLS'!$G$887</f>
        <v>0</v>
      </c>
    </row>
    <row r="1110" spans="2:4">
      <c r="B1110" s="1" t="s">
        <v>282</v>
      </c>
      <c r="C1110" s="85">
        <f>'MAL2T-2013A.XLS'!$G$888</f>
        <v>0</v>
      </c>
      <c r="D1110" s="85">
        <f>'MAL2T-2013A.XLS'!$G$888</f>
        <v>0</v>
      </c>
    </row>
    <row r="1111" spans="2:4">
      <c r="B1111" s="1" t="s">
        <v>594</v>
      </c>
      <c r="C1111" s="85">
        <f>'MAL2T-2013A.XLS'!$G$889</f>
        <v>0</v>
      </c>
      <c r="D1111" s="85">
        <f>'MAL2T-2013A.XLS'!$G$889</f>
        <v>0</v>
      </c>
    </row>
    <row r="1112" spans="2:4">
      <c r="B1112" s="1" t="s">
        <v>595</v>
      </c>
      <c r="C1112" s="85">
        <f>'MAL2T-2013A.XLS'!$G$890</f>
        <v>0</v>
      </c>
      <c r="D1112" s="85">
        <f>'MAL2T-2013A.XLS'!$G$890</f>
        <v>0</v>
      </c>
    </row>
    <row r="1113" spans="2:4">
      <c r="B1113" s="180" t="s">
        <v>596</v>
      </c>
      <c r="C1113" s="118">
        <f>'MAL2T-2013A.XLS'!$G$891</f>
        <v>0</v>
      </c>
      <c r="D1113" s="118">
        <f>'MAL2T-2013A.XLS'!$G$891</f>
        <v>0</v>
      </c>
    </row>
    <row r="1114" spans="2:4">
      <c r="B1114" s="135" t="s">
        <v>3</v>
      </c>
      <c r="C1114" s="85" t="s">
        <v>480</v>
      </c>
      <c r="D1114" s="85" t="s">
        <v>480</v>
      </c>
    </row>
    <row r="1115" spans="2:4">
      <c r="B1115" s="1" t="s">
        <v>453</v>
      </c>
      <c r="C1115" s="85">
        <f>'MAL2T-2013A.XLS'!$H$884</f>
        <v>0</v>
      </c>
      <c r="D1115" s="85">
        <f>'MAL2T-2013A.XLS'!$H$884</f>
        <v>0</v>
      </c>
    </row>
    <row r="1116" spans="2:4">
      <c r="B1116" s="1" t="s">
        <v>280</v>
      </c>
      <c r="C1116" s="85">
        <f>'MAL2T-2013A.XLS'!$H$885</f>
        <v>0</v>
      </c>
      <c r="D1116" s="85">
        <f>'MAL2T-2013A.XLS'!$H$885</f>
        <v>0</v>
      </c>
    </row>
    <row r="1117" spans="2:4">
      <c r="B1117" s="1" t="s">
        <v>593</v>
      </c>
      <c r="C1117" s="85">
        <f>'MAL2T-2013A.XLS'!$H$886</f>
        <v>0</v>
      </c>
      <c r="D1117" s="85">
        <f>'MAL2T-2013A.XLS'!$H$886</f>
        <v>0</v>
      </c>
    </row>
    <row r="1118" spans="2:4">
      <c r="B1118" s="1" t="s">
        <v>281</v>
      </c>
      <c r="C1118" s="85">
        <f>'MAL2T-2013A.XLS'!$H$887</f>
        <v>0</v>
      </c>
      <c r="D1118" s="85">
        <f>'MAL2T-2013A.XLS'!$H$887</f>
        <v>0</v>
      </c>
    </row>
    <row r="1119" spans="2:4">
      <c r="B1119" s="1" t="s">
        <v>282</v>
      </c>
      <c r="C1119" s="85">
        <f>'MAL2T-2013A.XLS'!$H$888</f>
        <v>0</v>
      </c>
      <c r="D1119" s="85">
        <f>'MAL2T-2013A.XLS'!$H$888</f>
        <v>0</v>
      </c>
    </row>
    <row r="1120" spans="2:4">
      <c r="B1120" s="1" t="s">
        <v>594</v>
      </c>
      <c r="C1120" s="85">
        <f>'MAL2T-2013A.XLS'!$H$889</f>
        <v>0</v>
      </c>
      <c r="D1120" s="85">
        <f>'MAL2T-2013A.XLS'!$H$889</f>
        <v>0</v>
      </c>
    </row>
    <row r="1121" spans="2:4">
      <c r="B1121" s="1" t="s">
        <v>595</v>
      </c>
      <c r="C1121" s="85">
        <f>'MAL2T-2013A.XLS'!$H$890</f>
        <v>0</v>
      </c>
      <c r="D1121" s="85">
        <f>'MAL2T-2013A.XLS'!$H$890</f>
        <v>0</v>
      </c>
    </row>
    <row r="1122" spans="2:4">
      <c r="B1122" s="180" t="s">
        <v>596</v>
      </c>
      <c r="C1122" s="118">
        <f>'MAL2T-2013A.XLS'!$H$891</f>
        <v>0</v>
      </c>
      <c r="D1122" s="118">
        <f>'MAL2T-2013A.XLS'!$H$891</f>
        <v>0</v>
      </c>
    </row>
    <row r="1123" spans="2:4">
      <c r="B1123" s="135" t="s">
        <v>4</v>
      </c>
      <c r="C1123" s="85" t="s">
        <v>480</v>
      </c>
      <c r="D1123" s="85" t="s">
        <v>480</v>
      </c>
    </row>
    <row r="1124" spans="2:4">
      <c r="B1124" s="1" t="s">
        <v>453</v>
      </c>
      <c r="C1124" s="85">
        <f>'MAL2T-2013A.XLS'!$I$884</f>
        <v>0</v>
      </c>
      <c r="D1124" s="85">
        <f>'MAL2T-2013A.XLS'!$I$884</f>
        <v>0</v>
      </c>
    </row>
    <row r="1125" spans="2:4">
      <c r="B1125" s="1" t="s">
        <v>280</v>
      </c>
      <c r="C1125" s="85">
        <f>'MAL2T-2013A.XLS'!$I$885</f>
        <v>0</v>
      </c>
      <c r="D1125" s="85">
        <f>'MAL2T-2013A.XLS'!$I$885</f>
        <v>0</v>
      </c>
    </row>
    <row r="1126" spans="2:4">
      <c r="B1126" s="1" t="s">
        <v>593</v>
      </c>
      <c r="C1126" s="85">
        <f>'MAL2T-2013A.XLS'!$I$886</f>
        <v>0</v>
      </c>
      <c r="D1126" s="85">
        <f>'MAL2T-2013A.XLS'!$I$886</f>
        <v>0</v>
      </c>
    </row>
    <row r="1127" spans="2:4">
      <c r="B1127" s="1" t="s">
        <v>281</v>
      </c>
      <c r="C1127" s="85">
        <f>'MAL2T-2013A.XLS'!$I$887</f>
        <v>0</v>
      </c>
      <c r="D1127" s="85">
        <f>'MAL2T-2013A.XLS'!$I$887</f>
        <v>0</v>
      </c>
    </row>
    <row r="1128" spans="2:4">
      <c r="B1128" s="1" t="s">
        <v>282</v>
      </c>
      <c r="C1128" s="85">
        <f>'MAL2T-2013A.XLS'!$I$888</f>
        <v>0</v>
      </c>
      <c r="D1128" s="85">
        <f>'MAL2T-2013A.XLS'!$I$888</f>
        <v>0</v>
      </c>
    </row>
    <row r="1129" spans="2:4">
      <c r="B1129" s="1" t="s">
        <v>594</v>
      </c>
      <c r="C1129" s="85">
        <f>'MAL2T-2013A.XLS'!$I$889</f>
        <v>0</v>
      </c>
      <c r="D1129" s="85">
        <f>'MAL2T-2013A.XLS'!$I$889</f>
        <v>0</v>
      </c>
    </row>
    <row r="1130" spans="2:4">
      <c r="B1130" s="1" t="s">
        <v>595</v>
      </c>
      <c r="C1130" s="85">
        <f>'MAL2T-2013A.XLS'!$I$890</f>
        <v>0</v>
      </c>
      <c r="D1130" s="85">
        <f>'MAL2T-2013A.XLS'!$I$890</f>
        <v>0</v>
      </c>
    </row>
    <row r="1131" spans="2:4">
      <c r="B1131" s="180" t="s">
        <v>596</v>
      </c>
      <c r="C1131" s="118">
        <f>'MAL2T-2013A.XLS'!$I$891</f>
        <v>0</v>
      </c>
      <c r="D1131" s="118">
        <f>'MAL2T-2013A.XLS'!$I$891</f>
        <v>0</v>
      </c>
    </row>
    <row r="1132" spans="2:4">
      <c r="B1132" s="135" t="s">
        <v>219</v>
      </c>
      <c r="C1132" s="85" t="s">
        <v>480</v>
      </c>
      <c r="D1132" s="85" t="s">
        <v>480</v>
      </c>
    </row>
    <row r="1133" spans="2:4">
      <c r="B1133" s="1" t="s">
        <v>453</v>
      </c>
      <c r="C1133" s="85">
        <f>'MAL2T-2013A.XLS'!$J$884</f>
        <v>0</v>
      </c>
      <c r="D1133" s="85">
        <f>'MAL2T-2013A.XLS'!$J$884</f>
        <v>0</v>
      </c>
    </row>
    <row r="1134" spans="2:4">
      <c r="B1134" s="1" t="s">
        <v>280</v>
      </c>
      <c r="C1134" s="85">
        <f>'MAL2T-2013A.XLS'!$J$885</f>
        <v>0</v>
      </c>
      <c r="D1134" s="85">
        <f>'MAL2T-2013A.XLS'!$J$885</f>
        <v>0</v>
      </c>
    </row>
    <row r="1135" spans="2:4">
      <c r="B1135" s="1" t="s">
        <v>593</v>
      </c>
      <c r="C1135" s="85">
        <f>'MAL2T-2013A.XLS'!$J$886</f>
        <v>0</v>
      </c>
      <c r="D1135" s="85">
        <f>'MAL2T-2013A.XLS'!$J$886</f>
        <v>0</v>
      </c>
    </row>
    <row r="1136" spans="2:4">
      <c r="B1136" s="1" t="s">
        <v>281</v>
      </c>
      <c r="C1136" s="85">
        <f>'MAL2T-2013A.XLS'!$J$887</f>
        <v>0</v>
      </c>
      <c r="D1136" s="85">
        <f>'MAL2T-2013A.XLS'!$J$887</f>
        <v>0</v>
      </c>
    </row>
    <row r="1137" spans="2:7">
      <c r="B1137" s="1" t="s">
        <v>282</v>
      </c>
      <c r="C1137" s="85">
        <f>'MAL2T-2013A.XLS'!$J$888</f>
        <v>0</v>
      </c>
      <c r="D1137" s="85">
        <f>'MAL2T-2013A.XLS'!$J$888</f>
        <v>0</v>
      </c>
    </row>
    <row r="1138" spans="2:7">
      <c r="B1138" s="1" t="s">
        <v>594</v>
      </c>
      <c r="C1138" s="85">
        <f>'MAL2T-2013A.XLS'!$J$889</f>
        <v>0</v>
      </c>
      <c r="D1138" s="85">
        <f>'MAL2T-2013A.XLS'!$J$889</f>
        <v>0</v>
      </c>
    </row>
    <row r="1139" spans="2:7">
      <c r="B1139" s="180" t="s">
        <v>595</v>
      </c>
      <c r="C1139" s="118">
        <f>'MAL2T-2013A.XLS'!$J$890</f>
        <v>0</v>
      </c>
      <c r="D1139" s="118">
        <f>'MAL2T-2013A.XLS'!$J$890</f>
        <v>0</v>
      </c>
    </row>
    <row r="1140" spans="2:7">
      <c r="B1140" s="1" t="s">
        <v>596</v>
      </c>
      <c r="C1140" s="85">
        <f>'MAL2T-2013A.XLS'!$J$891</f>
        <v>0</v>
      </c>
      <c r="D1140" s="85">
        <f>'MAL2T-2013A.XLS'!$J$891</f>
        <v>0</v>
      </c>
    </row>
    <row r="1141" spans="2:7">
      <c r="B1141" s="126"/>
    </row>
    <row r="1142" spans="2:7">
      <c r="B1142" s="126"/>
    </row>
    <row r="1143" spans="2:7" ht="25.5">
      <c r="B1143" s="176" t="s">
        <v>454</v>
      </c>
    </row>
    <row r="1144" spans="2:7">
      <c r="B1144" s="175" t="s">
        <v>557</v>
      </c>
    </row>
    <row r="1145" spans="2:7">
      <c r="B1145" s="126" t="s">
        <v>88</v>
      </c>
      <c r="C1145" s="177">
        <f>'MAL2T-2013A.XLS'!$H$898</f>
        <v>0</v>
      </c>
      <c r="D1145" s="177">
        <f>'MAL2T-2013A.XLS'!$H$898</f>
        <v>0</v>
      </c>
      <c r="E1145" s="178"/>
      <c r="F1145" s="178"/>
      <c r="G1145" s="626"/>
    </row>
    <row r="1146" spans="2:7" ht="25.5">
      <c r="B1146" s="126" t="s">
        <v>45</v>
      </c>
      <c r="C1146" s="177">
        <f>'MAL2T-2013A.XLS'!$H$899</f>
        <v>0</v>
      </c>
      <c r="D1146" s="177">
        <f>'MAL2T-2013A.XLS'!$H$899</f>
        <v>0</v>
      </c>
      <c r="E1146" s="178"/>
      <c r="F1146" s="178"/>
      <c r="G1146" s="626"/>
    </row>
    <row r="1147" spans="2:7">
      <c r="B1147" s="126" t="s">
        <v>46</v>
      </c>
      <c r="C1147" s="177">
        <f>'MAL2T-2013A.XLS'!$H$900</f>
        <v>0</v>
      </c>
      <c r="D1147" s="177">
        <f>'MAL2T-2013A.XLS'!$H$900</f>
        <v>0</v>
      </c>
      <c r="E1147" s="178"/>
      <c r="F1147" s="178"/>
      <c r="G1147" s="626"/>
    </row>
    <row r="1148" spans="2:7">
      <c r="B1148" s="126" t="s">
        <v>47</v>
      </c>
      <c r="C1148" s="177">
        <f>'MAL2T-2013A.XLS'!$H$901</f>
        <v>0</v>
      </c>
      <c r="D1148" s="177">
        <f>'MAL2T-2013A.XLS'!$H$901</f>
        <v>0</v>
      </c>
      <c r="E1148" s="178"/>
      <c r="F1148" s="178"/>
      <c r="G1148" s="626"/>
    </row>
    <row r="1149" spans="2:7">
      <c r="B1149" s="126" t="s">
        <v>89</v>
      </c>
      <c r="C1149" s="177">
        <f>'MAL2T-2013A.XLS'!$H$902</f>
        <v>0</v>
      </c>
      <c r="D1149" s="177">
        <f>'MAL2T-2013A.XLS'!$H$902</f>
        <v>0</v>
      </c>
      <c r="E1149" s="178"/>
      <c r="F1149" s="178"/>
      <c r="G1149" s="626"/>
    </row>
    <row r="1150" spans="2:7" ht="25.5">
      <c r="B1150" s="126" t="s">
        <v>48</v>
      </c>
      <c r="C1150" s="177">
        <f>'MAL2T-2013A.XLS'!$H$903</f>
        <v>0</v>
      </c>
      <c r="D1150" s="177">
        <f>'MAL2T-2013A.XLS'!$H$903</f>
        <v>0</v>
      </c>
      <c r="E1150" s="178"/>
      <c r="F1150" s="178"/>
      <c r="G1150" s="626"/>
    </row>
    <row r="1151" spans="2:7" ht="25.5">
      <c r="B1151" s="127" t="s">
        <v>80</v>
      </c>
      <c r="C1151" s="179">
        <f>'MAL2T-2013A.XLS'!$H$904</f>
        <v>0</v>
      </c>
      <c r="D1151" s="179">
        <f>'MAL2T-2013A.XLS'!$H$904</f>
        <v>0</v>
      </c>
      <c r="E1151" s="178"/>
      <c r="F1151" s="178"/>
      <c r="G1151" s="626"/>
    </row>
    <row r="1152" spans="2:7">
      <c r="B1152" s="1"/>
    </row>
    <row r="1153" spans="2:4" ht="13.5" customHeight="1">
      <c r="B1153" s="175" t="s">
        <v>556</v>
      </c>
    </row>
    <row r="1154" spans="2:4">
      <c r="B1154" s="126" t="s">
        <v>88</v>
      </c>
      <c r="C1154" s="85">
        <f>'MAL2T-2013A.XLS'!$I$898</f>
        <v>0</v>
      </c>
      <c r="D1154" s="85">
        <f>'MAL2T-2013A.XLS'!$I$898</f>
        <v>0</v>
      </c>
    </row>
    <row r="1155" spans="2:4" ht="25.5">
      <c r="B1155" s="126" t="s">
        <v>45</v>
      </c>
      <c r="C1155" s="85">
        <f>'MAL2T-2013A.XLS'!$I$899</f>
        <v>0</v>
      </c>
      <c r="D1155" s="85">
        <f>'MAL2T-2013A.XLS'!$I$899</f>
        <v>0</v>
      </c>
    </row>
    <row r="1156" spans="2:4">
      <c r="B1156" s="126" t="s">
        <v>46</v>
      </c>
      <c r="C1156" s="85">
        <f>'MAL2T-2013A.XLS'!$I$900</f>
        <v>0</v>
      </c>
      <c r="D1156" s="85">
        <f>'MAL2T-2013A.XLS'!$I$900</f>
        <v>0</v>
      </c>
    </row>
    <row r="1157" spans="2:4">
      <c r="B1157" s="126" t="s">
        <v>47</v>
      </c>
      <c r="C1157" s="85">
        <f>'MAL2T-2013A.XLS'!$I$901</f>
        <v>0</v>
      </c>
      <c r="D1157" s="85">
        <f>'MAL2T-2013A.XLS'!$I$901</f>
        <v>0</v>
      </c>
    </row>
    <row r="1158" spans="2:4">
      <c r="B1158" s="126" t="s">
        <v>89</v>
      </c>
      <c r="C1158" s="85">
        <f>'MAL2T-2013A.XLS'!$I$902</f>
        <v>0</v>
      </c>
      <c r="D1158" s="85">
        <f>'MAL2T-2013A.XLS'!$I$902</f>
        <v>0</v>
      </c>
    </row>
    <row r="1159" spans="2:4" ht="25.5">
      <c r="B1159" s="126" t="s">
        <v>48</v>
      </c>
      <c r="C1159" s="85">
        <f>'MAL2T-2013A.XLS'!$I$903</f>
        <v>0</v>
      </c>
      <c r="D1159" s="85">
        <f>'MAL2T-2013A.XLS'!$I$903</f>
        <v>0</v>
      </c>
    </row>
    <row r="1160" spans="2:4" ht="25.5">
      <c r="B1160" s="127" t="s">
        <v>80</v>
      </c>
      <c r="C1160" s="118">
        <f>'MAL2T-2013A.XLS'!$I$904</f>
        <v>0</v>
      </c>
      <c r="D1160" s="118">
        <f>'MAL2T-2013A.XLS'!$I$904</f>
        <v>0</v>
      </c>
    </row>
    <row r="1161" spans="2:4">
      <c r="B1161" s="1"/>
    </row>
    <row r="1162" spans="2:4">
      <c r="B1162" s="175" t="s">
        <v>939</v>
      </c>
    </row>
    <row r="1163" spans="2:4">
      <c r="B1163" s="126" t="s">
        <v>88</v>
      </c>
      <c r="C1163" s="85">
        <f>'MAL2T-2013A.XLS'!$J$898</f>
        <v>0</v>
      </c>
      <c r="D1163" s="85">
        <f>'MAL2T-2013A.XLS'!$J$898</f>
        <v>0</v>
      </c>
    </row>
    <row r="1164" spans="2:4" ht="25.5">
      <c r="B1164" s="126" t="s">
        <v>45</v>
      </c>
      <c r="C1164" s="85">
        <f>'MAL2T-2013A.XLS'!$J$899</f>
        <v>0</v>
      </c>
      <c r="D1164" s="85">
        <f>'MAL2T-2013A.XLS'!$J$899</f>
        <v>0</v>
      </c>
    </row>
    <row r="1165" spans="2:4">
      <c r="B1165" s="126" t="s">
        <v>46</v>
      </c>
      <c r="C1165" s="85">
        <f>'MAL2T-2013A.XLS'!$J$900</f>
        <v>0</v>
      </c>
      <c r="D1165" s="85">
        <f>'MAL2T-2013A.XLS'!$J$900</f>
        <v>0</v>
      </c>
    </row>
    <row r="1166" spans="2:4">
      <c r="B1166" s="126" t="s">
        <v>47</v>
      </c>
      <c r="C1166" s="85">
        <f>'MAL2T-2013A.XLS'!$J$901</f>
        <v>0</v>
      </c>
      <c r="D1166" s="85">
        <f>'MAL2T-2013A.XLS'!$J$901</f>
        <v>0</v>
      </c>
    </row>
    <row r="1167" spans="2:4">
      <c r="B1167" s="126" t="s">
        <v>89</v>
      </c>
      <c r="C1167" s="85">
        <f>'MAL2T-2013A.XLS'!$J$902</f>
        <v>0</v>
      </c>
      <c r="D1167" s="85">
        <f>'MAL2T-2013A.XLS'!$J$902</f>
        <v>0</v>
      </c>
    </row>
    <row r="1168" spans="2:4" ht="25.5">
      <c r="B1168" s="126" t="s">
        <v>48</v>
      </c>
      <c r="C1168" s="85">
        <f>'MAL2T-2013A.XLS'!$J$903</f>
        <v>0</v>
      </c>
      <c r="D1168" s="85">
        <f>'MAL2T-2013A.XLS'!$J$903</f>
        <v>0</v>
      </c>
    </row>
    <row r="1169" spans="2:6" ht="25.5">
      <c r="B1169" s="127" t="s">
        <v>80</v>
      </c>
      <c r="C1169" s="118">
        <f>'MAL2T-2013A.XLS'!$J$904</f>
        <v>0</v>
      </c>
      <c r="D1169" s="118">
        <f>'MAL2T-2013A.XLS'!$J$904</f>
        <v>0</v>
      </c>
    </row>
    <row r="1170" spans="2:6">
      <c r="B1170" s="1"/>
    </row>
    <row r="1171" spans="2:6">
      <c r="B1171" s="1"/>
    </row>
    <row r="1172" spans="2:6" ht="41.25" customHeight="1">
      <c r="B1172" s="107" t="s">
        <v>1116</v>
      </c>
    </row>
    <row r="1173" spans="2:6">
      <c r="B1173" s="126" t="s">
        <v>50</v>
      </c>
      <c r="C1173" s="85">
        <f>'MAL2T-2013A.XLS'!$G$920</f>
        <v>0</v>
      </c>
      <c r="D1173" s="85">
        <f>'MAL2T-2013A.XLS'!$G$920</f>
        <v>0</v>
      </c>
    </row>
    <row r="1174" spans="2:6">
      <c r="B1174" s="126" t="s">
        <v>49</v>
      </c>
      <c r="C1174" s="85">
        <f>'MAL2T-2013A.XLS'!$H$920</f>
        <v>0</v>
      </c>
      <c r="D1174" s="85">
        <f>'MAL2T-2013A.XLS'!$H$920</f>
        <v>0</v>
      </c>
    </row>
    <row r="1175" spans="2:6">
      <c r="B1175" s="126" t="s">
        <v>37</v>
      </c>
      <c r="C1175" s="85">
        <f>'MAL2T-2013A.XLS'!$I$920</f>
        <v>0</v>
      </c>
      <c r="D1175" s="85">
        <f>'MAL2T-2013A.XLS'!$I$920</f>
        <v>0</v>
      </c>
    </row>
    <row r="1176" spans="2:6">
      <c r="B1176" s="126" t="s">
        <v>36</v>
      </c>
      <c r="C1176" s="85">
        <f>'MAL2T-2013A.XLS'!$J$920</f>
        <v>0</v>
      </c>
      <c r="D1176" s="85">
        <f>'MAL2T-2013A.XLS'!$J$920</f>
        <v>0</v>
      </c>
    </row>
    <row r="1177" spans="2:6">
      <c r="B1177" s="164" t="s">
        <v>58</v>
      </c>
      <c r="C1177" s="167">
        <f>'MAL2T-2013A.XLS'!$K$920</f>
        <v>0</v>
      </c>
      <c r="D1177" s="167">
        <f>'MAL2T-2013A.XLS'!$K$920</f>
        <v>0</v>
      </c>
    </row>
    <row r="1178" spans="2:6">
      <c r="B1178" s="126" t="s">
        <v>618</v>
      </c>
      <c r="C1178" s="185" t="e">
        <f>'MAL2T-2013A.XLS'!$G$921</f>
        <v>#DIV/0!</v>
      </c>
      <c r="D1178" s="185" t="e">
        <f>(D1124+D1125)/D1173</f>
        <v>#DIV/0!</v>
      </c>
      <c r="E1178" s="181"/>
      <c r="F1178" s="9" t="s">
        <v>394</v>
      </c>
    </row>
    <row r="1179" spans="2:6">
      <c r="B1179" s="126" t="s">
        <v>617</v>
      </c>
      <c r="C1179" s="185" t="e">
        <f>'MAL2T-2013A.XLS'!$H$921</f>
        <v>#DIV/0!</v>
      </c>
      <c r="D1179" s="185" t="e">
        <f>D1126/D1174</f>
        <v>#DIV/0!</v>
      </c>
      <c r="E1179" s="181"/>
      <c r="F1179" s="9" t="s">
        <v>394</v>
      </c>
    </row>
    <row r="1180" spans="2:6">
      <c r="B1180" s="126" t="s">
        <v>35</v>
      </c>
      <c r="C1180" s="185" t="e">
        <f>'MAL2T-2013A.XLS'!$I$921</f>
        <v>#DIV/0!</v>
      </c>
      <c r="D1180" s="185" t="e">
        <f>(D1127+D1128)/D1175</f>
        <v>#DIV/0!</v>
      </c>
      <c r="E1180" s="181"/>
      <c r="F1180" s="9" t="s">
        <v>394</v>
      </c>
    </row>
    <row r="1181" spans="2:6">
      <c r="B1181" s="126" t="s">
        <v>601</v>
      </c>
      <c r="C1181" s="185" t="e">
        <f>'MAL2T-2013A.XLS'!$J$921</f>
        <v>#DIV/0!</v>
      </c>
      <c r="D1181" s="185" t="e">
        <f>D1129/D1176</f>
        <v>#DIV/0!</v>
      </c>
      <c r="E1181" s="181"/>
      <c r="F1181" s="9" t="s">
        <v>394</v>
      </c>
    </row>
    <row r="1182" spans="2:6">
      <c r="B1182" s="164" t="s">
        <v>59</v>
      </c>
      <c r="C1182" s="186" t="e">
        <f>'MAL2T-2013A.XLS'!$K$921</f>
        <v>#DIV/0!</v>
      </c>
      <c r="D1182" s="186" t="e">
        <f>D1131/D1177</f>
        <v>#DIV/0!</v>
      </c>
      <c r="E1182" s="181"/>
      <c r="F1182" s="9" t="s">
        <v>394</v>
      </c>
    </row>
    <row r="1184" spans="2:6" ht="25.5">
      <c r="B1184" s="107" t="s">
        <v>274</v>
      </c>
    </row>
    <row r="1185" spans="2:7" s="111" customFormat="1">
      <c r="B1185" s="133" t="s">
        <v>275</v>
      </c>
      <c r="C1185" s="112"/>
      <c r="D1185" s="112"/>
      <c r="G1185" s="623"/>
    </row>
    <row r="1186" spans="2:7">
      <c r="B1186" s="126" t="s">
        <v>192</v>
      </c>
      <c r="C1186" s="85">
        <f>'MAL2T-2013A.XLS'!$J$930</f>
        <v>0</v>
      </c>
      <c r="D1186" s="85">
        <f>'MAL2T-2013A.XLS'!$J$930</f>
        <v>0</v>
      </c>
    </row>
    <row r="1187" spans="2:7">
      <c r="B1187" s="126" t="s">
        <v>193</v>
      </c>
      <c r="C1187" s="85">
        <f>'MAL2T-2013A.XLS'!$J$931</f>
        <v>0</v>
      </c>
      <c r="D1187" s="85">
        <f>'MAL2T-2013A.XLS'!$J$931</f>
        <v>0</v>
      </c>
    </row>
    <row r="1188" spans="2:7">
      <c r="B1188" s="126" t="s">
        <v>194</v>
      </c>
      <c r="C1188" s="85">
        <f>'MAL2T-2013A.XLS'!$J$932</f>
        <v>0</v>
      </c>
      <c r="D1188" s="85">
        <f>'MAL2T-2013A.XLS'!$J$932</f>
        <v>0</v>
      </c>
    </row>
    <row r="1189" spans="2:7">
      <c r="B1189" s="126" t="s">
        <v>195</v>
      </c>
      <c r="C1189" s="85">
        <f>'MAL2T-2013A.XLS'!$J$933</f>
        <v>0</v>
      </c>
      <c r="D1189" s="85">
        <f>'MAL2T-2013A.XLS'!$J$933</f>
        <v>0</v>
      </c>
    </row>
    <row r="1190" spans="2:7">
      <c r="B1190" s="129" t="s">
        <v>276</v>
      </c>
    </row>
    <row r="1191" spans="2:7">
      <c r="B1191" s="126" t="s">
        <v>865</v>
      </c>
      <c r="C1191" s="237">
        <f>'MAL2T-2013A.XLS'!$J$942</f>
        <v>0</v>
      </c>
      <c r="D1191" s="237">
        <f>'MAL2T-2013A.XLS'!$J$942</f>
        <v>0</v>
      </c>
    </row>
    <row r="1192" spans="2:7">
      <c r="B1192" s="126" t="s">
        <v>867</v>
      </c>
      <c r="C1192" s="85" t="str">
        <f>'MAL2T-2013A.XLS'!$J$943</f>
        <v>0</v>
      </c>
      <c r="D1192" s="85" t="str">
        <f>'MAL2T-2013A.XLS'!$J$943</f>
        <v>0</v>
      </c>
    </row>
    <row r="1193" spans="2:7">
      <c r="B1193" s="129" t="s">
        <v>649</v>
      </c>
    </row>
    <row r="1194" spans="2:7" ht="25.5">
      <c r="B1194" s="126" t="s">
        <v>662</v>
      </c>
      <c r="C1194" s="209">
        <f>'MAL2T-2013A.XLS'!$J$952</f>
        <v>0</v>
      </c>
      <c r="D1194" s="209">
        <f>'MAL2T-2013A.XLS'!$J$952</f>
        <v>0</v>
      </c>
      <c r="E1194" s="111"/>
    </row>
    <row r="1195" spans="2:7">
      <c r="B1195" s="126" t="s">
        <v>860</v>
      </c>
      <c r="C1195" s="209">
        <f>'MAL2T-2013A.XLS'!$J$953</f>
        <v>0</v>
      </c>
      <c r="D1195" s="209">
        <f>'MAL2T-2013A.XLS'!$J$953</f>
        <v>0</v>
      </c>
      <c r="E1195" s="111"/>
    </row>
    <row r="1196" spans="2:7">
      <c r="B1196" s="108"/>
      <c r="C1196" s="105"/>
      <c r="D1196" s="105"/>
    </row>
    <row r="1197" spans="2:7">
      <c r="B1197" s="108"/>
      <c r="C1197" s="105"/>
      <c r="D1197" s="105"/>
    </row>
    <row r="1198" spans="2:7" ht="38.25">
      <c r="B1198" s="113" t="s">
        <v>1107</v>
      </c>
      <c r="C1198" s="105"/>
      <c r="D1198" s="209"/>
    </row>
    <row r="1199" spans="2:7">
      <c r="B1199" s="129" t="s">
        <v>436</v>
      </c>
      <c r="C1199" s="105"/>
      <c r="D1199" s="209"/>
    </row>
    <row r="1200" spans="2:7">
      <c r="B1200" s="126" t="s">
        <v>931</v>
      </c>
      <c r="C1200" s="209">
        <f>'MAL2T-2013A.XLS'!$G$961</f>
        <v>0</v>
      </c>
      <c r="D1200" s="209">
        <f>'MAL2T-2013A.XLS'!$G$961</f>
        <v>0</v>
      </c>
    </row>
    <row r="1201" spans="1:4">
      <c r="B1201" s="126" t="s">
        <v>932</v>
      </c>
      <c r="C1201" s="209">
        <f>'MAL2T-2013A.XLS'!$G$962</f>
        <v>0</v>
      </c>
      <c r="D1201" s="209">
        <f>'MAL2T-2013A.XLS'!$G$962</f>
        <v>0</v>
      </c>
    </row>
    <row r="1202" spans="1:4">
      <c r="B1202" s="126" t="s">
        <v>933</v>
      </c>
      <c r="C1202" s="209">
        <f>'MAL2T-2013A.XLS'!$G$963</f>
        <v>0</v>
      </c>
      <c r="D1202" s="209">
        <f>'MAL2T-2013A.XLS'!$G$963</f>
        <v>0</v>
      </c>
    </row>
    <row r="1203" spans="1:4">
      <c r="B1203" s="126" t="s">
        <v>934</v>
      </c>
      <c r="C1203" s="209">
        <f>'MAL2T-2013A.XLS'!$G$964</f>
        <v>0</v>
      </c>
      <c r="D1203" s="209">
        <f>'MAL2T-2013A.XLS'!$G$964</f>
        <v>0</v>
      </c>
    </row>
    <row r="1204" spans="1:4">
      <c r="B1204" s="126" t="s">
        <v>935</v>
      </c>
      <c r="C1204" s="209">
        <f>'MAL2T-2013A.XLS'!$G$965</f>
        <v>0</v>
      </c>
      <c r="D1204" s="209">
        <f>'MAL2T-2013A.XLS'!$G$965</f>
        <v>0</v>
      </c>
    </row>
    <row r="1205" spans="1:4">
      <c r="B1205" s="129" t="s">
        <v>938</v>
      </c>
      <c r="C1205" s="209"/>
      <c r="D1205" s="209"/>
    </row>
    <row r="1206" spans="1:4">
      <c r="B1206" s="126" t="s">
        <v>931</v>
      </c>
      <c r="C1206" s="209">
        <f>'MAL2T-2013A.XLS'!$H$961</f>
        <v>0</v>
      </c>
      <c r="D1206" s="209">
        <f>'MAL2T-2013A.XLS'!$H$961</f>
        <v>0</v>
      </c>
    </row>
    <row r="1207" spans="1:4">
      <c r="B1207" s="126" t="s">
        <v>932</v>
      </c>
      <c r="C1207" s="209">
        <f>'MAL2T-2013A.XLS'!$H$962</f>
        <v>0</v>
      </c>
      <c r="D1207" s="209">
        <f>'MAL2T-2013A.XLS'!$H$962</f>
        <v>0</v>
      </c>
    </row>
    <row r="1208" spans="1:4">
      <c r="B1208" s="126" t="s">
        <v>933</v>
      </c>
      <c r="C1208" s="209">
        <f>'MAL2T-2013A.XLS'!$H$963</f>
        <v>0</v>
      </c>
      <c r="D1208" s="209">
        <f>'MAL2T-2013A.XLS'!$H$963</f>
        <v>0</v>
      </c>
    </row>
    <row r="1209" spans="1:4">
      <c r="B1209" s="126" t="s">
        <v>934</v>
      </c>
      <c r="C1209" s="209">
        <f>'MAL2T-2013A.XLS'!$H$964</f>
        <v>0</v>
      </c>
      <c r="D1209" s="209">
        <f>'MAL2T-2013A.XLS'!$H$964</f>
        <v>0</v>
      </c>
    </row>
    <row r="1210" spans="1:4">
      <c r="B1210" s="126" t="s">
        <v>935</v>
      </c>
      <c r="C1210" s="209">
        <f>'MAL2T-2013A.XLS'!$H$965</f>
        <v>0</v>
      </c>
      <c r="D1210" s="209">
        <f>'MAL2T-2013A.XLS'!$H$965</f>
        <v>0</v>
      </c>
    </row>
    <row r="1211" spans="1:4">
      <c r="B1211" s="126"/>
      <c r="C1211" s="105"/>
      <c r="D1211" s="209"/>
    </row>
    <row r="1212" spans="1:4">
      <c r="A1212" s="9" t="s">
        <v>820</v>
      </c>
      <c r="B1212" s="113" t="s">
        <v>1117</v>
      </c>
    </row>
    <row r="1213" spans="1:4" ht="25.5">
      <c r="A1213" s="9" t="s">
        <v>820</v>
      </c>
      <c r="B1213" s="126" t="s">
        <v>659</v>
      </c>
      <c r="C1213" s="85">
        <f>'MAL2T-2013A.XLS'!$H$976</f>
        <v>0</v>
      </c>
      <c r="D1213" s="85">
        <f>'MAL2T-2013A.XLS'!$H$976</f>
        <v>0</v>
      </c>
    </row>
    <row r="1215" spans="1:4" ht="37.5" customHeight="1">
      <c r="B1215" s="115" t="s">
        <v>1118</v>
      </c>
    </row>
    <row r="1216" spans="1:4">
      <c r="B1216" s="150" t="s">
        <v>650</v>
      </c>
      <c r="C1216" s="85" t="s">
        <v>467</v>
      </c>
      <c r="D1216" s="85" t="s">
        <v>467</v>
      </c>
    </row>
    <row r="1217" spans="2:4">
      <c r="B1217" s="159" t="s">
        <v>494</v>
      </c>
      <c r="C1217" s="85" t="str">
        <f>'MAL2T-2013A.XLS'!$C$983</f>
        <v>xxx</v>
      </c>
      <c r="D1217" s="85" t="str">
        <f>'MAL2T-2013A.XLS'!$C$983</f>
        <v>xxx</v>
      </c>
    </row>
    <row r="1218" spans="2:4">
      <c r="B1218" s="126" t="s">
        <v>584</v>
      </c>
      <c r="C1218" s="85">
        <f>'MAL2T-2013A.XLS'!$C$984</f>
        <v>0</v>
      </c>
      <c r="D1218" s="85">
        <f>'MAL2T-2013A.XLS'!$C$984</f>
        <v>0</v>
      </c>
    </row>
    <row r="1219" spans="2:4">
      <c r="B1219" s="126" t="s">
        <v>562</v>
      </c>
      <c r="C1219" s="85">
        <f>'MAL2T-2013A.XLS'!$C$985</f>
        <v>0</v>
      </c>
      <c r="D1219" s="85">
        <f>'MAL2T-2013A.XLS'!$C$985</f>
        <v>0</v>
      </c>
    </row>
    <row r="1220" spans="2:4">
      <c r="B1220" s="126" t="s">
        <v>625</v>
      </c>
      <c r="C1220" s="85">
        <f>'MAL2T-2013A.XLS'!$C$986</f>
        <v>0</v>
      </c>
      <c r="D1220" s="85">
        <f>'MAL2T-2013A.XLS'!$C$986</f>
        <v>0</v>
      </c>
    </row>
    <row r="1221" spans="2:4">
      <c r="B1221" s="126" t="s">
        <v>585</v>
      </c>
      <c r="C1221" s="85">
        <f>'MAL2T-2013A.XLS'!$C$987</f>
        <v>0</v>
      </c>
      <c r="D1221" s="85">
        <f>'MAL2T-2013A.XLS'!$C$987</f>
        <v>0</v>
      </c>
    </row>
    <row r="1222" spans="2:4">
      <c r="B1222" s="127" t="s">
        <v>222</v>
      </c>
      <c r="C1222" s="118">
        <f>'MAL2T-2013A.XLS'!$C$988</f>
        <v>0</v>
      </c>
      <c r="D1222" s="118">
        <f>'MAL2T-2013A.XLS'!$C$988</f>
        <v>0</v>
      </c>
    </row>
    <row r="1223" spans="2:4">
      <c r="B1223" s="159" t="s">
        <v>730</v>
      </c>
      <c r="C1223" s="85" t="str">
        <f>'MAL2T-2013A.XLS'!$C$989</f>
        <v>xxx</v>
      </c>
      <c r="D1223" s="85" t="str">
        <f>'MAL2T-2013A.XLS'!$C$989</f>
        <v>xxx</v>
      </c>
    </row>
    <row r="1224" spans="2:4">
      <c r="B1224" s="126" t="s">
        <v>584</v>
      </c>
      <c r="C1224" s="85">
        <f>'MAL2T-2013A.XLS'!$C$990</f>
        <v>0</v>
      </c>
      <c r="D1224" s="85">
        <f>'MAL2T-2013A.XLS'!$C$990</f>
        <v>0</v>
      </c>
    </row>
    <row r="1225" spans="2:4">
      <c r="B1225" s="126" t="s">
        <v>562</v>
      </c>
      <c r="C1225" s="85">
        <f>'MAL2T-2013A.XLS'!$C$991</f>
        <v>0</v>
      </c>
      <c r="D1225" s="85">
        <f>'MAL2T-2013A.XLS'!$C$991</f>
        <v>0</v>
      </c>
    </row>
    <row r="1226" spans="2:4">
      <c r="B1226" s="126" t="s">
        <v>625</v>
      </c>
      <c r="C1226" s="85">
        <f>'MAL2T-2013A.XLS'!$C$992</f>
        <v>0</v>
      </c>
      <c r="D1226" s="85">
        <f>'MAL2T-2013A.XLS'!$C$992</f>
        <v>0</v>
      </c>
    </row>
    <row r="1227" spans="2:4">
      <c r="B1227" s="126" t="s">
        <v>585</v>
      </c>
      <c r="C1227" s="85">
        <f>'MAL2T-2013A.XLS'!$C$993</f>
        <v>0</v>
      </c>
      <c r="D1227" s="85">
        <f>'MAL2T-2013A.XLS'!$C$993</f>
        <v>0</v>
      </c>
    </row>
    <row r="1228" spans="2:4">
      <c r="B1228" s="168" t="s">
        <v>221</v>
      </c>
      <c r="C1228" s="169">
        <f>'MAL2T-2013A.XLS'!$C$994</f>
        <v>0</v>
      </c>
      <c r="D1228" s="169">
        <f>'MAL2T-2013A.XLS'!$C$994</f>
        <v>0</v>
      </c>
    </row>
    <row r="1229" spans="2:4">
      <c r="B1229" s="170" t="s">
        <v>134</v>
      </c>
      <c r="C1229" s="171">
        <f>'MAL2T-2013A.XLS'!$C$995</f>
        <v>0</v>
      </c>
      <c r="D1229" s="171">
        <f>'MAL2T-2013A.XLS'!$C$995</f>
        <v>0</v>
      </c>
    </row>
    <row r="1230" spans="2:4">
      <c r="B1230" s="205" t="s">
        <v>880</v>
      </c>
      <c r="C1230" s="85" t="str">
        <f>'MAL2T-2013A.XLS'!$C$996</f>
        <v>xxx</v>
      </c>
      <c r="D1230" s="85" t="str">
        <f>'MAL2T-2013A.XLS'!$C$996</f>
        <v>xxx</v>
      </c>
    </row>
    <row r="1231" spans="2:4">
      <c r="B1231" s="150" t="s">
        <v>651</v>
      </c>
      <c r="C1231" s="85" t="s">
        <v>467</v>
      </c>
      <c r="D1231" s="85" t="s">
        <v>467</v>
      </c>
    </row>
    <row r="1232" spans="2:4">
      <c r="B1232" s="159" t="s">
        <v>494</v>
      </c>
      <c r="C1232" s="85" t="str">
        <f>'MAL2T-2013A.XLS'!$D$983</f>
        <v>xxx</v>
      </c>
      <c r="D1232" s="85" t="str">
        <f>'MAL2T-2013A.XLS'!$D$983</f>
        <v>xxx</v>
      </c>
    </row>
    <row r="1233" spans="2:4">
      <c r="B1233" s="126" t="s">
        <v>584</v>
      </c>
      <c r="C1233" s="85">
        <f>'MAL2T-2013A.XLS'!$D$984</f>
        <v>0</v>
      </c>
      <c r="D1233" s="85">
        <f>'MAL2T-2013A.XLS'!$D$984</f>
        <v>0</v>
      </c>
    </row>
    <row r="1234" spans="2:4">
      <c r="B1234" s="126" t="s">
        <v>562</v>
      </c>
      <c r="C1234" s="85">
        <f>'MAL2T-2013A.XLS'!$D$985</f>
        <v>0</v>
      </c>
      <c r="D1234" s="85">
        <f>'MAL2T-2013A.XLS'!$D$985</f>
        <v>0</v>
      </c>
    </row>
    <row r="1235" spans="2:4">
      <c r="B1235" s="126" t="s">
        <v>625</v>
      </c>
      <c r="C1235" s="85">
        <f>'MAL2T-2013A.XLS'!$D$986</f>
        <v>0</v>
      </c>
      <c r="D1235" s="85">
        <f>'MAL2T-2013A.XLS'!$D$986</f>
        <v>0</v>
      </c>
    </row>
    <row r="1236" spans="2:4">
      <c r="B1236" s="126" t="s">
        <v>585</v>
      </c>
      <c r="C1236" s="85">
        <f>'MAL2T-2013A.XLS'!$D$987</f>
        <v>0</v>
      </c>
      <c r="D1236" s="85">
        <f>'MAL2T-2013A.XLS'!$D$987</f>
        <v>0</v>
      </c>
    </row>
    <row r="1237" spans="2:4">
      <c r="B1237" s="127" t="s">
        <v>222</v>
      </c>
      <c r="C1237" s="118">
        <f>'MAL2T-2013A.XLS'!$D$988</f>
        <v>0</v>
      </c>
      <c r="D1237" s="118">
        <f>'MAL2T-2013A.XLS'!$D$988</f>
        <v>0</v>
      </c>
    </row>
    <row r="1238" spans="2:4">
      <c r="B1238" s="159" t="s">
        <v>730</v>
      </c>
      <c r="C1238" s="85" t="str">
        <f>'MAL2T-2013A.XLS'!$D$989</f>
        <v>xxx</v>
      </c>
      <c r="D1238" s="85" t="str">
        <f>'MAL2T-2013A.XLS'!$D$989</f>
        <v>xxx</v>
      </c>
    </row>
    <row r="1239" spans="2:4">
      <c r="B1239" s="126" t="s">
        <v>584</v>
      </c>
      <c r="C1239" s="85">
        <f>'MAL2T-2013A.XLS'!$D$990</f>
        <v>0</v>
      </c>
      <c r="D1239" s="85">
        <f>'MAL2T-2013A.XLS'!$D$990</f>
        <v>0</v>
      </c>
    </row>
    <row r="1240" spans="2:4">
      <c r="B1240" s="126" t="s">
        <v>562</v>
      </c>
      <c r="C1240" s="85">
        <f>'MAL2T-2013A.XLS'!$D$991</f>
        <v>0</v>
      </c>
      <c r="D1240" s="85">
        <f>'MAL2T-2013A.XLS'!$D$991</f>
        <v>0</v>
      </c>
    </row>
    <row r="1241" spans="2:4">
      <c r="B1241" s="126" t="s">
        <v>625</v>
      </c>
      <c r="C1241" s="85">
        <f>'MAL2T-2013A.XLS'!$D$992</f>
        <v>0</v>
      </c>
      <c r="D1241" s="85">
        <f>'MAL2T-2013A.XLS'!$D$992</f>
        <v>0</v>
      </c>
    </row>
    <row r="1242" spans="2:4">
      <c r="B1242" s="126" t="s">
        <v>585</v>
      </c>
      <c r="C1242" s="85">
        <f>'MAL2T-2013A.XLS'!$D$993</f>
        <v>0</v>
      </c>
      <c r="D1242" s="85">
        <f>'MAL2T-2013A.XLS'!$D$993</f>
        <v>0</v>
      </c>
    </row>
    <row r="1243" spans="2:4">
      <c r="B1243" s="168" t="s">
        <v>221</v>
      </c>
      <c r="C1243" s="169">
        <f>'MAL2T-2013A.XLS'!$D$994</f>
        <v>0</v>
      </c>
      <c r="D1243" s="169">
        <f>'MAL2T-2013A.XLS'!$D$994</f>
        <v>0</v>
      </c>
    </row>
    <row r="1244" spans="2:4">
      <c r="B1244" s="170" t="s">
        <v>134</v>
      </c>
      <c r="C1244" s="171">
        <f>'MAL2T-2013A.XLS'!$D$995</f>
        <v>0</v>
      </c>
      <c r="D1244" s="171">
        <f>'MAL2T-2013A.XLS'!$D$995</f>
        <v>0</v>
      </c>
    </row>
    <row r="1245" spans="2:4">
      <c r="B1245" s="205" t="s">
        <v>880</v>
      </c>
      <c r="C1245" s="85" t="str">
        <f>'MAL2T-2013A.XLS'!$D$996</f>
        <v>xxx</v>
      </c>
      <c r="D1245" s="85" t="str">
        <f>'MAL2T-2013A.XLS'!$D$996</f>
        <v>xxx</v>
      </c>
    </row>
    <row r="1246" spans="2:4">
      <c r="B1246" s="150" t="s">
        <v>610</v>
      </c>
      <c r="C1246" s="85" t="s">
        <v>467</v>
      </c>
      <c r="D1246" s="85" t="s">
        <v>467</v>
      </c>
    </row>
    <row r="1247" spans="2:4">
      <c r="B1247" s="159" t="s">
        <v>494</v>
      </c>
      <c r="C1247" s="85" t="str">
        <f>'MAL2T-2013A.XLS'!$E$983</f>
        <v>xxx</v>
      </c>
      <c r="D1247" s="85" t="str">
        <f>'MAL2T-2013A.XLS'!$E$983</f>
        <v>xxx</v>
      </c>
    </row>
    <row r="1248" spans="2:4">
      <c r="B1248" s="126" t="s">
        <v>584</v>
      </c>
      <c r="C1248" s="85">
        <f>'MAL2T-2013A.XLS'!$E$984</f>
        <v>0</v>
      </c>
      <c r="D1248" s="85">
        <f>'MAL2T-2013A.XLS'!$E$984</f>
        <v>0</v>
      </c>
    </row>
    <row r="1249" spans="2:4">
      <c r="B1249" s="126" t="s">
        <v>562</v>
      </c>
      <c r="C1249" s="85">
        <f>'MAL2T-2013A.XLS'!$E$985</f>
        <v>0</v>
      </c>
      <c r="D1249" s="85">
        <f>'MAL2T-2013A.XLS'!$E$985</f>
        <v>0</v>
      </c>
    </row>
    <row r="1250" spans="2:4">
      <c r="B1250" s="126" t="s">
        <v>625</v>
      </c>
      <c r="C1250" s="85">
        <f>'MAL2T-2013A.XLS'!$E$986</f>
        <v>0</v>
      </c>
      <c r="D1250" s="85">
        <f>'MAL2T-2013A.XLS'!$E$986</f>
        <v>0</v>
      </c>
    </row>
    <row r="1251" spans="2:4">
      <c r="B1251" s="126" t="s">
        <v>585</v>
      </c>
      <c r="C1251" s="85">
        <f>'MAL2T-2013A.XLS'!$E$987</f>
        <v>0</v>
      </c>
      <c r="D1251" s="85">
        <f>'MAL2T-2013A.XLS'!$E$987</f>
        <v>0</v>
      </c>
    </row>
    <row r="1252" spans="2:4">
      <c r="B1252" s="127" t="s">
        <v>222</v>
      </c>
      <c r="C1252" s="118">
        <f>'MAL2T-2013A.XLS'!$E$988</f>
        <v>0</v>
      </c>
      <c r="D1252" s="118">
        <f>'MAL2T-2013A.XLS'!$E$988</f>
        <v>0</v>
      </c>
    </row>
    <row r="1253" spans="2:4">
      <c r="B1253" s="159" t="s">
        <v>730</v>
      </c>
      <c r="C1253" s="85" t="str">
        <f>'MAL2T-2013A.XLS'!$E$989</f>
        <v>xxx</v>
      </c>
      <c r="D1253" s="85" t="str">
        <f>'MAL2T-2013A.XLS'!$E$989</f>
        <v>xxx</v>
      </c>
    </row>
    <row r="1254" spans="2:4">
      <c r="B1254" s="126" t="s">
        <v>584</v>
      </c>
      <c r="C1254" s="85">
        <f>'MAL2T-2013A.XLS'!$E$990</f>
        <v>0</v>
      </c>
      <c r="D1254" s="85">
        <f>'MAL2T-2013A.XLS'!$E$990</f>
        <v>0</v>
      </c>
    </row>
    <row r="1255" spans="2:4">
      <c r="B1255" s="126" t="s">
        <v>562</v>
      </c>
      <c r="C1255" s="85">
        <f>'MAL2T-2013A.XLS'!$E$991</f>
        <v>0</v>
      </c>
      <c r="D1255" s="85">
        <f>'MAL2T-2013A.XLS'!$E$991</f>
        <v>0</v>
      </c>
    </row>
    <row r="1256" spans="2:4">
      <c r="B1256" s="126" t="s">
        <v>625</v>
      </c>
      <c r="C1256" s="85">
        <f>'MAL2T-2013A.XLS'!$E$992</f>
        <v>0</v>
      </c>
      <c r="D1256" s="85">
        <f>'MAL2T-2013A.XLS'!$E$992</f>
        <v>0</v>
      </c>
    </row>
    <row r="1257" spans="2:4">
      <c r="B1257" s="126" t="s">
        <v>585</v>
      </c>
      <c r="C1257" s="85">
        <f>'MAL2T-2013A.XLS'!$E$993</f>
        <v>0</v>
      </c>
      <c r="D1257" s="85">
        <f>'MAL2T-2013A.XLS'!$E$993</f>
        <v>0</v>
      </c>
    </row>
    <row r="1258" spans="2:4">
      <c r="B1258" s="168" t="s">
        <v>221</v>
      </c>
      <c r="C1258" s="169">
        <f>'MAL2T-2013A.XLS'!$E$994</f>
        <v>0</v>
      </c>
      <c r="D1258" s="169">
        <f>'MAL2T-2013A.XLS'!$E$994</f>
        <v>0</v>
      </c>
    </row>
    <row r="1259" spans="2:4">
      <c r="B1259" s="170" t="s">
        <v>134</v>
      </c>
      <c r="C1259" s="171">
        <f>'MAL2T-2013A.XLS'!$E$995</f>
        <v>0</v>
      </c>
      <c r="D1259" s="171">
        <f>'MAL2T-2013A.XLS'!$E$995</f>
        <v>0</v>
      </c>
    </row>
    <row r="1260" spans="2:4">
      <c r="B1260" s="205" t="s">
        <v>880</v>
      </c>
      <c r="C1260" s="85">
        <f>'MAL2T-2013A.XLS'!$E$996</f>
        <v>0</v>
      </c>
      <c r="D1260" s="85">
        <f>'MAL2T-2013A.XLS'!$E$996</f>
        <v>0</v>
      </c>
    </row>
    <row r="1261" spans="2:4">
      <c r="B1261" s="150" t="s">
        <v>611</v>
      </c>
      <c r="C1261" s="85" t="s">
        <v>467</v>
      </c>
      <c r="D1261" s="85" t="s">
        <v>467</v>
      </c>
    </row>
    <row r="1262" spans="2:4">
      <c r="B1262" s="159" t="s">
        <v>494</v>
      </c>
      <c r="C1262" s="85" t="str">
        <f>'MAL2T-2013A.XLS'!$F$983</f>
        <v>xxx</v>
      </c>
      <c r="D1262" s="85" t="str">
        <f>'MAL2T-2013A.XLS'!$F$983</f>
        <v>xxx</v>
      </c>
    </row>
    <row r="1263" spans="2:4">
      <c r="B1263" s="126" t="s">
        <v>584</v>
      </c>
      <c r="C1263" s="85">
        <f>'MAL2T-2013A.XLS'!$F$984</f>
        <v>0</v>
      </c>
      <c r="D1263" s="85">
        <f>'MAL2T-2013A.XLS'!$F$984</f>
        <v>0</v>
      </c>
    </row>
    <row r="1264" spans="2:4">
      <c r="B1264" s="126" t="s">
        <v>562</v>
      </c>
      <c r="C1264" s="85">
        <f>'MAL2T-2013A.XLS'!$F$985</f>
        <v>0</v>
      </c>
      <c r="D1264" s="85">
        <f>'MAL2T-2013A.XLS'!$F$985</f>
        <v>0</v>
      </c>
    </row>
    <row r="1265" spans="2:4">
      <c r="B1265" s="126" t="s">
        <v>625</v>
      </c>
      <c r="C1265" s="85">
        <f>'MAL2T-2013A.XLS'!$F$986</f>
        <v>0</v>
      </c>
      <c r="D1265" s="85">
        <f>'MAL2T-2013A.XLS'!$F$986</f>
        <v>0</v>
      </c>
    </row>
    <row r="1266" spans="2:4">
      <c r="B1266" s="126" t="s">
        <v>585</v>
      </c>
      <c r="C1266" s="85">
        <f>'MAL2T-2013A.XLS'!$F$987</f>
        <v>0</v>
      </c>
      <c r="D1266" s="85">
        <f>'MAL2T-2013A.XLS'!$F$987</f>
        <v>0</v>
      </c>
    </row>
    <row r="1267" spans="2:4">
      <c r="B1267" s="127" t="s">
        <v>222</v>
      </c>
      <c r="C1267" s="118">
        <f>'MAL2T-2013A.XLS'!$F$988</f>
        <v>0</v>
      </c>
      <c r="D1267" s="118">
        <f>'MAL2T-2013A.XLS'!$F$988</f>
        <v>0</v>
      </c>
    </row>
    <row r="1268" spans="2:4">
      <c r="B1268" s="159" t="s">
        <v>730</v>
      </c>
      <c r="C1268" s="85" t="str">
        <f>'MAL2T-2013A.XLS'!$F$989</f>
        <v>xxx</v>
      </c>
      <c r="D1268" s="85" t="str">
        <f>'MAL2T-2013A.XLS'!$F$989</f>
        <v>xxx</v>
      </c>
    </row>
    <row r="1269" spans="2:4">
      <c r="B1269" s="126" t="s">
        <v>584</v>
      </c>
      <c r="C1269" s="85">
        <f>'MAL2T-2013A.XLS'!$F$990</f>
        <v>0</v>
      </c>
      <c r="D1269" s="85">
        <f>'MAL2T-2013A.XLS'!$F$990</f>
        <v>0</v>
      </c>
    </row>
    <row r="1270" spans="2:4">
      <c r="B1270" s="126" t="s">
        <v>562</v>
      </c>
      <c r="C1270" s="85">
        <f>'MAL2T-2013A.XLS'!$F$991</f>
        <v>0</v>
      </c>
      <c r="D1270" s="85">
        <f>'MAL2T-2013A.XLS'!$F$991</f>
        <v>0</v>
      </c>
    </row>
    <row r="1271" spans="2:4">
      <c r="B1271" s="126" t="s">
        <v>625</v>
      </c>
      <c r="C1271" s="85">
        <f>'MAL2T-2013A.XLS'!$F$992</f>
        <v>0</v>
      </c>
      <c r="D1271" s="85">
        <f>'MAL2T-2013A.XLS'!$F$992</f>
        <v>0</v>
      </c>
    </row>
    <row r="1272" spans="2:4">
      <c r="B1272" s="126" t="s">
        <v>585</v>
      </c>
      <c r="C1272" s="85">
        <f>'MAL2T-2013A.XLS'!$F$993</f>
        <v>0</v>
      </c>
      <c r="D1272" s="85">
        <f>'MAL2T-2013A.XLS'!$F$993</f>
        <v>0</v>
      </c>
    </row>
    <row r="1273" spans="2:4">
      <c r="B1273" s="168" t="s">
        <v>221</v>
      </c>
      <c r="C1273" s="172">
        <f>'MAL2T-2013A.XLS'!$F$994</f>
        <v>0</v>
      </c>
      <c r="D1273" s="172">
        <f>'MAL2T-2013A.XLS'!$F$994</f>
        <v>0</v>
      </c>
    </row>
    <row r="1274" spans="2:4">
      <c r="B1274" s="170" t="s">
        <v>134</v>
      </c>
      <c r="C1274" s="173">
        <f>'MAL2T-2013A.XLS'!$F$995</f>
        <v>0</v>
      </c>
      <c r="D1274" s="173">
        <f>'MAL2T-2013A.XLS'!$F$995</f>
        <v>0</v>
      </c>
    </row>
    <row r="1275" spans="2:4">
      <c r="B1275" s="205" t="s">
        <v>880</v>
      </c>
      <c r="C1275" s="85">
        <f>'MAL2T-2013A.XLS'!$F$996</f>
        <v>0</v>
      </c>
      <c r="D1275" s="85">
        <f>'MAL2T-2013A.XLS'!$F$996</f>
        <v>0</v>
      </c>
    </row>
    <row r="1276" spans="2:4">
      <c r="B1276" s="150" t="s">
        <v>612</v>
      </c>
      <c r="C1276" s="85" t="s">
        <v>467</v>
      </c>
      <c r="D1276" s="85" t="s">
        <v>467</v>
      </c>
    </row>
    <row r="1277" spans="2:4">
      <c r="B1277" s="159" t="s">
        <v>494</v>
      </c>
      <c r="C1277" s="85" t="str">
        <f>'MAL2T-2013A.XLS'!$G$983</f>
        <v>xxx</v>
      </c>
      <c r="D1277" s="85" t="str">
        <f>'MAL2T-2013A.XLS'!$G$983</f>
        <v>xxx</v>
      </c>
    </row>
    <row r="1278" spans="2:4">
      <c r="B1278" s="126" t="s">
        <v>584</v>
      </c>
      <c r="C1278" s="85">
        <f>'MAL2T-2013A.XLS'!$G$984</f>
        <v>0</v>
      </c>
      <c r="D1278" s="85">
        <f>'MAL2T-2013A.XLS'!$G$984</f>
        <v>0</v>
      </c>
    </row>
    <row r="1279" spans="2:4">
      <c r="B1279" s="126" t="s">
        <v>562</v>
      </c>
      <c r="C1279" s="85">
        <f>'MAL2T-2013A.XLS'!$G$985</f>
        <v>0</v>
      </c>
      <c r="D1279" s="85">
        <f>'MAL2T-2013A.XLS'!$G$985</f>
        <v>0</v>
      </c>
    </row>
    <row r="1280" spans="2:4">
      <c r="B1280" s="126" t="s">
        <v>625</v>
      </c>
      <c r="C1280" s="85">
        <f>'MAL2T-2013A.XLS'!$G$986</f>
        <v>0</v>
      </c>
      <c r="D1280" s="85">
        <f>'MAL2T-2013A.XLS'!$G$986</f>
        <v>0</v>
      </c>
    </row>
    <row r="1281" spans="2:4">
      <c r="B1281" s="126" t="s">
        <v>585</v>
      </c>
      <c r="C1281" s="85">
        <f>'MAL2T-2013A.XLS'!$G$987</f>
        <v>0</v>
      </c>
      <c r="D1281" s="85">
        <f>'MAL2T-2013A.XLS'!$G$987</f>
        <v>0</v>
      </c>
    </row>
    <row r="1282" spans="2:4">
      <c r="B1282" s="127" t="s">
        <v>222</v>
      </c>
      <c r="C1282" s="118">
        <f>'MAL2T-2013A.XLS'!$G$988</f>
        <v>0</v>
      </c>
      <c r="D1282" s="118">
        <f>'MAL2T-2013A.XLS'!$G$988</f>
        <v>0</v>
      </c>
    </row>
    <row r="1283" spans="2:4">
      <c r="B1283" s="159" t="s">
        <v>730</v>
      </c>
      <c r="C1283" s="85" t="str">
        <f>'MAL2T-2013A.XLS'!$G$989</f>
        <v>xxx</v>
      </c>
      <c r="D1283" s="85" t="str">
        <f>'MAL2T-2013A.XLS'!$G$989</f>
        <v>xxx</v>
      </c>
    </row>
    <row r="1284" spans="2:4">
      <c r="B1284" s="126" t="s">
        <v>584</v>
      </c>
      <c r="C1284" s="85">
        <f>'MAL2T-2013A.XLS'!$G$990</f>
        <v>0</v>
      </c>
      <c r="D1284" s="85">
        <f>'MAL2T-2013A.XLS'!$G$990</f>
        <v>0</v>
      </c>
    </row>
    <row r="1285" spans="2:4">
      <c r="B1285" s="126" t="s">
        <v>562</v>
      </c>
      <c r="C1285" s="85">
        <f>'MAL2T-2013A.XLS'!$G$991</f>
        <v>0</v>
      </c>
      <c r="D1285" s="85">
        <f>'MAL2T-2013A.XLS'!$G$991</f>
        <v>0</v>
      </c>
    </row>
    <row r="1286" spans="2:4">
      <c r="B1286" s="126" t="s">
        <v>625</v>
      </c>
      <c r="C1286" s="85">
        <f>'MAL2T-2013A.XLS'!$G$992</f>
        <v>0</v>
      </c>
      <c r="D1286" s="85">
        <f>'MAL2T-2013A.XLS'!$G$992</f>
        <v>0</v>
      </c>
    </row>
    <row r="1287" spans="2:4">
      <c r="B1287" s="126" t="s">
        <v>585</v>
      </c>
      <c r="C1287" s="85">
        <f>'MAL2T-2013A.XLS'!$G$993</f>
        <v>0</v>
      </c>
      <c r="D1287" s="85">
        <f>'MAL2T-2013A.XLS'!$G$993</f>
        <v>0</v>
      </c>
    </row>
    <row r="1288" spans="2:4">
      <c r="B1288" s="168" t="s">
        <v>221</v>
      </c>
      <c r="C1288" s="169">
        <f>'MAL2T-2013A.XLS'!$G$994</f>
        <v>0</v>
      </c>
      <c r="D1288" s="169">
        <f>'MAL2T-2013A.XLS'!$G$994</f>
        <v>0</v>
      </c>
    </row>
    <row r="1289" spans="2:4">
      <c r="B1289" s="170" t="s">
        <v>134</v>
      </c>
      <c r="C1289" s="171">
        <f>'MAL2T-2013A.XLS'!$G$995</f>
        <v>0</v>
      </c>
      <c r="D1289" s="171">
        <f>'MAL2T-2013A.XLS'!$G$995</f>
        <v>0</v>
      </c>
    </row>
    <row r="1290" spans="2:4">
      <c r="B1290" s="205" t="s">
        <v>880</v>
      </c>
      <c r="C1290" s="85">
        <f>'MAL2T-2013A.XLS'!$G$996</f>
        <v>0</v>
      </c>
      <c r="D1290" s="85">
        <f>'MAL2T-2013A.XLS'!$G$996</f>
        <v>0</v>
      </c>
    </row>
    <row r="1291" spans="2:4">
      <c r="B1291" s="150" t="s">
        <v>613</v>
      </c>
      <c r="C1291" s="85" t="s">
        <v>467</v>
      </c>
      <c r="D1291" s="85" t="s">
        <v>467</v>
      </c>
    </row>
    <row r="1292" spans="2:4">
      <c r="B1292" s="159" t="s">
        <v>494</v>
      </c>
      <c r="C1292" s="85" t="str">
        <f>'MAL2T-2013A.XLS'!$H$983</f>
        <v>xxx</v>
      </c>
      <c r="D1292" s="85" t="str">
        <f>'MAL2T-2013A.XLS'!$H$983</f>
        <v>xxx</v>
      </c>
    </row>
    <row r="1293" spans="2:4">
      <c r="B1293" s="126" t="s">
        <v>584</v>
      </c>
      <c r="C1293" s="85">
        <f>'MAL2T-2013A.XLS'!$H$984</f>
        <v>0</v>
      </c>
      <c r="D1293" s="85">
        <f>'MAL2T-2013A.XLS'!$H$984</f>
        <v>0</v>
      </c>
    </row>
    <row r="1294" spans="2:4">
      <c r="B1294" s="126" t="s">
        <v>562</v>
      </c>
      <c r="C1294" s="85">
        <f>'MAL2T-2013A.XLS'!$H$985</f>
        <v>0</v>
      </c>
      <c r="D1294" s="85">
        <f>'MAL2T-2013A.XLS'!$H$985</f>
        <v>0</v>
      </c>
    </row>
    <row r="1295" spans="2:4">
      <c r="B1295" s="126" t="s">
        <v>625</v>
      </c>
      <c r="C1295" s="85">
        <f>'MAL2T-2013A.XLS'!$H$986</f>
        <v>0</v>
      </c>
      <c r="D1295" s="85">
        <f>'MAL2T-2013A.XLS'!$H$986</f>
        <v>0</v>
      </c>
    </row>
    <row r="1296" spans="2:4">
      <c r="B1296" s="126" t="s">
        <v>585</v>
      </c>
      <c r="C1296" s="85">
        <f>'MAL2T-2013A.XLS'!$H$987</f>
        <v>0</v>
      </c>
      <c r="D1296" s="85">
        <f>'MAL2T-2013A.XLS'!$H$987</f>
        <v>0</v>
      </c>
    </row>
    <row r="1297" spans="2:4">
      <c r="B1297" s="127" t="s">
        <v>222</v>
      </c>
      <c r="C1297" s="118">
        <f>'MAL2T-2013A.XLS'!$H$988</f>
        <v>0</v>
      </c>
      <c r="D1297" s="118">
        <f>'MAL2T-2013A.XLS'!$H$988</f>
        <v>0</v>
      </c>
    </row>
    <row r="1298" spans="2:4">
      <c r="B1298" s="159" t="s">
        <v>730</v>
      </c>
      <c r="C1298" s="85" t="str">
        <f>'MAL2T-2013A.XLS'!$H$989</f>
        <v>xxx</v>
      </c>
      <c r="D1298" s="85" t="str">
        <f>'MAL2T-2013A.XLS'!$H$989</f>
        <v>xxx</v>
      </c>
    </row>
    <row r="1299" spans="2:4">
      <c r="B1299" s="126" t="s">
        <v>584</v>
      </c>
      <c r="C1299" s="85">
        <f>'MAL2T-2013A.XLS'!$H$990</f>
        <v>0</v>
      </c>
      <c r="D1299" s="85">
        <f>'MAL2T-2013A.XLS'!$H$990</f>
        <v>0</v>
      </c>
    </row>
    <row r="1300" spans="2:4">
      <c r="B1300" s="126" t="s">
        <v>562</v>
      </c>
      <c r="C1300" s="85">
        <f>'MAL2T-2013A.XLS'!$H$991</f>
        <v>0</v>
      </c>
      <c r="D1300" s="85">
        <f>'MAL2T-2013A.XLS'!$H$991</f>
        <v>0</v>
      </c>
    </row>
    <row r="1301" spans="2:4">
      <c r="B1301" s="126" t="s">
        <v>625</v>
      </c>
      <c r="C1301" s="85">
        <f>'MAL2T-2013A.XLS'!$H$992</f>
        <v>0</v>
      </c>
      <c r="D1301" s="85">
        <f>'MAL2T-2013A.XLS'!$H$992</f>
        <v>0</v>
      </c>
    </row>
    <row r="1302" spans="2:4">
      <c r="B1302" s="126" t="s">
        <v>585</v>
      </c>
      <c r="C1302" s="85">
        <f>'MAL2T-2013A.XLS'!$H$993</f>
        <v>0</v>
      </c>
      <c r="D1302" s="85">
        <f>'MAL2T-2013A.XLS'!$H$993</f>
        <v>0</v>
      </c>
    </row>
    <row r="1303" spans="2:4">
      <c r="B1303" s="168" t="s">
        <v>221</v>
      </c>
      <c r="C1303" s="169">
        <f>'MAL2T-2013A.XLS'!$H$994</f>
        <v>0</v>
      </c>
      <c r="D1303" s="169">
        <f>'MAL2T-2013A.XLS'!$H$994</f>
        <v>0</v>
      </c>
    </row>
    <row r="1304" spans="2:4">
      <c r="B1304" s="170" t="s">
        <v>134</v>
      </c>
      <c r="C1304" s="171">
        <f>'MAL2T-2013A.XLS'!$H$995</f>
        <v>0</v>
      </c>
      <c r="D1304" s="171">
        <f>'MAL2T-2013A.XLS'!$H$995</f>
        <v>0</v>
      </c>
    </row>
    <row r="1305" spans="2:4">
      <c r="B1305" s="205" t="s">
        <v>880</v>
      </c>
      <c r="C1305" s="85">
        <f>'MAL2T-2013A.XLS'!$H$996</f>
        <v>0</v>
      </c>
      <c r="D1305" s="85">
        <f>'MAL2T-2013A.XLS'!$H$996</f>
        <v>0</v>
      </c>
    </row>
    <row r="1306" spans="2:4">
      <c r="B1306" s="150" t="s">
        <v>614</v>
      </c>
      <c r="C1306" s="85" t="s">
        <v>467</v>
      </c>
      <c r="D1306" s="85" t="s">
        <v>467</v>
      </c>
    </row>
    <row r="1307" spans="2:4">
      <c r="B1307" s="159" t="s">
        <v>494</v>
      </c>
      <c r="C1307" s="85" t="str">
        <f>'MAL2T-2013A.XLS'!$I$983</f>
        <v>xxx</v>
      </c>
      <c r="D1307" s="85" t="str">
        <f>'MAL2T-2013A.XLS'!$I$983</f>
        <v>xxx</v>
      </c>
    </row>
    <row r="1308" spans="2:4">
      <c r="B1308" s="126" t="s">
        <v>584</v>
      </c>
      <c r="C1308" s="85">
        <f>'MAL2T-2013A.XLS'!$I$984</f>
        <v>0</v>
      </c>
      <c r="D1308" s="85">
        <f>'MAL2T-2013A.XLS'!$I$984</f>
        <v>0</v>
      </c>
    </row>
    <row r="1309" spans="2:4">
      <c r="B1309" s="126" t="s">
        <v>562</v>
      </c>
      <c r="C1309" s="85">
        <f>'MAL2T-2013A.XLS'!$I$985</f>
        <v>0</v>
      </c>
      <c r="D1309" s="85">
        <f>'MAL2T-2013A.XLS'!$I$985</f>
        <v>0</v>
      </c>
    </row>
    <row r="1310" spans="2:4">
      <c r="B1310" s="126" t="s">
        <v>625</v>
      </c>
      <c r="C1310" s="85">
        <f>'MAL2T-2013A.XLS'!$I$986</f>
        <v>0</v>
      </c>
      <c r="D1310" s="85">
        <f>'MAL2T-2013A.XLS'!$I$986</f>
        <v>0</v>
      </c>
    </row>
    <row r="1311" spans="2:4">
      <c r="B1311" s="126" t="s">
        <v>585</v>
      </c>
      <c r="C1311" s="85">
        <f>'MAL2T-2013A.XLS'!$I$987</f>
        <v>0</v>
      </c>
      <c r="D1311" s="85">
        <f>'MAL2T-2013A.XLS'!$I$987</f>
        <v>0</v>
      </c>
    </row>
    <row r="1312" spans="2:4">
      <c r="B1312" s="127" t="s">
        <v>222</v>
      </c>
      <c r="C1312" s="118">
        <f>'MAL2T-2013A.XLS'!$I$988</f>
        <v>0</v>
      </c>
      <c r="D1312" s="118">
        <f>'MAL2T-2013A.XLS'!$I$988</f>
        <v>0</v>
      </c>
    </row>
    <row r="1313" spans="2:4">
      <c r="B1313" s="159" t="s">
        <v>730</v>
      </c>
      <c r="C1313" s="85" t="str">
        <f>'MAL2T-2013A.XLS'!$I$989</f>
        <v>xxx</v>
      </c>
      <c r="D1313" s="85" t="str">
        <f>'MAL2T-2013A.XLS'!$I$989</f>
        <v>xxx</v>
      </c>
    </row>
    <row r="1314" spans="2:4">
      <c r="B1314" s="126" t="s">
        <v>584</v>
      </c>
      <c r="C1314" s="85">
        <f>'MAL2T-2013A.XLS'!$I$990</f>
        <v>0</v>
      </c>
      <c r="D1314" s="85">
        <f>'MAL2T-2013A.XLS'!$I$990</f>
        <v>0</v>
      </c>
    </row>
    <row r="1315" spans="2:4">
      <c r="B1315" s="126" t="s">
        <v>562</v>
      </c>
      <c r="C1315" s="85">
        <f>'MAL2T-2013A.XLS'!$I$991</f>
        <v>0</v>
      </c>
      <c r="D1315" s="85">
        <f>'MAL2T-2013A.XLS'!$I$991</f>
        <v>0</v>
      </c>
    </row>
    <row r="1316" spans="2:4">
      <c r="B1316" s="126" t="s">
        <v>625</v>
      </c>
      <c r="C1316" s="85">
        <f>'MAL2T-2013A.XLS'!$I$992</f>
        <v>0</v>
      </c>
      <c r="D1316" s="85">
        <f>'MAL2T-2013A.XLS'!$I$992</f>
        <v>0</v>
      </c>
    </row>
    <row r="1317" spans="2:4">
      <c r="B1317" s="126" t="s">
        <v>585</v>
      </c>
      <c r="C1317" s="85">
        <f>'MAL2T-2013A.XLS'!$I$993</f>
        <v>0</v>
      </c>
      <c r="D1317" s="85">
        <f>'MAL2T-2013A.XLS'!$I$993</f>
        <v>0</v>
      </c>
    </row>
    <row r="1318" spans="2:4">
      <c r="B1318" s="168" t="s">
        <v>221</v>
      </c>
      <c r="C1318" s="169">
        <f>'MAL2T-2013A.XLS'!$I$994</f>
        <v>0</v>
      </c>
      <c r="D1318" s="169">
        <f>'MAL2T-2013A.XLS'!$I$994</f>
        <v>0</v>
      </c>
    </row>
    <row r="1319" spans="2:4">
      <c r="B1319" s="170" t="s">
        <v>134</v>
      </c>
      <c r="C1319" s="171">
        <f>'MAL2T-2013A.XLS'!$I$995</f>
        <v>0</v>
      </c>
      <c r="D1319" s="171">
        <f>'MAL2T-2013A.XLS'!$I$995</f>
        <v>0</v>
      </c>
    </row>
    <row r="1320" spans="2:4">
      <c r="B1320" s="205" t="s">
        <v>880</v>
      </c>
      <c r="C1320" s="85">
        <f>'MAL2T-2013A.XLS'!$I$996</f>
        <v>0</v>
      </c>
      <c r="D1320" s="85">
        <f>'MAL2T-2013A.XLS'!$I$996</f>
        <v>0</v>
      </c>
    </row>
    <row r="1321" spans="2:4">
      <c r="B1321" s="150" t="s">
        <v>765</v>
      </c>
      <c r="C1321" s="85" t="s">
        <v>467</v>
      </c>
      <c r="D1321" s="85" t="s">
        <v>467</v>
      </c>
    </row>
    <row r="1322" spans="2:4">
      <c r="B1322" s="159" t="s">
        <v>494</v>
      </c>
      <c r="C1322" s="85" t="str">
        <f>'MAL2T-2013A.XLS'!$J$983</f>
        <v>xxx</v>
      </c>
      <c r="D1322" s="85" t="str">
        <f>'MAL2T-2013A.XLS'!$J$983</f>
        <v>xxx</v>
      </c>
    </row>
    <row r="1323" spans="2:4">
      <c r="B1323" s="126" t="s">
        <v>584</v>
      </c>
      <c r="C1323" s="85">
        <f>'MAL2T-2013A.XLS'!$J$984</f>
        <v>0</v>
      </c>
      <c r="D1323" s="85">
        <f>'MAL2T-2013A.XLS'!$J$984</f>
        <v>0</v>
      </c>
    </row>
    <row r="1324" spans="2:4">
      <c r="B1324" s="126" t="s">
        <v>562</v>
      </c>
      <c r="C1324" s="85">
        <f>'MAL2T-2013A.XLS'!$J$985</f>
        <v>0</v>
      </c>
      <c r="D1324" s="85">
        <f>'MAL2T-2013A.XLS'!$J$985</f>
        <v>0</v>
      </c>
    </row>
    <row r="1325" spans="2:4">
      <c r="B1325" s="126" t="s">
        <v>625</v>
      </c>
      <c r="C1325" s="85">
        <f>'MAL2T-2013A.XLS'!$J$986</f>
        <v>0</v>
      </c>
      <c r="D1325" s="85">
        <f>'MAL2T-2013A.XLS'!$J$986</f>
        <v>0</v>
      </c>
    </row>
    <row r="1326" spans="2:4">
      <c r="B1326" s="126" t="s">
        <v>585</v>
      </c>
      <c r="C1326" s="85">
        <f>'MAL2T-2013A.XLS'!$J$987</f>
        <v>0</v>
      </c>
      <c r="D1326" s="85">
        <f>'MAL2T-2013A.XLS'!$J$987</f>
        <v>0</v>
      </c>
    </row>
    <row r="1327" spans="2:4">
      <c r="B1327" s="127" t="s">
        <v>222</v>
      </c>
      <c r="C1327" s="118">
        <f>'MAL2T-2013A.XLS'!$J$988</f>
        <v>0</v>
      </c>
      <c r="D1327" s="118">
        <f>'MAL2T-2013A.XLS'!$J$988</f>
        <v>0</v>
      </c>
    </row>
    <row r="1328" spans="2:4">
      <c r="B1328" s="159" t="s">
        <v>730</v>
      </c>
      <c r="C1328" s="85" t="str">
        <f>'MAL2T-2013A.XLS'!$J$989</f>
        <v>xxx</v>
      </c>
      <c r="D1328" s="85" t="str">
        <f>'MAL2T-2013A.XLS'!$J$989</f>
        <v>xxx</v>
      </c>
    </row>
    <row r="1329" spans="2:4">
      <c r="B1329" s="126" t="s">
        <v>584</v>
      </c>
      <c r="C1329" s="85">
        <f>'MAL2T-2013A.XLS'!$J$990</f>
        <v>0</v>
      </c>
      <c r="D1329" s="85">
        <f>'MAL2T-2013A.XLS'!$J$990</f>
        <v>0</v>
      </c>
    </row>
    <row r="1330" spans="2:4">
      <c r="B1330" s="126" t="s">
        <v>562</v>
      </c>
      <c r="C1330" s="85">
        <f>'MAL2T-2013A.XLS'!$J$991</f>
        <v>0</v>
      </c>
      <c r="D1330" s="85">
        <f>'MAL2T-2013A.XLS'!$J$991</f>
        <v>0</v>
      </c>
    </row>
    <row r="1331" spans="2:4">
      <c r="B1331" s="126" t="s">
        <v>625</v>
      </c>
      <c r="C1331" s="85">
        <f>'MAL2T-2013A.XLS'!$J$992</f>
        <v>0</v>
      </c>
      <c r="D1331" s="85">
        <f>'MAL2T-2013A.XLS'!$J$992</f>
        <v>0</v>
      </c>
    </row>
    <row r="1332" spans="2:4">
      <c r="B1332" s="126" t="s">
        <v>585</v>
      </c>
      <c r="C1332" s="85">
        <f>'MAL2T-2013A.XLS'!$J$993</f>
        <v>0</v>
      </c>
      <c r="D1332" s="85">
        <f>'MAL2T-2013A.XLS'!$J$993</f>
        <v>0</v>
      </c>
    </row>
    <row r="1333" spans="2:4">
      <c r="B1333" s="168" t="s">
        <v>221</v>
      </c>
      <c r="C1333" s="169">
        <f>'MAL2T-2013A.XLS'!$J$994</f>
        <v>0</v>
      </c>
      <c r="D1333" s="169">
        <f>'MAL2T-2013A.XLS'!$J$994</f>
        <v>0</v>
      </c>
    </row>
    <row r="1334" spans="2:4">
      <c r="B1334" s="170" t="s">
        <v>134</v>
      </c>
      <c r="C1334" s="171">
        <f>'MAL2T-2013A.XLS'!$J$995</f>
        <v>0</v>
      </c>
      <c r="D1334" s="171">
        <f>'MAL2T-2013A.XLS'!$J$995</f>
        <v>0</v>
      </c>
    </row>
    <row r="1335" spans="2:4">
      <c r="B1335" s="205" t="s">
        <v>880</v>
      </c>
      <c r="C1335" s="85">
        <f>'MAL2T-2013A.XLS'!$J$996</f>
        <v>0</v>
      </c>
      <c r="D1335" s="85">
        <f>'MAL2T-2013A.XLS'!$J$996</f>
        <v>0</v>
      </c>
    </row>
    <row r="1336" spans="2:4">
      <c r="B1336" s="150" t="s">
        <v>619</v>
      </c>
      <c r="C1336" s="85" t="s">
        <v>467</v>
      </c>
      <c r="D1336" s="85" t="s">
        <v>467</v>
      </c>
    </row>
    <row r="1337" spans="2:4">
      <c r="B1337" s="159" t="s">
        <v>494</v>
      </c>
      <c r="C1337" s="85" t="str">
        <f>'MAL2T-2013A.XLS'!$K$983</f>
        <v>xxx</v>
      </c>
      <c r="D1337" s="85" t="str">
        <f>'MAL2T-2013A.XLS'!$K$983</f>
        <v>xxx</v>
      </c>
    </row>
    <row r="1338" spans="2:4">
      <c r="B1338" s="126" t="s">
        <v>584</v>
      </c>
      <c r="C1338" s="85">
        <f>'MAL2T-2013A.XLS'!$K$984</f>
        <v>0</v>
      </c>
      <c r="D1338" s="85">
        <f>'MAL2T-2013A.XLS'!$K$984</f>
        <v>0</v>
      </c>
    </row>
    <row r="1339" spans="2:4">
      <c r="B1339" s="126" t="s">
        <v>562</v>
      </c>
      <c r="C1339" s="85">
        <f>'MAL2T-2013A.XLS'!$K$985</f>
        <v>0</v>
      </c>
      <c r="D1339" s="85">
        <f>'MAL2T-2013A.XLS'!$K$985</f>
        <v>0</v>
      </c>
    </row>
    <row r="1340" spans="2:4">
      <c r="B1340" s="126" t="s">
        <v>625</v>
      </c>
      <c r="C1340" s="85">
        <f>'MAL2T-2013A.XLS'!$K$986</f>
        <v>0</v>
      </c>
      <c r="D1340" s="85">
        <f>'MAL2T-2013A.XLS'!$K$986</f>
        <v>0</v>
      </c>
    </row>
    <row r="1341" spans="2:4">
      <c r="B1341" s="126" t="s">
        <v>585</v>
      </c>
      <c r="C1341" s="85">
        <f>'MAL2T-2013A.XLS'!$K$987</f>
        <v>0</v>
      </c>
      <c r="D1341" s="85">
        <f>'MAL2T-2013A.XLS'!$K$987</f>
        <v>0</v>
      </c>
    </row>
    <row r="1342" spans="2:4">
      <c r="B1342" s="127" t="s">
        <v>222</v>
      </c>
      <c r="C1342" s="118">
        <f>'MAL2T-2013A.XLS'!$K$988</f>
        <v>0</v>
      </c>
      <c r="D1342" s="118">
        <f>'MAL2T-2013A.XLS'!$K$988</f>
        <v>0</v>
      </c>
    </row>
    <row r="1343" spans="2:4">
      <c r="B1343" s="159" t="s">
        <v>730</v>
      </c>
      <c r="C1343" s="85" t="str">
        <f>'MAL2T-2013A.XLS'!$K$989</f>
        <v>xxx</v>
      </c>
      <c r="D1343" s="85" t="str">
        <f>'MAL2T-2013A.XLS'!$K$989</f>
        <v>xxx</v>
      </c>
    </row>
    <row r="1344" spans="2:4">
      <c r="B1344" s="126" t="s">
        <v>584</v>
      </c>
      <c r="C1344" s="85">
        <f>'MAL2T-2013A.XLS'!$K$990</f>
        <v>0</v>
      </c>
      <c r="D1344" s="85">
        <f>'MAL2T-2013A.XLS'!$K$990</f>
        <v>0</v>
      </c>
    </row>
    <row r="1345" spans="1:4">
      <c r="B1345" s="126" t="s">
        <v>562</v>
      </c>
      <c r="C1345" s="85">
        <f>'MAL2T-2013A.XLS'!$K$991</f>
        <v>0</v>
      </c>
      <c r="D1345" s="85">
        <f>'MAL2T-2013A.XLS'!$K$991</f>
        <v>0</v>
      </c>
    </row>
    <row r="1346" spans="1:4">
      <c r="B1346" s="126" t="s">
        <v>625</v>
      </c>
      <c r="C1346" s="85">
        <f>'MAL2T-2013A.XLS'!$K$992</f>
        <v>0</v>
      </c>
      <c r="D1346" s="85">
        <f>'MAL2T-2013A.XLS'!$K$992</f>
        <v>0</v>
      </c>
    </row>
    <row r="1347" spans="1:4">
      <c r="B1347" s="126" t="s">
        <v>585</v>
      </c>
      <c r="C1347" s="85">
        <f>'MAL2T-2013A.XLS'!$K$993</f>
        <v>0</v>
      </c>
      <c r="D1347" s="85">
        <f>'MAL2T-2013A.XLS'!$K$993</f>
        <v>0</v>
      </c>
    </row>
    <row r="1348" spans="1:4">
      <c r="B1348" s="168" t="s">
        <v>221</v>
      </c>
      <c r="C1348" s="169">
        <f>'MAL2T-2013A.XLS'!$K$994</f>
        <v>0</v>
      </c>
      <c r="D1348" s="169">
        <f>'MAL2T-2013A.XLS'!$K$994</f>
        <v>0</v>
      </c>
    </row>
    <row r="1349" spans="1:4">
      <c r="B1349" s="170" t="s">
        <v>134</v>
      </c>
      <c r="C1349" s="171">
        <f>'MAL2T-2013A.XLS'!$K$995</f>
        <v>0</v>
      </c>
      <c r="D1349" s="171">
        <f>'MAL2T-2013A.XLS'!$K$995</f>
        <v>0</v>
      </c>
    </row>
    <row r="1350" spans="1:4">
      <c r="B1350" s="205" t="s">
        <v>880</v>
      </c>
      <c r="C1350" s="85">
        <f>'MAL2T-2013A.XLS'!$K$996</f>
        <v>0</v>
      </c>
      <c r="D1350" s="85">
        <f>'MAL2T-2013A.XLS'!$K$996</f>
        <v>0</v>
      </c>
    </row>
    <row r="1351" spans="1:4">
      <c r="B1351" s="108"/>
      <c r="C1351" s="84"/>
      <c r="D1351" s="84"/>
    </row>
    <row r="1352" spans="1:4" ht="33.75" customHeight="1">
      <c r="A1352" s="9" t="s">
        <v>820</v>
      </c>
      <c r="B1352" s="114" t="s">
        <v>1082</v>
      </c>
      <c r="C1352" s="84"/>
      <c r="D1352" s="84"/>
    </row>
    <row r="1353" spans="1:4">
      <c r="A1353" s="9" t="s">
        <v>820</v>
      </c>
      <c r="B1353" s="297" t="s">
        <v>1090</v>
      </c>
      <c r="C1353" s="91">
        <f>'MAL2T-2013A.XLS'!$E$1006</f>
        <v>0</v>
      </c>
      <c r="D1353" s="91">
        <f>'MAL2T-2013A.XLS'!$E$1006</f>
        <v>0</v>
      </c>
    </row>
    <row r="1354" spans="1:4">
      <c r="A1354" s="9" t="s">
        <v>820</v>
      </c>
      <c r="B1354" s="102" t="s">
        <v>1091</v>
      </c>
      <c r="C1354" s="91">
        <f>'MAL2T-2013A.XLS'!$E$1007</f>
        <v>0</v>
      </c>
      <c r="D1354" s="91">
        <f>'MAL2T-2013A.XLS'!$E$1007</f>
        <v>0</v>
      </c>
    </row>
    <row r="1355" spans="1:4">
      <c r="A1355" s="9" t="s">
        <v>820</v>
      </c>
      <c r="B1355" s="297" t="s">
        <v>1092</v>
      </c>
      <c r="C1355" s="91">
        <f>'MAL2T-2013A.XLS'!$E$1008</f>
        <v>0</v>
      </c>
      <c r="D1355" s="91">
        <f>'MAL2T-2013A.XLS'!$E$1008</f>
        <v>0</v>
      </c>
    </row>
    <row r="1356" spans="1:4">
      <c r="A1356" s="9" t="s">
        <v>820</v>
      </c>
      <c r="B1356" s="297" t="s">
        <v>1065</v>
      </c>
      <c r="C1356" s="91">
        <f>'MAL2T-2013A.XLS'!$E$1009</f>
        <v>0</v>
      </c>
      <c r="D1356" s="91">
        <f>'MAL2T-2013A.XLS'!$E$1009</f>
        <v>0</v>
      </c>
    </row>
    <row r="1357" spans="1:4">
      <c r="A1357" s="9" t="s">
        <v>820</v>
      </c>
      <c r="B1357" s="297" t="s">
        <v>1093</v>
      </c>
      <c r="C1357" s="91">
        <f>'MAL2T-2013A.XLS'!$E$1010</f>
        <v>0</v>
      </c>
      <c r="D1357" s="91">
        <f>'MAL2T-2013A.XLS'!$E$1010</f>
        <v>0</v>
      </c>
    </row>
    <row r="1358" spans="1:4">
      <c r="A1358" s="9" t="s">
        <v>820</v>
      </c>
      <c r="B1358" s="317" t="s">
        <v>1088</v>
      </c>
      <c r="C1358" s="687">
        <f>'MAL2T-2013A.XLS'!$E$1011</f>
        <v>0</v>
      </c>
      <c r="D1358" s="687">
        <f>'MAL2T-2013A.XLS'!$E$1011</f>
        <v>0</v>
      </c>
    </row>
    <row r="1359" spans="1:4">
      <c r="A1359" s="9" t="s">
        <v>820</v>
      </c>
      <c r="B1359" s="509" t="s">
        <v>144</v>
      </c>
      <c r="C1359" s="689" t="e">
        <f>'MAL2T-2013A.XLS'!$E$1012</f>
        <v>#DIV/0!</v>
      </c>
      <c r="D1359" s="689" t="e">
        <f>'MAL2T-2013A.XLS'!$E$1012</f>
        <v>#DIV/0!</v>
      </c>
    </row>
    <row r="1360" spans="1:4">
      <c r="A1360" s="9" t="s">
        <v>820</v>
      </c>
      <c r="B1360" s="131"/>
      <c r="C1360" s="91"/>
      <c r="D1360" s="91"/>
    </row>
    <row r="1361" spans="1:4" ht="18" customHeight="1">
      <c r="A1361" s="9" t="s">
        <v>820</v>
      </c>
      <c r="B1361" s="114" t="s">
        <v>1083</v>
      </c>
      <c r="C1361" s="84"/>
      <c r="D1361" s="84"/>
    </row>
    <row r="1362" spans="1:4">
      <c r="A1362" s="9" t="s">
        <v>820</v>
      </c>
      <c r="B1362" s="131" t="s">
        <v>1069</v>
      </c>
      <c r="C1362" s="91">
        <f>'MAL2T-2013A.XLS'!$J$1017</f>
        <v>0</v>
      </c>
      <c r="D1362" s="91">
        <f>'MAL2T-2013A.XLS'!$J$1017</f>
        <v>0</v>
      </c>
    </row>
    <row r="1363" spans="1:4">
      <c r="A1363" s="9" t="s">
        <v>820</v>
      </c>
      <c r="B1363" s="131" t="s">
        <v>1079</v>
      </c>
      <c r="C1363" s="91">
        <f>'MAL2T-2013A.XLS'!$J$1018</f>
        <v>0</v>
      </c>
      <c r="D1363" s="91">
        <f>'MAL2T-2013A.XLS'!$J$1018</f>
        <v>0</v>
      </c>
    </row>
    <row r="1364" spans="1:4">
      <c r="A1364" s="9" t="s">
        <v>820</v>
      </c>
      <c r="B1364" s="131" t="s">
        <v>1077</v>
      </c>
      <c r="C1364" s="91">
        <f>'MAL2T-2013A.XLS'!$J$1019</f>
        <v>0</v>
      </c>
      <c r="D1364" s="91">
        <f>'MAL2T-2013A.XLS'!$J$1019</f>
        <v>0</v>
      </c>
    </row>
    <row r="1365" spans="1:4">
      <c r="A1365" s="9" t="s">
        <v>820</v>
      </c>
      <c r="B1365" s="131" t="s">
        <v>1076</v>
      </c>
      <c r="C1365" s="91">
        <f>'MAL2T-2013A.XLS'!$J$1020</f>
        <v>0</v>
      </c>
      <c r="D1365" s="91">
        <f>'MAL2T-2013A.XLS'!$J$1020</f>
        <v>0</v>
      </c>
    </row>
    <row r="1366" spans="1:4">
      <c r="A1366" s="9" t="s">
        <v>820</v>
      </c>
      <c r="B1366" s="127" t="s">
        <v>149</v>
      </c>
      <c r="C1366" s="118">
        <f>'MAL2T-2013A.XLS'!$J$1021</f>
        <v>0</v>
      </c>
      <c r="D1366" s="118">
        <f>'MAL2T-2013A.XLS'!$J$1021</f>
        <v>0</v>
      </c>
    </row>
    <row r="1367" spans="1:4" ht="25.5">
      <c r="A1367" s="9" t="s">
        <v>820</v>
      </c>
      <c r="B1367" s="131" t="s">
        <v>1070</v>
      </c>
      <c r="C1367" s="91">
        <f>'MAL2T-2013A.XLS'!$J$1022</f>
        <v>0</v>
      </c>
      <c r="D1367" s="91">
        <f>'MAL2T-2013A.XLS'!$J$1022</f>
        <v>0</v>
      </c>
    </row>
    <row r="1368" spans="1:4" ht="25.5">
      <c r="A1368" s="9" t="s">
        <v>820</v>
      </c>
      <c r="B1368" s="131" t="s">
        <v>1078</v>
      </c>
      <c r="C1368" s="91">
        <f>'MAL2T-2013A.XLS'!$J$1023</f>
        <v>0</v>
      </c>
      <c r="D1368" s="91">
        <f>'MAL2T-2013A.XLS'!$J$1023</f>
        <v>0</v>
      </c>
    </row>
    <row r="1369" spans="1:4">
      <c r="B1369" s="108"/>
      <c r="C1369" s="84"/>
      <c r="D1369" s="84"/>
    </row>
    <row r="1370" spans="1:4" ht="38.25" customHeight="1">
      <c r="A1370" s="9" t="s">
        <v>820</v>
      </c>
      <c r="B1370" s="114" t="s">
        <v>273</v>
      </c>
    </row>
    <row r="1371" spans="1:4">
      <c r="A1371" s="9" t="s">
        <v>820</v>
      </c>
      <c r="B1371" s="129" t="s">
        <v>615</v>
      </c>
    </row>
    <row r="1372" spans="1:4">
      <c r="A1372" s="9" t="s">
        <v>820</v>
      </c>
      <c r="B1372" s="131" t="s">
        <v>628</v>
      </c>
      <c r="C1372" s="85">
        <f>'MAL2T-2013A.XLS'!$E$1037</f>
        <v>0</v>
      </c>
      <c r="D1372" s="85">
        <f>'MAL2T-2013A.XLS'!$E$1037</f>
        <v>0</v>
      </c>
    </row>
    <row r="1373" spans="1:4">
      <c r="A1373" s="9" t="s">
        <v>820</v>
      </c>
      <c r="B1373" s="131" t="s">
        <v>283</v>
      </c>
      <c r="C1373" s="85">
        <f>'MAL2T-2013A.XLS'!$E$1038</f>
        <v>0</v>
      </c>
      <c r="D1373" s="85">
        <f>'MAL2T-2013A.XLS'!$E$1038</f>
        <v>0</v>
      </c>
    </row>
    <row r="1374" spans="1:4">
      <c r="A1374" s="9" t="s">
        <v>820</v>
      </c>
      <c r="B1374" s="131" t="s">
        <v>350</v>
      </c>
      <c r="C1374" s="85">
        <f>'MAL2T-2013A.XLS'!$E$1039</f>
        <v>0</v>
      </c>
      <c r="D1374" s="85">
        <f>'MAL2T-2013A.XLS'!$E$1039</f>
        <v>0</v>
      </c>
    </row>
    <row r="1375" spans="1:4">
      <c r="A1375" s="9" t="s">
        <v>820</v>
      </c>
      <c r="B1375" s="127" t="s">
        <v>776</v>
      </c>
      <c r="C1375" s="118">
        <f>'MAL2T-2013A.XLS'!$E$1040</f>
        <v>0</v>
      </c>
      <c r="D1375" s="118">
        <f>'MAL2T-2013A.XLS'!$E$1040</f>
        <v>0</v>
      </c>
    </row>
    <row r="1376" spans="1:4">
      <c r="A1376" s="9" t="s">
        <v>820</v>
      </c>
      <c r="B1376" s="129" t="s">
        <v>435</v>
      </c>
    </row>
    <row r="1377" spans="1:4">
      <c r="A1377" s="9" t="s">
        <v>820</v>
      </c>
      <c r="B1377" s="131" t="s">
        <v>628</v>
      </c>
      <c r="C1377" s="85">
        <f>'MAL2T-2013A.XLS'!$F$1037</f>
        <v>0</v>
      </c>
      <c r="D1377" s="85">
        <f>'MAL2T-2013A.XLS'!$F$1037</f>
        <v>0</v>
      </c>
    </row>
    <row r="1378" spans="1:4">
      <c r="A1378" s="9" t="s">
        <v>820</v>
      </c>
      <c r="B1378" s="131" t="s">
        <v>283</v>
      </c>
      <c r="C1378" s="85">
        <f>'MAL2T-2013A.XLS'!$F$1038</f>
        <v>0</v>
      </c>
      <c r="D1378" s="85">
        <f>'MAL2T-2013A.XLS'!$F$1038</f>
        <v>0</v>
      </c>
    </row>
    <row r="1379" spans="1:4">
      <c r="A1379" s="9" t="s">
        <v>820</v>
      </c>
      <c r="B1379" s="131" t="s">
        <v>350</v>
      </c>
      <c r="C1379" s="85">
        <f>'MAL2T-2013A.XLS'!$F$1039</f>
        <v>0</v>
      </c>
      <c r="D1379" s="85">
        <f>'MAL2T-2013A.XLS'!$F$1039</f>
        <v>0</v>
      </c>
    </row>
    <row r="1380" spans="1:4">
      <c r="A1380" s="9" t="s">
        <v>820</v>
      </c>
      <c r="B1380" s="127" t="s">
        <v>776</v>
      </c>
      <c r="C1380" s="118">
        <f>'MAL2T-2013A.XLS'!$F$1040</f>
        <v>0</v>
      </c>
      <c r="D1380" s="118">
        <f>'MAL2T-2013A.XLS'!$F$1040</f>
        <v>0</v>
      </c>
    </row>
    <row r="1381" spans="1:4">
      <c r="A1381" s="9" t="s">
        <v>820</v>
      </c>
    </row>
    <row r="1382" spans="1:4">
      <c r="A1382" s="9" t="s">
        <v>820</v>
      </c>
      <c r="B1382" s="114" t="s">
        <v>272</v>
      </c>
    </row>
    <row r="1383" spans="1:4">
      <c r="A1383" s="9" t="s">
        <v>820</v>
      </c>
      <c r="B1383" s="131" t="s">
        <v>93</v>
      </c>
      <c r="C1383" s="85">
        <f>'MAL2T-2013A.XLS'!$G$1047</f>
        <v>0</v>
      </c>
      <c r="D1383" s="85">
        <f>'MAL2T-2013A.XLS'!$G$1047</f>
        <v>0</v>
      </c>
    </row>
    <row r="1384" spans="1:4">
      <c r="A1384" s="9" t="s">
        <v>820</v>
      </c>
      <c r="B1384" s="131" t="s">
        <v>94</v>
      </c>
      <c r="C1384" s="85">
        <f>'MAL2T-2013A.XLS'!$G$1048</f>
        <v>0</v>
      </c>
      <c r="D1384" s="85">
        <f>'MAL2T-2013A.XLS'!$G$1048</f>
        <v>0</v>
      </c>
    </row>
    <row r="1385" spans="1:4">
      <c r="A1385" s="9" t="s">
        <v>820</v>
      </c>
      <c r="B1385" s="131" t="s">
        <v>664</v>
      </c>
      <c r="C1385" s="85">
        <f>'MAL2T-2013A.XLS'!$G$1049</f>
        <v>0</v>
      </c>
      <c r="D1385" s="85">
        <f>'MAL2T-2013A.XLS'!$G$1049</f>
        <v>0</v>
      </c>
    </row>
    <row r="1386" spans="1:4">
      <c r="A1386" s="9" t="s">
        <v>820</v>
      </c>
      <c r="B1386" s="131" t="s">
        <v>665</v>
      </c>
      <c r="C1386" s="85">
        <f>'MAL2T-2013A.XLS'!$G$1050</f>
        <v>0</v>
      </c>
      <c r="D1386" s="85">
        <f>'MAL2T-2013A.XLS'!$G$1050</f>
        <v>0</v>
      </c>
    </row>
    <row r="1387" spans="1:4">
      <c r="A1387" s="9" t="s">
        <v>820</v>
      </c>
      <c r="B1387" s="131" t="s">
        <v>27</v>
      </c>
      <c r="C1387" s="85">
        <f>'MAL2T-2013A.XLS'!$G$1051</f>
        <v>0</v>
      </c>
      <c r="D1387" s="85">
        <f>'MAL2T-2013A.XLS'!$G$1051</f>
        <v>0</v>
      </c>
    </row>
    <row r="1388" spans="1:4">
      <c r="A1388" s="9" t="s">
        <v>820</v>
      </c>
      <c r="B1388" s="127" t="s">
        <v>28</v>
      </c>
      <c r="C1388" s="118">
        <f>'MAL2T-2013A.XLS'!$G$1052</f>
        <v>0</v>
      </c>
      <c r="D1388" s="118">
        <f>'MAL2T-2013A.XLS'!$G$1052</f>
        <v>0</v>
      </c>
    </row>
    <row r="1389" spans="1:4">
      <c r="A1389" s="9" t="s">
        <v>820</v>
      </c>
      <c r="B1389" s="149"/>
    </row>
    <row r="1390" spans="1:4">
      <c r="A1390" s="9" t="s">
        <v>820</v>
      </c>
      <c r="B1390" s="160" t="s">
        <v>356</v>
      </c>
      <c r="C1390" s="83" t="str">
        <f>'MAL2T-2013A.XLS'!$I$1053</f>
        <v/>
      </c>
      <c r="D1390" s="83" t="str">
        <f>'MAL2T-2013A.XLS'!$I$1053</f>
        <v/>
      </c>
    </row>
    <row r="1391" spans="1:4">
      <c r="A1391" s="9" t="s">
        <v>820</v>
      </c>
      <c r="B1391" s="149"/>
    </row>
    <row r="1392" spans="1:4" ht="38.25">
      <c r="A1392" s="9" t="s">
        <v>820</v>
      </c>
      <c r="B1392" s="114" t="s">
        <v>1119</v>
      </c>
    </row>
    <row r="1393" spans="1:4">
      <c r="A1393" s="9" t="s">
        <v>820</v>
      </c>
      <c r="B1393" s="131" t="s">
        <v>666</v>
      </c>
      <c r="C1393" s="85">
        <f>'MAL2T-2013A.XLS'!$G$1058</f>
        <v>0</v>
      </c>
      <c r="D1393" s="85">
        <f>'MAL2T-2013A.XLS'!$G$1058</f>
        <v>0</v>
      </c>
    </row>
    <row r="1394" spans="1:4">
      <c r="A1394" s="9" t="s">
        <v>820</v>
      </c>
      <c r="B1394" s="131" t="s">
        <v>667</v>
      </c>
      <c r="C1394" s="85" t="str">
        <f>'MAL2T-2013A.XLS'!$G$1059</f>
        <v>xxxx</v>
      </c>
      <c r="D1394" s="85" t="str">
        <f>'MAL2T-2013A.XLS'!$G$1059</f>
        <v>xxxx</v>
      </c>
    </row>
    <row r="1395" spans="1:4">
      <c r="A1395" s="9" t="s">
        <v>820</v>
      </c>
      <c r="B1395" s="131" t="s">
        <v>671</v>
      </c>
      <c r="C1395" s="85">
        <f>'MAL2T-2013A.XLS'!$G$1060</f>
        <v>0</v>
      </c>
      <c r="D1395" s="85">
        <f>'MAL2T-2013A.XLS'!$G$1060</f>
        <v>0</v>
      </c>
    </row>
    <row r="1396" spans="1:4">
      <c r="A1396" s="9" t="s">
        <v>820</v>
      </c>
      <c r="B1396" s="131" t="s">
        <v>668</v>
      </c>
      <c r="C1396" s="85">
        <f>'MAL2T-2013A.XLS'!$G$1061</f>
        <v>0</v>
      </c>
      <c r="D1396" s="85">
        <f>'MAL2T-2013A.XLS'!$G$1061</f>
        <v>0</v>
      </c>
    </row>
    <row r="1397" spans="1:4">
      <c r="A1397" s="9" t="s">
        <v>820</v>
      </c>
      <c r="B1397" s="131" t="s">
        <v>669</v>
      </c>
      <c r="C1397" s="85">
        <f>'MAL2T-2013A.XLS'!$G$1062</f>
        <v>0</v>
      </c>
      <c r="D1397" s="85">
        <f>'MAL2T-2013A.XLS'!$G$1062</f>
        <v>0</v>
      </c>
    </row>
    <row r="1398" spans="1:4">
      <c r="A1398" s="9" t="s">
        <v>820</v>
      </c>
      <c r="B1398" s="131" t="s">
        <v>670</v>
      </c>
      <c r="C1398" s="85">
        <f>'MAL2T-2013A.XLS'!$G$1063</f>
        <v>0</v>
      </c>
      <c r="D1398" s="85">
        <f>'MAL2T-2013A.XLS'!$G$1063</f>
        <v>0</v>
      </c>
    </row>
    <row r="1399" spans="1:4">
      <c r="A1399" s="9" t="s">
        <v>820</v>
      </c>
      <c r="B1399" s="127" t="s">
        <v>766</v>
      </c>
      <c r="C1399" s="118">
        <f>'MAL2T-2013A.XLS'!$G$1064</f>
        <v>0</v>
      </c>
      <c r="D1399" s="118">
        <f>'MAL2T-2013A.XLS'!$G$1064</f>
        <v>0</v>
      </c>
    </row>
    <row r="1400" spans="1:4">
      <c r="A1400" s="9" t="s">
        <v>820</v>
      </c>
      <c r="B1400" s="149"/>
    </row>
    <row r="1401" spans="1:4">
      <c r="A1401" s="9" t="s">
        <v>820</v>
      </c>
      <c r="B1401" s="161" t="s">
        <v>849</v>
      </c>
      <c r="C1401" s="83" t="str">
        <f>'MAL2T-2013A.XLS'!$E$1067</f>
        <v/>
      </c>
      <c r="D1401" s="83" t="str">
        <f>'MAL2T-2013A.XLS'!$E$1067</f>
        <v/>
      </c>
    </row>
    <row r="1402" spans="1:4">
      <c r="A1402" s="9" t="s">
        <v>820</v>
      </c>
    </row>
    <row r="1403" spans="1:4">
      <c r="A1403" s="9" t="s">
        <v>820</v>
      </c>
      <c r="B1403" s="71"/>
    </row>
    <row r="1404" spans="1:4" ht="15.75">
      <c r="A1404" s="9" t="s">
        <v>820</v>
      </c>
      <c r="B1404" s="153" t="s">
        <v>469</v>
      </c>
    </row>
    <row r="1405" spans="1:4" ht="25.5">
      <c r="A1405" s="9" t="s">
        <v>820</v>
      </c>
      <c r="B1405" s="114" t="s">
        <v>271</v>
      </c>
    </row>
    <row r="1406" spans="1:4">
      <c r="A1406" s="9" t="s">
        <v>820</v>
      </c>
      <c r="B1406" s="151" t="s">
        <v>436</v>
      </c>
    </row>
    <row r="1407" spans="1:4">
      <c r="A1407" s="9" t="s">
        <v>820</v>
      </c>
      <c r="B1407" s="131" t="s">
        <v>18</v>
      </c>
      <c r="C1407" s="85">
        <f>'MAL2T-2013A.XLS'!$D$1080</f>
        <v>0</v>
      </c>
      <c r="D1407" s="85">
        <f>'MAL2T-2013A.XLS'!$D$1080</f>
        <v>0</v>
      </c>
    </row>
    <row r="1408" spans="1:4">
      <c r="A1408" s="9" t="s">
        <v>820</v>
      </c>
      <c r="B1408" s="131" t="s">
        <v>19</v>
      </c>
      <c r="C1408" s="85">
        <f>'MAL2T-2013A.XLS'!$D$1081</f>
        <v>0</v>
      </c>
      <c r="D1408" s="85">
        <f>'MAL2T-2013A.XLS'!$D$1081</f>
        <v>0</v>
      </c>
    </row>
    <row r="1409" spans="1:4">
      <c r="A1409" s="9" t="s">
        <v>820</v>
      </c>
      <c r="B1409" s="151" t="s">
        <v>437</v>
      </c>
      <c r="C1409" s="85" t="s">
        <v>563</v>
      </c>
      <c r="D1409" s="85" t="s">
        <v>563</v>
      </c>
    </row>
    <row r="1410" spans="1:4">
      <c r="A1410" s="9" t="s">
        <v>820</v>
      </c>
      <c r="B1410" s="131" t="s">
        <v>18</v>
      </c>
      <c r="C1410" s="85">
        <f>'MAL2T-2013A.XLS'!$E$1080</f>
        <v>0</v>
      </c>
      <c r="D1410" s="85">
        <f>'MAL2T-2013A.XLS'!$E$1080</f>
        <v>0</v>
      </c>
    </row>
    <row r="1411" spans="1:4">
      <c r="A1411" s="9" t="s">
        <v>820</v>
      </c>
      <c r="B1411" s="131" t="s">
        <v>19</v>
      </c>
      <c r="C1411" s="85">
        <f>'MAL2T-2013A.XLS'!$E$1081</f>
        <v>0</v>
      </c>
      <c r="D1411" s="85">
        <f>'MAL2T-2013A.XLS'!$E$1081</f>
        <v>0</v>
      </c>
    </row>
    <row r="1412" spans="1:4">
      <c r="A1412" s="9" t="s">
        <v>820</v>
      </c>
      <c r="B1412" s="151" t="s">
        <v>438</v>
      </c>
      <c r="C1412" s="85" t="s">
        <v>563</v>
      </c>
      <c r="D1412" s="85" t="s">
        <v>563</v>
      </c>
    </row>
    <row r="1413" spans="1:4">
      <c r="A1413" s="9" t="s">
        <v>820</v>
      </c>
      <c r="B1413" s="131" t="s">
        <v>18</v>
      </c>
      <c r="C1413" s="85">
        <f>'MAL2T-2013A.XLS'!$F$1080</f>
        <v>0</v>
      </c>
      <c r="D1413" s="85">
        <f>'MAL2T-2013A.XLS'!$F$1080</f>
        <v>0</v>
      </c>
    </row>
    <row r="1414" spans="1:4">
      <c r="A1414" s="9" t="s">
        <v>820</v>
      </c>
      <c r="B1414" s="131" t="s">
        <v>19</v>
      </c>
      <c r="C1414" s="85" t="str">
        <f>'MAL2T-2013A.XLS'!$F$1081</f>
        <v>xxxx</v>
      </c>
      <c r="D1414" s="85" t="str">
        <f>'MAL2T-2013A.XLS'!$F$1081</f>
        <v>xxxx</v>
      </c>
    </row>
    <row r="1415" spans="1:4">
      <c r="A1415" s="9" t="s">
        <v>820</v>
      </c>
      <c r="B1415" s="131"/>
    </row>
    <row r="1416" spans="1:4">
      <c r="A1416" s="9" t="s">
        <v>820</v>
      </c>
      <c r="B1416" s="113" t="s">
        <v>270</v>
      </c>
    </row>
    <row r="1417" spans="1:4">
      <c r="A1417" s="9" t="s">
        <v>820</v>
      </c>
      <c r="B1417" s="162" t="s">
        <v>567</v>
      </c>
      <c r="C1417" s="85">
        <f>'MAL2T-2013A.XLS'!$G$1092</f>
        <v>0</v>
      </c>
      <c r="D1417" s="85">
        <f>'MAL2T-2013A.XLS'!$G$1092</f>
        <v>0</v>
      </c>
    </row>
    <row r="1418" spans="1:4">
      <c r="A1418" s="9" t="s">
        <v>820</v>
      </c>
      <c r="B1418" s="131" t="s">
        <v>802</v>
      </c>
      <c r="C1418" s="85">
        <f>'MAL2T-2013A.XLS'!$G$1093</f>
        <v>0</v>
      </c>
      <c r="D1418" s="85">
        <f>'MAL2T-2013A.XLS'!$G$1093</f>
        <v>0</v>
      </c>
    </row>
    <row r="1419" spans="1:4">
      <c r="A1419" s="9" t="s">
        <v>820</v>
      </c>
      <c r="B1419" s="131" t="s">
        <v>629</v>
      </c>
      <c r="C1419" s="85">
        <f>'MAL2T-2013A.XLS'!$G$1094</f>
        <v>0</v>
      </c>
      <c r="D1419" s="85">
        <f>'MAL2T-2013A.XLS'!$G$1094</f>
        <v>0</v>
      </c>
    </row>
    <row r="1420" spans="1:4">
      <c r="A1420" s="9" t="s">
        <v>820</v>
      </c>
      <c r="B1420" s="131" t="s">
        <v>130</v>
      </c>
      <c r="C1420" s="85">
        <f>'MAL2T-2013A.XLS'!$G$1095</f>
        <v>0</v>
      </c>
      <c r="D1420" s="85">
        <f>'MAL2T-2013A.XLS'!$G$1095</f>
        <v>0</v>
      </c>
    </row>
    <row r="1421" spans="1:4">
      <c r="A1421" s="9" t="s">
        <v>820</v>
      </c>
      <c r="B1421" s="131" t="s">
        <v>131</v>
      </c>
      <c r="C1421" s="85">
        <f>'MAL2T-2013A.XLS'!$G$1096</f>
        <v>0</v>
      </c>
      <c r="D1421" s="85">
        <f>'MAL2T-2013A.XLS'!$G$1096</f>
        <v>0</v>
      </c>
    </row>
    <row r="1422" spans="1:4">
      <c r="A1422" s="9" t="s">
        <v>820</v>
      </c>
      <c r="B1422" s="131" t="s">
        <v>132</v>
      </c>
      <c r="C1422" s="85">
        <f>'MAL2T-2013A.XLS'!$G$1097</f>
        <v>0</v>
      </c>
      <c r="D1422" s="85">
        <f>'MAL2T-2013A.XLS'!$G$1097</f>
        <v>0</v>
      </c>
    </row>
    <row r="1423" spans="1:4">
      <c r="A1423" s="9" t="s">
        <v>820</v>
      </c>
      <c r="B1423" s="127" t="s">
        <v>200</v>
      </c>
      <c r="C1423" s="118">
        <f>'MAL2T-2013A.XLS'!$G$1098</f>
        <v>0</v>
      </c>
      <c r="D1423" s="118">
        <f>'MAL2T-2013A.XLS'!$G$1098</f>
        <v>0</v>
      </c>
    </row>
    <row r="1424" spans="1:4">
      <c r="A1424" s="9" t="s">
        <v>820</v>
      </c>
      <c r="B1424" s="131" t="s">
        <v>201</v>
      </c>
    </row>
    <row r="1425" spans="1:4">
      <c r="A1425" s="9" t="s">
        <v>820</v>
      </c>
      <c r="B1425" s="162" t="s">
        <v>567</v>
      </c>
      <c r="C1425" s="87">
        <f>'MAL2T-2013A.XLS'!$H$1092</f>
        <v>0</v>
      </c>
      <c r="D1425" s="87">
        <f>'MAL2T-2013A.XLS'!$H$1092</f>
        <v>0</v>
      </c>
    </row>
    <row r="1426" spans="1:4">
      <c r="A1426" s="9" t="s">
        <v>820</v>
      </c>
      <c r="B1426" s="131" t="s">
        <v>802</v>
      </c>
      <c r="C1426" s="87">
        <f>'MAL2T-2013A.XLS'!$H$1093</f>
        <v>0</v>
      </c>
      <c r="D1426" s="87">
        <f>'MAL2T-2013A.XLS'!$H$1093</f>
        <v>0</v>
      </c>
    </row>
    <row r="1427" spans="1:4">
      <c r="A1427" s="9" t="s">
        <v>820</v>
      </c>
      <c r="B1427" s="131" t="s">
        <v>629</v>
      </c>
      <c r="C1427" s="87">
        <f>'MAL2T-2013A.XLS'!$H$1094</f>
        <v>0</v>
      </c>
      <c r="D1427" s="87">
        <f>'MAL2T-2013A.XLS'!$H$1094</f>
        <v>0</v>
      </c>
    </row>
    <row r="1428" spans="1:4">
      <c r="A1428" s="9" t="s">
        <v>820</v>
      </c>
      <c r="B1428" s="131" t="s">
        <v>130</v>
      </c>
      <c r="C1428" s="87">
        <f>'MAL2T-2013A.XLS'!$H$1095</f>
        <v>0</v>
      </c>
      <c r="D1428" s="87">
        <f>'MAL2T-2013A.XLS'!$H$1095</f>
        <v>0</v>
      </c>
    </row>
    <row r="1429" spans="1:4">
      <c r="A1429" s="9" t="s">
        <v>820</v>
      </c>
      <c r="B1429" s="131" t="s">
        <v>131</v>
      </c>
      <c r="C1429" s="87">
        <f>'MAL2T-2013A.XLS'!$H$1096</f>
        <v>0</v>
      </c>
      <c r="D1429" s="87">
        <f>'MAL2T-2013A.XLS'!$H$1096</f>
        <v>0</v>
      </c>
    </row>
    <row r="1430" spans="1:4">
      <c r="A1430" s="9" t="s">
        <v>820</v>
      </c>
      <c r="B1430" s="131" t="s">
        <v>132</v>
      </c>
      <c r="C1430" s="87">
        <f>'MAL2T-2013A.XLS'!$H$1097</f>
        <v>0</v>
      </c>
      <c r="D1430" s="87">
        <f>'MAL2T-2013A.XLS'!$H$1097</f>
        <v>0</v>
      </c>
    </row>
    <row r="1431" spans="1:4">
      <c r="A1431" s="9" t="s">
        <v>820</v>
      </c>
      <c r="B1431" s="131"/>
    </row>
    <row r="1432" spans="1:4" ht="25.5">
      <c r="A1432" s="9" t="s">
        <v>820</v>
      </c>
      <c r="B1432" s="107" t="s">
        <v>238</v>
      </c>
    </row>
    <row r="1433" spans="1:4">
      <c r="A1433" s="9" t="s">
        <v>820</v>
      </c>
      <c r="B1433" s="126" t="s">
        <v>486</v>
      </c>
      <c r="C1433" s="85">
        <f>'MAL2T-2013A.XLS'!$E$1103</f>
        <v>0</v>
      </c>
      <c r="D1433" s="85">
        <f>'MAL2T-2013A.XLS'!$E$1103</f>
        <v>0</v>
      </c>
    </row>
    <row r="1434" spans="1:4">
      <c r="A1434" s="9" t="s">
        <v>820</v>
      </c>
      <c r="B1434" s="126" t="s">
        <v>487</v>
      </c>
      <c r="C1434" s="85">
        <f>'MAL2T-2013A.XLS'!$F$1103</f>
        <v>0</v>
      </c>
      <c r="D1434" s="85">
        <f>'MAL2T-2013A.XLS'!$F$1103</f>
        <v>0</v>
      </c>
    </row>
    <row r="1435" spans="1:4">
      <c r="A1435" s="9" t="s">
        <v>820</v>
      </c>
      <c r="B1435" s="126" t="s">
        <v>485</v>
      </c>
      <c r="C1435" s="85">
        <f>'MAL2T-2013A.XLS'!$G$1103</f>
        <v>0</v>
      </c>
      <c r="D1435" s="85">
        <f>'MAL2T-2013A.XLS'!$G$1103</f>
        <v>0</v>
      </c>
    </row>
    <row r="1436" spans="1:4">
      <c r="A1436" s="9" t="s">
        <v>820</v>
      </c>
      <c r="B1436" s="174" t="s">
        <v>376</v>
      </c>
      <c r="C1436" s="106">
        <f>'MAL2T-2013A.XLS'!$I$1103</f>
        <v>0</v>
      </c>
      <c r="D1436" s="106">
        <f>'MAL2T-2013A.XLS'!$I$1103</f>
        <v>0</v>
      </c>
    </row>
    <row r="1437" spans="1:4">
      <c r="B1437" s="126"/>
    </row>
    <row r="1438" spans="1:4">
      <c r="B1438" s="149"/>
    </row>
    <row r="1439" spans="1:4" ht="37.5">
      <c r="B1439" s="163" t="s">
        <v>620</v>
      </c>
    </row>
    <row r="1440" spans="1:4">
      <c r="B1440" s="108"/>
      <c r="C1440" s="86"/>
      <c r="D1440" s="86"/>
    </row>
    <row r="1441" spans="2:8">
      <c r="B1441" s="107" t="s">
        <v>235</v>
      </c>
    </row>
    <row r="1442" spans="2:8">
      <c r="B1442" s="646" t="s">
        <v>1033</v>
      </c>
      <c r="G1442" s="111"/>
      <c r="H1442" s="622"/>
    </row>
    <row r="1443" spans="2:8">
      <c r="B1443" s="126" t="s">
        <v>465</v>
      </c>
      <c r="C1443" s="85">
        <f>'MAL2T-2013A.XLS'!$G$1121</f>
        <v>0</v>
      </c>
      <c r="D1443" s="85">
        <f>'MAL2T-2013A.XLS'!$G$1121</f>
        <v>0</v>
      </c>
    </row>
    <row r="1444" spans="2:8">
      <c r="B1444" s="123" t="s">
        <v>62</v>
      </c>
      <c r="C1444" s="85">
        <f>'MAL2T-2013A.XLS'!$G$1123</f>
        <v>0</v>
      </c>
      <c r="D1444" s="85">
        <f>'MAL2T-2013A.XLS'!$G$1123</f>
        <v>0</v>
      </c>
    </row>
    <row r="1445" spans="2:8">
      <c r="B1445" s="123" t="s">
        <v>536</v>
      </c>
      <c r="C1445" s="85">
        <f>'MAL2T-2013A.XLS'!$G$1124</f>
        <v>0</v>
      </c>
      <c r="D1445" s="85">
        <f>'MAL2T-2013A.XLS'!$G$1124</f>
        <v>0</v>
      </c>
    </row>
    <row r="1446" spans="2:8">
      <c r="B1446" s="123" t="s">
        <v>565</v>
      </c>
      <c r="C1446" s="85">
        <f>'MAL2T-2013A.XLS'!$G$1125</f>
        <v>0</v>
      </c>
      <c r="D1446" s="85">
        <f>'MAL2T-2013A.XLS'!$G$1125</f>
        <v>0</v>
      </c>
    </row>
    <row r="1447" spans="2:8">
      <c r="B1447" s="123" t="s">
        <v>186</v>
      </c>
      <c r="C1447" s="85">
        <f>'MAL2T-2013A.XLS'!$G$1126</f>
        <v>0</v>
      </c>
      <c r="D1447" s="85">
        <f>'MAL2T-2013A.XLS'!$G$1126</f>
        <v>0</v>
      </c>
    </row>
    <row r="1448" spans="2:8">
      <c r="B1448" s="140" t="s">
        <v>63</v>
      </c>
      <c r="C1448" s="118">
        <f>'MAL2T-2013A.XLS'!$G$1127</f>
        <v>0</v>
      </c>
      <c r="D1448" s="118">
        <f>'MAL2T-2013A.XLS'!$G$1127</f>
        <v>0</v>
      </c>
    </row>
    <row r="1449" spans="2:8">
      <c r="B1449" s="135" t="s">
        <v>439</v>
      </c>
    </row>
    <row r="1450" spans="2:8">
      <c r="B1450" s="126" t="s">
        <v>465</v>
      </c>
      <c r="C1450" s="85">
        <f>'MAL2T-2013A.XLS'!$H$1121</f>
        <v>0</v>
      </c>
      <c r="D1450" s="85">
        <f>'MAL2T-2013A.XLS'!$H$1121</f>
        <v>0</v>
      </c>
    </row>
    <row r="1451" spans="2:8">
      <c r="B1451" s="123" t="s">
        <v>62</v>
      </c>
      <c r="C1451" s="85">
        <f>'MAL2T-2013A.XLS'!$H$1123</f>
        <v>0</v>
      </c>
      <c r="D1451" s="85">
        <f>'MAL2T-2013A.XLS'!$H$1123</f>
        <v>0</v>
      </c>
    </row>
    <row r="1452" spans="2:8">
      <c r="B1452" s="123" t="s">
        <v>536</v>
      </c>
      <c r="C1452" s="85">
        <f>'MAL2T-2013A.XLS'!$H$1124</f>
        <v>0</v>
      </c>
      <c r="D1452" s="85">
        <f>'MAL2T-2013A.XLS'!$H$1124</f>
        <v>0</v>
      </c>
    </row>
    <row r="1453" spans="2:8">
      <c r="B1453" s="123" t="s">
        <v>565</v>
      </c>
      <c r="C1453" s="85">
        <f>'MAL2T-2013A.XLS'!$H$1125</f>
        <v>0</v>
      </c>
      <c r="D1453" s="85">
        <f>'MAL2T-2013A.XLS'!$H$1125</f>
        <v>0</v>
      </c>
    </row>
    <row r="1454" spans="2:8">
      <c r="B1454" s="123" t="s">
        <v>186</v>
      </c>
      <c r="C1454" s="85">
        <f>'MAL2T-2013A.XLS'!$H$1126</f>
        <v>0</v>
      </c>
      <c r="D1454" s="85">
        <f>'MAL2T-2013A.XLS'!$H$1126</f>
        <v>0</v>
      </c>
    </row>
    <row r="1455" spans="2:8">
      <c r="B1455" s="165" t="s">
        <v>63</v>
      </c>
      <c r="C1455" s="117">
        <f>'MAL2T-2013A.XLS'!$H$1127</f>
        <v>0</v>
      </c>
      <c r="D1455" s="117">
        <f>'MAL2T-2013A.XLS'!$H$1127</f>
        <v>0</v>
      </c>
    </row>
    <row r="1457" spans="1:8">
      <c r="B1457" s="138" t="s">
        <v>415</v>
      </c>
      <c r="C1457" s="83" t="str">
        <f>'MAL2T-2013A.XLS'!$H$1128</f>
        <v/>
      </c>
      <c r="D1457" s="83" t="str">
        <f>'MAL2T-2013A.XLS'!$H$1128</f>
        <v/>
      </c>
    </row>
    <row r="1458" spans="1:8" s="111" customFormat="1">
      <c r="B1458" s="154"/>
      <c r="C1458" s="112"/>
      <c r="D1458" s="112"/>
      <c r="G1458" s="623"/>
    </row>
    <row r="1459" spans="1:8">
      <c r="B1459" s="113" t="s">
        <v>236</v>
      </c>
    </row>
    <row r="1460" spans="1:8">
      <c r="B1460" s="646" t="s">
        <v>1034</v>
      </c>
      <c r="C1460" s="110">
        <f>'MAL2T-2013A.XLS'!$G$1135</f>
        <v>0</v>
      </c>
      <c r="D1460" s="110">
        <f>'MAL2T-2013A.XLS'!$G$1135</f>
        <v>0</v>
      </c>
      <c r="E1460" s="111"/>
      <c r="F1460" s="111"/>
      <c r="G1460" s="111"/>
      <c r="H1460" s="622"/>
    </row>
    <row r="1461" spans="1:8">
      <c r="B1461" s="646" t="s">
        <v>658</v>
      </c>
      <c r="C1461" s="110">
        <f>'MAL2T-2013A.XLS'!$H$1135</f>
        <v>0</v>
      </c>
      <c r="D1461" s="110">
        <f>'MAL2T-2013A.XLS'!$H$1135</f>
        <v>0</v>
      </c>
      <c r="E1461" s="111"/>
      <c r="F1461" s="111"/>
      <c r="G1461" s="623"/>
    </row>
    <row r="1462" spans="1:8" ht="13.5">
      <c r="B1462" s="647" t="s">
        <v>1035</v>
      </c>
      <c r="C1462" s="110">
        <f>C1460*C1448</f>
        <v>0</v>
      </c>
      <c r="D1462" s="110">
        <f>D1460*D1448</f>
        <v>0</v>
      </c>
      <c r="E1462" s="111"/>
      <c r="F1462" s="111"/>
      <c r="G1462" s="111"/>
      <c r="H1462" s="622"/>
    </row>
    <row r="1463" spans="1:8" ht="13.5">
      <c r="B1463" s="647" t="s">
        <v>616</v>
      </c>
      <c r="C1463" s="110">
        <f>C1461*C1455</f>
        <v>0</v>
      </c>
      <c r="D1463" s="110">
        <f>D1461*D1455</f>
        <v>0</v>
      </c>
      <c r="E1463" s="111"/>
      <c r="G1463" s="623"/>
    </row>
    <row r="1464" spans="1:8" ht="13.5">
      <c r="B1464" s="647" t="s">
        <v>1036</v>
      </c>
      <c r="C1464" s="110"/>
      <c r="D1464" s="110" t="e">
        <f>D1462/D1448</f>
        <v>#DIV/0!</v>
      </c>
      <c r="F1464" s="111" t="s">
        <v>394</v>
      </c>
      <c r="G1464" s="111"/>
      <c r="H1464" s="622"/>
    </row>
    <row r="1465" spans="1:8" ht="13.5">
      <c r="B1465" s="647" t="s">
        <v>457</v>
      </c>
      <c r="C1465" s="110"/>
      <c r="D1465" s="110" t="e">
        <f>D1463/D1455</f>
        <v>#DIV/0!</v>
      </c>
      <c r="F1465" s="111" t="s">
        <v>394</v>
      </c>
    </row>
    <row r="1466" spans="1:8">
      <c r="B1466" s="135"/>
      <c r="C1466" s="110"/>
      <c r="D1466" s="110"/>
      <c r="E1466" s="111"/>
      <c r="F1466" s="111"/>
    </row>
    <row r="1467" spans="1:8">
      <c r="B1467" s="137"/>
      <c r="C1467" s="88"/>
      <c r="D1467" s="88"/>
    </row>
    <row r="1468" spans="1:8" ht="38.25">
      <c r="A1468" s="9" t="s">
        <v>820</v>
      </c>
      <c r="B1468" s="113" t="s">
        <v>237</v>
      </c>
      <c r="C1468" s="88"/>
      <c r="D1468" s="88"/>
    </row>
    <row r="1469" spans="1:8" ht="25.5">
      <c r="A1469" s="9" t="s">
        <v>820</v>
      </c>
      <c r="B1469" s="126" t="s">
        <v>442</v>
      </c>
      <c r="C1469" s="88">
        <f>'MAL2T-2013A.XLS'!$H$1141</f>
        <v>0</v>
      </c>
      <c r="D1469" s="88">
        <f>'MAL2T-2013A.XLS'!$H$1141</f>
        <v>0</v>
      </c>
    </row>
    <row r="1470" spans="1:8">
      <c r="A1470" s="9" t="s">
        <v>820</v>
      </c>
      <c r="B1470" s="126" t="s">
        <v>528</v>
      </c>
      <c r="C1470" s="88">
        <f>'MAL2T-2013A.XLS'!$I$1141</f>
        <v>0</v>
      </c>
      <c r="D1470" s="88">
        <f>'MAL2T-2013A.XLS'!$I$1141</f>
        <v>0</v>
      </c>
    </row>
    <row r="1471" spans="1:8">
      <c r="A1471" s="9" t="s">
        <v>820</v>
      </c>
    </row>
    <row r="1472" spans="1:8" ht="25.5">
      <c r="A1472" s="9" t="s">
        <v>820</v>
      </c>
      <c r="B1472" s="113" t="s">
        <v>1120</v>
      </c>
    </row>
    <row r="1473" spans="1:8">
      <c r="A1473" s="9" t="s">
        <v>820</v>
      </c>
      <c r="B1473" s="123" t="s">
        <v>440</v>
      </c>
      <c r="C1473" s="88">
        <f>'MAL2T-2013A.XLS'!$I$1152</f>
        <v>0</v>
      </c>
      <c r="D1473" s="88">
        <f>'MAL2T-2013A.XLS'!$I$1152</f>
        <v>0</v>
      </c>
    </row>
    <row r="1474" spans="1:8">
      <c r="A1474" s="9" t="s">
        <v>820</v>
      </c>
      <c r="B1474" s="123" t="s">
        <v>441</v>
      </c>
      <c r="C1474" s="88">
        <f>'MAL2T-2013A.XLS'!$I$1153</f>
        <v>0</v>
      </c>
      <c r="D1474" s="88">
        <f>'MAL2T-2013A.XLS'!$I$1153</f>
        <v>0</v>
      </c>
    </row>
    <row r="1476" spans="1:8" ht="18.75">
      <c r="A1476" s="9" t="s">
        <v>91</v>
      </c>
      <c r="B1476" s="204" t="s">
        <v>984</v>
      </c>
      <c r="C1476" s="193"/>
      <c r="D1476" s="9"/>
    </row>
    <row r="1477" spans="1:8">
      <c r="A1477" s="9" t="s">
        <v>91</v>
      </c>
      <c r="B1477" s="197"/>
      <c r="C1477" s="193"/>
      <c r="D1477" s="9"/>
    </row>
    <row r="1478" spans="1:8" ht="37.5">
      <c r="A1478" s="9" t="s">
        <v>91</v>
      </c>
      <c r="B1478" s="163" t="s">
        <v>707</v>
      </c>
      <c r="C1478" s="193"/>
      <c r="D1478" s="9"/>
    </row>
    <row r="1479" spans="1:8" ht="24.75" customHeight="1">
      <c r="A1479" s="9" t="s">
        <v>91</v>
      </c>
      <c r="B1479" s="206" t="s">
        <v>696</v>
      </c>
      <c r="C1479" s="193"/>
      <c r="D1479" s="9"/>
    </row>
    <row r="1480" spans="1:8">
      <c r="A1480" s="9" t="s">
        <v>91</v>
      </c>
      <c r="B1480" s="648" t="s">
        <v>1037</v>
      </c>
      <c r="C1480" s="193"/>
      <c r="D1480" s="9"/>
      <c r="G1480" s="111"/>
      <c r="H1480" s="622"/>
    </row>
    <row r="1481" spans="1:8" ht="25.5">
      <c r="A1481" s="9" t="s">
        <v>91</v>
      </c>
      <c r="B1481" s="126" t="s">
        <v>502</v>
      </c>
      <c r="C1481" s="194" t="e">
        <f>'MAL2T-2013A.XLS'!$H$1194</f>
        <v>#DIV/0!</v>
      </c>
      <c r="D1481" s="194" t="e">
        <f>'MAL2T-2013A.XLS'!$H$1194</f>
        <v>#DIV/0!</v>
      </c>
    </row>
    <row r="1482" spans="1:8">
      <c r="A1482" s="9" t="s">
        <v>91</v>
      </c>
      <c r="B1482" s="126" t="s">
        <v>503</v>
      </c>
      <c r="C1482" s="194" t="e">
        <f>'MAL2T-2013A.XLS'!$H$1195</f>
        <v>#DIV/0!</v>
      </c>
      <c r="D1482" s="194" t="e">
        <f>'MAL2T-2013A.XLS'!$H$1195</f>
        <v>#DIV/0!</v>
      </c>
    </row>
    <row r="1483" spans="1:8">
      <c r="A1483" s="9" t="s">
        <v>91</v>
      </c>
      <c r="B1483" s="126" t="s">
        <v>504</v>
      </c>
      <c r="C1483" s="194" t="e">
        <f>'MAL2T-2013A.XLS'!$H$1196</f>
        <v>#DIV/0!</v>
      </c>
      <c r="D1483" s="194" t="e">
        <f>'MAL2T-2013A.XLS'!$H$1196</f>
        <v>#DIV/0!</v>
      </c>
    </row>
    <row r="1484" spans="1:8">
      <c r="A1484" s="9" t="s">
        <v>91</v>
      </c>
      <c r="B1484" s="201" t="s">
        <v>500</v>
      </c>
      <c r="C1484" s="194"/>
      <c r="D1484" s="194"/>
    </row>
    <row r="1485" spans="1:8" ht="25.5">
      <c r="A1485" s="9" t="s">
        <v>91</v>
      </c>
      <c r="B1485" s="126" t="s">
        <v>502</v>
      </c>
      <c r="C1485" s="194">
        <f>'MAL2T-2013A.XLS'!$I$1194</f>
        <v>0</v>
      </c>
      <c r="D1485" s="194">
        <f>'MAL2T-2013A.XLS'!$I$1194</f>
        <v>0</v>
      </c>
    </row>
    <row r="1486" spans="1:8">
      <c r="A1486" s="9" t="s">
        <v>91</v>
      </c>
      <c r="B1486" s="126" t="s">
        <v>503</v>
      </c>
      <c r="C1486" s="194">
        <f>'MAL2T-2013A.XLS'!$I$1195</f>
        <v>0</v>
      </c>
      <c r="D1486" s="194">
        <f>'MAL2T-2013A.XLS'!$I$1195</f>
        <v>0</v>
      </c>
    </row>
    <row r="1487" spans="1:8">
      <c r="A1487" s="9" t="s">
        <v>91</v>
      </c>
      <c r="B1487" s="126" t="s">
        <v>504</v>
      </c>
      <c r="C1487" s="194">
        <f>'MAL2T-2013A.XLS'!$I$1196</f>
        <v>0</v>
      </c>
      <c r="D1487" s="194">
        <f>'MAL2T-2013A.XLS'!$I$1196</f>
        <v>0</v>
      </c>
    </row>
    <row r="1488" spans="1:8">
      <c r="A1488" s="9" t="s">
        <v>91</v>
      </c>
      <c r="B1488" s="201" t="s">
        <v>779</v>
      </c>
      <c r="C1488" s="194"/>
      <c r="D1488" s="194"/>
    </row>
    <row r="1489" spans="1:8" ht="25.5">
      <c r="A1489" s="9" t="s">
        <v>91</v>
      </c>
      <c r="B1489" s="126" t="s">
        <v>502</v>
      </c>
      <c r="C1489" s="194">
        <f>'MAL2T-2013A.XLS'!$J$1194</f>
        <v>0</v>
      </c>
      <c r="D1489" s="194">
        <f>'MAL2T-2013A.XLS'!$J$1194</f>
        <v>0</v>
      </c>
    </row>
    <row r="1490" spans="1:8">
      <c r="A1490" s="9" t="s">
        <v>91</v>
      </c>
      <c r="B1490" s="126" t="s">
        <v>503</v>
      </c>
      <c r="C1490" s="194">
        <f>'MAL2T-2013A.XLS'!$J$1195</f>
        <v>0</v>
      </c>
      <c r="D1490" s="194">
        <f>'MAL2T-2013A.XLS'!$J$1195</f>
        <v>0</v>
      </c>
    </row>
    <row r="1491" spans="1:8">
      <c r="A1491" s="9" t="s">
        <v>91</v>
      </c>
      <c r="B1491" s="126" t="s">
        <v>504</v>
      </c>
      <c r="C1491" s="194">
        <f>'MAL2T-2013A.XLS'!$J$1196</f>
        <v>0</v>
      </c>
      <c r="D1491" s="194">
        <f>'MAL2T-2013A.XLS'!$J$1196</f>
        <v>0</v>
      </c>
    </row>
    <row r="1492" spans="1:8">
      <c r="A1492" s="9" t="s">
        <v>91</v>
      </c>
      <c r="B1492" s="201" t="s">
        <v>501</v>
      </c>
      <c r="C1492" s="194"/>
      <c r="D1492" s="194"/>
    </row>
    <row r="1493" spans="1:8" ht="25.5">
      <c r="A1493" s="9" t="s">
        <v>91</v>
      </c>
      <c r="B1493" s="126" t="s">
        <v>502</v>
      </c>
      <c r="C1493" s="194">
        <f>'MAL2T-2013A.XLS'!$K$1194</f>
        <v>0</v>
      </c>
      <c r="D1493" s="194">
        <f>'MAL2T-2013A.XLS'!$K$1194</f>
        <v>0</v>
      </c>
    </row>
    <row r="1494" spans="1:8">
      <c r="A1494" s="9" t="s">
        <v>91</v>
      </c>
      <c r="B1494" s="126" t="s">
        <v>503</v>
      </c>
      <c r="C1494" s="194">
        <f>'MAL2T-2013A.XLS'!$K$1195</f>
        <v>0</v>
      </c>
      <c r="D1494" s="194">
        <f>'MAL2T-2013A.XLS'!$K$1195</f>
        <v>0</v>
      </c>
    </row>
    <row r="1495" spans="1:8">
      <c r="A1495" s="9" t="s">
        <v>91</v>
      </c>
      <c r="B1495" s="126" t="s">
        <v>504</v>
      </c>
      <c r="C1495" s="194">
        <f>'MAL2T-2013A.XLS'!$K$1196</f>
        <v>0</v>
      </c>
      <c r="D1495" s="194">
        <f>'MAL2T-2013A.XLS'!$K$1196</f>
        <v>0</v>
      </c>
    </row>
    <row r="1496" spans="1:8">
      <c r="A1496" s="9" t="s">
        <v>91</v>
      </c>
      <c r="B1496" s="196"/>
      <c r="C1496" s="193"/>
      <c r="D1496" s="9"/>
    </row>
    <row r="1497" spans="1:8">
      <c r="A1497" s="9" t="s">
        <v>91</v>
      </c>
      <c r="B1497" s="126"/>
      <c r="C1497" s="193"/>
      <c r="D1497" s="9"/>
    </row>
    <row r="1498" spans="1:8">
      <c r="A1498" s="9" t="s">
        <v>91</v>
      </c>
      <c r="B1498" s="107" t="s">
        <v>506</v>
      </c>
      <c r="C1498" s="193"/>
      <c r="D1498" s="9"/>
    </row>
    <row r="1499" spans="1:8">
      <c r="B1499" s="45" t="s">
        <v>1121</v>
      </c>
      <c r="C1499" s="193"/>
      <c r="D1499" s="9"/>
    </row>
    <row r="1500" spans="1:8">
      <c r="A1500" s="9" t="s">
        <v>91</v>
      </c>
      <c r="B1500" s="107" t="s">
        <v>1039</v>
      </c>
      <c r="C1500" s="193"/>
      <c r="D1500" s="9"/>
    </row>
    <row r="1501" spans="1:8">
      <c r="A1501" s="9" t="s">
        <v>91</v>
      </c>
      <c r="B1501" s="107" t="s">
        <v>1043</v>
      </c>
      <c r="C1501" s="193"/>
      <c r="D1501" s="9"/>
    </row>
    <row r="1502" spans="1:8">
      <c r="A1502" s="9" t="s">
        <v>91</v>
      </c>
      <c r="C1502" s="193"/>
      <c r="D1502" s="9"/>
    </row>
    <row r="1503" spans="1:8">
      <c r="A1503" s="9" t="s">
        <v>91</v>
      </c>
      <c r="B1503" s="656" t="s">
        <v>1038</v>
      </c>
      <c r="C1503" s="193"/>
      <c r="D1503" s="9"/>
      <c r="G1503" s="623"/>
      <c r="H1503" s="622"/>
    </row>
    <row r="1504" spans="1:8">
      <c r="A1504" s="9" t="s">
        <v>91</v>
      </c>
      <c r="B1504" s="126" t="s">
        <v>697</v>
      </c>
      <c r="C1504" s="193">
        <f>'MAL2T-2013A.XLS'!$H$1205</f>
        <v>0</v>
      </c>
      <c r="D1504" s="193">
        <f>'MAL2T-2013A.XLS'!$H$1205</f>
        <v>0</v>
      </c>
    </row>
    <row r="1505" spans="1:8">
      <c r="A1505" s="9" t="s">
        <v>91</v>
      </c>
      <c r="B1505" s="136" t="s">
        <v>698</v>
      </c>
      <c r="C1505" s="193">
        <f>'MAL2T-2013A.XLS'!$H$1206</f>
        <v>0</v>
      </c>
      <c r="D1505" s="193">
        <f>'MAL2T-2013A.XLS'!$H$1206</f>
        <v>0</v>
      </c>
    </row>
    <row r="1506" spans="1:8">
      <c r="A1506" s="9" t="s">
        <v>91</v>
      </c>
      <c r="B1506" s="127" t="s">
        <v>409</v>
      </c>
      <c r="C1506" s="208">
        <f>'MAL2T-2013A.XLS'!$H$1207</f>
        <v>0</v>
      </c>
      <c r="D1506" s="208">
        <f>'MAL2T-2013A.XLS'!$H$1207</f>
        <v>0</v>
      </c>
    </row>
    <row r="1507" spans="1:8">
      <c r="A1507" s="9" t="s">
        <v>91</v>
      </c>
      <c r="B1507" s="196" t="s">
        <v>500</v>
      </c>
      <c r="C1507" s="193"/>
      <c r="D1507" s="193"/>
    </row>
    <row r="1508" spans="1:8">
      <c r="A1508" s="9" t="s">
        <v>91</v>
      </c>
      <c r="B1508" s="126" t="s">
        <v>697</v>
      </c>
      <c r="C1508" s="193">
        <f>'MAL2T-2013A.XLS'!$I$1205</f>
        <v>0</v>
      </c>
      <c r="D1508" s="193">
        <f>'MAL2T-2013A.XLS'!$I$1205</f>
        <v>0</v>
      </c>
    </row>
    <row r="1509" spans="1:8">
      <c r="A1509" s="9" t="s">
        <v>91</v>
      </c>
      <c r="B1509" s="136" t="s">
        <v>698</v>
      </c>
      <c r="C1509" s="193">
        <f>'MAL2T-2013A.XLS'!$I$1206</f>
        <v>0</v>
      </c>
      <c r="D1509" s="193">
        <f>'MAL2T-2013A.XLS'!$I$1206</f>
        <v>0</v>
      </c>
    </row>
    <row r="1510" spans="1:8">
      <c r="A1510" s="9" t="s">
        <v>91</v>
      </c>
      <c r="B1510" s="127" t="s">
        <v>409</v>
      </c>
      <c r="C1510" s="127">
        <f>'MAL2T-2013A.XLS'!$I$1207</f>
        <v>0</v>
      </c>
      <c r="D1510" s="127">
        <f>'MAL2T-2013A.XLS'!$I$1207</f>
        <v>0</v>
      </c>
    </row>
    <row r="1511" spans="1:8">
      <c r="A1511" s="9" t="s">
        <v>91</v>
      </c>
      <c r="B1511" s="655" t="s">
        <v>779</v>
      </c>
      <c r="C1511" s="193"/>
      <c r="D1511" s="193"/>
      <c r="G1511" s="623"/>
      <c r="H1511" s="622"/>
    </row>
    <row r="1512" spans="1:8">
      <c r="A1512" s="9" t="s">
        <v>91</v>
      </c>
      <c r="B1512" s="126" t="s">
        <v>697</v>
      </c>
      <c r="C1512" s="193">
        <f>'MAL2T-2013A.XLS'!$J$1205</f>
        <v>0</v>
      </c>
      <c r="D1512" s="193">
        <f>'MAL2T-2013A.XLS'!$J$1205</f>
        <v>0</v>
      </c>
    </row>
    <row r="1513" spans="1:8">
      <c r="A1513" s="9" t="s">
        <v>91</v>
      </c>
      <c r="B1513" s="136" t="s">
        <v>698</v>
      </c>
      <c r="C1513" s="193">
        <f>'MAL2T-2013A.XLS'!$J$1206</f>
        <v>0</v>
      </c>
      <c r="D1513" s="193">
        <f>'MAL2T-2013A.XLS'!$J$1206</f>
        <v>0</v>
      </c>
    </row>
    <row r="1514" spans="1:8">
      <c r="A1514" s="9" t="s">
        <v>91</v>
      </c>
      <c r="B1514" s="127" t="s">
        <v>409</v>
      </c>
      <c r="C1514" s="127">
        <f>'MAL2T-2013A.XLS'!$J$1207</f>
        <v>0</v>
      </c>
      <c r="D1514" s="127">
        <f>'MAL2T-2013A.XLS'!$J$1207</f>
        <v>0</v>
      </c>
    </row>
    <row r="1515" spans="1:8">
      <c r="A1515" s="9" t="s">
        <v>91</v>
      </c>
      <c r="B1515" s="196" t="s">
        <v>501</v>
      </c>
      <c r="C1515" s="193"/>
      <c r="D1515" s="193"/>
    </row>
    <row r="1516" spans="1:8">
      <c r="A1516" s="9" t="s">
        <v>91</v>
      </c>
      <c r="B1516" s="126" t="s">
        <v>697</v>
      </c>
      <c r="C1516" s="193">
        <f>'MAL2T-2013A.XLS'!$K$1205</f>
        <v>0</v>
      </c>
      <c r="D1516" s="193">
        <f>'MAL2T-2013A.XLS'!$K$1205</f>
        <v>0</v>
      </c>
    </row>
    <row r="1517" spans="1:8">
      <c r="A1517" s="9" t="s">
        <v>91</v>
      </c>
      <c r="B1517" s="136" t="s">
        <v>698</v>
      </c>
      <c r="C1517" s="193">
        <f>'MAL2T-2013A.XLS'!$K$1206</f>
        <v>0</v>
      </c>
      <c r="D1517" s="193">
        <f>'MAL2T-2013A.XLS'!$K$1206</f>
        <v>0</v>
      </c>
    </row>
    <row r="1518" spans="1:8">
      <c r="A1518" s="9" t="s">
        <v>91</v>
      </c>
      <c r="B1518" s="127" t="s">
        <v>409</v>
      </c>
      <c r="C1518" s="208">
        <f>'MAL2T-2013A.XLS'!$K$1207</f>
        <v>0</v>
      </c>
      <c r="D1518" s="208">
        <f>'MAL2T-2013A.XLS'!$K$1207</f>
        <v>0</v>
      </c>
    </row>
    <row r="1519" spans="1:8">
      <c r="A1519" s="9" t="s">
        <v>91</v>
      </c>
      <c r="B1519" s="154"/>
      <c r="C1519" s="193"/>
      <c r="D1519" s="193"/>
    </row>
    <row r="1520" spans="1:8">
      <c r="A1520" s="9" t="s">
        <v>91</v>
      </c>
      <c r="B1520" s="199" t="s">
        <v>699</v>
      </c>
      <c r="C1520" s="195" t="str">
        <f>'MAL2T-2013A.XLS'!$K$1219</f>
        <v/>
      </c>
      <c r="D1520" s="195" t="str">
        <f>'MAL2T-2013A.XLS'!$K$1219</f>
        <v/>
      </c>
    </row>
    <row r="1521" spans="1:11">
      <c r="B1521" s="199"/>
      <c r="C1521" s="663"/>
      <c r="D1521" s="663"/>
    </row>
    <row r="1522" spans="1:11">
      <c r="B1522" s="199"/>
      <c r="C1522" s="663"/>
      <c r="D1522" s="663"/>
    </row>
    <row r="1523" spans="1:11">
      <c r="B1523" s="43" t="s">
        <v>1017</v>
      </c>
      <c r="C1523" s="383"/>
      <c r="D1523" s="9"/>
    </row>
    <row r="1524" spans="1:11">
      <c r="B1524" s="619" t="s">
        <v>1122</v>
      </c>
      <c r="C1524" s="664"/>
      <c r="D1524" s="9"/>
    </row>
    <row r="1525" spans="1:11">
      <c r="B1525" s="619" t="s">
        <v>1046</v>
      </c>
      <c r="C1525" s="43"/>
      <c r="D1525" s="9"/>
    </row>
    <row r="1526" spans="1:11">
      <c r="B1526" s="665" t="s">
        <v>1044</v>
      </c>
      <c r="C1526" s="43"/>
      <c r="D1526" s="9"/>
    </row>
    <row r="1527" spans="1:11">
      <c r="B1527" s="674" t="s">
        <v>1047</v>
      </c>
      <c r="C1527" s="667">
        <f>'MAL2T-2013A.XLS'!$H$1218</f>
        <v>0</v>
      </c>
      <c r="D1527" s="667">
        <f>'MAL2T-2013A.XLS'!$H$1218</f>
        <v>0</v>
      </c>
    </row>
    <row r="1528" spans="1:11">
      <c r="B1528" s="675" t="s">
        <v>500</v>
      </c>
      <c r="C1528" s="193">
        <f>'MAL2T-2013A.XLS'!$I$1218</f>
        <v>0</v>
      </c>
      <c r="D1528" s="193">
        <f>'MAL2T-2013A.XLS'!$I$1218</f>
        <v>0</v>
      </c>
    </row>
    <row r="1529" spans="1:11">
      <c r="B1529" s="676" t="s">
        <v>779</v>
      </c>
      <c r="C1529" s="193">
        <f>'MAL2T-2013A.XLS'!$J$1218</f>
        <v>0</v>
      </c>
      <c r="D1529" s="193">
        <f>'MAL2T-2013A.XLS'!$J$1218</f>
        <v>0</v>
      </c>
    </row>
    <row r="1530" spans="1:11">
      <c r="B1530" s="677" t="s">
        <v>501</v>
      </c>
      <c r="C1530" s="666">
        <f>'MAL2T-2013A.XLS'!$K$1218</f>
        <v>0</v>
      </c>
      <c r="D1530" s="666">
        <f>'MAL2T-2013A.XLS'!$K$1218</f>
        <v>0</v>
      </c>
    </row>
    <row r="1531" spans="1:11">
      <c r="B1531" s="9"/>
      <c r="C1531" s="193"/>
      <c r="D1531" s="193"/>
    </row>
    <row r="1532" spans="1:11">
      <c r="B1532" s="199" t="s">
        <v>699</v>
      </c>
      <c r="C1532" s="195" t="str">
        <f>'MAL2T-2013A.XLS'!$K$1219</f>
        <v/>
      </c>
      <c r="D1532" s="195" t="str">
        <f>'MAL2T-2013A.XLS'!$K$1219</f>
        <v/>
      </c>
    </row>
    <row r="1533" spans="1:11">
      <c r="A1533" s="9" t="s">
        <v>91</v>
      </c>
      <c r="B1533" s="9"/>
      <c r="C1533" s="9"/>
      <c r="D1533" s="9"/>
    </row>
    <row r="1534" spans="1:11">
      <c r="A1534" s="9" t="s">
        <v>91</v>
      </c>
      <c r="B1534" s="9"/>
      <c r="C1534" s="9"/>
      <c r="D1534" s="9"/>
      <c r="E1534" s="111"/>
      <c r="F1534" s="111"/>
      <c r="G1534" s="623"/>
      <c r="H1534" s="111"/>
      <c r="I1534" s="668"/>
      <c r="J1534" s="111"/>
      <c r="K1534" s="111"/>
    </row>
    <row r="1535" spans="1:11" ht="18.75">
      <c r="A1535" s="9" t="s">
        <v>91</v>
      </c>
      <c r="B1535" s="163" t="s">
        <v>700</v>
      </c>
      <c r="C1535" s="193"/>
      <c r="D1535" s="9"/>
    </row>
    <row r="1536" spans="1:11">
      <c r="A1536" s="9" t="s">
        <v>91</v>
      </c>
      <c r="B1536" s="200"/>
      <c r="C1536" s="193"/>
      <c r="D1536" s="9"/>
    </row>
    <row r="1537" spans="1:8" ht="14.25">
      <c r="A1537" s="9" t="s">
        <v>91</v>
      </c>
      <c r="B1537" s="198"/>
      <c r="C1537" s="193"/>
      <c r="D1537" s="9"/>
    </row>
    <row r="1538" spans="1:8">
      <c r="A1538" s="9" t="s">
        <v>91</v>
      </c>
      <c r="B1538" s="45" t="s">
        <v>518</v>
      </c>
      <c r="C1538" s="193"/>
      <c r="D1538" s="9"/>
    </row>
    <row r="1539" spans="1:8">
      <c r="A1539" s="9" t="s">
        <v>91</v>
      </c>
      <c r="B1539" s="45" t="s">
        <v>519</v>
      </c>
      <c r="C1539" s="193"/>
      <c r="D1539" s="9"/>
    </row>
    <row r="1540" spans="1:8">
      <c r="A1540" s="9" t="s">
        <v>91</v>
      </c>
      <c r="B1540" s="45" t="s">
        <v>522</v>
      </c>
      <c r="C1540" s="193"/>
      <c r="D1540" s="9"/>
    </row>
    <row r="1541" spans="1:8">
      <c r="A1541" s="9" t="s">
        <v>91</v>
      </c>
      <c r="B1541" s="201" t="s">
        <v>1231</v>
      </c>
      <c r="C1541" s="193"/>
      <c r="D1541" s="9"/>
    </row>
    <row r="1542" spans="1:8">
      <c r="A1542" s="9" t="s">
        <v>91</v>
      </c>
      <c r="B1542" s="189" t="s">
        <v>701</v>
      </c>
      <c r="C1542" s="194">
        <f>'MAL2T-2013A.XLS'!$F$1234</f>
        <v>0</v>
      </c>
      <c r="D1542" s="194" t="str">
        <f>'MAL2T-2013A.XLS'!$F$1235</f>
        <v>xxx</v>
      </c>
    </row>
    <row r="1543" spans="1:8">
      <c r="A1543" s="9" t="s">
        <v>91</v>
      </c>
      <c r="B1543" s="189" t="s">
        <v>702</v>
      </c>
      <c r="C1543" s="194" t="str">
        <f>'MAL2T-2013A.XLS'!$F$1235</f>
        <v>xxx</v>
      </c>
      <c r="D1543" s="194" t="str">
        <f>'MAL2T-2013A.XLS'!$F$1235</f>
        <v>xxx</v>
      </c>
    </row>
    <row r="1544" spans="1:8">
      <c r="A1544" s="9" t="s">
        <v>91</v>
      </c>
      <c r="B1544" s="648" t="s">
        <v>1108</v>
      </c>
      <c r="C1544" s="194"/>
      <c r="D1544" s="194"/>
      <c r="G1544" s="623"/>
      <c r="H1544" s="622"/>
    </row>
    <row r="1545" spans="1:8">
      <c r="A1545" s="9" t="s">
        <v>91</v>
      </c>
      <c r="B1545" s="662" t="s">
        <v>701</v>
      </c>
      <c r="C1545" s="194">
        <f>'MAL2T-2013A.XLS'!$G$1234</f>
        <v>0</v>
      </c>
      <c r="D1545" s="194">
        <f>'MAL2T-2013A.XLS'!$G$1234</f>
        <v>0</v>
      </c>
      <c r="G1545" s="623"/>
    </row>
    <row r="1546" spans="1:8">
      <c r="A1546" s="9" t="s">
        <v>91</v>
      </c>
      <c r="B1546" s="662" t="s">
        <v>702</v>
      </c>
      <c r="C1546" s="194">
        <f>'MAL2T-2013A.XLS'!$G$1235</f>
        <v>0</v>
      </c>
      <c r="D1546" s="194">
        <f>'MAL2T-2013A.XLS'!$G$1235</f>
        <v>0</v>
      </c>
      <c r="G1546" s="623"/>
    </row>
    <row r="1547" spans="1:8">
      <c r="A1547" s="9" t="s">
        <v>91</v>
      </c>
      <c r="B1547" s="648" t="s">
        <v>1109</v>
      </c>
      <c r="C1547" s="194"/>
      <c r="D1547" s="194"/>
      <c r="G1547" s="623"/>
      <c r="H1547" s="622"/>
    </row>
    <row r="1548" spans="1:8">
      <c r="A1548" s="9" t="s">
        <v>91</v>
      </c>
      <c r="B1548" s="662" t="s">
        <v>701</v>
      </c>
      <c r="C1548" s="194">
        <f>'MAL2T-2013A.XLS'!$H$1234</f>
        <v>1</v>
      </c>
      <c r="D1548" s="194">
        <f>'MAL2T-2013A.XLS'!$H$1234</f>
        <v>1</v>
      </c>
    </row>
    <row r="1549" spans="1:8">
      <c r="A1549" s="9" t="s">
        <v>91</v>
      </c>
      <c r="B1549" s="189" t="s">
        <v>702</v>
      </c>
      <c r="C1549" s="194">
        <f>'MAL2T-2013A.XLS'!$H$1235</f>
        <v>4</v>
      </c>
      <c r="D1549" s="194">
        <f>'MAL2T-2013A.XLS'!$H$1235</f>
        <v>4</v>
      </c>
    </row>
    <row r="1550" spans="1:8">
      <c r="A1550" s="9" t="s">
        <v>91</v>
      </c>
      <c r="B1550" s="202" t="s">
        <v>501</v>
      </c>
      <c r="C1550" s="194"/>
      <c r="D1550" s="194"/>
    </row>
    <row r="1551" spans="1:8">
      <c r="A1551" s="9" t="s">
        <v>91</v>
      </c>
      <c r="B1551" s="189" t="s">
        <v>701</v>
      </c>
      <c r="C1551" s="194">
        <f>'MAL2T-2013A.XLS'!$I$1234</f>
        <v>-1</v>
      </c>
      <c r="D1551" s="194">
        <f>'MAL2T-2013A.XLS'!$I$1234</f>
        <v>-1</v>
      </c>
    </row>
    <row r="1552" spans="1:8">
      <c r="A1552" s="9" t="s">
        <v>91</v>
      </c>
      <c r="B1552" s="189" t="s">
        <v>702</v>
      </c>
      <c r="C1552" s="194">
        <f>'MAL2T-2013A.XLS'!$I$1235</f>
        <v>-4</v>
      </c>
      <c r="D1552" s="194">
        <f>'MAL2T-2013A.XLS'!$I$1235</f>
        <v>-4</v>
      </c>
    </row>
    <row r="1553" spans="1:8">
      <c r="A1553" s="9" t="s">
        <v>91</v>
      </c>
      <c r="B1553" s="203"/>
      <c r="C1553" s="193"/>
      <c r="D1553" s="193"/>
    </row>
    <row r="1554" spans="1:8" ht="37.5">
      <c r="A1554" s="9" t="s">
        <v>91</v>
      </c>
      <c r="B1554" s="163" t="s">
        <v>708</v>
      </c>
      <c r="C1554" s="193"/>
      <c r="D1554" s="9"/>
    </row>
    <row r="1555" spans="1:8">
      <c r="A1555" s="9" t="s">
        <v>91</v>
      </c>
      <c r="B1555" s="207"/>
      <c r="C1555" s="193"/>
      <c r="D1555" s="9"/>
    </row>
    <row r="1556" spans="1:8">
      <c r="A1556" s="9" t="s">
        <v>91</v>
      </c>
      <c r="B1556" s="107" t="s">
        <v>688</v>
      </c>
      <c r="C1556" s="193"/>
      <c r="D1556" s="9"/>
    </row>
    <row r="1557" spans="1:8">
      <c r="A1557" s="9" t="s">
        <v>91</v>
      </c>
      <c r="B1557" s="107" t="s">
        <v>689</v>
      </c>
      <c r="C1557" s="193"/>
      <c r="D1557" s="9"/>
    </row>
    <row r="1558" spans="1:8">
      <c r="A1558" s="9" t="s">
        <v>91</v>
      </c>
      <c r="B1558" s="107" t="s">
        <v>690</v>
      </c>
      <c r="C1558" s="193"/>
      <c r="D1558" s="9"/>
    </row>
    <row r="1559" spans="1:8">
      <c r="A1559" s="9" t="s">
        <v>91</v>
      </c>
      <c r="B1559" s="648" t="s">
        <v>1042</v>
      </c>
      <c r="C1559" s="193"/>
      <c r="D1559" s="9"/>
      <c r="G1559" s="623"/>
      <c r="H1559" s="622"/>
    </row>
    <row r="1560" spans="1:8">
      <c r="A1560" s="9" t="s">
        <v>91</v>
      </c>
      <c r="B1560" s="197" t="s">
        <v>703</v>
      </c>
      <c r="C1560" s="193">
        <f>'MAL2T-2013A.XLS'!$G$1251</f>
        <v>0</v>
      </c>
      <c r="D1560" s="193">
        <f>'MAL2T-2013A.XLS'!$G$1251</f>
        <v>0</v>
      </c>
    </row>
    <row r="1561" spans="1:8">
      <c r="A1561" s="9" t="s">
        <v>91</v>
      </c>
      <c r="B1561" s="197" t="s">
        <v>62</v>
      </c>
      <c r="C1561" s="193">
        <f>'MAL2T-2013A.XLS'!$G$1252</f>
        <v>0</v>
      </c>
      <c r="D1561" s="193">
        <f>'MAL2T-2013A.XLS'!$G$1252</f>
        <v>0</v>
      </c>
    </row>
    <row r="1562" spans="1:8">
      <c r="A1562" s="9" t="s">
        <v>91</v>
      </c>
      <c r="B1562" s="197" t="s">
        <v>704</v>
      </c>
      <c r="C1562" s="193">
        <f>'MAL2T-2013A.XLS'!$G$1253</f>
        <v>0</v>
      </c>
      <c r="D1562" s="193">
        <f>'MAL2T-2013A.XLS'!$G$1253</f>
        <v>0</v>
      </c>
    </row>
    <row r="1563" spans="1:8">
      <c r="A1563" s="9" t="s">
        <v>91</v>
      </c>
      <c r="B1563" s="197" t="s">
        <v>565</v>
      </c>
      <c r="C1563" s="193">
        <f>'MAL2T-2013A.XLS'!$G$1254</f>
        <v>0</v>
      </c>
      <c r="D1563" s="193">
        <f>'MAL2T-2013A.XLS'!$G$1254</f>
        <v>0</v>
      </c>
    </row>
    <row r="1564" spans="1:8">
      <c r="A1564" s="9" t="s">
        <v>91</v>
      </c>
      <c r="B1564" s="197" t="s">
        <v>705</v>
      </c>
      <c r="C1564" s="193">
        <f>'MAL2T-2013A.XLS'!$G$1255</f>
        <v>0</v>
      </c>
      <c r="D1564" s="193">
        <f>'MAL2T-2013A.XLS'!$G$1255</f>
        <v>0</v>
      </c>
    </row>
    <row r="1565" spans="1:8">
      <c r="A1565" s="9" t="s">
        <v>91</v>
      </c>
      <c r="B1565" s="197" t="s">
        <v>706</v>
      </c>
      <c r="C1565" s="193">
        <f>'MAL2T-2013A.XLS'!$G$1256</f>
        <v>0</v>
      </c>
      <c r="D1565" s="193">
        <f>'MAL2T-2013A.XLS'!$G$1256</f>
        <v>0</v>
      </c>
    </row>
    <row r="1566" spans="1:8">
      <c r="A1566" s="9" t="s">
        <v>91</v>
      </c>
      <c r="B1566" s="201" t="s">
        <v>1108</v>
      </c>
      <c r="C1566" s="193"/>
      <c r="D1566" s="193"/>
    </row>
    <row r="1567" spans="1:8">
      <c r="A1567" s="9" t="s">
        <v>91</v>
      </c>
      <c r="B1567" s="197" t="s">
        <v>703</v>
      </c>
      <c r="C1567" s="193">
        <f>'MAL2T-2013A.XLS'!$H$1251</f>
        <v>0</v>
      </c>
      <c r="D1567" s="193">
        <f>'MAL2T-2013A.XLS'!$H$1251</f>
        <v>0</v>
      </c>
    </row>
    <row r="1568" spans="1:8">
      <c r="A1568" s="9" t="s">
        <v>91</v>
      </c>
      <c r="B1568" s="197" t="s">
        <v>62</v>
      </c>
      <c r="C1568" s="193">
        <f>'MAL2T-2013A.XLS'!$H$1252</f>
        <v>0</v>
      </c>
      <c r="D1568" s="193">
        <f>'MAL2T-2013A.XLS'!$H$1252</f>
        <v>0</v>
      </c>
    </row>
    <row r="1569" spans="1:5">
      <c r="A1569" s="9" t="s">
        <v>91</v>
      </c>
      <c r="B1569" s="197" t="s">
        <v>704</v>
      </c>
      <c r="C1569" s="193">
        <f>'MAL2T-2013A.XLS'!$H$1253</f>
        <v>0</v>
      </c>
      <c r="D1569" s="193">
        <f>'MAL2T-2013A.XLS'!$H$1253</f>
        <v>0</v>
      </c>
    </row>
    <row r="1570" spans="1:5">
      <c r="A1570" s="9" t="s">
        <v>91</v>
      </c>
      <c r="B1570" s="197" t="s">
        <v>565</v>
      </c>
      <c r="C1570" s="193">
        <f>'MAL2T-2013A.XLS'!$H$1254</f>
        <v>0</v>
      </c>
      <c r="D1570" s="193">
        <f>'MAL2T-2013A.XLS'!$H$1254</f>
        <v>0</v>
      </c>
    </row>
    <row r="1571" spans="1:5">
      <c r="A1571" s="9" t="s">
        <v>91</v>
      </c>
      <c r="B1571" s="197" t="s">
        <v>705</v>
      </c>
      <c r="C1571" s="193">
        <f>'MAL2T-2013A.XLS'!$H$1255</f>
        <v>0</v>
      </c>
      <c r="D1571" s="193">
        <f>'MAL2T-2013A.XLS'!$H$1255</f>
        <v>0</v>
      </c>
    </row>
    <row r="1572" spans="1:5">
      <c r="A1572" s="9" t="s">
        <v>91</v>
      </c>
      <c r="B1572" s="197" t="s">
        <v>706</v>
      </c>
      <c r="C1572" s="193">
        <f>'MAL2T-2013A.XLS'!$H$1256</f>
        <v>0</v>
      </c>
      <c r="D1572" s="193">
        <f>'MAL2T-2013A.XLS'!$H$1256</f>
        <v>0</v>
      </c>
    </row>
    <row r="1573" spans="1:5">
      <c r="A1573" s="9" t="s">
        <v>91</v>
      </c>
      <c r="B1573" s="197"/>
      <c r="C1573" s="193"/>
      <c r="D1573" s="9"/>
    </row>
    <row r="1574" spans="1:5">
      <c r="A1574" s="9" t="s">
        <v>91</v>
      </c>
      <c r="C1574" s="177"/>
      <c r="D1574" s="177"/>
      <c r="E1574" s="178"/>
    </row>
    <row r="1575" spans="1:5">
      <c r="A1575" s="9" t="s">
        <v>91</v>
      </c>
    </row>
    <row r="1576" spans="1:5">
      <c r="A1576" s="9" t="s">
        <v>91</v>
      </c>
    </row>
  </sheetData>
  <phoneticPr fontId="24" type="noConversion"/>
  <printOptions horizontalCentered="1" gridLines="1" gridLinesSet="0"/>
  <pageMargins left="0" right="0" top="0.98425196850393704" bottom="0.98425196850393704" header="0.5" footer="0.5"/>
  <pageSetup paperSize="9" scale="95" fitToHeight="0" orientation="portrait" horizontalDpi="300" verticalDpi="300" r:id="rId1"/>
  <headerFooter alignWithMargins="0">
    <oddHeader>&amp;C&amp;"Times New Roman,Normal"&amp;F&amp;R&amp;P av &amp;N</oddHeader>
    <oddFooter>&amp;L&amp;D&amp;R&amp;A</oddFooter>
  </headerFooter>
  <legacyDrawing r:id="rId2"/>
</worksheet>
</file>

<file path=xl/worksheets/sheet3.xml><?xml version="1.0" encoding="utf-8"?>
<worksheet xmlns="http://schemas.openxmlformats.org/spreadsheetml/2006/main" xmlns:r="http://schemas.openxmlformats.org/officeDocument/2006/relationships">
  <sheetPr codeName="Ark3"/>
  <dimension ref="A1:AF26"/>
  <sheetViews>
    <sheetView workbookViewId="0">
      <selection activeCell="E30" sqref="E30"/>
    </sheetView>
  </sheetViews>
  <sheetFormatPr baseColWidth="10" defaultRowHeight="12.75"/>
  <cols>
    <col min="1" max="1" width="25.7109375" style="805" customWidth="1"/>
    <col min="2" max="2" width="10.7109375" style="826" customWidth="1"/>
    <col min="3" max="18" width="8.7109375" style="827" customWidth="1"/>
    <col min="19" max="16384" width="11.42578125" style="805"/>
  </cols>
  <sheetData>
    <row r="1" spans="1:32">
      <c r="A1" s="805" t="s">
        <v>1391</v>
      </c>
    </row>
    <row r="2" spans="1:32">
      <c r="A2" s="843" t="s">
        <v>1390</v>
      </c>
    </row>
    <row r="4" spans="1:32">
      <c r="A4" s="804" t="s">
        <v>1304</v>
      </c>
      <c r="B4" s="804"/>
      <c r="C4" s="804"/>
      <c r="D4" s="804"/>
      <c r="E4" s="804"/>
      <c r="F4" s="804"/>
      <c r="G4" s="804"/>
      <c r="H4" s="804"/>
      <c r="I4" s="804"/>
      <c r="J4" s="804"/>
      <c r="K4" s="804"/>
      <c r="L4" s="804"/>
      <c r="M4" s="804"/>
      <c r="N4" s="804"/>
      <c r="O4" s="804"/>
      <c r="P4" s="804"/>
      <c r="Q4" s="804"/>
      <c r="R4" s="804"/>
      <c r="T4" s="806"/>
    </row>
    <row r="5" spans="1:32">
      <c r="A5" s="807"/>
      <c r="B5" s="808"/>
      <c r="C5" s="808"/>
      <c r="D5" s="808"/>
      <c r="E5" s="808"/>
      <c r="F5" s="808"/>
      <c r="G5" s="808"/>
      <c r="H5" s="808"/>
      <c r="I5" s="808"/>
      <c r="J5" s="808"/>
      <c r="K5" s="808"/>
      <c r="L5" s="808"/>
      <c r="M5" s="808"/>
      <c r="N5" s="808"/>
      <c r="O5" s="808"/>
      <c r="P5" s="808"/>
      <c r="Q5" s="808"/>
      <c r="R5" s="808"/>
      <c r="T5" s="809"/>
    </row>
    <row r="6" spans="1:32" s="813" customFormat="1" ht="18" customHeight="1">
      <c r="A6" s="810"/>
      <c r="B6" s="811" t="s">
        <v>1305</v>
      </c>
      <c r="C6" s="812" t="s">
        <v>1306</v>
      </c>
      <c r="D6" s="812" t="s">
        <v>1307</v>
      </c>
      <c r="E6" s="812" t="s">
        <v>1308</v>
      </c>
      <c r="F6" s="812" t="s">
        <v>1309</v>
      </c>
      <c r="G6" s="812" t="s">
        <v>1310</v>
      </c>
      <c r="H6" s="812" t="s">
        <v>1311</v>
      </c>
      <c r="I6" s="812" t="s">
        <v>1312</v>
      </c>
      <c r="J6" s="812" t="s">
        <v>1313</v>
      </c>
      <c r="K6" s="812" t="s">
        <v>1314</v>
      </c>
      <c r="L6" s="812" t="s">
        <v>1315</v>
      </c>
      <c r="M6" s="812" t="s">
        <v>1316</v>
      </c>
      <c r="N6" s="812" t="s">
        <v>294</v>
      </c>
      <c r="O6" s="812" t="s">
        <v>295</v>
      </c>
      <c r="P6" s="812" t="s">
        <v>296</v>
      </c>
      <c r="Q6" s="812" t="s">
        <v>297</v>
      </c>
      <c r="R6" s="812" t="s">
        <v>298</v>
      </c>
      <c r="U6"/>
      <c r="V6"/>
      <c r="W6"/>
      <c r="X6"/>
      <c r="Y6"/>
      <c r="Z6"/>
      <c r="AA6"/>
      <c r="AB6"/>
      <c r="AC6"/>
      <c r="AD6"/>
      <c r="AE6"/>
      <c r="AF6"/>
    </row>
    <row r="7" spans="1:32" ht="18" customHeight="1">
      <c r="A7" s="814" t="s">
        <v>1317</v>
      </c>
      <c r="B7" s="815">
        <f>SUM(B8:B23)</f>
        <v>624072</v>
      </c>
      <c r="C7" s="816">
        <f>SUM(C8:C23)</f>
        <v>9802</v>
      </c>
      <c r="D7" s="816">
        <f>SUM(D8:D23)</f>
        <v>41892</v>
      </c>
      <c r="E7" s="816">
        <f t="shared" ref="E7:R7" si="0">SUM(E8:E23)</f>
        <v>44049</v>
      </c>
      <c r="F7" s="816">
        <f t="shared" si="0"/>
        <v>16789</v>
      </c>
      <c r="G7" s="816">
        <f t="shared" si="0"/>
        <v>11476</v>
      </c>
      <c r="H7" s="816">
        <f t="shared" si="0"/>
        <v>11983</v>
      </c>
      <c r="I7" s="816">
        <f t="shared" si="0"/>
        <v>46157</v>
      </c>
      <c r="J7" s="816">
        <f t="shared" si="0"/>
        <v>65448</v>
      </c>
      <c r="K7" s="816">
        <f t="shared" si="0"/>
        <v>117642</v>
      </c>
      <c r="L7" s="816">
        <f t="shared" si="0"/>
        <v>87542</v>
      </c>
      <c r="M7" s="816">
        <f t="shared" si="0"/>
        <v>107447</v>
      </c>
      <c r="N7" s="816">
        <f t="shared" si="0"/>
        <v>30064</v>
      </c>
      <c r="O7" s="816">
        <f t="shared" si="0"/>
        <v>11407</v>
      </c>
      <c r="P7" s="816">
        <f t="shared" si="0"/>
        <v>10202</v>
      </c>
      <c r="Q7" s="816">
        <f t="shared" si="0"/>
        <v>7352</v>
      </c>
      <c r="R7" s="816">
        <f t="shared" si="0"/>
        <v>4820</v>
      </c>
      <c r="U7"/>
      <c r="V7"/>
      <c r="W7"/>
      <c r="X7"/>
      <c r="Y7"/>
      <c r="Z7"/>
      <c r="AA7"/>
      <c r="AB7"/>
      <c r="AC7"/>
      <c r="AD7"/>
      <c r="AE7"/>
      <c r="AF7"/>
    </row>
    <row r="8" spans="1:32" s="821" customFormat="1" ht="18" customHeight="1">
      <c r="A8" s="817" t="s">
        <v>1318</v>
      </c>
      <c r="B8" s="818">
        <f>SUM(C8:R8)</f>
        <v>46283</v>
      </c>
      <c r="C8" s="819">
        <v>945</v>
      </c>
      <c r="D8" s="819">
        <v>3419</v>
      </c>
      <c r="E8" s="819">
        <v>2467</v>
      </c>
      <c r="F8" s="819">
        <v>800</v>
      </c>
      <c r="G8" s="819">
        <v>534</v>
      </c>
      <c r="H8" s="819">
        <v>657</v>
      </c>
      <c r="I8" s="819">
        <v>3583</v>
      </c>
      <c r="J8" s="819">
        <v>6510</v>
      </c>
      <c r="K8" s="819">
        <v>12482</v>
      </c>
      <c r="L8" s="819">
        <v>6271</v>
      </c>
      <c r="M8" s="819">
        <v>6254</v>
      </c>
      <c r="N8" s="819">
        <v>1274</v>
      </c>
      <c r="O8" s="820">
        <v>359</v>
      </c>
      <c r="P8" s="820">
        <v>296</v>
      </c>
      <c r="Q8" s="820">
        <v>238</v>
      </c>
      <c r="R8" s="820">
        <v>194</v>
      </c>
      <c r="U8"/>
      <c r="V8"/>
      <c r="W8"/>
      <c r="X8"/>
      <c r="Y8"/>
      <c r="Z8"/>
      <c r="AA8"/>
      <c r="AB8"/>
      <c r="AC8"/>
      <c r="AD8"/>
      <c r="AE8"/>
      <c r="AF8"/>
    </row>
    <row r="9" spans="1:32" s="821" customFormat="1">
      <c r="A9" s="817" t="s">
        <v>1319</v>
      </c>
      <c r="B9" s="818">
        <f t="shared" ref="B9:B23" si="1">SUM(C9:R9)</f>
        <v>50366</v>
      </c>
      <c r="C9" s="819">
        <v>979</v>
      </c>
      <c r="D9" s="819">
        <v>2936</v>
      </c>
      <c r="E9" s="819">
        <v>2092</v>
      </c>
      <c r="F9" s="819">
        <v>604</v>
      </c>
      <c r="G9" s="819">
        <v>473</v>
      </c>
      <c r="H9" s="819">
        <v>635</v>
      </c>
      <c r="I9" s="819">
        <v>5104</v>
      </c>
      <c r="J9" s="819">
        <v>9110</v>
      </c>
      <c r="K9" s="819">
        <v>13849</v>
      </c>
      <c r="L9" s="819">
        <v>6332</v>
      </c>
      <c r="M9" s="819">
        <v>5844</v>
      </c>
      <c r="N9" s="819">
        <v>1217</v>
      </c>
      <c r="O9" s="820">
        <v>370</v>
      </c>
      <c r="P9" s="820">
        <v>327</v>
      </c>
      <c r="Q9" s="820">
        <v>247</v>
      </c>
      <c r="R9" s="820">
        <v>247</v>
      </c>
      <c r="U9"/>
      <c r="V9"/>
      <c r="W9"/>
      <c r="X9"/>
      <c r="Y9"/>
      <c r="Z9"/>
      <c r="AA9"/>
      <c r="AB9"/>
      <c r="AC9"/>
      <c r="AD9"/>
      <c r="AE9"/>
      <c r="AF9"/>
    </row>
    <row r="10" spans="1:32" s="821" customFormat="1">
      <c r="A10" s="817" t="s">
        <v>1320</v>
      </c>
      <c r="B10" s="818">
        <f t="shared" si="1"/>
        <v>37076</v>
      </c>
      <c r="C10" s="819">
        <v>782</v>
      </c>
      <c r="D10" s="819">
        <v>2264</v>
      </c>
      <c r="E10" s="819">
        <v>1335</v>
      </c>
      <c r="F10" s="819">
        <v>398</v>
      </c>
      <c r="G10" s="819">
        <v>258</v>
      </c>
      <c r="H10" s="819">
        <v>382</v>
      </c>
      <c r="I10" s="819">
        <v>3263</v>
      </c>
      <c r="J10" s="819">
        <v>6715</v>
      </c>
      <c r="K10" s="819">
        <v>10270</v>
      </c>
      <c r="L10" s="819">
        <v>4520</v>
      </c>
      <c r="M10" s="819">
        <v>4541</v>
      </c>
      <c r="N10" s="819">
        <v>1146</v>
      </c>
      <c r="O10" s="820">
        <v>368</v>
      </c>
      <c r="P10" s="820">
        <v>334</v>
      </c>
      <c r="Q10" s="820">
        <v>258</v>
      </c>
      <c r="R10" s="820">
        <v>242</v>
      </c>
      <c r="U10"/>
      <c r="V10"/>
      <c r="W10"/>
      <c r="X10"/>
      <c r="Y10"/>
      <c r="Z10"/>
      <c r="AA10"/>
      <c r="AB10"/>
      <c r="AC10"/>
      <c r="AD10"/>
      <c r="AE10"/>
      <c r="AF10"/>
    </row>
    <row r="11" spans="1:32" s="821" customFormat="1">
      <c r="A11" s="817" t="s">
        <v>1321</v>
      </c>
      <c r="B11" s="818">
        <f t="shared" si="1"/>
        <v>35900</v>
      </c>
      <c r="C11" s="819">
        <v>540</v>
      </c>
      <c r="D11" s="819">
        <v>1696</v>
      </c>
      <c r="E11" s="819">
        <v>1179</v>
      </c>
      <c r="F11" s="819">
        <v>425</v>
      </c>
      <c r="G11" s="819">
        <v>300</v>
      </c>
      <c r="H11" s="819">
        <v>422</v>
      </c>
      <c r="I11" s="819">
        <v>4361</v>
      </c>
      <c r="J11" s="819">
        <v>6951</v>
      </c>
      <c r="K11" s="819">
        <v>9009</v>
      </c>
      <c r="L11" s="819">
        <v>4245</v>
      </c>
      <c r="M11" s="819">
        <v>4448</v>
      </c>
      <c r="N11" s="819">
        <v>1185</v>
      </c>
      <c r="O11" s="820">
        <v>373</v>
      </c>
      <c r="P11" s="820">
        <v>293</v>
      </c>
      <c r="Q11" s="820">
        <v>245</v>
      </c>
      <c r="R11" s="820">
        <v>228</v>
      </c>
      <c r="U11"/>
      <c r="V11"/>
      <c r="W11"/>
      <c r="X11"/>
      <c r="Y11"/>
      <c r="Z11"/>
      <c r="AA11"/>
      <c r="AB11"/>
      <c r="AC11"/>
      <c r="AD11"/>
      <c r="AE11"/>
      <c r="AF11"/>
    </row>
    <row r="12" spans="1:32" s="821" customFormat="1">
      <c r="A12" s="817" t="s">
        <v>1322</v>
      </c>
      <c r="B12" s="818">
        <f t="shared" si="1"/>
        <v>53677</v>
      </c>
      <c r="C12" s="819">
        <v>713</v>
      </c>
      <c r="D12" s="819">
        <v>2171</v>
      </c>
      <c r="E12" s="819">
        <v>1833</v>
      </c>
      <c r="F12" s="819">
        <v>727</v>
      </c>
      <c r="G12" s="819">
        <v>570</v>
      </c>
      <c r="H12" s="819">
        <v>741</v>
      </c>
      <c r="I12" s="819">
        <v>5458</v>
      </c>
      <c r="J12" s="819">
        <v>8616</v>
      </c>
      <c r="K12" s="819">
        <v>10776</v>
      </c>
      <c r="L12" s="819">
        <v>6418</v>
      </c>
      <c r="M12" s="819">
        <v>9316</v>
      </c>
      <c r="N12" s="819">
        <v>3126</v>
      </c>
      <c r="O12" s="820">
        <v>1108</v>
      </c>
      <c r="P12" s="820">
        <v>895</v>
      </c>
      <c r="Q12" s="820">
        <v>658</v>
      </c>
      <c r="R12" s="820">
        <v>551</v>
      </c>
      <c r="U12"/>
      <c r="V12"/>
      <c r="W12"/>
      <c r="X12"/>
      <c r="Y12"/>
      <c r="Z12"/>
      <c r="AA12"/>
      <c r="AB12"/>
      <c r="AC12"/>
      <c r="AD12"/>
      <c r="AE12"/>
      <c r="AF12"/>
    </row>
    <row r="13" spans="1:32" s="821" customFormat="1" ht="18" customHeight="1">
      <c r="A13" s="817" t="s">
        <v>1323</v>
      </c>
      <c r="B13" s="818">
        <f t="shared" si="1"/>
        <v>31351</v>
      </c>
      <c r="C13" s="819">
        <v>420</v>
      </c>
      <c r="D13" s="819">
        <v>2213</v>
      </c>
      <c r="E13" s="819">
        <v>2535</v>
      </c>
      <c r="F13" s="819">
        <v>879</v>
      </c>
      <c r="G13" s="819">
        <v>616</v>
      </c>
      <c r="H13" s="819">
        <v>632</v>
      </c>
      <c r="I13" s="819">
        <v>1553</v>
      </c>
      <c r="J13" s="819">
        <v>1895</v>
      </c>
      <c r="K13" s="819">
        <v>4716</v>
      </c>
      <c r="L13" s="819">
        <v>4486</v>
      </c>
      <c r="M13" s="819">
        <v>6714</v>
      </c>
      <c r="N13" s="819">
        <v>2341</v>
      </c>
      <c r="O13" s="820">
        <v>808</v>
      </c>
      <c r="P13" s="820">
        <v>702</v>
      </c>
      <c r="Q13" s="820">
        <v>534</v>
      </c>
      <c r="R13" s="820">
        <v>307</v>
      </c>
      <c r="U13"/>
      <c r="V13"/>
      <c r="W13"/>
      <c r="X13"/>
      <c r="Y13"/>
      <c r="Z13"/>
      <c r="AA13"/>
      <c r="AB13"/>
      <c r="AC13"/>
      <c r="AD13"/>
      <c r="AE13"/>
      <c r="AF13"/>
    </row>
    <row r="14" spans="1:32" s="821" customFormat="1">
      <c r="A14" s="817" t="s">
        <v>1324</v>
      </c>
      <c r="B14" s="818">
        <f t="shared" si="1"/>
        <v>46555</v>
      </c>
      <c r="C14" s="819">
        <v>659</v>
      </c>
      <c r="D14" s="819">
        <v>3428</v>
      </c>
      <c r="E14" s="819">
        <v>4204</v>
      </c>
      <c r="F14" s="819">
        <v>1585</v>
      </c>
      <c r="G14" s="819">
        <v>1115</v>
      </c>
      <c r="H14" s="819">
        <v>1054</v>
      </c>
      <c r="I14" s="819">
        <v>2674</v>
      </c>
      <c r="J14" s="819">
        <v>2757</v>
      </c>
      <c r="K14" s="819">
        <v>6431</v>
      </c>
      <c r="L14" s="819">
        <v>6561</v>
      </c>
      <c r="M14" s="819">
        <v>9925</v>
      </c>
      <c r="N14" s="819">
        <v>2990</v>
      </c>
      <c r="O14" s="820">
        <v>1017</v>
      </c>
      <c r="P14" s="820">
        <v>956</v>
      </c>
      <c r="Q14" s="820">
        <v>722</v>
      </c>
      <c r="R14" s="820">
        <v>477</v>
      </c>
      <c r="U14"/>
      <c r="V14"/>
      <c r="W14"/>
      <c r="X14"/>
      <c r="Y14"/>
      <c r="Z14"/>
      <c r="AA14"/>
      <c r="AB14"/>
      <c r="AC14"/>
      <c r="AD14"/>
      <c r="AE14"/>
      <c r="AF14"/>
    </row>
    <row r="15" spans="1:32" s="821" customFormat="1">
      <c r="A15" s="817" t="s">
        <v>1325</v>
      </c>
      <c r="B15" s="818">
        <f t="shared" si="1"/>
        <v>49238</v>
      </c>
      <c r="C15" s="819">
        <v>651</v>
      </c>
      <c r="D15" s="819">
        <v>3612</v>
      </c>
      <c r="E15" s="819">
        <v>4275</v>
      </c>
      <c r="F15" s="819">
        <v>1653</v>
      </c>
      <c r="G15" s="819">
        <v>1064</v>
      </c>
      <c r="H15" s="819">
        <v>1103</v>
      </c>
      <c r="I15" s="819">
        <v>3829</v>
      </c>
      <c r="J15" s="819">
        <v>3781</v>
      </c>
      <c r="K15" s="819">
        <v>7344</v>
      </c>
      <c r="L15" s="819">
        <v>7432</v>
      </c>
      <c r="M15" s="819">
        <v>9034</v>
      </c>
      <c r="N15" s="819">
        <v>2451</v>
      </c>
      <c r="O15" s="820">
        <v>980</v>
      </c>
      <c r="P15" s="820">
        <v>902</v>
      </c>
      <c r="Q15" s="820">
        <v>682</v>
      </c>
      <c r="R15" s="820">
        <v>445</v>
      </c>
      <c r="U15"/>
      <c r="V15"/>
      <c r="W15"/>
      <c r="X15"/>
      <c r="Y15"/>
      <c r="Z15"/>
      <c r="AA15"/>
      <c r="AB15"/>
      <c r="AC15"/>
      <c r="AD15"/>
      <c r="AE15"/>
      <c r="AF15"/>
    </row>
    <row r="16" spans="1:32" s="821" customFormat="1">
      <c r="A16" s="817" t="s">
        <v>1326</v>
      </c>
      <c r="B16" s="818">
        <f t="shared" si="1"/>
        <v>29695</v>
      </c>
      <c r="C16" s="819">
        <v>545</v>
      </c>
      <c r="D16" s="819">
        <v>2515</v>
      </c>
      <c r="E16" s="819">
        <v>2578</v>
      </c>
      <c r="F16" s="819">
        <v>927</v>
      </c>
      <c r="G16" s="819">
        <v>578</v>
      </c>
      <c r="H16" s="819">
        <v>583</v>
      </c>
      <c r="I16" s="819">
        <v>1799</v>
      </c>
      <c r="J16" s="819">
        <v>2404</v>
      </c>
      <c r="K16" s="819">
        <v>5485</v>
      </c>
      <c r="L16" s="819">
        <v>4418</v>
      </c>
      <c r="M16" s="819">
        <v>4771</v>
      </c>
      <c r="N16" s="819">
        <v>1251</v>
      </c>
      <c r="O16" s="820">
        <v>568</v>
      </c>
      <c r="P16" s="820">
        <v>562</v>
      </c>
      <c r="Q16" s="820">
        <v>459</v>
      </c>
      <c r="R16" s="820">
        <v>252</v>
      </c>
      <c r="U16"/>
      <c r="V16"/>
      <c r="W16"/>
      <c r="X16"/>
      <c r="Y16"/>
      <c r="Z16"/>
      <c r="AA16"/>
      <c r="AB16"/>
      <c r="AC16"/>
      <c r="AD16"/>
      <c r="AE16"/>
      <c r="AF16"/>
    </row>
    <row r="17" spans="1:32" s="821" customFormat="1">
      <c r="A17" s="817" t="s">
        <v>1327</v>
      </c>
      <c r="B17" s="818">
        <f t="shared" si="1"/>
        <v>26868</v>
      </c>
      <c r="C17" s="819">
        <v>392</v>
      </c>
      <c r="D17" s="819">
        <v>1924</v>
      </c>
      <c r="E17" s="819">
        <v>2281</v>
      </c>
      <c r="F17" s="819">
        <v>963</v>
      </c>
      <c r="G17" s="819">
        <v>661</v>
      </c>
      <c r="H17" s="819">
        <v>645</v>
      </c>
      <c r="I17" s="819">
        <v>1653</v>
      </c>
      <c r="J17" s="819">
        <v>1898</v>
      </c>
      <c r="K17" s="819">
        <v>4207</v>
      </c>
      <c r="L17" s="819">
        <v>4140</v>
      </c>
      <c r="M17" s="819">
        <v>4968</v>
      </c>
      <c r="N17" s="819">
        <v>1438</v>
      </c>
      <c r="O17" s="820">
        <v>651</v>
      </c>
      <c r="P17" s="820">
        <v>528</v>
      </c>
      <c r="Q17" s="820">
        <v>329</v>
      </c>
      <c r="R17" s="820">
        <v>190</v>
      </c>
      <c r="U17"/>
      <c r="V17"/>
      <c r="W17"/>
      <c r="X17"/>
      <c r="Y17"/>
      <c r="Z17"/>
      <c r="AA17"/>
      <c r="AB17"/>
      <c r="AC17"/>
      <c r="AD17"/>
      <c r="AE17"/>
      <c r="AF17"/>
    </row>
    <row r="18" spans="1:32" s="821" customFormat="1" ht="18" customHeight="1">
      <c r="A18" s="817" t="s">
        <v>1328</v>
      </c>
      <c r="B18" s="818">
        <f t="shared" si="1"/>
        <v>30765</v>
      </c>
      <c r="C18" s="819">
        <v>402</v>
      </c>
      <c r="D18" s="819">
        <v>2076</v>
      </c>
      <c r="E18" s="819">
        <v>2917</v>
      </c>
      <c r="F18" s="819">
        <v>1306</v>
      </c>
      <c r="G18" s="819">
        <v>889</v>
      </c>
      <c r="H18" s="819">
        <v>829</v>
      </c>
      <c r="I18" s="819">
        <v>1972</v>
      </c>
      <c r="J18" s="819">
        <v>1927</v>
      </c>
      <c r="K18" s="819">
        <v>3976</v>
      </c>
      <c r="L18" s="819">
        <v>4628</v>
      </c>
      <c r="M18" s="819">
        <v>6002</v>
      </c>
      <c r="N18" s="819">
        <v>2157</v>
      </c>
      <c r="O18" s="820">
        <v>731</v>
      </c>
      <c r="P18" s="820">
        <v>521</v>
      </c>
      <c r="Q18" s="820">
        <v>281</v>
      </c>
      <c r="R18" s="820">
        <v>151</v>
      </c>
      <c r="U18"/>
      <c r="V18"/>
      <c r="W18"/>
      <c r="X18"/>
      <c r="Y18"/>
      <c r="Z18"/>
      <c r="AA18"/>
      <c r="AB18"/>
      <c r="AC18"/>
      <c r="AD18"/>
      <c r="AE18"/>
      <c r="AF18"/>
    </row>
    <row r="19" spans="1:32" s="821" customFormat="1">
      <c r="A19" s="817" t="s">
        <v>1329</v>
      </c>
      <c r="B19" s="818">
        <f t="shared" si="1"/>
        <v>48020</v>
      </c>
      <c r="C19" s="819">
        <v>736</v>
      </c>
      <c r="D19" s="819">
        <v>3529</v>
      </c>
      <c r="E19" s="819">
        <v>4010</v>
      </c>
      <c r="F19" s="819">
        <v>1618</v>
      </c>
      <c r="G19" s="819">
        <v>1095</v>
      </c>
      <c r="H19" s="819">
        <v>1094</v>
      </c>
      <c r="I19" s="819">
        <v>2928</v>
      </c>
      <c r="J19" s="819">
        <v>3829</v>
      </c>
      <c r="K19" s="819">
        <v>7907</v>
      </c>
      <c r="L19" s="819">
        <v>6766</v>
      </c>
      <c r="M19" s="819">
        <v>9212</v>
      </c>
      <c r="N19" s="819">
        <v>2631</v>
      </c>
      <c r="O19" s="820">
        <v>941</v>
      </c>
      <c r="P19" s="820">
        <v>857</v>
      </c>
      <c r="Q19" s="820">
        <v>534</v>
      </c>
      <c r="R19" s="820">
        <v>333</v>
      </c>
      <c r="U19"/>
      <c r="V19"/>
      <c r="W19"/>
      <c r="X19"/>
      <c r="Y19"/>
      <c r="Z19"/>
      <c r="AA19"/>
      <c r="AB19"/>
      <c r="AC19"/>
      <c r="AD19"/>
      <c r="AE19"/>
      <c r="AF19"/>
    </row>
    <row r="20" spans="1:32" s="821" customFormat="1">
      <c r="A20" s="817" t="s">
        <v>1330</v>
      </c>
      <c r="B20" s="818">
        <f t="shared" si="1"/>
        <v>47905</v>
      </c>
      <c r="C20" s="819">
        <v>769</v>
      </c>
      <c r="D20" s="819">
        <v>3569</v>
      </c>
      <c r="E20" s="819">
        <v>4003</v>
      </c>
      <c r="F20" s="819">
        <v>1542</v>
      </c>
      <c r="G20" s="819">
        <v>1011</v>
      </c>
      <c r="H20" s="819">
        <v>1008</v>
      </c>
      <c r="I20" s="819">
        <v>2467</v>
      </c>
      <c r="J20" s="819">
        <v>3043</v>
      </c>
      <c r="K20" s="819">
        <v>7593</v>
      </c>
      <c r="L20" s="819">
        <v>7547</v>
      </c>
      <c r="M20" s="819">
        <v>8398</v>
      </c>
      <c r="N20" s="819">
        <v>2442</v>
      </c>
      <c r="O20" s="820">
        <v>1506</v>
      </c>
      <c r="P20" s="820">
        <v>1528</v>
      </c>
      <c r="Q20" s="820">
        <v>989</v>
      </c>
      <c r="R20" s="820">
        <v>490</v>
      </c>
      <c r="U20"/>
      <c r="V20"/>
      <c r="W20"/>
      <c r="X20"/>
      <c r="Y20"/>
      <c r="Z20"/>
      <c r="AA20"/>
      <c r="AB20"/>
      <c r="AC20"/>
      <c r="AD20"/>
      <c r="AE20"/>
      <c r="AF20"/>
    </row>
    <row r="21" spans="1:32" s="821" customFormat="1">
      <c r="A21" s="817" t="s">
        <v>1331</v>
      </c>
      <c r="B21" s="818">
        <f t="shared" si="1"/>
        <v>48405</v>
      </c>
      <c r="C21" s="819">
        <v>685</v>
      </c>
      <c r="D21" s="819">
        <v>3409</v>
      </c>
      <c r="E21" s="819">
        <v>4208</v>
      </c>
      <c r="F21" s="819">
        <v>1625</v>
      </c>
      <c r="G21" s="819">
        <v>1140</v>
      </c>
      <c r="H21" s="819">
        <v>1068</v>
      </c>
      <c r="I21" s="819">
        <v>2646</v>
      </c>
      <c r="J21" s="819">
        <v>2867</v>
      </c>
      <c r="K21" s="819">
        <v>7039</v>
      </c>
      <c r="L21" s="819">
        <v>7303</v>
      </c>
      <c r="M21" s="819">
        <v>9657</v>
      </c>
      <c r="N21" s="819">
        <v>2844</v>
      </c>
      <c r="O21" s="820">
        <v>1195</v>
      </c>
      <c r="P21" s="820">
        <v>1156</v>
      </c>
      <c r="Q21" s="820">
        <v>979</v>
      </c>
      <c r="R21" s="820">
        <v>584</v>
      </c>
      <c r="S21" s="805"/>
      <c r="T21" s="805"/>
      <c r="U21"/>
      <c r="V21"/>
      <c r="W21"/>
      <c r="X21"/>
      <c r="Y21"/>
      <c r="Z21"/>
      <c r="AA21"/>
      <c r="AB21"/>
      <c r="AC21"/>
      <c r="AD21"/>
      <c r="AE21"/>
      <c r="AF21"/>
    </row>
    <row r="22" spans="1:32" s="821" customFormat="1">
      <c r="A22" s="817" t="s">
        <v>1332</v>
      </c>
      <c r="B22" s="818">
        <f t="shared" si="1"/>
        <v>36703</v>
      </c>
      <c r="C22" s="819">
        <v>556</v>
      </c>
      <c r="D22" s="819">
        <v>2929</v>
      </c>
      <c r="E22" s="819">
        <v>3843</v>
      </c>
      <c r="F22" s="819">
        <v>1633</v>
      </c>
      <c r="G22" s="819">
        <v>1125</v>
      </c>
      <c r="H22" s="819">
        <v>1089</v>
      </c>
      <c r="I22" s="819">
        <v>2582</v>
      </c>
      <c r="J22" s="819">
        <v>2473</v>
      </c>
      <c r="K22" s="819">
        <v>5276</v>
      </c>
      <c r="L22" s="819">
        <v>5305</v>
      </c>
      <c r="M22" s="819">
        <v>7447</v>
      </c>
      <c r="N22" s="819">
        <v>1442</v>
      </c>
      <c r="O22" s="820">
        <v>405</v>
      </c>
      <c r="P22" s="820">
        <v>316</v>
      </c>
      <c r="Q22" s="820">
        <v>175</v>
      </c>
      <c r="R22" s="820">
        <v>107</v>
      </c>
      <c r="S22" s="805"/>
      <c r="T22" s="805"/>
      <c r="U22"/>
      <c r="V22"/>
      <c r="W22"/>
      <c r="X22"/>
      <c r="Y22"/>
      <c r="Z22"/>
      <c r="AA22"/>
      <c r="AB22"/>
      <c r="AC22"/>
      <c r="AD22"/>
      <c r="AE22"/>
      <c r="AF22"/>
    </row>
    <row r="23" spans="1:32" s="821" customFormat="1" ht="18" customHeight="1">
      <c r="A23" s="822" t="s">
        <v>1333</v>
      </c>
      <c r="B23" s="823">
        <f t="shared" si="1"/>
        <v>5265</v>
      </c>
      <c r="C23" s="824">
        <v>28</v>
      </c>
      <c r="D23" s="824">
        <v>202</v>
      </c>
      <c r="E23" s="824">
        <v>289</v>
      </c>
      <c r="F23" s="824">
        <v>104</v>
      </c>
      <c r="G23" s="824">
        <v>47</v>
      </c>
      <c r="H23" s="824">
        <v>41</v>
      </c>
      <c r="I23" s="824">
        <v>285</v>
      </c>
      <c r="J23" s="824">
        <v>672</v>
      </c>
      <c r="K23" s="824">
        <v>1282</v>
      </c>
      <c r="L23" s="824">
        <v>1170</v>
      </c>
      <c r="M23" s="824">
        <v>916</v>
      </c>
      <c r="N23" s="824">
        <v>129</v>
      </c>
      <c r="O23" s="824">
        <v>27</v>
      </c>
      <c r="P23" s="824">
        <v>29</v>
      </c>
      <c r="Q23" s="824">
        <v>22</v>
      </c>
      <c r="R23" s="824">
        <v>22</v>
      </c>
      <c r="S23" s="805"/>
      <c r="T23" s="805"/>
      <c r="U23"/>
      <c r="V23"/>
      <c r="W23"/>
      <c r="X23"/>
      <c r="Y23"/>
      <c r="Z23"/>
      <c r="AA23"/>
      <c r="AB23"/>
      <c r="AC23"/>
      <c r="AD23"/>
      <c r="AE23"/>
      <c r="AF23"/>
    </row>
    <row r="24" spans="1:32" s="821" customFormat="1">
      <c r="A24" s="825" t="s">
        <v>1334</v>
      </c>
      <c r="B24" s="826"/>
      <c r="C24" s="827"/>
      <c r="D24" s="827"/>
      <c r="E24" s="827"/>
      <c r="F24" s="827"/>
      <c r="G24" s="827"/>
      <c r="H24" s="827"/>
      <c r="I24" s="827"/>
      <c r="J24" s="827"/>
      <c r="K24" s="827"/>
      <c r="L24" s="827"/>
      <c r="M24" s="827"/>
      <c r="N24" s="827"/>
      <c r="O24" s="827"/>
      <c r="P24" s="827"/>
      <c r="Q24" s="827"/>
      <c r="R24" s="827"/>
    </row>
    <row r="25" spans="1:32" s="821" customFormat="1">
      <c r="A25" s="825" t="s">
        <v>1335</v>
      </c>
      <c r="B25"/>
      <c r="C25"/>
      <c r="D25"/>
      <c r="E25"/>
      <c r="F25"/>
      <c r="G25"/>
      <c r="H25"/>
      <c r="I25"/>
      <c r="J25"/>
      <c r="K25"/>
      <c r="L25"/>
      <c r="M25"/>
      <c r="N25"/>
      <c r="O25"/>
      <c r="P25"/>
      <c r="Q25"/>
      <c r="R25"/>
      <c r="S25"/>
    </row>
    <row r="26" spans="1:32" s="821" customFormat="1">
      <c r="A26"/>
      <c r="B26"/>
      <c r="C26"/>
      <c r="D26"/>
      <c r="E26"/>
      <c r="F26"/>
      <c r="G26"/>
      <c r="H26"/>
      <c r="I26"/>
      <c r="J26"/>
      <c r="K26"/>
      <c r="L26"/>
      <c r="M26"/>
      <c r="N26"/>
      <c r="O26"/>
      <c r="P26"/>
      <c r="Q26"/>
      <c r="R26"/>
      <c r="S26"/>
    </row>
  </sheetData>
  <hyperlinks>
    <hyperlink ref="A5" r:id="rId1" display="http://www.utviklings-og-kompetanseetaten.oslo.kommune.no/oslostatistikken/befolkning/folkemengde/article160833-41861.html"/>
    <hyperlink ref="A2" r:id="rId2"/>
  </hyperlinks>
  <pageMargins left="0.7" right="0.7" top="0.78740157499999996" bottom="0.78740157499999996"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8</vt:i4>
      </vt:variant>
    </vt:vector>
  </HeadingPairs>
  <TitlesOfParts>
    <vt:vector size="11" baseType="lpstr">
      <vt:lpstr>MAL2T-2013A.XLS</vt:lpstr>
      <vt:lpstr>MAL2013B.XLS</vt:lpstr>
      <vt:lpstr>Befolkning pr. 01.01.2013</vt:lpstr>
      <vt:lpstr>Fomr1</vt:lpstr>
      <vt:lpstr>Fomr2A</vt:lpstr>
      <vt:lpstr>Fomr2B</vt:lpstr>
      <vt:lpstr>Fomr3</vt:lpstr>
      <vt:lpstr>Fomr4</vt:lpstr>
      <vt:lpstr>Prognose</vt:lpstr>
      <vt:lpstr>tall</vt:lpstr>
      <vt:lpstr>'MAL2T-2013A.XLS'!Utskriftsområde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Rådhuset</dc:creator>
  <cp:lastModifiedBy>byr23809</cp:lastModifiedBy>
  <cp:lastPrinted>2013-08-29T07:19:28Z</cp:lastPrinted>
  <dcterms:created xsi:type="dcterms:W3CDTF">1999-04-29T15:16:23Z</dcterms:created>
  <dcterms:modified xsi:type="dcterms:W3CDTF">2013-08-30T11:28:23Z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ikbSavedTime">
    <vt:lpwstr>2010-04-29 14:55:15</vt:lpwstr>
  </property>
</Properties>
</file>