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Byr-Felles\Rundskriv\rundskriv\fell-2020\"/>
    </mc:Choice>
  </mc:AlternateContent>
  <workbookProtection workbookPassword="C8C7" lockStructure="1"/>
  <bookViews>
    <workbookView xWindow="-15" yWindow="360" windowWidth="11700" windowHeight="6555" tabRatio="852"/>
  </bookViews>
  <sheets>
    <sheet name="MAL2T-2020A.XLS" sheetId="1" r:id="rId1"/>
    <sheet name="MAL2019B.XLS" sheetId="2" state="hidden" r:id="rId2"/>
    <sheet name="Befolkning pr. 01.01.2020" sheetId="63" r:id="rId3"/>
    <sheet name="Ark1" sheetId="64" r:id="rId4"/>
  </sheets>
  <externalReferences>
    <externalReference r:id="rId5"/>
  </externalReferences>
  <definedNames>
    <definedName name="_xlnm._FilterDatabase" localSheetId="1" hidden="1">MAL2019B.XLS!$A$1:$A$1674</definedName>
    <definedName name="_xlnm._FilterDatabase" localSheetId="0" hidden="1">'MAL2T-2020A.XLS'!$A$2:$A$1317</definedName>
    <definedName name="Fomr1">MAL2019B.XLS!$B$2:$B$4</definedName>
    <definedName name="Fomr2A">MAL2019B.XLS!$B$5:$B$206</definedName>
    <definedName name="Fomr2B">MAL2019B.XLS!$B$211:$B$635</definedName>
    <definedName name="Fomr3">MAL2019B.XLS!$B$636:$B$1190</definedName>
    <definedName name="Fomr4">MAL2019B.XLS!$B$1191:$B$1557</definedName>
    <definedName name="Prognose">MAL2019B.XLS!$B$1558:$B$1597</definedName>
    <definedName name="tall">MAL2019B.XLS!$C$2:$C$1556</definedName>
    <definedName name="_xlnm.Print_Area" localSheetId="0">'MAL2T-2020A.XLS'!$B$1:$L$1309</definedName>
  </definedNames>
  <calcPr calcId="162913"/>
</workbook>
</file>

<file path=xl/calcChain.xml><?xml version="1.0" encoding="utf-8"?>
<calcChain xmlns="http://schemas.openxmlformats.org/spreadsheetml/2006/main">
  <c r="D344" i="2" l="1"/>
  <c r="C344" i="2"/>
  <c r="C329" i="2"/>
  <c r="C330" i="2"/>
  <c r="B331" i="2"/>
  <c r="B330" i="2"/>
  <c r="B329" i="2"/>
  <c r="G170" i="1" l="1"/>
  <c r="C331" i="2" s="1"/>
  <c r="K267" i="1" l="1"/>
  <c r="B1141" i="1" l="1"/>
  <c r="B760" i="1" l="1"/>
  <c r="B599" i="1"/>
  <c r="B365" i="1" l="1"/>
  <c r="C951" i="2" l="1"/>
  <c r="C949" i="2"/>
  <c r="C1593" i="2" l="1"/>
  <c r="C1567" i="2"/>
  <c r="B952" i="2"/>
  <c r="B951" i="2"/>
  <c r="C952" i="2"/>
  <c r="S34" i="63" l="1"/>
  <c r="R34" i="63"/>
  <c r="Q34" i="63"/>
  <c r="P34" i="63"/>
  <c r="O34" i="63"/>
  <c r="N34" i="63"/>
  <c r="M34" i="63"/>
  <c r="L34" i="63"/>
  <c r="K34" i="63"/>
  <c r="J34" i="63"/>
  <c r="I34" i="63"/>
  <c r="H34" i="63"/>
  <c r="G34" i="63"/>
  <c r="F34" i="63"/>
  <c r="E34" i="63"/>
  <c r="D34" i="63"/>
  <c r="C34" i="63"/>
  <c r="S33" i="63"/>
  <c r="R33" i="63"/>
  <c r="Q33" i="63"/>
  <c r="P33" i="63"/>
  <c r="O33" i="63"/>
  <c r="N33" i="63"/>
  <c r="M33" i="63"/>
  <c r="L33" i="63"/>
  <c r="K33" i="63"/>
  <c r="J33" i="63"/>
  <c r="I33" i="63"/>
  <c r="H33" i="63"/>
  <c r="G33" i="63"/>
  <c r="F33" i="63"/>
  <c r="E33" i="63"/>
  <c r="D33" i="63"/>
  <c r="C33" i="63"/>
  <c r="S32" i="63"/>
  <c r="R32" i="63"/>
  <c r="Q32" i="63"/>
  <c r="P32" i="63"/>
  <c r="O32" i="63"/>
  <c r="N32" i="63"/>
  <c r="M32" i="63"/>
  <c r="L32" i="63"/>
  <c r="K32" i="63"/>
  <c r="J32" i="63"/>
  <c r="I32" i="63"/>
  <c r="H32" i="63"/>
  <c r="G32" i="63"/>
  <c r="F32" i="63"/>
  <c r="E32" i="63"/>
  <c r="D32" i="63"/>
  <c r="C32" i="63"/>
  <c r="S31" i="63"/>
  <c r="R31" i="63"/>
  <c r="Q31" i="63"/>
  <c r="P31" i="63"/>
  <c r="O31" i="63"/>
  <c r="N31" i="63"/>
  <c r="M31" i="63"/>
  <c r="L31" i="63"/>
  <c r="K31" i="63"/>
  <c r="J31" i="63"/>
  <c r="I31" i="63"/>
  <c r="H31" i="63"/>
  <c r="G31" i="63"/>
  <c r="F31" i="63"/>
  <c r="E31" i="63"/>
  <c r="D31" i="63"/>
  <c r="C31" i="63"/>
  <c r="S30" i="63"/>
  <c r="R30" i="63"/>
  <c r="Q30" i="63"/>
  <c r="P30" i="63"/>
  <c r="O30" i="63"/>
  <c r="N30" i="63"/>
  <c r="M30" i="63"/>
  <c r="L30" i="63"/>
  <c r="K30" i="63"/>
  <c r="J30" i="63"/>
  <c r="I30" i="63"/>
  <c r="H30" i="63"/>
  <c r="G30" i="63"/>
  <c r="F30" i="63"/>
  <c r="E30" i="63"/>
  <c r="D30" i="63"/>
  <c r="C30" i="63"/>
  <c r="S29" i="63"/>
  <c r="R29" i="63"/>
  <c r="Q29" i="63"/>
  <c r="P29" i="63"/>
  <c r="O29" i="63"/>
  <c r="N29" i="63"/>
  <c r="M29" i="63"/>
  <c r="L29" i="63"/>
  <c r="K29" i="63"/>
  <c r="J29" i="63"/>
  <c r="I29" i="63"/>
  <c r="H29" i="63"/>
  <c r="G29" i="63"/>
  <c r="F29" i="63"/>
  <c r="E29" i="63"/>
  <c r="D29" i="63"/>
  <c r="C29" i="63"/>
  <c r="S26" i="63"/>
  <c r="R26" i="63"/>
  <c r="Q26" i="63"/>
  <c r="P26" i="63"/>
  <c r="O26" i="63"/>
  <c r="N26" i="63"/>
  <c r="M26" i="63"/>
  <c r="L26" i="63"/>
  <c r="K26" i="63"/>
  <c r="J26" i="63"/>
  <c r="I26" i="63"/>
  <c r="H26" i="63"/>
  <c r="G26" i="63"/>
  <c r="F26" i="63"/>
  <c r="E26" i="63"/>
  <c r="D26" i="63"/>
  <c r="C26" i="63"/>
  <c r="B23" i="63"/>
  <c r="S20" i="63"/>
  <c r="R20" i="63"/>
  <c r="Q20" i="63"/>
  <c r="P20" i="63"/>
  <c r="O20" i="63"/>
  <c r="N20" i="63"/>
  <c r="M20" i="63"/>
  <c r="L20" i="63"/>
  <c r="K20" i="63"/>
  <c r="J20" i="63"/>
  <c r="I20" i="63"/>
  <c r="H20" i="63"/>
  <c r="G20" i="63"/>
  <c r="F20" i="63"/>
  <c r="E20" i="63"/>
  <c r="D20" i="63"/>
  <c r="C20" i="63"/>
  <c r="AA19" i="63"/>
  <c r="S19" i="63"/>
  <c r="R19" i="63"/>
  <c r="Q19" i="63"/>
  <c r="P19" i="63"/>
  <c r="O19" i="63"/>
  <c r="N19" i="63"/>
  <c r="M19" i="63"/>
  <c r="L19" i="63"/>
  <c r="K19" i="63"/>
  <c r="J19" i="63"/>
  <c r="I19" i="63"/>
  <c r="H19" i="63"/>
  <c r="G19" i="63"/>
  <c r="F19" i="63"/>
  <c r="E19" i="63"/>
  <c r="D19" i="63"/>
  <c r="C19" i="63"/>
  <c r="AA18" i="63"/>
  <c r="S18" i="63"/>
  <c r="R18" i="63"/>
  <c r="Q18" i="63"/>
  <c r="P18" i="63"/>
  <c r="O18" i="63"/>
  <c r="N18" i="63"/>
  <c r="M18" i="63"/>
  <c r="L18" i="63"/>
  <c r="K18" i="63"/>
  <c r="J18" i="63"/>
  <c r="I18" i="63"/>
  <c r="H18" i="63"/>
  <c r="G18" i="63"/>
  <c r="F18" i="63"/>
  <c r="E18" i="63"/>
  <c r="D18" i="63"/>
  <c r="C18" i="63"/>
  <c r="AA17" i="63"/>
  <c r="S17" i="63"/>
  <c r="R17" i="63"/>
  <c r="Q17" i="63"/>
  <c r="P17" i="63"/>
  <c r="O17" i="63"/>
  <c r="N17" i="63"/>
  <c r="M17" i="63"/>
  <c r="L17" i="63"/>
  <c r="K17" i="63"/>
  <c r="J17" i="63"/>
  <c r="I17" i="63"/>
  <c r="H17" i="63"/>
  <c r="G17" i="63"/>
  <c r="F17" i="63"/>
  <c r="E17" i="63"/>
  <c r="D17" i="63"/>
  <c r="C17" i="63"/>
  <c r="AA16" i="63"/>
  <c r="S16" i="63"/>
  <c r="R16" i="63"/>
  <c r="Q16" i="63"/>
  <c r="P16" i="63"/>
  <c r="O16" i="63"/>
  <c r="N16" i="63"/>
  <c r="M16" i="63"/>
  <c r="L16" i="63"/>
  <c r="K16" i="63"/>
  <c r="J16" i="63"/>
  <c r="I16" i="63"/>
  <c r="H16" i="63"/>
  <c r="G16" i="63"/>
  <c r="F16" i="63"/>
  <c r="E16" i="63"/>
  <c r="D16" i="63"/>
  <c r="C16" i="63"/>
  <c r="AA15" i="63"/>
  <c r="S15" i="63"/>
  <c r="R15" i="63"/>
  <c r="Q15" i="63"/>
  <c r="P15" i="63"/>
  <c r="O15" i="63"/>
  <c r="N15" i="63"/>
  <c r="M15" i="63"/>
  <c r="L15" i="63"/>
  <c r="K15" i="63"/>
  <c r="J15" i="63"/>
  <c r="I15" i="63"/>
  <c r="H15" i="63"/>
  <c r="G15" i="63"/>
  <c r="F15" i="63"/>
  <c r="E15" i="63"/>
  <c r="D15" i="63"/>
  <c r="C15" i="63"/>
  <c r="AA14" i="63"/>
  <c r="S14" i="63"/>
  <c r="R14" i="63"/>
  <c r="Q14" i="63"/>
  <c r="P14" i="63"/>
  <c r="O14" i="63"/>
  <c r="N14" i="63"/>
  <c r="M14" i="63"/>
  <c r="L14" i="63"/>
  <c r="K14" i="63"/>
  <c r="J14" i="63"/>
  <c r="I14" i="63"/>
  <c r="H14" i="63"/>
  <c r="G14" i="63"/>
  <c r="F14" i="63"/>
  <c r="E14" i="63"/>
  <c r="D14" i="63"/>
  <c r="C14" i="63"/>
  <c r="AA13" i="63"/>
  <c r="S13" i="63"/>
  <c r="R13" i="63"/>
  <c r="Q13" i="63"/>
  <c r="P13" i="63"/>
  <c r="O13" i="63"/>
  <c r="N13" i="63"/>
  <c r="M13" i="63"/>
  <c r="L13" i="63"/>
  <c r="K13" i="63"/>
  <c r="J13" i="63"/>
  <c r="I13" i="63"/>
  <c r="H13" i="63"/>
  <c r="G13" i="63"/>
  <c r="F13" i="63"/>
  <c r="E13" i="63"/>
  <c r="D13" i="63"/>
  <c r="C13" i="63"/>
  <c r="AA12" i="63"/>
  <c r="S12" i="63"/>
  <c r="R12" i="63"/>
  <c r="Q12" i="63"/>
  <c r="P12" i="63"/>
  <c r="O12" i="63"/>
  <c r="N12" i="63"/>
  <c r="M12" i="63"/>
  <c r="L12" i="63"/>
  <c r="K12" i="63"/>
  <c r="J12" i="63"/>
  <c r="I12" i="63"/>
  <c r="H12" i="63"/>
  <c r="G12" i="63"/>
  <c r="F12" i="63"/>
  <c r="E12" i="63"/>
  <c r="D12" i="63"/>
  <c r="C12" i="63"/>
  <c r="AA11" i="63"/>
  <c r="S11" i="63"/>
  <c r="R11" i="63"/>
  <c r="Q11" i="63"/>
  <c r="P11" i="63"/>
  <c r="O11" i="63"/>
  <c r="N11" i="63"/>
  <c r="M11" i="63"/>
  <c r="L11" i="63"/>
  <c r="K11" i="63"/>
  <c r="J11" i="63"/>
  <c r="I11" i="63"/>
  <c r="H11" i="63"/>
  <c r="G11" i="63"/>
  <c r="F11" i="63"/>
  <c r="E11" i="63"/>
  <c r="D11" i="63"/>
  <c r="C11" i="63"/>
  <c r="AA10" i="63"/>
  <c r="S10" i="63"/>
  <c r="R10" i="63"/>
  <c r="Q10" i="63"/>
  <c r="P10" i="63"/>
  <c r="O10" i="63"/>
  <c r="N10" i="63"/>
  <c r="M10" i="63"/>
  <c r="L10" i="63"/>
  <c r="K10" i="63"/>
  <c r="J10" i="63"/>
  <c r="I10" i="63"/>
  <c r="H10" i="63"/>
  <c r="G10" i="63"/>
  <c r="F10" i="63"/>
  <c r="E10" i="63"/>
  <c r="D10" i="63"/>
  <c r="C10" i="63"/>
  <c r="AA9" i="63"/>
  <c r="S9" i="63"/>
  <c r="R9" i="63"/>
  <c r="Q9" i="63"/>
  <c r="P9" i="63"/>
  <c r="O9" i="63"/>
  <c r="N9" i="63"/>
  <c r="M9" i="63"/>
  <c r="L9" i="63"/>
  <c r="K9" i="63"/>
  <c r="J9" i="63"/>
  <c r="I9" i="63"/>
  <c r="H9" i="63"/>
  <c r="G9" i="63"/>
  <c r="F9" i="63"/>
  <c r="E9" i="63"/>
  <c r="D9" i="63"/>
  <c r="C9" i="63"/>
  <c r="AA8" i="63"/>
  <c r="S8" i="63"/>
  <c r="R8" i="63"/>
  <c r="Q8" i="63"/>
  <c r="P8" i="63"/>
  <c r="O8" i="63"/>
  <c r="N8" i="63"/>
  <c r="M8" i="63"/>
  <c r="L8" i="63"/>
  <c r="K8" i="63"/>
  <c r="J8" i="63"/>
  <c r="I8" i="63"/>
  <c r="H8" i="63"/>
  <c r="G8" i="63"/>
  <c r="F8" i="63"/>
  <c r="E8" i="63"/>
  <c r="D8" i="63"/>
  <c r="C8" i="63"/>
  <c r="AA7" i="63"/>
  <c r="S7" i="63"/>
  <c r="R7" i="63"/>
  <c r="Q7" i="63"/>
  <c r="P7" i="63"/>
  <c r="O7" i="63"/>
  <c r="N7" i="63"/>
  <c r="M7" i="63"/>
  <c r="L7" i="63"/>
  <c r="K7" i="63"/>
  <c r="J7" i="63"/>
  <c r="I7" i="63"/>
  <c r="H7" i="63"/>
  <c r="G7" i="63"/>
  <c r="F7" i="63"/>
  <c r="E7" i="63"/>
  <c r="D7" i="63"/>
  <c r="C7" i="63"/>
  <c r="AA6" i="63"/>
  <c r="S6" i="63"/>
  <c r="R6" i="63"/>
  <c r="Q6" i="63"/>
  <c r="P6" i="63"/>
  <c r="O6" i="63"/>
  <c r="N6" i="63"/>
  <c r="M6" i="63"/>
  <c r="L6" i="63"/>
  <c r="K6" i="63"/>
  <c r="J6" i="63"/>
  <c r="I6" i="63"/>
  <c r="H6" i="63"/>
  <c r="G6" i="63"/>
  <c r="F6" i="63"/>
  <c r="E6" i="63"/>
  <c r="D6" i="63"/>
  <c r="C6" i="63"/>
  <c r="AA5" i="63"/>
  <c r="S5" i="63"/>
  <c r="R5" i="63"/>
  <c r="Q5" i="63"/>
  <c r="Q4" i="63" s="1"/>
  <c r="P5" i="63"/>
  <c r="O5" i="63"/>
  <c r="N5" i="63"/>
  <c r="M5" i="63"/>
  <c r="L5" i="63"/>
  <c r="K5" i="63"/>
  <c r="J5" i="63"/>
  <c r="I5" i="63"/>
  <c r="I4" i="63" s="1"/>
  <c r="H5" i="63"/>
  <c r="G5" i="63"/>
  <c r="F5" i="63"/>
  <c r="E5" i="63"/>
  <c r="D5" i="63"/>
  <c r="C5" i="63"/>
  <c r="Z4" i="63"/>
  <c r="Y4" i="63"/>
  <c r="X4" i="63"/>
  <c r="W4" i="63"/>
  <c r="V4" i="63"/>
  <c r="U4" i="63"/>
  <c r="AA4" i="63" s="1"/>
  <c r="B19" i="63" l="1"/>
  <c r="D4" i="63"/>
  <c r="H4" i="63"/>
  <c r="L4" i="63"/>
  <c r="P4" i="63"/>
  <c r="B10" i="63"/>
  <c r="B14" i="63"/>
  <c r="B18" i="63"/>
  <c r="B33" i="63"/>
  <c r="B34" i="63"/>
  <c r="M4" i="63"/>
  <c r="E4" i="63"/>
  <c r="B15" i="63"/>
  <c r="G4" i="63"/>
  <c r="O4" i="63"/>
  <c r="F35" i="63"/>
  <c r="N35" i="63"/>
  <c r="N4" i="63"/>
  <c r="B32" i="63"/>
  <c r="C4" i="63"/>
  <c r="K4" i="63"/>
  <c r="S4" i="63"/>
  <c r="B8" i="63"/>
  <c r="J35" i="63"/>
  <c r="R35" i="63"/>
  <c r="B31" i="63"/>
  <c r="F4" i="63"/>
  <c r="J4" i="63"/>
  <c r="R4" i="63"/>
  <c r="D35" i="63"/>
  <c r="H35" i="63"/>
  <c r="L35" i="63"/>
  <c r="P35" i="63"/>
  <c r="B6" i="63"/>
  <c r="B11" i="63"/>
  <c r="B13" i="63"/>
  <c r="B20" i="63"/>
  <c r="C35" i="63"/>
  <c r="G35" i="63"/>
  <c r="K35" i="63"/>
  <c r="O35" i="63"/>
  <c r="S35" i="63"/>
  <c r="B5" i="63"/>
  <c r="B12" i="63"/>
  <c r="B17" i="63"/>
  <c r="E35" i="63"/>
  <c r="I35" i="63"/>
  <c r="M35" i="63"/>
  <c r="Q35" i="63"/>
  <c r="B30" i="63"/>
  <c r="B7" i="63"/>
  <c r="B9" i="63"/>
  <c r="B16" i="63"/>
  <c r="B26" i="63"/>
  <c r="B29" i="63"/>
  <c r="B35" i="63" l="1"/>
  <c r="B4" i="63"/>
  <c r="B949" i="2"/>
  <c r="H755" i="1" l="1"/>
  <c r="D707" i="2"/>
  <c r="C707" i="2"/>
  <c r="B706" i="2"/>
  <c r="B707" i="2"/>
  <c r="B705" i="2"/>
  <c r="D697" i="2"/>
  <c r="C697" i="2"/>
  <c r="C702" i="2"/>
  <c r="D702" i="2"/>
  <c r="B701" i="2"/>
  <c r="B702" i="2"/>
  <c r="B700" i="2"/>
  <c r="B696" i="2"/>
  <c r="B697" i="2"/>
  <c r="B695" i="2"/>
  <c r="F442" i="1"/>
  <c r="G442" i="1"/>
  <c r="C708" i="2" s="1"/>
  <c r="E442" i="1"/>
  <c r="F1284" i="1" l="1"/>
  <c r="C1592" i="2" s="1"/>
  <c r="C954" i="2"/>
  <c r="K1180" i="1" l="1"/>
  <c r="F443" i="1" l="1"/>
  <c r="B791" i="2" l="1"/>
  <c r="B790" i="2"/>
  <c r="G167" i="1" l="1"/>
  <c r="G163" i="1"/>
  <c r="J1133" i="1" l="1"/>
  <c r="J1132" i="1"/>
  <c r="B1030" i="1"/>
  <c r="B662" i="1"/>
  <c r="E278" i="1"/>
  <c r="C665" i="2" l="1"/>
  <c r="C664" i="2"/>
  <c r="B663" i="2"/>
  <c r="C1594" i="2" l="1"/>
  <c r="I1284" i="1" l="1"/>
  <c r="C1595" i="2" s="1"/>
  <c r="C1586" i="2" l="1"/>
  <c r="B1586" i="2"/>
  <c r="C1674" i="2"/>
  <c r="B1591" i="2"/>
  <c r="B1590" i="2"/>
  <c r="B405" i="1" l="1"/>
  <c r="B650" i="1"/>
  <c r="C411" i="2" l="1"/>
  <c r="C1178" i="2" l="1"/>
  <c r="C1179" i="2"/>
  <c r="C1180" i="2"/>
  <c r="C1181" i="2"/>
  <c r="C1182" i="2"/>
  <c r="C1177" i="2"/>
  <c r="I412" i="1" l="1"/>
  <c r="H415" i="1" l="1"/>
  <c r="C684" i="2" s="1"/>
  <c r="G415" i="1"/>
  <c r="C683" i="2" s="1"/>
  <c r="H413" i="1"/>
  <c r="G413" i="1"/>
  <c r="I410" i="1" l="1"/>
  <c r="B410" i="2" l="1"/>
  <c r="B394" i="2"/>
  <c r="G1305" i="1" l="1"/>
  <c r="I513" i="1"/>
  <c r="D787" i="2" s="1"/>
  <c r="I414" i="1"/>
  <c r="I415" i="1" s="1"/>
  <c r="C685" i="2" s="1"/>
  <c r="I411" i="1"/>
  <c r="C669" i="2" s="1"/>
  <c r="I409" i="1"/>
  <c r="H356" i="1"/>
  <c r="D649" i="2" s="1"/>
  <c r="G356" i="1"/>
  <c r="D644" i="2" s="1"/>
  <c r="C934" i="2"/>
  <c r="C933" i="2"/>
  <c r="C930" i="2"/>
  <c r="C929" i="2"/>
  <c r="D1487" i="2"/>
  <c r="D1488" i="2"/>
  <c r="D1489" i="2"/>
  <c r="D1490" i="2"/>
  <c r="D1491" i="2"/>
  <c r="D1486" i="2"/>
  <c r="C1487" i="2"/>
  <c r="C1488" i="2"/>
  <c r="C1489" i="2"/>
  <c r="C1490" i="2"/>
  <c r="C1491" i="2"/>
  <c r="C1486" i="2"/>
  <c r="B1487" i="2"/>
  <c r="B1488" i="2"/>
  <c r="B1489" i="2"/>
  <c r="B1490" i="2"/>
  <c r="B1491" i="2"/>
  <c r="B1486" i="2"/>
  <c r="B1475" i="2"/>
  <c r="B1484" i="2"/>
  <c r="B1485" i="2"/>
  <c r="B1483" i="2"/>
  <c r="B1674" i="2"/>
  <c r="B803" i="2"/>
  <c r="D797" i="2"/>
  <c r="B797" i="2"/>
  <c r="C797" i="2"/>
  <c r="F791" i="1"/>
  <c r="D1116" i="2" s="1"/>
  <c r="D907" i="2"/>
  <c r="D906" i="2"/>
  <c r="C907" i="2"/>
  <c r="C906" i="2"/>
  <c r="B907" i="2"/>
  <c r="B906" i="2"/>
  <c r="B905" i="2"/>
  <c r="D945" i="2"/>
  <c r="D944" i="2"/>
  <c r="D943" i="2"/>
  <c r="D942" i="2"/>
  <c r="D941" i="2"/>
  <c r="D940" i="2"/>
  <c r="C941" i="2"/>
  <c r="C942" i="2"/>
  <c r="C943" i="2"/>
  <c r="C944" i="2"/>
  <c r="C945" i="2"/>
  <c r="C940" i="2"/>
  <c r="H344" i="1"/>
  <c r="C618" i="2" s="1"/>
  <c r="I344" i="1"/>
  <c r="C628" i="2" s="1"/>
  <c r="G344" i="1"/>
  <c r="C608" i="2" s="1"/>
  <c r="J312" i="1"/>
  <c r="C580" i="2" s="1"/>
  <c r="D1244" i="2"/>
  <c r="C1244" i="2"/>
  <c r="D1224" i="2"/>
  <c r="C1224" i="2"/>
  <c r="D655" i="2"/>
  <c r="D653" i="2"/>
  <c r="D648" i="2"/>
  <c r="D647" i="2"/>
  <c r="D646" i="2"/>
  <c r="D643" i="2"/>
  <c r="D642" i="2"/>
  <c r="D641" i="2"/>
  <c r="C655" i="2"/>
  <c r="C653" i="2"/>
  <c r="C648" i="2"/>
  <c r="C647" i="2"/>
  <c r="C646" i="2"/>
  <c r="C643" i="2"/>
  <c r="C642" i="2"/>
  <c r="C641" i="2"/>
  <c r="D239" i="2"/>
  <c r="D237" i="2"/>
  <c r="D236" i="2"/>
  <c r="D235" i="2"/>
  <c r="D234" i="2"/>
  <c r="D233" i="2"/>
  <c r="D232" i="2"/>
  <c r="C239" i="2"/>
  <c r="C237" i="2"/>
  <c r="C236" i="2"/>
  <c r="C235" i="2"/>
  <c r="C234" i="2"/>
  <c r="C233" i="2"/>
  <c r="C232" i="2"/>
  <c r="G265" i="1"/>
  <c r="C238" i="2" s="1"/>
  <c r="D1065" i="2"/>
  <c r="D1066" i="2"/>
  <c r="D1067" i="2"/>
  <c r="D1069" i="2"/>
  <c r="D1070" i="2"/>
  <c r="D1071" i="2"/>
  <c r="D1072" i="2"/>
  <c r="D1073" i="2"/>
  <c r="D1076" i="2"/>
  <c r="D1064" i="2"/>
  <c r="C1065" i="2"/>
  <c r="C1066" i="2"/>
  <c r="C1067" i="2"/>
  <c r="C1069" i="2"/>
  <c r="C1070" i="2"/>
  <c r="C1071" i="2"/>
  <c r="C1072" i="2"/>
  <c r="C1073" i="2"/>
  <c r="C1076" i="2"/>
  <c r="C1064" i="2"/>
  <c r="D1063" i="2"/>
  <c r="C1063" i="2"/>
  <c r="J772" i="1"/>
  <c r="D1074" i="2" s="1"/>
  <c r="J766" i="1"/>
  <c r="C1068" i="2" s="1"/>
  <c r="B651" i="1"/>
  <c r="E173" i="1"/>
  <c r="D1260" i="2"/>
  <c r="C1260" i="2"/>
  <c r="D1259" i="2"/>
  <c r="C1259" i="2"/>
  <c r="D1258" i="2"/>
  <c r="C1258" i="2"/>
  <c r="D1257" i="2"/>
  <c r="C1257" i="2"/>
  <c r="D1256" i="2"/>
  <c r="C1256" i="2"/>
  <c r="D1252" i="2"/>
  <c r="D1251" i="2"/>
  <c r="C1252" i="2"/>
  <c r="C1251" i="2"/>
  <c r="D920" i="2"/>
  <c r="C920" i="2"/>
  <c r="D919" i="2"/>
  <c r="C919" i="2"/>
  <c r="I213" i="1"/>
  <c r="I212" i="1"/>
  <c r="C438" i="2"/>
  <c r="H328" i="1"/>
  <c r="C595" i="2" s="1"/>
  <c r="H325" i="1"/>
  <c r="C592" i="2" s="1"/>
  <c r="H322" i="1"/>
  <c r="C589" i="2" s="1"/>
  <c r="B459" i="2"/>
  <c r="C622" i="2"/>
  <c r="C623" i="2"/>
  <c r="C624" i="2"/>
  <c r="C625" i="2"/>
  <c r="C626" i="2"/>
  <c r="C627" i="2"/>
  <c r="C629" i="2"/>
  <c r="C621" i="2"/>
  <c r="C612" i="2"/>
  <c r="C613" i="2"/>
  <c r="C614" i="2"/>
  <c r="C615" i="2"/>
  <c r="C616" i="2"/>
  <c r="C617" i="2"/>
  <c r="C619" i="2"/>
  <c r="C611" i="2"/>
  <c r="C602" i="2"/>
  <c r="C603" i="2"/>
  <c r="C604" i="2"/>
  <c r="C605" i="2"/>
  <c r="C606" i="2"/>
  <c r="C607" i="2"/>
  <c r="C609" i="2"/>
  <c r="C601" i="2"/>
  <c r="C588" i="2"/>
  <c r="C590" i="2"/>
  <c r="C591" i="2"/>
  <c r="C593" i="2"/>
  <c r="C594" i="2"/>
  <c r="C587" i="2"/>
  <c r="C579" i="2"/>
  <c r="C581" i="2"/>
  <c r="C582" i="2"/>
  <c r="C583" i="2"/>
  <c r="C578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53" i="2"/>
  <c r="C535" i="2"/>
  <c r="C538" i="2"/>
  <c r="C541" i="2"/>
  <c r="C544" i="2"/>
  <c r="C547" i="2"/>
  <c r="C550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07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484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61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40" i="2"/>
  <c r="C439" i="2"/>
  <c r="F462" i="1"/>
  <c r="F463" i="1" s="1"/>
  <c r="C728" i="2" s="1"/>
  <c r="E462" i="1"/>
  <c r="E463" i="1" s="1"/>
  <c r="D719" i="2" s="1"/>
  <c r="D764" i="2"/>
  <c r="C764" i="2"/>
  <c r="D755" i="2"/>
  <c r="C755" i="2"/>
  <c r="E474" i="1"/>
  <c r="D738" i="2" s="1"/>
  <c r="D742" i="2"/>
  <c r="D737" i="2"/>
  <c r="D736" i="2"/>
  <c r="D735" i="2"/>
  <c r="D734" i="2"/>
  <c r="D733" i="2"/>
  <c r="C742" i="2"/>
  <c r="C734" i="2"/>
  <c r="C735" i="2"/>
  <c r="C736" i="2"/>
  <c r="C737" i="2"/>
  <c r="C733" i="2"/>
  <c r="D1126" i="2"/>
  <c r="C1126" i="2"/>
  <c r="C317" i="1"/>
  <c r="D1114" i="2"/>
  <c r="C1114" i="2"/>
  <c r="D725" i="2"/>
  <c r="C725" i="2"/>
  <c r="B725" i="2"/>
  <c r="D716" i="2"/>
  <c r="C716" i="2"/>
  <c r="B716" i="2"/>
  <c r="B378" i="2"/>
  <c r="B320" i="2"/>
  <c r="D208" i="2"/>
  <c r="D209" i="2"/>
  <c r="C209" i="2"/>
  <c r="C208" i="2"/>
  <c r="B212" i="2"/>
  <c r="K237" i="1"/>
  <c r="C420" i="2" s="1"/>
  <c r="D1585" i="2"/>
  <c r="C1198" i="2"/>
  <c r="D371" i="2"/>
  <c r="D370" i="2"/>
  <c r="D369" i="2"/>
  <c r="D367" i="2"/>
  <c r="D366" i="2"/>
  <c r="D364" i="2"/>
  <c r="D363" i="2"/>
  <c r="D362" i="2"/>
  <c r="D361" i="2"/>
  <c r="D360" i="2"/>
  <c r="D358" i="2"/>
  <c r="D357" i="2"/>
  <c r="D356" i="2"/>
  <c r="D355" i="2"/>
  <c r="D354" i="2"/>
  <c r="D353" i="2"/>
  <c r="D351" i="2"/>
  <c r="D350" i="2"/>
  <c r="D349" i="2"/>
  <c r="D348" i="2"/>
  <c r="D347" i="2"/>
  <c r="D346" i="2"/>
  <c r="D345" i="2"/>
  <c r="D343" i="2"/>
  <c r="D342" i="2"/>
  <c r="D340" i="2"/>
  <c r="D332" i="2"/>
  <c r="D327" i="2"/>
  <c r="D326" i="2"/>
  <c r="D325" i="2"/>
  <c r="D323" i="2"/>
  <c r="D322" i="2"/>
  <c r="J237" i="1"/>
  <c r="C404" i="2" s="1"/>
  <c r="I237" i="1"/>
  <c r="D388" i="2" s="1"/>
  <c r="C1609" i="2"/>
  <c r="C1610" i="2"/>
  <c r="C1608" i="2"/>
  <c r="C1605" i="2"/>
  <c r="C1606" i="2"/>
  <c r="C1604" i="2"/>
  <c r="D431" i="2"/>
  <c r="D430" i="2"/>
  <c r="D428" i="2"/>
  <c r="D427" i="2"/>
  <c r="C430" i="2"/>
  <c r="C431" i="2"/>
  <c r="C428" i="2"/>
  <c r="C427" i="2"/>
  <c r="D423" i="2"/>
  <c r="D422" i="2"/>
  <c r="D421" i="2"/>
  <c r="D419" i="2"/>
  <c r="D418" i="2"/>
  <c r="D417" i="2"/>
  <c r="D416" i="2"/>
  <c r="D415" i="2"/>
  <c r="D414" i="2"/>
  <c r="D413" i="2"/>
  <c r="D412" i="2"/>
  <c r="D411" i="2"/>
  <c r="C412" i="2"/>
  <c r="C413" i="2"/>
  <c r="C414" i="2"/>
  <c r="C415" i="2"/>
  <c r="C416" i="2"/>
  <c r="C417" i="2"/>
  <c r="C418" i="2"/>
  <c r="C419" i="2"/>
  <c r="C421" i="2"/>
  <c r="C422" i="2"/>
  <c r="C423" i="2"/>
  <c r="D407" i="2"/>
  <c r="D406" i="2"/>
  <c r="D405" i="2"/>
  <c r="D403" i="2"/>
  <c r="D402" i="2"/>
  <c r="D401" i="2"/>
  <c r="D400" i="2"/>
  <c r="D399" i="2"/>
  <c r="D398" i="2"/>
  <c r="D397" i="2"/>
  <c r="D396" i="2"/>
  <c r="D395" i="2"/>
  <c r="C396" i="2"/>
  <c r="C397" i="2"/>
  <c r="C398" i="2"/>
  <c r="C399" i="2"/>
  <c r="C400" i="2"/>
  <c r="C401" i="2"/>
  <c r="C402" i="2"/>
  <c r="C403" i="2"/>
  <c r="C405" i="2"/>
  <c r="C406" i="2"/>
  <c r="C407" i="2"/>
  <c r="C395" i="2"/>
  <c r="D391" i="2"/>
  <c r="D390" i="2"/>
  <c r="D389" i="2"/>
  <c r="D387" i="2"/>
  <c r="D386" i="2"/>
  <c r="D385" i="2"/>
  <c r="D384" i="2"/>
  <c r="D383" i="2"/>
  <c r="D382" i="2"/>
  <c r="D381" i="2"/>
  <c r="D380" i="2"/>
  <c r="D379" i="2"/>
  <c r="C380" i="2"/>
  <c r="C381" i="2"/>
  <c r="C382" i="2"/>
  <c r="C383" i="2"/>
  <c r="C384" i="2"/>
  <c r="C385" i="2"/>
  <c r="C386" i="2"/>
  <c r="C387" i="2"/>
  <c r="C389" i="2"/>
  <c r="C390" i="2"/>
  <c r="C391" i="2"/>
  <c r="C379" i="2"/>
  <c r="C410" i="2"/>
  <c r="C394" i="2"/>
  <c r="C378" i="2"/>
  <c r="C340" i="2"/>
  <c r="C342" i="2"/>
  <c r="C343" i="2"/>
  <c r="C345" i="2"/>
  <c r="C346" i="2"/>
  <c r="C347" i="2"/>
  <c r="C348" i="2"/>
  <c r="C349" i="2"/>
  <c r="C350" i="2"/>
  <c r="C351" i="2"/>
  <c r="C353" i="2"/>
  <c r="C354" i="2"/>
  <c r="C355" i="2"/>
  <c r="C356" i="2"/>
  <c r="C357" i="2"/>
  <c r="C358" i="2"/>
  <c r="C360" i="2"/>
  <c r="C361" i="2"/>
  <c r="C362" i="2"/>
  <c r="C363" i="2"/>
  <c r="C364" i="2"/>
  <c r="C366" i="2"/>
  <c r="C367" i="2"/>
  <c r="C369" i="2"/>
  <c r="C370" i="2"/>
  <c r="C371" i="2"/>
  <c r="C323" i="2"/>
  <c r="C325" i="2"/>
  <c r="C326" i="2"/>
  <c r="C327" i="2"/>
  <c r="C332" i="2"/>
  <c r="C322" i="2"/>
  <c r="B315" i="2"/>
  <c r="C1317" i="2"/>
  <c r="C1295" i="2"/>
  <c r="C1294" i="2"/>
  <c r="C1280" i="2"/>
  <c r="C1279" i="2"/>
  <c r="C1278" i="2"/>
  <c r="C1277" i="2"/>
  <c r="C1273" i="2"/>
  <c r="C1272" i="2"/>
  <c r="C1271" i="2"/>
  <c r="C1270" i="2"/>
  <c r="D1247" i="2"/>
  <c r="D1246" i="2"/>
  <c r="D1245" i="2"/>
  <c r="D1243" i="2"/>
  <c r="D1241" i="2"/>
  <c r="D1240" i="2"/>
  <c r="D1239" i="2"/>
  <c r="D1238" i="2"/>
  <c r="D1237" i="2"/>
  <c r="D1236" i="2"/>
  <c r="D1234" i="2"/>
  <c r="D1233" i="2"/>
  <c r="D1232" i="2"/>
  <c r="D1227" i="2"/>
  <c r="D1226" i="2"/>
  <c r="D1225" i="2"/>
  <c r="D1223" i="2"/>
  <c r="D1221" i="2"/>
  <c r="D1220" i="2"/>
  <c r="D1219" i="2"/>
  <c r="D1218" i="2"/>
  <c r="D1217" i="2"/>
  <c r="D1216" i="2"/>
  <c r="D1214" i="2"/>
  <c r="D1213" i="2"/>
  <c r="D1212" i="2"/>
  <c r="C1233" i="2"/>
  <c r="C1234" i="2"/>
  <c r="C1236" i="2"/>
  <c r="C1237" i="2"/>
  <c r="C1238" i="2"/>
  <c r="C1239" i="2"/>
  <c r="C1240" i="2"/>
  <c r="C1241" i="2"/>
  <c r="C1243" i="2"/>
  <c r="C1245" i="2"/>
  <c r="C1246" i="2"/>
  <c r="C1247" i="2"/>
  <c r="C1232" i="2"/>
  <c r="C1218" i="2"/>
  <c r="C1219" i="2"/>
  <c r="C1220" i="2"/>
  <c r="C1221" i="2"/>
  <c r="C1223" i="2"/>
  <c r="C1225" i="2"/>
  <c r="C1226" i="2"/>
  <c r="C1227" i="2"/>
  <c r="C1213" i="2"/>
  <c r="C1214" i="2"/>
  <c r="C1216" i="2"/>
  <c r="C1217" i="2"/>
  <c r="C1212" i="2"/>
  <c r="D1207" i="2"/>
  <c r="D1206" i="2"/>
  <c r="C1207" i="2"/>
  <c r="C1206" i="2"/>
  <c r="D1201" i="2"/>
  <c r="D1199" i="2"/>
  <c r="D1198" i="2"/>
  <c r="D1197" i="2"/>
  <c r="D1196" i="2"/>
  <c r="D1195" i="2"/>
  <c r="C1196" i="2"/>
  <c r="C1197" i="2"/>
  <c r="C1199" i="2"/>
  <c r="C1201" i="2"/>
  <c r="C1195" i="2"/>
  <c r="I251" i="1"/>
  <c r="D432" i="2" s="1"/>
  <c r="I248" i="1"/>
  <c r="J204" i="1"/>
  <c r="D365" i="2" s="1"/>
  <c r="J198" i="1"/>
  <c r="D359" i="2" s="1"/>
  <c r="J191" i="1"/>
  <c r="J178" i="1"/>
  <c r="D339" i="2" s="1"/>
  <c r="D328" i="2"/>
  <c r="I928" i="1"/>
  <c r="C1235" i="2" s="1"/>
  <c r="F792" i="1"/>
  <c r="C1117" i="2" s="1"/>
  <c r="D200" i="2"/>
  <c r="D201" i="2"/>
  <c r="D202" i="2"/>
  <c r="D203" i="2"/>
  <c r="K301" i="1"/>
  <c r="C574" i="2" s="1"/>
  <c r="F301" i="1"/>
  <c r="C482" i="2" s="1"/>
  <c r="G301" i="1"/>
  <c r="C505" i="2" s="1"/>
  <c r="H301" i="1"/>
  <c r="C528" i="2" s="1"/>
  <c r="E301" i="1"/>
  <c r="C459" i="2" s="1"/>
  <c r="B1516" i="2"/>
  <c r="B1517" i="2"/>
  <c r="B800" i="2"/>
  <c r="B801" i="2"/>
  <c r="B802" i="2"/>
  <c r="B799" i="2"/>
  <c r="B794" i="2"/>
  <c r="B795" i="2"/>
  <c r="B796" i="2"/>
  <c r="B793" i="2"/>
  <c r="D706" i="2"/>
  <c r="C706" i="2"/>
  <c r="D705" i="2"/>
  <c r="C705" i="2"/>
  <c r="D708" i="2"/>
  <c r="D701" i="2"/>
  <c r="D700" i="2"/>
  <c r="D696" i="2"/>
  <c r="D695" i="2"/>
  <c r="B194" i="2"/>
  <c r="D774" i="2"/>
  <c r="D773" i="2"/>
  <c r="D771" i="2"/>
  <c r="D770" i="2"/>
  <c r="C774" i="2"/>
  <c r="C773" i="2"/>
  <c r="C771" i="2"/>
  <c r="C770" i="2"/>
  <c r="C203" i="2"/>
  <c r="C202" i="2"/>
  <c r="C201" i="2"/>
  <c r="C200" i="2"/>
  <c r="C205" i="2"/>
  <c r="E306" i="1"/>
  <c r="I299" i="1"/>
  <c r="C549" i="2" s="1"/>
  <c r="I298" i="1"/>
  <c r="C548" i="2" s="1"/>
  <c r="I296" i="1"/>
  <c r="C546" i="2" s="1"/>
  <c r="I295" i="1"/>
  <c r="C545" i="2" s="1"/>
  <c r="I293" i="1"/>
  <c r="C543" i="2" s="1"/>
  <c r="I292" i="1"/>
  <c r="C542" i="2" s="1"/>
  <c r="I290" i="1"/>
  <c r="C540" i="2" s="1"/>
  <c r="I289" i="1"/>
  <c r="C539" i="2" s="1"/>
  <c r="I287" i="1"/>
  <c r="C537" i="2" s="1"/>
  <c r="I286" i="1"/>
  <c r="C536" i="2" s="1"/>
  <c r="I284" i="1"/>
  <c r="C534" i="2" s="1"/>
  <c r="I283" i="1"/>
  <c r="C533" i="2" s="1"/>
  <c r="I282" i="1"/>
  <c r="C532" i="2" s="1"/>
  <c r="I281" i="1"/>
  <c r="I280" i="1"/>
  <c r="C1512" i="2"/>
  <c r="D1295" i="2"/>
  <c r="G1304" i="1"/>
  <c r="D1662" i="2" s="1"/>
  <c r="G1303" i="1"/>
  <c r="C1661" i="2" s="1"/>
  <c r="G1302" i="1"/>
  <c r="C1660" i="2" s="1"/>
  <c r="G1301" i="1"/>
  <c r="C1659" i="2" s="1"/>
  <c r="G1300" i="1"/>
  <c r="D1658" i="2" s="1"/>
  <c r="D1580" i="2"/>
  <c r="D1579" i="2"/>
  <c r="D1578" i="2"/>
  <c r="D1577" i="2"/>
  <c r="D1575" i="2"/>
  <c r="D1574" i="2"/>
  <c r="D1573" i="2"/>
  <c r="D1572" i="2"/>
  <c r="D1569" i="2"/>
  <c r="D1568" i="2"/>
  <c r="D1567" i="2"/>
  <c r="C1585" i="2"/>
  <c r="C1578" i="2"/>
  <c r="C1579" i="2"/>
  <c r="C1580" i="2"/>
  <c r="C1577" i="2"/>
  <c r="C1575" i="2"/>
  <c r="C1574" i="2"/>
  <c r="C1573" i="2"/>
  <c r="C1572" i="2"/>
  <c r="C1569" i="2"/>
  <c r="C1568" i="2"/>
  <c r="D1537" i="2"/>
  <c r="D1536" i="2"/>
  <c r="D1535" i="2"/>
  <c r="D1534" i="2"/>
  <c r="D1533" i="2"/>
  <c r="C1535" i="2"/>
  <c r="C1536" i="2"/>
  <c r="C1537" i="2"/>
  <c r="C1534" i="2"/>
  <c r="C1533" i="2"/>
  <c r="D1513" i="2"/>
  <c r="D1512" i="2"/>
  <c r="D1511" i="2"/>
  <c r="D1510" i="2"/>
  <c r="D1509" i="2"/>
  <c r="C1510" i="2"/>
  <c r="C1511" i="2"/>
  <c r="C1513" i="2"/>
  <c r="C1509" i="2"/>
  <c r="C1584" i="2"/>
  <c r="D1583" i="2"/>
  <c r="I1274" i="1"/>
  <c r="C1582" i="2" s="1"/>
  <c r="B199" i="2"/>
  <c r="D204" i="2"/>
  <c r="D1379" i="2"/>
  <c r="C1379" i="2"/>
  <c r="B1449" i="2"/>
  <c r="B1433" i="2"/>
  <c r="B1418" i="2"/>
  <c r="B1384" i="2"/>
  <c r="B1370" i="2"/>
  <c r="B1366" i="2"/>
  <c r="B1365" i="2"/>
  <c r="B1364" i="2"/>
  <c r="B1363" i="2"/>
  <c r="B1362" i="2"/>
  <c r="B1356" i="2"/>
  <c r="B1355" i="2"/>
  <c r="B1354" i="2"/>
  <c r="B1353" i="2"/>
  <c r="B1352" i="2"/>
  <c r="C1624" i="2"/>
  <c r="C1623" i="2"/>
  <c r="D1122" i="1"/>
  <c r="D1452" i="2" s="1"/>
  <c r="D1119" i="1"/>
  <c r="D1449" i="2" s="1"/>
  <c r="D1104" i="1"/>
  <c r="C1436" i="2" s="1"/>
  <c r="D1101" i="1"/>
  <c r="C1433" i="2" s="1"/>
  <c r="D1086" i="1"/>
  <c r="D1421" i="2" s="1"/>
  <c r="D1083" i="1"/>
  <c r="C1418" i="2" s="1"/>
  <c r="D1381" i="2"/>
  <c r="D1377" i="2"/>
  <c r="C1381" i="2"/>
  <c r="C1377" i="2"/>
  <c r="E1066" i="1"/>
  <c r="D1406" i="2" s="1"/>
  <c r="D1451" i="2"/>
  <c r="D1450" i="2"/>
  <c r="D1448" i="2"/>
  <c r="D1447" i="2"/>
  <c r="D1446" i="2"/>
  <c r="D1445" i="2"/>
  <c r="D1444" i="2"/>
  <c r="D1443" i="2"/>
  <c r="D1442" i="2"/>
  <c r="D1441" i="2"/>
  <c r="D1435" i="2"/>
  <c r="D1434" i="2"/>
  <c r="D1432" i="2"/>
  <c r="D1431" i="2"/>
  <c r="D1430" i="2"/>
  <c r="D1429" i="2"/>
  <c r="D1428" i="2"/>
  <c r="D1427" i="2"/>
  <c r="D1426" i="2"/>
  <c r="D1425" i="2"/>
  <c r="D1420" i="2"/>
  <c r="D1419" i="2"/>
  <c r="D1417" i="2"/>
  <c r="D1416" i="2"/>
  <c r="D1415" i="2"/>
  <c r="D1414" i="2"/>
  <c r="D1413" i="2"/>
  <c r="D1412" i="2"/>
  <c r="D1411" i="2"/>
  <c r="D1410" i="2"/>
  <c r="C1451" i="2"/>
  <c r="C1450" i="2"/>
  <c r="C1448" i="2"/>
  <c r="C1447" i="2"/>
  <c r="C1446" i="2"/>
  <c r="C1445" i="2"/>
  <c r="C1444" i="2"/>
  <c r="C1443" i="2"/>
  <c r="C1442" i="2"/>
  <c r="C1441" i="2"/>
  <c r="C1435" i="2"/>
  <c r="C1434" i="2"/>
  <c r="C1432" i="2"/>
  <c r="C1431" i="2"/>
  <c r="C1430" i="2"/>
  <c r="C1429" i="2"/>
  <c r="C1428" i="2"/>
  <c r="C1427" i="2"/>
  <c r="C1426" i="2"/>
  <c r="C1425" i="2"/>
  <c r="C1420" i="2"/>
  <c r="C1419" i="2"/>
  <c r="C1417" i="2"/>
  <c r="C1416" i="2"/>
  <c r="C1415" i="2"/>
  <c r="C1414" i="2"/>
  <c r="C1413" i="2"/>
  <c r="C1412" i="2"/>
  <c r="C1396" i="2"/>
  <c r="D1398" i="2"/>
  <c r="D1397" i="2"/>
  <c r="D1396" i="2"/>
  <c r="C1398" i="2"/>
  <c r="C1397" i="2"/>
  <c r="D1393" i="2"/>
  <c r="D1392" i="2"/>
  <c r="D1391" i="2"/>
  <c r="C1393" i="2"/>
  <c r="C1392" i="2"/>
  <c r="C1391" i="2"/>
  <c r="D1388" i="2"/>
  <c r="D1387" i="2"/>
  <c r="D1386" i="2"/>
  <c r="C1388" i="2"/>
  <c r="C1387" i="2"/>
  <c r="C1386" i="2"/>
  <c r="D1294" i="2"/>
  <c r="E980" i="1"/>
  <c r="D1296" i="2" s="1"/>
  <c r="I1209" i="1"/>
  <c r="I1210" i="1" s="1"/>
  <c r="C1539" i="2" s="1"/>
  <c r="E1055" i="1"/>
  <c r="D1394" i="2" s="1"/>
  <c r="F1055" i="1"/>
  <c r="D1399" i="2" s="1"/>
  <c r="D1055" i="1"/>
  <c r="D1389" i="2" s="1"/>
  <c r="D1110" i="2"/>
  <c r="D1111" i="2"/>
  <c r="D1112" i="2"/>
  <c r="D1113" i="2"/>
  <c r="D1115" i="2"/>
  <c r="C1115" i="2"/>
  <c r="C1113" i="2"/>
  <c r="C1112" i="2"/>
  <c r="C1111" i="2"/>
  <c r="C1110" i="2"/>
  <c r="D721" i="2"/>
  <c r="D722" i="2"/>
  <c r="D723" i="2"/>
  <c r="D724" i="2"/>
  <c r="D726" i="2"/>
  <c r="C726" i="2"/>
  <c r="C724" i="2"/>
  <c r="C723" i="2"/>
  <c r="C722" i="2"/>
  <c r="C721" i="2"/>
  <c r="D712" i="2"/>
  <c r="D713" i="2"/>
  <c r="D714" i="2"/>
  <c r="D715" i="2"/>
  <c r="D717" i="2"/>
  <c r="C717" i="2"/>
  <c r="C715" i="2"/>
  <c r="C714" i="2"/>
  <c r="C713" i="2"/>
  <c r="C712" i="2"/>
  <c r="D1120" i="2"/>
  <c r="D1121" i="2"/>
  <c r="D1122" i="2"/>
  <c r="D1123" i="2"/>
  <c r="D1125" i="2"/>
  <c r="D1127" i="2"/>
  <c r="C1127" i="2"/>
  <c r="C1125" i="2"/>
  <c r="C1123" i="2"/>
  <c r="C1122" i="2"/>
  <c r="C1121" i="2"/>
  <c r="C1120" i="2"/>
  <c r="J801" i="1"/>
  <c r="D1124" i="2" s="1"/>
  <c r="B419" i="1"/>
  <c r="D855" i="2"/>
  <c r="C855" i="2"/>
  <c r="D837" i="2"/>
  <c r="C837" i="2"/>
  <c r="D819" i="2"/>
  <c r="C819" i="2"/>
  <c r="J552" i="1"/>
  <c r="C873" i="2" s="1"/>
  <c r="D1648" i="2"/>
  <c r="D1647" i="2"/>
  <c r="C1648" i="2"/>
  <c r="C1647" i="2"/>
  <c r="C1639" i="2"/>
  <c r="C695" i="2"/>
  <c r="C696" i="2"/>
  <c r="C700" i="2"/>
  <c r="C701" i="2"/>
  <c r="D698" i="2"/>
  <c r="C195" i="2"/>
  <c r="C196" i="2"/>
  <c r="D196" i="2"/>
  <c r="D195" i="2"/>
  <c r="C95" i="1"/>
  <c r="D197" i="2" s="1"/>
  <c r="C1322" i="2"/>
  <c r="C1323" i="2"/>
  <c r="C1326" i="2"/>
  <c r="C1327" i="2"/>
  <c r="C1330" i="2"/>
  <c r="C1331" i="2"/>
  <c r="C1334" i="2"/>
  <c r="C1335" i="2"/>
  <c r="C1338" i="2"/>
  <c r="C1339" i="2"/>
  <c r="C1342" i="2"/>
  <c r="C1343" i="2"/>
  <c r="C1346" i="2"/>
  <c r="C1347" i="2"/>
  <c r="D1347" i="2"/>
  <c r="D1346" i="2"/>
  <c r="D1343" i="2"/>
  <c r="D1342" i="2"/>
  <c r="D1339" i="2"/>
  <c r="D1338" i="2"/>
  <c r="D1335" i="2"/>
  <c r="D1334" i="2"/>
  <c r="D1331" i="2"/>
  <c r="D1330" i="2"/>
  <c r="D1327" i="2"/>
  <c r="D1326" i="2"/>
  <c r="D1322" i="2"/>
  <c r="K1007" i="1"/>
  <c r="D1344" i="2" s="1"/>
  <c r="L1007" i="1"/>
  <c r="D1348" i="2" s="1"/>
  <c r="C808" i="2"/>
  <c r="C809" i="2"/>
  <c r="C810" i="2"/>
  <c r="C811" i="2"/>
  <c r="C812" i="2"/>
  <c r="C813" i="2"/>
  <c r="C814" i="2"/>
  <c r="C815" i="2"/>
  <c r="C816" i="2"/>
  <c r="C817" i="2"/>
  <c r="C818" i="2"/>
  <c r="C820" i="2"/>
  <c r="C821" i="2"/>
  <c r="C822" i="2"/>
  <c r="C823" i="2"/>
  <c r="C826" i="2"/>
  <c r="C827" i="2"/>
  <c r="C828" i="2"/>
  <c r="C829" i="2"/>
  <c r="C830" i="2"/>
  <c r="C831" i="2"/>
  <c r="C832" i="2"/>
  <c r="C833" i="2"/>
  <c r="C834" i="2"/>
  <c r="C835" i="2"/>
  <c r="C836" i="2"/>
  <c r="C838" i="2"/>
  <c r="C839" i="2"/>
  <c r="C840" i="2"/>
  <c r="C841" i="2"/>
  <c r="C844" i="2"/>
  <c r="C845" i="2"/>
  <c r="C846" i="2"/>
  <c r="C847" i="2"/>
  <c r="C848" i="2"/>
  <c r="C849" i="2"/>
  <c r="C850" i="2"/>
  <c r="C851" i="2"/>
  <c r="C852" i="2"/>
  <c r="C853" i="2"/>
  <c r="C854" i="2"/>
  <c r="C856" i="2"/>
  <c r="C857" i="2"/>
  <c r="C858" i="2"/>
  <c r="C859" i="2"/>
  <c r="C862" i="2"/>
  <c r="C866" i="2"/>
  <c r="C874" i="2"/>
  <c r="D874" i="2"/>
  <c r="D866" i="2"/>
  <c r="D862" i="2"/>
  <c r="D859" i="2"/>
  <c r="D858" i="2"/>
  <c r="D857" i="2"/>
  <c r="D856" i="2"/>
  <c r="D854" i="2"/>
  <c r="D853" i="2"/>
  <c r="D852" i="2"/>
  <c r="D851" i="2"/>
  <c r="D850" i="2"/>
  <c r="D849" i="2"/>
  <c r="D848" i="2"/>
  <c r="D847" i="2"/>
  <c r="D846" i="2"/>
  <c r="D845" i="2"/>
  <c r="D844" i="2"/>
  <c r="D841" i="2"/>
  <c r="D840" i="2"/>
  <c r="D839" i="2"/>
  <c r="D838" i="2"/>
  <c r="D836" i="2"/>
  <c r="D835" i="2"/>
  <c r="D834" i="2"/>
  <c r="D833" i="2"/>
  <c r="D832" i="2"/>
  <c r="D831" i="2"/>
  <c r="D830" i="2"/>
  <c r="D829" i="2"/>
  <c r="D828" i="2"/>
  <c r="D827" i="2"/>
  <c r="D826" i="2"/>
  <c r="D823" i="2"/>
  <c r="D822" i="2"/>
  <c r="D821" i="2"/>
  <c r="D820" i="2"/>
  <c r="D818" i="2"/>
  <c r="D817" i="2"/>
  <c r="D816" i="2"/>
  <c r="D815" i="2"/>
  <c r="D814" i="2"/>
  <c r="D813" i="2"/>
  <c r="D812" i="2"/>
  <c r="D811" i="2"/>
  <c r="D810" i="2"/>
  <c r="D809" i="2"/>
  <c r="D808" i="2"/>
  <c r="J544" i="1"/>
  <c r="D865" i="2" s="1"/>
  <c r="J546" i="1"/>
  <c r="D867" i="2" s="1"/>
  <c r="J547" i="1"/>
  <c r="D868" i="2" s="1"/>
  <c r="J548" i="1"/>
  <c r="C869" i="2" s="1"/>
  <c r="J549" i="1"/>
  <c r="C870" i="2" s="1"/>
  <c r="J550" i="1"/>
  <c r="D871" i="2" s="1"/>
  <c r="J551" i="1"/>
  <c r="D872" i="2" s="1"/>
  <c r="J554" i="1"/>
  <c r="D875" i="2" s="1"/>
  <c r="C793" i="2"/>
  <c r="C794" i="2"/>
  <c r="C795" i="2"/>
  <c r="C796" i="2"/>
  <c r="C799" i="2"/>
  <c r="C800" i="2"/>
  <c r="C801" i="2"/>
  <c r="C802" i="2"/>
  <c r="C803" i="2"/>
  <c r="D803" i="2"/>
  <c r="D802" i="2"/>
  <c r="D801" i="2"/>
  <c r="D800" i="2"/>
  <c r="D799" i="2"/>
  <c r="D796" i="2"/>
  <c r="D795" i="2"/>
  <c r="D794" i="2"/>
  <c r="D793" i="2"/>
  <c r="J556" i="1"/>
  <c r="D877" i="2" s="1"/>
  <c r="J555" i="1"/>
  <c r="D876" i="2" s="1"/>
  <c r="J543" i="1"/>
  <c r="D864" i="2" s="1"/>
  <c r="J542" i="1"/>
  <c r="C863" i="2" s="1"/>
  <c r="H557" i="1"/>
  <c r="C842" i="2" s="1"/>
  <c r="I557" i="1"/>
  <c r="C860" i="2" s="1"/>
  <c r="G557" i="1"/>
  <c r="C824" i="2" s="1"/>
  <c r="D1092" i="2"/>
  <c r="C1092" i="2"/>
  <c r="D1061" i="2"/>
  <c r="C1061" i="2"/>
  <c r="D1046" i="2"/>
  <c r="C1046" i="2"/>
  <c r="D1031" i="2"/>
  <c r="C1031" i="2"/>
  <c r="D1016" i="2"/>
  <c r="C1016" i="2"/>
  <c r="D1001" i="2"/>
  <c r="C1001" i="2"/>
  <c r="D986" i="2"/>
  <c r="C986" i="2"/>
  <c r="D971" i="2"/>
  <c r="C971" i="2"/>
  <c r="L774" i="1"/>
  <c r="C1107" i="2" s="1"/>
  <c r="C1543" i="2"/>
  <c r="H1209" i="1"/>
  <c r="D1531" i="2" s="1"/>
  <c r="C1542" i="2"/>
  <c r="G1209" i="1"/>
  <c r="G1210" i="1" s="1"/>
  <c r="D1543" i="2"/>
  <c r="D1542" i="2"/>
  <c r="C1411" i="2"/>
  <c r="C1410" i="2"/>
  <c r="D1469" i="2"/>
  <c r="D1468" i="2"/>
  <c r="D779" i="2"/>
  <c r="D780" i="2"/>
  <c r="D781" i="2"/>
  <c r="D782" i="2"/>
  <c r="D783" i="2"/>
  <c r="D784" i="2"/>
  <c r="D785" i="2"/>
  <c r="D786" i="2"/>
  <c r="C786" i="2"/>
  <c r="C785" i="2"/>
  <c r="C784" i="2"/>
  <c r="C783" i="2"/>
  <c r="C782" i="2"/>
  <c r="C781" i="2"/>
  <c r="C780" i="2"/>
  <c r="C779" i="2"/>
  <c r="D758" i="2"/>
  <c r="D759" i="2"/>
  <c r="D760" i="2"/>
  <c r="D761" i="2"/>
  <c r="K485" i="1"/>
  <c r="D762" i="2" s="1"/>
  <c r="D763" i="2"/>
  <c r="D765" i="2"/>
  <c r="C765" i="2"/>
  <c r="C763" i="2"/>
  <c r="C761" i="2"/>
  <c r="C760" i="2"/>
  <c r="C759" i="2"/>
  <c r="C758" i="2"/>
  <c r="D749" i="2"/>
  <c r="D750" i="2"/>
  <c r="D751" i="2"/>
  <c r="D752" i="2"/>
  <c r="J485" i="1"/>
  <c r="C753" i="2" s="1"/>
  <c r="D754" i="2"/>
  <c r="D756" i="2"/>
  <c r="C756" i="2"/>
  <c r="C754" i="2"/>
  <c r="C752" i="2"/>
  <c r="C751" i="2"/>
  <c r="C750" i="2"/>
  <c r="C749" i="2"/>
  <c r="G968" i="1"/>
  <c r="C1286" i="2" s="1"/>
  <c r="H968" i="1"/>
  <c r="C1287" i="2" s="1"/>
  <c r="H941" i="1"/>
  <c r="C1228" i="2" s="1"/>
  <c r="H935" i="1"/>
  <c r="D1222" i="2" s="1"/>
  <c r="H928" i="1"/>
  <c r="D1215" i="2" s="1"/>
  <c r="D1372" i="2"/>
  <c r="D1373" i="2"/>
  <c r="D1371" i="2"/>
  <c r="J1017" i="1"/>
  <c r="C1357" i="2" s="1"/>
  <c r="K1017" i="1"/>
  <c r="C1358" i="2" s="1"/>
  <c r="J1024" i="1"/>
  <c r="D1367" i="2" s="1"/>
  <c r="K1024" i="1"/>
  <c r="C1368" i="2" s="1"/>
  <c r="D1361" i="2"/>
  <c r="D1368" i="2" s="1"/>
  <c r="D1351" i="2"/>
  <c r="D1358" i="2" s="1"/>
  <c r="D1526" i="2"/>
  <c r="D922" i="2"/>
  <c r="D923" i="2"/>
  <c r="C923" i="2"/>
  <c r="C922" i="2"/>
  <c r="D1665" i="2"/>
  <c r="D1666" i="2"/>
  <c r="D1667" i="2"/>
  <c r="D1668" i="2"/>
  <c r="D1669" i="2"/>
  <c r="D1670" i="2"/>
  <c r="C1670" i="2"/>
  <c r="C1669" i="2"/>
  <c r="C1668" i="2"/>
  <c r="C1667" i="2"/>
  <c r="C1666" i="2"/>
  <c r="C1665" i="2"/>
  <c r="D1627" i="2"/>
  <c r="D1628" i="2"/>
  <c r="D1629" i="2"/>
  <c r="D1631" i="2"/>
  <c r="D1632" i="2"/>
  <c r="D1635" i="2"/>
  <c r="D1636" i="2"/>
  <c r="D1649" i="2"/>
  <c r="C1632" i="2"/>
  <c r="C1631" i="2"/>
  <c r="C1628" i="2"/>
  <c r="C1627" i="2"/>
  <c r="D1604" i="2"/>
  <c r="D1605" i="2"/>
  <c r="D1606" i="2"/>
  <c r="D1608" i="2"/>
  <c r="D1609" i="2"/>
  <c r="D1610" i="2"/>
  <c r="D1612" i="2"/>
  <c r="C1613" i="2"/>
  <c r="K1292" i="1"/>
  <c r="D1614" i="2" s="1"/>
  <c r="K663" i="1"/>
  <c r="C675" i="2"/>
  <c r="C676" i="2"/>
  <c r="D1556" i="2"/>
  <c r="D1555" i="2"/>
  <c r="D1552" i="2"/>
  <c r="D1551" i="2"/>
  <c r="D1530" i="2"/>
  <c r="D1529" i="2"/>
  <c r="D1528" i="2"/>
  <c r="D1527" i="2"/>
  <c r="D1523" i="2"/>
  <c r="D1522" i="2"/>
  <c r="D1521" i="2"/>
  <c r="D1520" i="2"/>
  <c r="D1519" i="2"/>
  <c r="D1188" i="2"/>
  <c r="D1187" i="2"/>
  <c r="D1186" i="2"/>
  <c r="D1185" i="2"/>
  <c r="D1182" i="2"/>
  <c r="D1181" i="2"/>
  <c r="D1180" i="2"/>
  <c r="D1179" i="2"/>
  <c r="D1178" i="2"/>
  <c r="D1177" i="2"/>
  <c r="D1173" i="2"/>
  <c r="D1172" i="2"/>
  <c r="D1170" i="2"/>
  <c r="D1169" i="2"/>
  <c r="D1167" i="2"/>
  <c r="D1166" i="2"/>
  <c r="G844" i="1"/>
  <c r="D1158" i="2" s="1"/>
  <c r="D1157" i="2"/>
  <c r="D1156" i="2"/>
  <c r="D1155" i="2"/>
  <c r="D1154" i="2"/>
  <c r="D1153" i="2"/>
  <c r="D1152" i="2"/>
  <c r="E820" i="1"/>
  <c r="C1134" i="2" s="1"/>
  <c r="G832" i="1"/>
  <c r="D1147" i="2" s="1"/>
  <c r="D1146" i="2"/>
  <c r="D1145" i="2"/>
  <c r="D1144" i="2"/>
  <c r="D1143" i="2"/>
  <c r="D1142" i="2"/>
  <c r="F820" i="1"/>
  <c r="D1139" i="2" s="1"/>
  <c r="D1138" i="2"/>
  <c r="D1137" i="2"/>
  <c r="D1136" i="2"/>
  <c r="D1133" i="2"/>
  <c r="D1132" i="2"/>
  <c r="D1131" i="2"/>
  <c r="L762" i="1"/>
  <c r="C1095" i="2" s="1"/>
  <c r="L763" i="1"/>
  <c r="C1096" i="2" s="1"/>
  <c r="L764" i="1"/>
  <c r="D1097" i="2" s="1"/>
  <c r="L765" i="1"/>
  <c r="D1098" i="2" s="1"/>
  <c r="L768" i="1"/>
  <c r="D1101" i="2" s="1"/>
  <c r="L769" i="1"/>
  <c r="D1102" i="2" s="1"/>
  <c r="L770" i="1"/>
  <c r="C1103" i="2" s="1"/>
  <c r="L771" i="1"/>
  <c r="C1104" i="2" s="1"/>
  <c r="D1100" i="2"/>
  <c r="D1094" i="2"/>
  <c r="K766" i="1"/>
  <c r="C1084" i="2" s="1"/>
  <c r="K772" i="1"/>
  <c r="D1090" i="2" s="1"/>
  <c r="D1089" i="2"/>
  <c r="D1088" i="2"/>
  <c r="D1087" i="2"/>
  <c r="D1086" i="2"/>
  <c r="D1085" i="2"/>
  <c r="D1083" i="2"/>
  <c r="D1082" i="2"/>
  <c r="D1081" i="2"/>
  <c r="D1080" i="2"/>
  <c r="D1079" i="2"/>
  <c r="I766" i="1"/>
  <c r="C1053" i="2" s="1"/>
  <c r="I772" i="1"/>
  <c r="D1059" i="2" s="1"/>
  <c r="D1058" i="2"/>
  <c r="D1057" i="2"/>
  <c r="D1056" i="2"/>
  <c r="D1055" i="2"/>
  <c r="D1054" i="2"/>
  <c r="D1052" i="2"/>
  <c r="D1051" i="2"/>
  <c r="D1050" i="2"/>
  <c r="D1049" i="2"/>
  <c r="D1048" i="2"/>
  <c r="H766" i="1"/>
  <c r="C1038" i="2" s="1"/>
  <c r="H772" i="1"/>
  <c r="D1044" i="2" s="1"/>
  <c r="D1043" i="2"/>
  <c r="D1042" i="2"/>
  <c r="D1041" i="2"/>
  <c r="D1040" i="2"/>
  <c r="D1039" i="2"/>
  <c r="D1037" i="2"/>
  <c r="D1036" i="2"/>
  <c r="D1035" i="2"/>
  <c r="D1034" i="2"/>
  <c r="D1033" i="2"/>
  <c r="G766" i="1"/>
  <c r="D1023" i="2" s="1"/>
  <c r="G772" i="1"/>
  <c r="D1029" i="2" s="1"/>
  <c r="D1028" i="2"/>
  <c r="D1027" i="2"/>
  <c r="D1026" i="2"/>
  <c r="D1025" i="2"/>
  <c r="D1024" i="2"/>
  <c r="D1022" i="2"/>
  <c r="D1021" i="2"/>
  <c r="D1020" i="2"/>
  <c r="D1019" i="2"/>
  <c r="D1018" i="2"/>
  <c r="F766" i="1"/>
  <c r="C1008" i="2" s="1"/>
  <c r="F772" i="1"/>
  <c r="C1014" i="2" s="1"/>
  <c r="D1013" i="2"/>
  <c r="D1012" i="2"/>
  <c r="D1011" i="2"/>
  <c r="D1010" i="2"/>
  <c r="D1009" i="2"/>
  <c r="D1007" i="2"/>
  <c r="D1006" i="2"/>
  <c r="D1005" i="2"/>
  <c r="D1004" i="2"/>
  <c r="D1003" i="2"/>
  <c r="E766" i="1"/>
  <c r="D993" i="2" s="1"/>
  <c r="E772" i="1"/>
  <c r="C999" i="2" s="1"/>
  <c r="D998" i="2"/>
  <c r="D997" i="2"/>
  <c r="D996" i="2"/>
  <c r="D995" i="2"/>
  <c r="D994" i="2"/>
  <c r="D992" i="2"/>
  <c r="D991" i="2"/>
  <c r="D990" i="2"/>
  <c r="D989" i="2"/>
  <c r="D988" i="2"/>
  <c r="D766" i="1"/>
  <c r="C978" i="2" s="1"/>
  <c r="D772" i="1"/>
  <c r="C984" i="2" s="1"/>
  <c r="D983" i="2"/>
  <c r="D982" i="2"/>
  <c r="D981" i="2"/>
  <c r="D980" i="2"/>
  <c r="D979" i="2"/>
  <c r="D977" i="2"/>
  <c r="D976" i="2"/>
  <c r="D975" i="2"/>
  <c r="D974" i="2"/>
  <c r="D973" i="2"/>
  <c r="C766" i="1"/>
  <c r="D963" i="2" s="1"/>
  <c r="C772" i="1"/>
  <c r="C969" i="2" s="1"/>
  <c r="D968" i="2"/>
  <c r="D967" i="2"/>
  <c r="D966" i="2"/>
  <c r="D965" i="2"/>
  <c r="D964" i="2"/>
  <c r="D962" i="2"/>
  <c r="D961" i="2"/>
  <c r="D960" i="2"/>
  <c r="D959" i="2"/>
  <c r="D958" i="2"/>
  <c r="D918" i="2"/>
  <c r="D917" i="2"/>
  <c r="D915" i="2"/>
  <c r="D914" i="2"/>
  <c r="D913" i="2"/>
  <c r="D912" i="2"/>
  <c r="D903" i="2"/>
  <c r="D902" i="2"/>
  <c r="D899" i="2"/>
  <c r="D898" i="2"/>
  <c r="D895" i="2"/>
  <c r="D894" i="2"/>
  <c r="D893" i="2"/>
  <c r="D891" i="2"/>
  <c r="D890" i="2"/>
  <c r="D889" i="2"/>
  <c r="C884" i="2"/>
  <c r="D884" i="2"/>
  <c r="D883" i="2"/>
  <c r="D882" i="2"/>
  <c r="D703" i="2"/>
  <c r="D692" i="2"/>
  <c r="D691" i="2"/>
  <c r="D690" i="2"/>
  <c r="D689" i="2"/>
  <c r="D688" i="2"/>
  <c r="H150" i="1"/>
  <c r="D311" i="2" s="1"/>
  <c r="D150" i="1"/>
  <c r="G150" i="1" s="1"/>
  <c r="E150" i="1"/>
  <c r="C308" i="2" s="1"/>
  <c r="H143" i="1"/>
  <c r="C305" i="2" s="1"/>
  <c r="D143" i="1"/>
  <c r="G143" i="1" s="1"/>
  <c r="D304" i="2" s="1"/>
  <c r="E143" i="1"/>
  <c r="C302" i="2" s="1"/>
  <c r="H136" i="1"/>
  <c r="C299" i="2" s="1"/>
  <c r="D136" i="1"/>
  <c r="G136" i="1" s="1"/>
  <c r="C298" i="2" s="1"/>
  <c r="E136" i="1"/>
  <c r="C296" i="2" s="1"/>
  <c r="H129" i="1"/>
  <c r="C293" i="2" s="1"/>
  <c r="D129" i="1"/>
  <c r="F129" i="1" s="1"/>
  <c r="E129" i="1"/>
  <c r="C290" i="2" s="1"/>
  <c r="H122" i="1"/>
  <c r="D287" i="2" s="1"/>
  <c r="D122" i="1"/>
  <c r="F122" i="1" s="1"/>
  <c r="E122" i="1"/>
  <c r="D284" i="2" s="1"/>
  <c r="D279" i="2"/>
  <c r="D278" i="2"/>
  <c r="K266" i="1"/>
  <c r="C275" i="2" s="1"/>
  <c r="K259" i="1"/>
  <c r="D268" i="2" s="1"/>
  <c r="K260" i="1"/>
  <c r="D269" i="2" s="1"/>
  <c r="K261" i="1"/>
  <c r="C270" i="2" s="1"/>
  <c r="K262" i="1"/>
  <c r="D271" i="2" s="1"/>
  <c r="K263" i="1"/>
  <c r="C272" i="2" s="1"/>
  <c r="K264" i="1"/>
  <c r="D273" i="2" s="1"/>
  <c r="D266" i="2"/>
  <c r="J265" i="1"/>
  <c r="C265" i="2" s="1"/>
  <c r="D264" i="2"/>
  <c r="D263" i="2"/>
  <c r="D262" i="2"/>
  <c r="D261" i="2"/>
  <c r="D260" i="2"/>
  <c r="D259" i="2"/>
  <c r="D257" i="2"/>
  <c r="I265" i="1"/>
  <c r="C256" i="2" s="1"/>
  <c r="D255" i="2"/>
  <c r="D254" i="2"/>
  <c r="D253" i="2"/>
  <c r="D252" i="2"/>
  <c r="D251" i="2"/>
  <c r="D250" i="2"/>
  <c r="D248" i="2"/>
  <c r="H265" i="1"/>
  <c r="C247" i="2" s="1"/>
  <c r="D246" i="2"/>
  <c r="D245" i="2"/>
  <c r="D244" i="2"/>
  <c r="D243" i="2"/>
  <c r="D242" i="2"/>
  <c r="D241" i="2"/>
  <c r="D230" i="2"/>
  <c r="F265" i="1"/>
  <c r="C229" i="2" s="1"/>
  <c r="D228" i="2"/>
  <c r="D227" i="2"/>
  <c r="D226" i="2"/>
  <c r="D225" i="2"/>
  <c r="D224" i="2"/>
  <c r="D223" i="2"/>
  <c r="D221" i="2"/>
  <c r="E265" i="1"/>
  <c r="D220" i="2" s="1"/>
  <c r="D219" i="2"/>
  <c r="D218" i="2"/>
  <c r="D217" i="2"/>
  <c r="D216" i="2"/>
  <c r="D215" i="2"/>
  <c r="D214" i="2"/>
  <c r="G86" i="1"/>
  <c r="C120" i="2" s="1"/>
  <c r="H86" i="1"/>
  <c r="C138" i="2" s="1"/>
  <c r="I86" i="1"/>
  <c r="D156" i="2" s="1"/>
  <c r="J86" i="1"/>
  <c r="D174" i="2" s="1"/>
  <c r="C119" i="2"/>
  <c r="C137" i="2"/>
  <c r="C155" i="2"/>
  <c r="C173" i="2"/>
  <c r="C118" i="2"/>
  <c r="C136" i="2"/>
  <c r="C154" i="2"/>
  <c r="C172" i="2"/>
  <c r="C117" i="2"/>
  <c r="C135" i="2"/>
  <c r="C153" i="2"/>
  <c r="C171" i="2"/>
  <c r="C116" i="2"/>
  <c r="C134" i="2"/>
  <c r="C152" i="2"/>
  <c r="C170" i="2"/>
  <c r="C115" i="2"/>
  <c r="C133" i="2"/>
  <c r="C151" i="2"/>
  <c r="C169" i="2"/>
  <c r="C114" i="2"/>
  <c r="C132" i="2"/>
  <c r="C150" i="2"/>
  <c r="C168" i="2"/>
  <c r="C113" i="2"/>
  <c r="C131" i="2"/>
  <c r="C149" i="2"/>
  <c r="C167" i="2"/>
  <c r="C112" i="2"/>
  <c r="C130" i="2"/>
  <c r="C148" i="2"/>
  <c r="C166" i="2"/>
  <c r="C111" i="2"/>
  <c r="C129" i="2"/>
  <c r="C147" i="2"/>
  <c r="C165" i="2"/>
  <c r="C110" i="2"/>
  <c r="C128" i="2"/>
  <c r="C146" i="2"/>
  <c r="C164" i="2"/>
  <c r="C109" i="2"/>
  <c r="C127" i="2"/>
  <c r="C145" i="2"/>
  <c r="C163" i="2"/>
  <c r="C108" i="2"/>
  <c r="C126" i="2"/>
  <c r="C144" i="2"/>
  <c r="C162" i="2"/>
  <c r="C107" i="2"/>
  <c r="C125" i="2"/>
  <c r="C143" i="2"/>
  <c r="C161" i="2"/>
  <c r="C106" i="2"/>
  <c r="C124" i="2"/>
  <c r="C142" i="2"/>
  <c r="C160" i="2"/>
  <c r="C105" i="2"/>
  <c r="C123" i="2"/>
  <c r="C141" i="2"/>
  <c r="C159" i="2"/>
  <c r="C104" i="2"/>
  <c r="C122" i="2"/>
  <c r="C140" i="2"/>
  <c r="C158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C86" i="1"/>
  <c r="C28" i="2" s="1"/>
  <c r="D86" i="1"/>
  <c r="D46" i="2" s="1"/>
  <c r="E86" i="1"/>
  <c r="D64" i="2" s="1"/>
  <c r="F86" i="1"/>
  <c r="D82" i="2" s="1"/>
  <c r="C27" i="2"/>
  <c r="C45" i="2"/>
  <c r="C63" i="2"/>
  <c r="C81" i="2"/>
  <c r="C26" i="2"/>
  <c r="C44" i="2"/>
  <c r="C62" i="2"/>
  <c r="C80" i="2"/>
  <c r="C25" i="2"/>
  <c r="C43" i="2"/>
  <c r="C61" i="2"/>
  <c r="C79" i="2"/>
  <c r="C24" i="2"/>
  <c r="C42" i="2"/>
  <c r="C60" i="2"/>
  <c r="C78" i="2"/>
  <c r="C23" i="2"/>
  <c r="C41" i="2"/>
  <c r="C59" i="2"/>
  <c r="C77" i="2"/>
  <c r="C22" i="2"/>
  <c r="C40" i="2"/>
  <c r="C58" i="2"/>
  <c r="C76" i="2"/>
  <c r="C21" i="2"/>
  <c r="C39" i="2"/>
  <c r="C57" i="2"/>
  <c r="C75" i="2"/>
  <c r="C20" i="2"/>
  <c r="C38" i="2"/>
  <c r="C56" i="2"/>
  <c r="C74" i="2"/>
  <c r="C19" i="2"/>
  <c r="C37" i="2"/>
  <c r="C55" i="2"/>
  <c r="C73" i="2"/>
  <c r="C18" i="2"/>
  <c r="C36" i="2"/>
  <c r="C54" i="2"/>
  <c r="C72" i="2"/>
  <c r="C17" i="2"/>
  <c r="C35" i="2"/>
  <c r="C53" i="2"/>
  <c r="C71" i="2"/>
  <c r="C16" i="2"/>
  <c r="C34" i="2"/>
  <c r="C52" i="2"/>
  <c r="C70" i="2"/>
  <c r="C15" i="2"/>
  <c r="C33" i="2"/>
  <c r="C51" i="2"/>
  <c r="C69" i="2"/>
  <c r="C14" i="2"/>
  <c r="C32" i="2"/>
  <c r="C50" i="2"/>
  <c r="C68" i="2"/>
  <c r="C13" i="2"/>
  <c r="C31" i="2"/>
  <c r="C49" i="2"/>
  <c r="C67" i="2"/>
  <c r="C12" i="2"/>
  <c r="C30" i="2"/>
  <c r="C48" i="2"/>
  <c r="C66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508" i="2"/>
  <c r="D1507" i="2"/>
  <c r="D1506" i="2"/>
  <c r="D1505" i="2"/>
  <c r="D1504" i="2"/>
  <c r="K1183" i="1"/>
  <c r="C1503" i="2" s="1"/>
  <c r="D1502" i="2"/>
  <c r="D1496" i="2"/>
  <c r="D1481" i="2"/>
  <c r="D1480" i="2"/>
  <c r="D1479" i="2"/>
  <c r="D1478" i="2"/>
  <c r="D1477" i="2"/>
  <c r="D1476" i="2"/>
  <c r="H1136" i="1"/>
  <c r="D1472" i="2" s="1"/>
  <c r="G1135" i="1"/>
  <c r="D1470" i="2" s="1"/>
  <c r="K1134" i="1"/>
  <c r="D1466" i="2" s="1"/>
  <c r="D1465" i="2"/>
  <c r="D1464" i="2"/>
  <c r="D1462" i="2"/>
  <c r="D1461" i="2"/>
  <c r="D1460" i="2"/>
  <c r="D1366" i="2"/>
  <c r="D1365" i="2"/>
  <c r="D1364" i="2"/>
  <c r="D1363" i="2"/>
  <c r="D1362" i="2"/>
  <c r="D1356" i="2"/>
  <c r="D1355" i="2"/>
  <c r="D1354" i="2"/>
  <c r="D1353" i="2"/>
  <c r="D1352" i="2"/>
  <c r="H990" i="1"/>
  <c r="H991" i="1" s="1"/>
  <c r="D1315" i="2" s="1"/>
  <c r="H1007" i="1"/>
  <c r="D1332" i="2" s="1"/>
  <c r="G990" i="1"/>
  <c r="D1305" i="2" s="1"/>
  <c r="F1007" i="1"/>
  <c r="D1324" i="2" s="1"/>
  <c r="J1007" i="1"/>
  <c r="D1340" i="2" s="1"/>
  <c r="I1007" i="1"/>
  <c r="C1336" i="2" s="1"/>
  <c r="G1007" i="1"/>
  <c r="D1328" i="2" s="1"/>
  <c r="D1323" i="2"/>
  <c r="I988" i="1"/>
  <c r="C1311" i="2" s="1"/>
  <c r="I989" i="1"/>
  <c r="C1312" i="2" s="1"/>
  <c r="D1308" i="2"/>
  <c r="D1307" i="2"/>
  <c r="D1304" i="2"/>
  <c r="D1303" i="2"/>
  <c r="D1317" i="2"/>
  <c r="I966" i="1"/>
  <c r="C1274" i="2" s="1"/>
  <c r="I967" i="1"/>
  <c r="C1281" i="2" s="1"/>
  <c r="F968" i="1"/>
  <c r="C1285" i="2" s="1"/>
  <c r="E968" i="1"/>
  <c r="C1284" i="2" s="1"/>
  <c r="D1280" i="2"/>
  <c r="D1279" i="2"/>
  <c r="D1278" i="2"/>
  <c r="D1277" i="2"/>
  <c r="D1273" i="2"/>
  <c r="D1272" i="2"/>
  <c r="D1271" i="2"/>
  <c r="D1270" i="2"/>
  <c r="K953" i="1"/>
  <c r="C1261" i="2" s="1"/>
  <c r="I950" i="1"/>
  <c r="D1253" i="2" s="1"/>
  <c r="I941" i="1"/>
  <c r="I935" i="1"/>
  <c r="D1242" i="2" s="1"/>
  <c r="I900" i="1"/>
  <c r="D1200" i="2" s="1"/>
  <c r="C1556" i="2"/>
  <c r="C1555" i="2"/>
  <c r="C1552" i="2"/>
  <c r="C1551" i="2"/>
  <c r="C1530" i="2"/>
  <c r="C1529" i="2"/>
  <c r="C1528" i="2"/>
  <c r="C1527" i="2"/>
  <c r="C1526" i="2"/>
  <c r="C1523" i="2"/>
  <c r="C1522" i="2"/>
  <c r="C1521" i="2"/>
  <c r="C1520" i="2"/>
  <c r="C1519" i="2"/>
  <c r="C1188" i="2"/>
  <c r="C1187" i="2"/>
  <c r="C1186" i="2"/>
  <c r="C1185" i="2"/>
  <c r="C1173" i="2"/>
  <c r="C1172" i="2"/>
  <c r="C1170" i="2"/>
  <c r="C1169" i="2"/>
  <c r="C1167" i="2"/>
  <c r="C1166" i="2"/>
  <c r="C1157" i="2"/>
  <c r="C1156" i="2"/>
  <c r="C1155" i="2"/>
  <c r="C1154" i="2"/>
  <c r="C1153" i="2"/>
  <c r="C1152" i="2"/>
  <c r="C1146" i="2"/>
  <c r="C1145" i="2"/>
  <c r="C1144" i="2"/>
  <c r="C1143" i="2"/>
  <c r="C1142" i="2"/>
  <c r="C1138" i="2"/>
  <c r="C1137" i="2"/>
  <c r="C1136" i="2"/>
  <c r="C1133" i="2"/>
  <c r="C1132" i="2"/>
  <c r="C1131" i="2"/>
  <c r="C1100" i="2"/>
  <c r="C1094" i="2"/>
  <c r="C1089" i="2"/>
  <c r="C1088" i="2"/>
  <c r="C1087" i="2"/>
  <c r="C1086" i="2"/>
  <c r="C1085" i="2"/>
  <c r="C1083" i="2"/>
  <c r="C1082" i="2"/>
  <c r="C1081" i="2"/>
  <c r="C1080" i="2"/>
  <c r="C1079" i="2"/>
  <c r="C1058" i="2"/>
  <c r="C1057" i="2"/>
  <c r="C1056" i="2"/>
  <c r="C1055" i="2"/>
  <c r="C1054" i="2"/>
  <c r="C1052" i="2"/>
  <c r="C1051" i="2"/>
  <c r="C1050" i="2"/>
  <c r="C1049" i="2"/>
  <c r="C1048" i="2"/>
  <c r="C1043" i="2"/>
  <c r="C1042" i="2"/>
  <c r="C1041" i="2"/>
  <c r="C1040" i="2"/>
  <c r="C1039" i="2"/>
  <c r="C1037" i="2"/>
  <c r="C1036" i="2"/>
  <c r="C1035" i="2"/>
  <c r="C1034" i="2"/>
  <c r="C1033" i="2"/>
  <c r="C1028" i="2"/>
  <c r="C1027" i="2"/>
  <c r="C1026" i="2"/>
  <c r="C1025" i="2"/>
  <c r="C1024" i="2"/>
  <c r="C1022" i="2"/>
  <c r="C1021" i="2"/>
  <c r="C1020" i="2"/>
  <c r="C1019" i="2"/>
  <c r="C1018" i="2"/>
  <c r="C1013" i="2"/>
  <c r="C1012" i="2"/>
  <c r="C1011" i="2"/>
  <c r="C1010" i="2"/>
  <c r="C1009" i="2"/>
  <c r="C1007" i="2"/>
  <c r="C1006" i="2"/>
  <c r="C1005" i="2"/>
  <c r="C1004" i="2"/>
  <c r="C1003" i="2"/>
  <c r="C998" i="2"/>
  <c r="C997" i="2"/>
  <c r="C996" i="2"/>
  <c r="C995" i="2"/>
  <c r="C994" i="2"/>
  <c r="C992" i="2"/>
  <c r="C991" i="2"/>
  <c r="C990" i="2"/>
  <c r="C989" i="2"/>
  <c r="C988" i="2"/>
  <c r="C983" i="2"/>
  <c r="C982" i="2"/>
  <c r="C981" i="2"/>
  <c r="C980" i="2"/>
  <c r="C979" i="2"/>
  <c r="C977" i="2"/>
  <c r="C976" i="2"/>
  <c r="C975" i="2"/>
  <c r="C974" i="2"/>
  <c r="C973" i="2"/>
  <c r="C968" i="2"/>
  <c r="C967" i="2"/>
  <c r="C966" i="2"/>
  <c r="C965" i="2"/>
  <c r="C964" i="2"/>
  <c r="C962" i="2"/>
  <c r="C961" i="2"/>
  <c r="C960" i="2"/>
  <c r="C959" i="2"/>
  <c r="C958" i="2"/>
  <c r="C918" i="2"/>
  <c r="C917" i="2"/>
  <c r="C915" i="2"/>
  <c r="C914" i="2"/>
  <c r="C913" i="2"/>
  <c r="C912" i="2"/>
  <c r="C903" i="2"/>
  <c r="C902" i="2"/>
  <c r="C899" i="2"/>
  <c r="C898" i="2"/>
  <c r="C895" i="2"/>
  <c r="C894" i="2"/>
  <c r="C893" i="2"/>
  <c r="C891" i="2"/>
  <c r="C890" i="2"/>
  <c r="C889" i="2"/>
  <c r="C883" i="2"/>
  <c r="C882" i="2"/>
  <c r="C692" i="2"/>
  <c r="C691" i="2"/>
  <c r="C690" i="2"/>
  <c r="C689" i="2"/>
  <c r="C688" i="2"/>
  <c r="C680" i="2"/>
  <c r="C679" i="2"/>
  <c r="C672" i="2"/>
  <c r="C671" i="2"/>
  <c r="C668" i="2"/>
  <c r="C667" i="2"/>
  <c r="C661" i="2"/>
  <c r="C660" i="2"/>
  <c r="C279" i="2"/>
  <c r="C278" i="2"/>
  <c r="C266" i="2"/>
  <c r="C264" i="2"/>
  <c r="C263" i="2"/>
  <c r="C262" i="2"/>
  <c r="C261" i="2"/>
  <c r="C260" i="2"/>
  <c r="C259" i="2"/>
  <c r="C257" i="2"/>
  <c r="C255" i="2"/>
  <c r="C254" i="2"/>
  <c r="C253" i="2"/>
  <c r="C252" i="2"/>
  <c r="C251" i="2"/>
  <c r="C250" i="2"/>
  <c r="C248" i="2"/>
  <c r="C246" i="2"/>
  <c r="C245" i="2"/>
  <c r="C244" i="2"/>
  <c r="C243" i="2"/>
  <c r="C242" i="2"/>
  <c r="C241" i="2"/>
  <c r="C230" i="2"/>
  <c r="C228" i="2"/>
  <c r="C227" i="2"/>
  <c r="C226" i="2"/>
  <c r="C225" i="2"/>
  <c r="C224" i="2"/>
  <c r="C223" i="2"/>
  <c r="C221" i="2"/>
  <c r="C219" i="2"/>
  <c r="C218" i="2"/>
  <c r="C217" i="2"/>
  <c r="C216" i="2"/>
  <c r="C215" i="2"/>
  <c r="C214" i="2"/>
  <c r="C1508" i="2"/>
  <c r="C1507" i="2"/>
  <c r="C1506" i="2"/>
  <c r="C1505" i="2"/>
  <c r="C1504" i="2"/>
  <c r="C1502" i="2"/>
  <c r="C1496" i="2"/>
  <c r="C1481" i="2"/>
  <c r="C1480" i="2"/>
  <c r="C1479" i="2"/>
  <c r="C1478" i="2"/>
  <c r="C1477" i="2"/>
  <c r="C1476" i="2"/>
  <c r="C1465" i="2"/>
  <c r="C1464" i="2"/>
  <c r="C1462" i="2"/>
  <c r="C1461" i="2"/>
  <c r="C1460" i="2"/>
  <c r="C1373" i="2"/>
  <c r="C1372" i="2"/>
  <c r="C1371" i="2"/>
  <c r="C1366" i="2"/>
  <c r="C1365" i="2"/>
  <c r="C1364" i="2"/>
  <c r="C1363" i="2"/>
  <c r="C1362" i="2"/>
  <c r="C1361" i="2"/>
  <c r="C1356" i="2"/>
  <c r="C1355" i="2"/>
  <c r="C1354" i="2"/>
  <c r="C1353" i="2"/>
  <c r="C1352" i="2"/>
  <c r="C1351" i="2"/>
  <c r="C1308" i="2"/>
  <c r="C1307" i="2"/>
  <c r="C1304" i="2"/>
  <c r="C1303" i="2"/>
  <c r="B157" i="2"/>
  <c r="B139" i="2"/>
  <c r="B121" i="2"/>
  <c r="B103" i="2"/>
  <c r="B65" i="2"/>
  <c r="B47" i="2"/>
  <c r="B29" i="2"/>
  <c r="B11" i="2"/>
  <c r="D1663" i="2"/>
  <c r="C1663" i="2"/>
  <c r="C1469" i="2"/>
  <c r="C1468" i="2"/>
  <c r="D1403" i="2"/>
  <c r="C1403" i="2"/>
  <c r="C1404" i="2"/>
  <c r="D1404" i="2"/>
  <c r="D1405" i="2"/>
  <c r="C1405" i="2"/>
  <c r="C1633" i="2"/>
  <c r="C1649" i="2"/>
  <c r="C1215" i="2"/>
  <c r="D1624" i="2"/>
  <c r="D1651" i="2"/>
  <c r="D1623" i="2"/>
  <c r="D1633" i="2"/>
  <c r="C1625" i="2"/>
  <c r="C1636" i="2"/>
  <c r="D1639" i="2"/>
  <c r="C1651" i="2"/>
  <c r="C1635" i="2"/>
  <c r="C1629" i="2"/>
  <c r="D1637" i="2"/>
  <c r="D1625" i="2"/>
  <c r="C1637" i="2"/>
  <c r="D1646" i="2"/>
  <c r="C1646" i="2"/>
  <c r="H1292" i="1" l="1"/>
  <c r="D1602" i="2" s="1"/>
  <c r="C1139" i="2"/>
  <c r="D1659" i="2"/>
  <c r="D1582" i="2"/>
  <c r="C1116" i="2"/>
  <c r="C876" i="2"/>
  <c r="E981" i="1"/>
  <c r="C1296" i="2"/>
  <c r="D870" i="2"/>
  <c r="C1389" i="2"/>
  <c r="D1096" i="2"/>
  <c r="D1660" i="2"/>
  <c r="D1107" i="2"/>
  <c r="G122" i="1"/>
  <c r="C286" i="2" s="1"/>
  <c r="C307" i="2"/>
  <c r="D307" i="2"/>
  <c r="K1181" i="1"/>
  <c r="D1501" i="2" s="1"/>
  <c r="E847" i="1"/>
  <c r="C1160" i="2" s="1"/>
  <c r="D1436" i="2"/>
  <c r="C1524" i="2"/>
  <c r="C1544" i="2" s="1"/>
  <c r="C872" i="2"/>
  <c r="C1658" i="2"/>
  <c r="C1344" i="2"/>
  <c r="D1524" i="2"/>
  <c r="D1544" i="2" s="1"/>
  <c r="D1546" i="2" s="1"/>
  <c r="C1222" i="2"/>
  <c r="D984" i="2"/>
  <c r="D295" i="2"/>
  <c r="D229" i="2"/>
  <c r="D1538" i="2"/>
  <c r="D256" i="2"/>
  <c r="H664" i="1"/>
  <c r="D265" i="2"/>
  <c r="C273" i="2"/>
  <c r="D247" i="2"/>
  <c r="C82" i="2"/>
  <c r="D298" i="2"/>
  <c r="D293" i="2"/>
  <c r="F150" i="1"/>
  <c r="D309" i="2" s="1"/>
  <c r="C867" i="2"/>
  <c r="D275" i="2"/>
  <c r="C271" i="2"/>
  <c r="C220" i="2"/>
  <c r="C1614" i="2"/>
  <c r="C719" i="2"/>
  <c r="C283" i="2"/>
  <c r="D824" i="2"/>
  <c r="D302" i="2"/>
  <c r="H1210" i="1"/>
  <c r="D718" i="2"/>
  <c r="C1102" i="2"/>
  <c r="G958" i="1"/>
  <c r="C1263" i="2" s="1"/>
  <c r="D1084" i="2"/>
  <c r="D283" i="2"/>
  <c r="C703" i="2"/>
  <c r="D138" i="2"/>
  <c r="C1662" i="2"/>
  <c r="C718" i="2"/>
  <c r="H1135" i="1"/>
  <c r="D1471" i="2" s="1"/>
  <c r="D1274" i="2"/>
  <c r="C644" i="2"/>
  <c r="C1601" i="2"/>
  <c r="C1328" i="2"/>
  <c r="C388" i="2"/>
  <c r="D420" i="2"/>
  <c r="D1248" i="2"/>
  <c r="D299" i="2"/>
  <c r="D1357" i="2"/>
  <c r="C156" i="2"/>
  <c r="C1421" i="2"/>
  <c r="D1600" i="2"/>
  <c r="E304" i="1"/>
  <c r="C1472" i="2"/>
  <c r="C993" i="2"/>
  <c r="C1452" i="2"/>
  <c r="C1124" i="2"/>
  <c r="C681" i="2"/>
  <c r="D324" i="2"/>
  <c r="C324" i="2"/>
  <c r="C328" i="2"/>
  <c r="C365" i="2"/>
  <c r="C868" i="2"/>
  <c r="C787" i="2"/>
  <c r="D863" i="2"/>
  <c r="C301" i="2"/>
  <c r="D728" i="2"/>
  <c r="C197" i="2"/>
  <c r="D1261" i="2"/>
  <c r="C673" i="2"/>
  <c r="C90" i="2"/>
  <c r="C1583" i="2"/>
  <c r="D1312" i="2"/>
  <c r="K773" i="1"/>
  <c r="D1091" i="2" s="1"/>
  <c r="C1158" i="2"/>
  <c r="C1059" i="2"/>
  <c r="D1433" i="2"/>
  <c r="G129" i="1"/>
  <c r="C292" i="2" s="1"/>
  <c r="C269" i="2"/>
  <c r="D290" i="2"/>
  <c r="D1008" i="2"/>
  <c r="C871" i="2"/>
  <c r="D1014" i="2"/>
  <c r="C1531" i="2"/>
  <c r="C1545" i="2" s="1"/>
  <c r="C865" i="2"/>
  <c r="D1311" i="2"/>
  <c r="I664" i="1"/>
  <c r="D1336" i="2"/>
  <c r="D1228" i="2"/>
  <c r="D1104" i="2"/>
  <c r="D999" i="2"/>
  <c r="C295" i="2"/>
  <c r="C864" i="2"/>
  <c r="C1248" i="2"/>
  <c r="C1029" i="2"/>
  <c r="D860" i="2"/>
  <c r="C698" i="2"/>
  <c r="C268" i="2"/>
  <c r="F136" i="1"/>
  <c r="D297" i="2" s="1"/>
  <c r="C174" i="2"/>
  <c r="C1098" i="2"/>
  <c r="C1044" i="2"/>
  <c r="D305" i="2"/>
  <c r="D969" i="2"/>
  <c r="C1332" i="2"/>
  <c r="C1147" i="2"/>
  <c r="C1399" i="2"/>
  <c r="C1090" i="2"/>
  <c r="C180" i="2"/>
  <c r="C1324" i="2"/>
  <c r="D1503" i="2"/>
  <c r="C46" i="2"/>
  <c r="C1470" i="2"/>
  <c r="I968" i="1"/>
  <c r="C1288" i="2" s="1"/>
  <c r="I902" i="1"/>
  <c r="D1202" i="2" s="1"/>
  <c r="D187" i="2"/>
  <c r="C182" i="2"/>
  <c r="D86" i="2"/>
  <c r="C89" i="2"/>
  <c r="D90" i="2"/>
  <c r="D95" i="2"/>
  <c r="D97" i="2"/>
  <c r="D99" i="2"/>
  <c r="C177" i="2"/>
  <c r="D180" i="2"/>
  <c r="D182" i="2"/>
  <c r="D184" i="2"/>
  <c r="C187" i="2"/>
  <c r="C191" i="2"/>
  <c r="D1418" i="2"/>
  <c r="C287" i="2"/>
  <c r="D1613" i="2"/>
  <c r="C311" i="2"/>
  <c r="C1101" i="2"/>
  <c r="C1367" i="2"/>
  <c r="C1449" i="2"/>
  <c r="D753" i="2"/>
  <c r="D296" i="2"/>
  <c r="F143" i="1"/>
  <c r="D303" i="2" s="1"/>
  <c r="C1242" i="2"/>
  <c r="F302" i="1"/>
  <c r="C304" i="2"/>
  <c r="C1538" i="2"/>
  <c r="L766" i="1"/>
  <c r="D1099" i="2" s="1"/>
  <c r="D120" i="2"/>
  <c r="C1305" i="2"/>
  <c r="D28" i="2"/>
  <c r="D301" i="2"/>
  <c r="D270" i="2"/>
  <c r="D842" i="2"/>
  <c r="D1095" i="2"/>
  <c r="C649" i="2"/>
  <c r="C84" i="2"/>
  <c r="C85" i="2"/>
  <c r="C86" i="2"/>
  <c r="C87" i="2"/>
  <c r="C88" i="2"/>
  <c r="D89" i="2"/>
  <c r="D91" i="2"/>
  <c r="D92" i="2"/>
  <c r="D93" i="2"/>
  <c r="D94" i="2"/>
  <c r="C95" i="2"/>
  <c r="D96" i="2"/>
  <c r="C97" i="2"/>
  <c r="D98" i="2"/>
  <c r="C99" i="2"/>
  <c r="C176" i="2"/>
  <c r="D177" i="2"/>
  <c r="D178" i="2"/>
  <c r="D179" i="2"/>
  <c r="C181" i="2"/>
  <c r="C183" i="2"/>
  <c r="C184" i="2"/>
  <c r="D185" i="2"/>
  <c r="C186" i="2"/>
  <c r="C188" i="2"/>
  <c r="D189" i="2"/>
  <c r="C190" i="2"/>
  <c r="D191" i="2"/>
  <c r="D1601" i="2"/>
  <c r="D1584" i="2"/>
  <c r="C773" i="1"/>
  <c r="D88" i="2"/>
  <c r="C179" i="2"/>
  <c r="C98" i="2"/>
  <c r="C94" i="2"/>
  <c r="D84" i="2"/>
  <c r="C185" i="2"/>
  <c r="D186" i="2"/>
  <c r="C178" i="2"/>
  <c r="C96" i="2"/>
  <c r="D190" i="2"/>
  <c r="D87" i="2"/>
  <c r="C289" i="2"/>
  <c r="I990" i="1"/>
  <c r="F773" i="1"/>
  <c r="D773" i="1"/>
  <c r="H773" i="1"/>
  <c r="C1406" i="2"/>
  <c r="C64" i="2"/>
  <c r="D1281" i="2"/>
  <c r="C1200" i="2"/>
  <c r="D978" i="2"/>
  <c r="C1253" i="2"/>
  <c r="D1661" i="2"/>
  <c r="D404" i="2"/>
  <c r="C1315" i="2"/>
  <c r="C91" i="2"/>
  <c r="C189" i="2"/>
  <c r="D183" i="2"/>
  <c r="C92" i="2"/>
  <c r="D85" i="2"/>
  <c r="D188" i="2"/>
  <c r="C727" i="2"/>
  <c r="D272" i="2"/>
  <c r="L772" i="1"/>
  <c r="D1105" i="2" s="1"/>
  <c r="C1348" i="2"/>
  <c r="D869" i="2"/>
  <c r="D1134" i="2"/>
  <c r="G773" i="1"/>
  <c r="C1030" i="2" s="1"/>
  <c r="I833" i="1"/>
  <c r="C875" i="2"/>
  <c r="D1053" i="2"/>
  <c r="D1309" i="2"/>
  <c r="G664" i="1"/>
  <c r="C963" i="2"/>
  <c r="C1340" i="2"/>
  <c r="C1023" i="2"/>
  <c r="C762" i="2"/>
  <c r="C1612" i="2"/>
  <c r="J664" i="1"/>
  <c r="J557" i="1"/>
  <c r="D878" i="2" s="1"/>
  <c r="D176" i="2"/>
  <c r="D181" i="2"/>
  <c r="C93" i="2"/>
  <c r="C204" i="2"/>
  <c r="D289" i="2"/>
  <c r="C284" i="2"/>
  <c r="D727" i="2"/>
  <c r="K265" i="1"/>
  <c r="C274" i="2" s="1"/>
  <c r="I773" i="1"/>
  <c r="C1097" i="2"/>
  <c r="C877" i="2"/>
  <c r="D1038" i="2"/>
  <c r="D1103" i="2"/>
  <c r="E773" i="1"/>
  <c r="C1394" i="2"/>
  <c r="D308" i="2"/>
  <c r="C1309" i="2"/>
  <c r="C1466" i="2"/>
  <c r="D873" i="2"/>
  <c r="D1117" i="2"/>
  <c r="C738" i="2"/>
  <c r="C530" i="2"/>
  <c r="C339" i="2"/>
  <c r="D205" i="2"/>
  <c r="C429" i="2"/>
  <c r="C1074" i="2"/>
  <c r="C662" i="2"/>
  <c r="I301" i="1"/>
  <c r="C551" i="2" s="1"/>
  <c r="J773" i="1"/>
  <c r="D1545" i="2"/>
  <c r="D1547" i="2" s="1"/>
  <c r="G302" i="1"/>
  <c r="J220" i="1"/>
  <c r="C375" i="2" s="1"/>
  <c r="J216" i="1"/>
  <c r="C373" i="2" s="1"/>
  <c r="D1068" i="2"/>
  <c r="D238" i="2"/>
  <c r="D310" i="2"/>
  <c r="C310" i="2"/>
  <c r="E305" i="1"/>
  <c r="E172" i="1"/>
  <c r="C352" i="2"/>
  <c r="H302" i="1"/>
  <c r="C432" i="2"/>
  <c r="D352" i="2"/>
  <c r="C285" i="2"/>
  <c r="D285" i="2"/>
  <c r="D1570" i="2"/>
  <c r="C1570" i="2"/>
  <c r="C291" i="2"/>
  <c r="D291" i="2"/>
  <c r="J180" i="1"/>
  <c r="I211" i="1" s="1"/>
  <c r="D1235" i="2"/>
  <c r="C531" i="2"/>
  <c r="E302" i="1"/>
  <c r="J207" i="1"/>
  <c r="D429" i="2"/>
  <c r="C359" i="2"/>
  <c r="C1602" i="2" l="1"/>
  <c r="C1501" i="2"/>
  <c r="D286" i="2"/>
  <c r="C309" i="2"/>
  <c r="D1160" i="2"/>
  <c r="D192" i="2"/>
  <c r="C1471" i="2"/>
  <c r="C1600" i="2"/>
  <c r="C1105" i="2"/>
  <c r="C303" i="2"/>
  <c r="L773" i="1"/>
  <c r="C192" i="2"/>
  <c r="C1099" i="2"/>
  <c r="C1091" i="2"/>
  <c r="C297" i="2"/>
  <c r="I413" i="1"/>
  <c r="C677" i="2" s="1"/>
  <c r="D886" i="2"/>
  <c r="C1202" i="2"/>
  <c r="C100" i="2"/>
  <c r="D100" i="2"/>
  <c r="D373" i="2"/>
  <c r="D292" i="2"/>
  <c r="K664" i="1"/>
  <c r="D375" i="2"/>
  <c r="D1030" i="2"/>
  <c r="D274" i="2"/>
  <c r="C1000" i="2"/>
  <c r="D1000" i="2"/>
  <c r="C1149" i="2"/>
  <c r="D1149" i="2"/>
  <c r="D1015" i="2"/>
  <c r="C1015" i="2"/>
  <c r="C878" i="2"/>
  <c r="D1060" i="2"/>
  <c r="C1060" i="2"/>
  <c r="I302" i="1"/>
  <c r="C1045" i="2"/>
  <c r="D1045" i="2"/>
  <c r="D1313" i="2"/>
  <c r="C1313" i="2"/>
  <c r="D985" i="2"/>
  <c r="C985" i="2"/>
  <c r="C970" i="2"/>
  <c r="D970" i="2"/>
  <c r="C1075" i="2"/>
  <c r="D1075" i="2"/>
  <c r="D368" i="2"/>
  <c r="C368" i="2"/>
  <c r="C341" i="2"/>
  <c r="D341" i="2"/>
  <c r="C886" i="2" l="1"/>
  <c r="C1106" i="2"/>
  <c r="D1106" i="2"/>
</calcChain>
</file>

<file path=xl/comments1.xml><?xml version="1.0" encoding="utf-8"?>
<comments xmlns="http://schemas.openxmlformats.org/spreadsheetml/2006/main">
  <authors>
    <author>Svein Opøien</author>
    <author>Svein M. Opøien</author>
    <author>finsvo</author>
  </authors>
  <commentList>
    <comment ref="I280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Sumformel</t>
        </r>
      </text>
    </comment>
    <comment ref="G664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H664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I664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</t>
        </r>
      </text>
    </comment>
    <comment ref="J664" authorId="1" shapeId="0">
      <text>
        <r>
          <rPr>
            <b/>
            <sz val="8"/>
            <color indexed="81"/>
            <rFont val="Tahoma"/>
            <family val="2"/>
          </rPr>
          <t>Svein M. Opøien:</t>
        </r>
        <r>
          <rPr>
            <sz val="8"/>
            <color indexed="81"/>
            <rFont val="Tahoma"/>
            <family val="2"/>
          </rPr>
          <t xml:space="preserve">
Formel. Ikke overskriv.</t>
        </r>
      </text>
    </comment>
    <comment ref="I833" authorId="0" shapeId="0">
      <text>
        <r>
          <rPr>
            <b/>
            <sz val="8"/>
            <color indexed="81"/>
            <rFont val="Tahoma"/>
            <family val="2"/>
          </rPr>
          <t>NB!:
Her ligger en formel for avvikskontroll.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81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991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kontrollformel</t>
        </r>
      </text>
    </comment>
    <comment ref="H1135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H1136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Avvikskontroll
</t>
        </r>
      </text>
    </comment>
    <comment ref="G1210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10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I1210" authorId="2" shapeId="0">
      <text>
        <r>
          <rPr>
            <b/>
            <sz val="8"/>
            <color indexed="81"/>
            <rFont val="Tahoma"/>
            <family val="2"/>
          </rPr>
          <t>finsvo:</t>
        </r>
        <r>
          <rPr>
            <sz val="8"/>
            <color indexed="81"/>
            <rFont val="Tahoma"/>
            <family val="2"/>
          </rPr>
          <t xml:space="preserve">
Her ligger en kontrollformel</t>
        </r>
      </text>
    </comment>
    <comment ref="H1292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kobling. Ikke overskriv</t>
        </r>
      </text>
    </comment>
    <comment ref="G1300" authorId="0" shapeId="0">
      <text>
        <r>
          <rPr>
            <b/>
            <sz val="8"/>
            <color indexed="81"/>
            <rFont val="Tahoma"/>
            <family val="2"/>
          </rPr>
          <t>Svein Opøien:</t>
        </r>
        <r>
          <rPr>
            <sz val="8"/>
            <color indexed="81"/>
            <rFont val="Tahoma"/>
            <family val="2"/>
          </rPr>
          <t xml:space="preserve">
kobling</t>
        </r>
      </text>
    </comment>
  </commentList>
</comments>
</file>

<file path=xl/comments2.xml><?xml version="1.0" encoding="utf-8"?>
<comments xmlns="http://schemas.openxmlformats.org/spreadsheetml/2006/main">
  <authors>
    <author>sveinopo</author>
  </authors>
  <commentList>
    <comment ref="B886" authorId="0" shapeId="0">
      <text>
        <r>
          <rPr>
            <b/>
            <sz val="8"/>
            <color indexed="81"/>
            <rFont val="Tahoma"/>
            <family val="2"/>
          </rPr>
          <t>sveinopo:</t>
        </r>
        <r>
          <rPr>
            <sz val="8"/>
            <color indexed="81"/>
            <rFont val="Tahoma"/>
            <family val="2"/>
          </rPr>
          <t xml:space="preserve">
Sum egne beboere fra tab. 3-1-B, fratrukket eventuelt. beboere i barneboliger/avlastningsboliger, sammenlignes med antall plasser i tab. 3-4</t>
        </r>
      </text>
    </comment>
  </commentList>
</comments>
</file>

<file path=xl/sharedStrings.xml><?xml version="1.0" encoding="utf-8"?>
<sst xmlns="http://schemas.openxmlformats.org/spreadsheetml/2006/main" count="6116" uniqueCount="1498">
  <si>
    <t xml:space="preserve">  Tabell 3 - 5B - Antall vedtakstimer og antall utførte timer i hjemmetjenesten</t>
  </si>
  <si>
    <t>Brutto utbetaling hele året (alle byd)</t>
  </si>
  <si>
    <t>pr.</t>
  </si>
  <si>
    <t xml:space="preserve">  Ventetid: (angitt i antall dager)</t>
  </si>
  <si>
    <t xml:space="preserve">   -  for ordinær timeavtale:</t>
  </si>
  <si>
    <t xml:space="preserve">   -  for timeavtale v/akutte behov:</t>
  </si>
  <si>
    <t xml:space="preserve">   -  for nysøkere (mottak):</t>
  </si>
  <si>
    <t xml:space="preserve">  Antall aktive klienter med øk. støtte, pr. mnd. i perioden </t>
  </si>
  <si>
    <t>antall</t>
  </si>
  <si>
    <t>xxxxx</t>
  </si>
  <si>
    <t>VELFERDSTILTAK</t>
  </si>
  <si>
    <t>Sum ant. personer som venter på sykehjemsplass</t>
  </si>
  <si>
    <t>Antall personer</t>
  </si>
  <si>
    <t xml:space="preserve">   Annet fagpersonell (med min. 3-årig høyskoleutdanning)</t>
  </si>
  <si>
    <t xml:space="preserve">   Hjelpepersonell (sekretær, hjelpepleier, assistent m.v.)</t>
  </si>
  <si>
    <t xml:space="preserve">1) Bydelene bes om å rapportere for antall klager på avslag på søknad om bolig i Omsorg+ i år. </t>
  </si>
  <si>
    <t xml:space="preserve">2) Bydelene bes om å rapportere for antall vedtak om avslag på søknad om bolig i Omsorg+ som er omgjort av bydelen selv som følge av klage. </t>
  </si>
  <si>
    <t xml:space="preserve">3) Bydelene bes her om å rapportere antall klager på avslag om bolig i Omsorg+ som søkeren har anket videre til Oslo klagenemd. </t>
  </si>
  <si>
    <t xml:space="preserve">4) Bydelene bes om å rapportere antallet klager på avslag om bolig i Omsorg+ der Oslo klagenemd har omgjort vedtaket. </t>
  </si>
  <si>
    <t>5) Sum antall omgjorte vedtak er summen av klager omgjort av bydelene eller Oslo klagenemd</t>
  </si>
  <si>
    <t>Antall vedtak omgjort av Oslo klagenemd som følge av klage 4)</t>
  </si>
  <si>
    <t>Antall klager som er anket videre til Oslo klagenemd 3)</t>
  </si>
  <si>
    <t>Antall klager etter avslag på bolig i Omsorg+ i år som fortsatt er under behandling hos Oslo klagenemd</t>
  </si>
  <si>
    <t>Antall vedtak omgjort av bydelen som følge av klage 2)</t>
  </si>
  <si>
    <t>Tabell 3-9-B</t>
  </si>
  <si>
    <t>Tabell 3-9-C</t>
  </si>
  <si>
    <t>3-9-B Søknader og avslag på søknad om bolig i Omsorg+ i år</t>
  </si>
  <si>
    <t>3-9-C Klager etter avslag på søknad om Omsorg+ i år</t>
  </si>
  <si>
    <t>Antall søknader om sykehjemsplass i år</t>
  </si>
  <si>
    <t>Antall saker fortsatt under behandling, overf. neste år</t>
  </si>
  <si>
    <t>Antall søknader om sykehjemsplass, overf. fra forrige år</t>
  </si>
  <si>
    <t>Antall søknader om bolig omsorg +, overf. fra forrige år</t>
  </si>
  <si>
    <t>Antall søknader om bolig omsrog+ i år</t>
  </si>
  <si>
    <t>Antall innvilgede søknader om bolig omsorg+</t>
  </si>
  <si>
    <t>Antall avslåtte søknader om bolg omsorg+</t>
  </si>
  <si>
    <t>Antall avslåtte søknader om bolig omsorg+</t>
  </si>
  <si>
    <t xml:space="preserve">  Antall plasser som inntektene relaterer seg til 2)</t>
  </si>
  <si>
    <t>1-14-B ANMELDTE SAKER - URETTSMESSIG HEVET SOSIALHJELP PR. 30.04.</t>
  </si>
  <si>
    <t>3-2-A TID PÅ VENTELISTER TIL FAST PLASS I INSTITUSJON/BOTILBUD. PR. 30.04.</t>
  </si>
  <si>
    <t>3-12 AKTIVITETER FOR PSYKISK UTVIKLINGSHEMMEDE SOM BYDELEN FORVALTER ELLER KJØPER AV ANDRE - ANTALL PLASSER PR.30.04.</t>
  </si>
  <si>
    <t>4-4 KLIENTER UTEN VEDTAK OM ØKONOMISK SOSIALHJELP. AKKUMULERT PR. 30.04.</t>
  </si>
  <si>
    <t>5. Overføring til andre driftsformål i bydelen</t>
  </si>
  <si>
    <r>
      <t xml:space="preserve">1) Med tildelt sosialhjelpsramme forstås det beløpet bydelen ble tildelt over </t>
    </r>
    <r>
      <rPr>
        <b/>
        <sz val="10"/>
        <color indexed="12"/>
        <rFont val="Times New Roman"/>
        <family val="1"/>
      </rPr>
      <t>FO4 Økonomisk sosialhjelp</t>
    </r>
    <r>
      <rPr>
        <sz val="10"/>
        <color indexed="12"/>
        <rFont val="Times New Roman"/>
        <family val="1"/>
      </rPr>
      <t xml:space="preserve"> gjennom Bystyrets budsjettvedtak </t>
    </r>
  </si>
  <si>
    <t xml:space="preserve"> 2. Antall behandlede søknader</t>
  </si>
  <si>
    <t>Antall som kun har arbeidsmarkedstiltak i statlig regi 2)</t>
  </si>
  <si>
    <t>Har bydelen  etablert et skriftlig og dokumenterbart system for internkontroll i sosial- og helsetjenesten?</t>
  </si>
  <si>
    <t>3-14-A PERSONELL VED ELDRESENTRENE (KOMMUNALE OG PRIVATE MED TILSKUDD)</t>
  </si>
  <si>
    <t>3-11 BOFORHOLD FOR UTVIKLINGSHEMMEDE</t>
  </si>
  <si>
    <t>3-10 PERSONER MED UTVIKLINGSHEMMING REGISTRERT I BYDELEN (BYDELEN ØKONOMISK ANSVAR)</t>
  </si>
  <si>
    <t>3-7 SAKSBEHANDLINGSTIDER I PLEIE- OG OMSORGSTJENESTEN - HJEMMETJENESTER</t>
  </si>
  <si>
    <t>Antall dager:</t>
  </si>
  <si>
    <t>Kvalitetsmåling i hjemmetjenesten:</t>
  </si>
  <si>
    <t>3-4 EGENBETALING FOR HELDØGNSPLASSER I ELDREOMSORGSINSTITUSJONER SOM BYDELEN DISPONERER</t>
  </si>
  <si>
    <t>3-2-C UTSKRIVNINGSKLARE PASIENTER I SOMATISKE OG PSYKIATRISKE AVDELINGER I SYKEHUS</t>
  </si>
  <si>
    <t xml:space="preserve"> Antall mottakere 50-66 år</t>
  </si>
  <si>
    <t xml:space="preserve">   16 - 49</t>
  </si>
  <si>
    <t>2 uker-2 md.</t>
  </si>
  <si>
    <t xml:space="preserve"> 2-4 md.</t>
  </si>
  <si>
    <t>4- 6 md.</t>
  </si>
  <si>
    <t>&gt; 12 md.</t>
  </si>
  <si>
    <t>0-17 år</t>
  </si>
  <si>
    <t>18-49 år</t>
  </si>
  <si>
    <t>50-66 år</t>
  </si>
  <si>
    <t>67-74 år</t>
  </si>
  <si>
    <t>75-79 år</t>
  </si>
  <si>
    <t>80-84 år</t>
  </si>
  <si>
    <t>85-89 år</t>
  </si>
  <si>
    <t>dager</t>
  </si>
  <si>
    <t>kvelder</t>
  </si>
  <si>
    <t>faste</t>
  </si>
  <si>
    <t xml:space="preserve">og ungdom  </t>
  </si>
  <si>
    <t>styre?</t>
  </si>
  <si>
    <t>åpent</t>
  </si>
  <si>
    <t>lør/søn</t>
  </si>
  <si>
    <t>brukere</t>
  </si>
  <si>
    <t>Kommunale/private m/komm.tilskudd</t>
  </si>
  <si>
    <t>Nei=0</t>
  </si>
  <si>
    <t>pr. uke</t>
  </si>
  <si>
    <t>m/tilbud</t>
  </si>
  <si>
    <t>(Før opp navn på klubb/tiltak)</t>
  </si>
  <si>
    <t>Ja=1</t>
  </si>
  <si>
    <t>totalt</t>
  </si>
  <si>
    <t>eller hvis brukeren har flyttet mellom ulike institusjoner (har flere tjester knyttet til samme sak), og tjenestene er sammenhengende,</t>
  </si>
  <si>
    <t>regnes det som et  opphold.</t>
  </si>
  <si>
    <r>
      <t xml:space="preserve">Antall husstander gitt finansiering til </t>
    </r>
    <r>
      <rPr>
        <u/>
        <sz val="10"/>
        <rFont val="Times New Roman"/>
        <family val="1"/>
      </rPr>
      <t>utbedring</t>
    </r>
    <r>
      <rPr>
        <sz val="10"/>
        <rFont val="Times New Roman"/>
        <family val="1"/>
      </rPr>
      <t xml:space="preserve"> av bolig gjennom Husbanken- </t>
    </r>
    <r>
      <rPr>
        <u/>
        <sz val="10"/>
        <rFont val="Times New Roman"/>
        <family val="1"/>
      </rPr>
      <t>faktisk utbetalte lån*</t>
    </r>
  </si>
  <si>
    <r>
      <t xml:space="preserve">Antall husstander gitt finansiering til </t>
    </r>
    <r>
      <rPr>
        <u/>
        <sz val="10"/>
        <rFont val="Times New Roman"/>
        <family val="1"/>
      </rPr>
      <t>kjøp</t>
    </r>
    <r>
      <rPr>
        <sz val="10"/>
        <rFont val="Times New Roman"/>
        <family val="1"/>
      </rPr>
      <t xml:space="preserve"> av bolig gjennom Husbanken - </t>
    </r>
    <r>
      <rPr>
        <u/>
        <sz val="10"/>
        <rFont val="Times New Roman"/>
        <family val="1"/>
      </rPr>
      <t>faktisk utbetalte lån*</t>
    </r>
  </si>
  <si>
    <t>*Faktiske utbetalte lån - ikke forhåndstilsagn (innvilgede lån)</t>
  </si>
  <si>
    <t xml:space="preserve"> 5. Antall innvilgede søknader (tilsagn)</t>
  </si>
  <si>
    <t>Kjøp fra SYE</t>
  </si>
  <si>
    <t>Kjøp fra andre innenbys/utenbys</t>
  </si>
  <si>
    <t>Drevet av bydelen selv</t>
  </si>
  <si>
    <t>(Kostrafunksjon 253 - institusjonstjenester)</t>
  </si>
  <si>
    <t>Når ble bydelens internkontrollsystem  for sosial- og helsetjenesten sist revidert?</t>
  </si>
  <si>
    <t xml:space="preserve">&lt; 67 år </t>
  </si>
  <si>
    <t xml:space="preserve">67-79 år  </t>
  </si>
  <si>
    <t xml:space="preserve">     hvor mange årsverk den frivillige innsatsen utgjør</t>
  </si>
  <si>
    <t>Senterets navn (Private merkes med *):</t>
  </si>
  <si>
    <t xml:space="preserve">   50 år og over</t>
  </si>
  <si>
    <t>Overføring fra sosialhjelp til driftsrammen:</t>
  </si>
  <si>
    <t xml:space="preserve"> xxxxx</t>
  </si>
  <si>
    <t xml:space="preserve">  - herav klienter 18-24 år, flyktninger </t>
  </si>
  <si>
    <t>Kontrollformel</t>
  </si>
  <si>
    <t xml:space="preserve">   Legetjeneste</t>
  </si>
  <si>
    <t>Antall klubber</t>
  </si>
  <si>
    <t>Antall med valgt klubbstyre</t>
  </si>
  <si>
    <t>innen 14 d</t>
  </si>
  <si>
    <t>native</t>
  </si>
  <si>
    <t>etter inn-</t>
  </si>
  <si>
    <t>hvert</t>
  </si>
  <si>
    <t>hver</t>
  </si>
  <si>
    <t>planer</t>
  </si>
  <si>
    <t>flytting</t>
  </si>
  <si>
    <t>kvartal</t>
  </si>
  <si>
    <t>måned</t>
  </si>
  <si>
    <t>Totalt</t>
  </si>
  <si>
    <t>drifts-</t>
  </si>
  <si>
    <t>avtaler</t>
  </si>
  <si>
    <t>Årsverk 2)</t>
  </si>
  <si>
    <t>2) Angi med en desimal</t>
  </si>
  <si>
    <t>Tallene benyttes i kriteriesystemet.</t>
  </si>
  <si>
    <t>Sum antall barn</t>
  </si>
  <si>
    <t>Ventetid - for ordinær timeavtale</t>
  </si>
  <si>
    <t>Ventetid - for timeavtale v/akutte behov</t>
  </si>
  <si>
    <t>Ventetid - for nysøkere (mottak)</t>
  </si>
  <si>
    <t>1)  Skal omfatte sykehjem, heldøgns  boform med pleie og omsorg og aldershjem.</t>
  </si>
  <si>
    <t xml:space="preserve">     Skal inkludere egenbetaling for korttidsplasser</t>
  </si>
  <si>
    <t>Timeverk pr. uke</t>
  </si>
  <si>
    <t>Helse-stasjons-tjeneste til gravide og barn 0-5 år</t>
  </si>
  <si>
    <t xml:space="preserve"> Skole-helse-tjeneste i videre-gående skole:</t>
  </si>
  <si>
    <t>Helse-stasjon for ungdom</t>
  </si>
  <si>
    <t>Personellinnsats innen helsestasjons- og skolehelstetjeneste (KOSTRA-funksjon 232)</t>
  </si>
  <si>
    <t xml:space="preserve">   Herav dekket av midler fra opptrappingsplan psykisk helse</t>
  </si>
  <si>
    <t xml:space="preserve">   Barnefysioterapi   1)</t>
  </si>
  <si>
    <t>F</t>
  </si>
  <si>
    <t xml:space="preserve"> (navn og stillingsbetegnelse)</t>
  </si>
  <si>
    <t xml:space="preserve"> </t>
  </si>
  <si>
    <t>Kontrollsum</t>
  </si>
  <si>
    <t xml:space="preserve">    Andre kommuner</t>
  </si>
  <si>
    <t xml:space="preserve">   Sum barn</t>
  </si>
  <si>
    <t xml:space="preserve">   - gjennom husbanken</t>
  </si>
  <si>
    <t xml:space="preserve"> Bruk av private døgnovernattingstilbud </t>
  </si>
  <si>
    <t>Sum antall personer</t>
  </si>
  <si>
    <t xml:space="preserve">I steder </t>
  </si>
  <si>
    <t xml:space="preserve"> Bruk av private døgnovernattingstilbud - antall som er i</t>
  </si>
  <si>
    <t>uten</t>
  </si>
  <si>
    <t>kvalitets-</t>
  </si>
  <si>
    <t>avtale</t>
  </si>
  <si>
    <t>Kontrollformel:</t>
  </si>
  <si>
    <t>Personer</t>
  </si>
  <si>
    <t>i steder</t>
  </si>
  <si>
    <t xml:space="preserve"> Bydelens oppfølging av personer i</t>
  </si>
  <si>
    <t>besøkt</t>
  </si>
  <si>
    <t>m/avtale</t>
  </si>
  <si>
    <t>u/avtale</t>
  </si>
  <si>
    <t>ikke</t>
  </si>
  <si>
    <t>alter-</t>
  </si>
  <si>
    <t>3. Til aktive tiltak overfor klienter og styrkingstiltak ved sosialkontorene</t>
  </si>
  <si>
    <t xml:space="preserve">4. Rehabiliterings- og omsorgsinstitusjoner under Rusmiddeletaten </t>
  </si>
  <si>
    <t>2. Overføring til lønn under kvalifiseringsordningen ført på KOSTRA-funksjon 276</t>
  </si>
  <si>
    <t>Sum saker i denne tabell skal være lik antall effektuerte boligtildelinger i tabell 1-3 B1</t>
  </si>
  <si>
    <t>Antall med vedtak:</t>
  </si>
  <si>
    <t>Antall personer:</t>
  </si>
  <si>
    <t>Antall årsverk:</t>
  </si>
  <si>
    <t>Antall hjemler:</t>
  </si>
  <si>
    <t>Gjennomsnitt pr. md. hele året:</t>
  </si>
  <si>
    <t>3-2-B SAKSBEHANDLINGSTIDER I PLEIE- OG OMSORGSTJENESTER. PR. 31.08. - INSTITUSJONSTJENESTEN"</t>
  </si>
  <si>
    <t>unike</t>
  </si>
  <si>
    <t>pr. år</t>
  </si>
  <si>
    <r>
      <t xml:space="preserve">2.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ungdom 14-18 år</t>
    </r>
  </si>
  <si>
    <r>
      <t xml:space="preserve">2.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ungdom 14-18 år:</t>
    </r>
  </si>
  <si>
    <t>Antall unike faste brukere pr. år</t>
  </si>
  <si>
    <t>4) Fornyelse telles ikke med i effektuerte tildelinger</t>
  </si>
  <si>
    <t>3)  Inkluderer også innvilgelser/avslag på fornyelse</t>
  </si>
  <si>
    <t>2)  Med innvilgelse forstås her tilsagn/positivt vedtak</t>
  </si>
  <si>
    <t>1)  Saksbehandlingstid skal regnes fra komplett søknad er mottatt til vedtak er fattet.</t>
  </si>
  <si>
    <t>1) Omfatter ikke deltagere i permisjon</t>
  </si>
  <si>
    <t>Tabell 1-10-A1</t>
  </si>
  <si>
    <t>Tabell 1-10-A2</t>
  </si>
  <si>
    <r>
      <t>Antall som kun har arbeidsmarkedstiltak i statlig regi  1</t>
    </r>
    <r>
      <rPr>
        <b/>
        <sz val="10"/>
        <color indexed="12"/>
        <rFont val="Times New Roman"/>
        <family val="1"/>
      </rPr>
      <t>)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</si>
  <si>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Med </t>
    </r>
    <r>
      <rPr>
        <u/>
        <sz val="10"/>
        <color indexed="12"/>
        <rFont val="Times New Roman"/>
        <family val="1"/>
      </rPr>
      <t>"regi"</t>
    </r>
    <r>
      <rPr>
        <sz val="10"/>
        <color indexed="12"/>
        <rFont val="Times New Roman"/>
        <family val="1"/>
      </rPr>
      <t xml:space="preserve"> menes her den instans som betaler tiltakskostnaden. Med </t>
    </r>
    <r>
      <rPr>
        <u/>
        <sz val="10"/>
        <color indexed="12"/>
        <rFont val="Times New Roman"/>
        <family val="1"/>
      </rPr>
      <t>"statlig regi"</t>
    </r>
    <r>
      <rPr>
        <sz val="10"/>
        <color indexed="12"/>
        <rFont val="Times New Roman"/>
        <family val="1"/>
      </rPr>
      <t xml:space="preserve"> menes tilfeller der det er Nav stat som over det statlige tiltaksbudsjettet betaler  tiltakskostnaden og eventuell livsoppholdsytelse knyttet til tiltaket, f eks i form av kjøp av tiltaksplass, tilskudd til ordinær arbeidsgiver og/eller individstønad - jf forskrift om arbeidsmarkedstiltak.</t>
    </r>
  </si>
  <si>
    <t xml:space="preserve">  Tabell 4 - 3B - Brutto driftsutgifter 1) til økonomisk sosialhjelp. Gjennomsnittlig stønadslengde for økonomisk sosialhjelp.</t>
  </si>
  <si>
    <t xml:space="preserve">2) Ref. KOSTRA-definisjonen: Teller = Brutto driftsutgifter, Kontoklasse 1. ((010..480) + 590 - (690, 710, 729, 790), for funksjon 281. </t>
  </si>
  <si>
    <t>Brutto utgifter pr. mottaker i snitt   2)</t>
  </si>
  <si>
    <t>Gjennom-snitt stønads-lengde  3)</t>
  </si>
  <si>
    <t xml:space="preserve">3)  Ref. KOSTRA-definisjonen: Teller = Samlet stønadslengde for alle sosialhjelpsmottakere i bydelen i rapporteringsåret. </t>
  </si>
  <si>
    <t>2) Praktisk bistand -  vedtak fattet etter lov om kommunale helse- og omsorgstjenester § 3-2, 6b</t>
  </si>
  <si>
    <t>3) Hjemmesykepleie  (jfr. lov om kommunale helse- og omsorgstjenester § 3-2 første ledd nr. 6 bokstav a.)</t>
  </si>
  <si>
    <t xml:space="preserve">1)  Tilbud som er hjemlet i vedtak etter lov om kommunale helse- og </t>
  </si>
  <si>
    <t xml:space="preserve">      i mer enn en av kategoriene i løpet av perioden, skal vedkommende tas med på hver av de aktuelle linjene.</t>
  </si>
  <si>
    <t xml:space="preserve">  Antall personer som har eller har hatt et institusjonstilbud</t>
  </si>
  <si>
    <t xml:space="preserve"> Antall mottakere 67-79 år</t>
  </si>
  <si>
    <t xml:space="preserve"> SUM - alle aldersgrupper</t>
  </si>
  <si>
    <t xml:space="preserve"> Sum mottakere ≥ 80 år</t>
  </si>
  <si>
    <t>FUNKSJONSOMRÅDE 2 B - OPPVEKST</t>
  </si>
  <si>
    <t xml:space="preserve">≥ 90 år  </t>
  </si>
  <si>
    <t>80-89 år</t>
  </si>
  <si>
    <t xml:space="preserve"> Tabell 1 - 5</t>
  </si>
  <si>
    <t xml:space="preserve"> Tabell 1 - 6</t>
  </si>
  <si>
    <t xml:space="preserve"> Tabell 1 - 7</t>
  </si>
  <si>
    <t xml:space="preserve"> Tabell 1 - 8</t>
  </si>
  <si>
    <t xml:space="preserve"> A) - herav barn (0 -18 år)</t>
  </si>
  <si>
    <t xml:space="preserve"> B) - herav voksne (( B= sum av pkt. a-d nedenfor- fylles ut automatisk):</t>
  </si>
  <si>
    <t xml:space="preserve">  -  a) - herav med overvekt av rusproblemer</t>
  </si>
  <si>
    <t>Antall beboere 50-66 år:</t>
  </si>
  <si>
    <t>Antall beboere 67-74 år:</t>
  </si>
  <si>
    <t>Antall beboere 75-79 år:</t>
  </si>
  <si>
    <t>Antall beboere 80-84 år:</t>
  </si>
  <si>
    <t>Antall beboere 85-89 år:</t>
  </si>
  <si>
    <t>Antall totalt:</t>
  </si>
  <si>
    <t>Brutto utbetaling hele året</t>
  </si>
  <si>
    <t>SUM beboere</t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</si>
  <si>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 i priv. døgnovernattingstilbud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</si>
  <si>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 i priv. døgnovernattingstilbud</t>
    </r>
  </si>
  <si>
    <t>1. Overføring til lønn under introduksjonsordningen  ført på KOSTRA-funksjon 275. art 10890</t>
  </si>
  <si>
    <t>HJEMMETJENESTER OG BOLIGER</t>
  </si>
  <si>
    <t>Utviklingshemmede</t>
  </si>
  <si>
    <t>med</t>
  </si>
  <si>
    <t xml:space="preserve">    0- 15 år</t>
  </si>
  <si>
    <t>3)</t>
  </si>
  <si>
    <t>barn</t>
  </si>
  <si>
    <t>Husstander gitt finansiering til kjøp av bolig gjennom Husbanken</t>
  </si>
  <si>
    <t xml:space="preserve">Kommentar: </t>
  </si>
  <si>
    <t xml:space="preserve">Oppgi hvilke arter som </t>
  </si>
  <si>
    <t>beløpene baseres på</t>
  </si>
  <si>
    <t>(VIKTIG!)</t>
  </si>
  <si>
    <t>1. Avvik mellom helårsforbruk og disponibel budsjettramme for både ordinær drift og sosialhjelp (merinntekter/merutgifter</t>
  </si>
  <si>
    <t xml:space="preserve">    og mindreinntekter/mindreutgifter) </t>
  </si>
  <si>
    <t xml:space="preserve"> 7. Antall mottatte søknader</t>
  </si>
  <si>
    <t xml:space="preserve"> 8. Antall behandlede søknader…</t>
  </si>
  <si>
    <t xml:space="preserve"> 9. Herav antall behandlet innen 3 mnd.  1)</t>
  </si>
  <si>
    <t xml:space="preserve"> 10. Andel behandlet innen 3 mnd.</t>
  </si>
  <si>
    <t xml:space="preserve"> 11. Antall innvilget kommunal bolig*</t>
  </si>
  <si>
    <t xml:space="preserve"> 12. Antall søknader som ble avslått</t>
  </si>
  <si>
    <t xml:space="preserve"> 13. Antall effektuerte boligtildelinger</t>
  </si>
  <si>
    <t xml:space="preserve"> 14.  - herav effektuert innen 6 md.</t>
  </si>
  <si>
    <t xml:space="preserve"> 15. Andel effektuert innen 6 mnd.</t>
  </si>
  <si>
    <t>Kvalitetsrevisjon i hjemmetjenesten:</t>
  </si>
  <si>
    <t>Antall beboere 0-17 år:</t>
  </si>
  <si>
    <t>Antall beboere 18-49 år:</t>
  </si>
  <si>
    <t>tids-</t>
  </si>
  <si>
    <t>5. Kommunalt støttede fritidstiltak for barn og unge opp til 18 år</t>
  </si>
  <si>
    <t>4. Ungdomstiltak rettet mot særskilte aktiviteter (motorsenter, musikk, media m.m.)</t>
  </si>
  <si>
    <t>3. Ungdomssentre med høyere aldersgrense enn 18 år</t>
  </si>
  <si>
    <t>Gjennomsnitt hele året</t>
  </si>
  <si>
    <t>BYDELSNR.</t>
  </si>
  <si>
    <t>Kvalitetsrevisjon i hjemmetjenesten</t>
  </si>
  <si>
    <t>Er det gjennomført kvalitetsrevisjon i hjemmetjenesten i løpet av året?</t>
  </si>
  <si>
    <t>Kommentarer:</t>
  </si>
  <si>
    <t xml:space="preserve">  Utviklingshemmede under 18 år som bor hos pårørende</t>
  </si>
  <si>
    <t xml:space="preserve">  Utviklingshemmede 18 år eller eldre som bor hos pårørende</t>
  </si>
  <si>
    <t>Antall utviklingshemmede i bydelen 21 år eller eldre</t>
  </si>
  <si>
    <t>Herav antall som:</t>
  </si>
  <si>
    <t>har aktiviteter på dagtid 1-2 dager/uke</t>
  </si>
  <si>
    <t>har aktiviteter på dagtid 3-4 dager/uke</t>
  </si>
  <si>
    <t>har aktiviteter på dagtid 5 dager/uke</t>
  </si>
  <si>
    <t>ikke har aktiviteter på dagtid</t>
  </si>
  <si>
    <t xml:space="preserve"> 1) Med aktiviteter på dagtid menes aktiviteter utenfor eget hjem, slik som arbeid, dagsenter, voksenopplæring m.v.</t>
  </si>
  <si>
    <t>VELFERDSTILTAK FOR ELDRE OG FUNKSJONSHEMMEDE</t>
  </si>
  <si>
    <t>Tabell 1-11-F</t>
  </si>
  <si>
    <t xml:space="preserve"> I statlig behandlingsinstitusjon      3)</t>
  </si>
  <si>
    <t>2B-1-B HELSESTASJON FOR UNGDOM - TJENESTEPRODUKSJON</t>
  </si>
  <si>
    <t>Herav antall som har fått vedtak om kun praktisk bistand 2)</t>
  </si>
  <si>
    <t>Herav antall som har fått vedtak om både praktisk bistand og hjemmesykepleie 3)</t>
  </si>
  <si>
    <t>1-3-A BISTAND TIL KJØP/UTBEDRING AV BOLIG. ANTALL HELE ÅRET</t>
  </si>
  <si>
    <t xml:space="preserve">1) Med bolig til bolig- og omsorgsformål menes kommunalt eide eller disponerte boliger (boenheter) for eldre, funksjonshemmede, </t>
  </si>
  <si>
    <t xml:space="preserve">  Tabell P-4-2</t>
  </si>
  <si>
    <t xml:space="preserve">    En person regnes som deltaker i Introduksjonprogrammet dersom selve deltakelsen i programmet </t>
  </si>
  <si>
    <t xml:space="preserve">    har startet, selv om første utbetaling av introduksjonsstønaden ennå ikke har funnet sted. </t>
  </si>
  <si>
    <t>3. Av alle med utarbeidet IP - hvor mange er KVP-deltakere med IP iht Lov om sosiale tjenester i NAV §33 ?</t>
  </si>
  <si>
    <t>4. Antall klienter/brukere der IP ikke er ferdig utarbeidet</t>
  </si>
  <si>
    <t>5. Antall klienter/brukere som har søkt om å få utarbeidet IP, men som har fåtrt avslag</t>
  </si>
  <si>
    <t>6. Antall klienter/brukere som har takket nei til å få IP</t>
  </si>
  <si>
    <t xml:space="preserve"> 1)  Retten til å få utarbeidet/plikten til å utarbeide en individuell plan er hjemlet i Lov om sosiale tjenester i NAV § 28 og 33, Pasientrettighetsloven § 2-5, Arbeids- og velferdsforvaltningsloven § 15, Helse- og omsorgstjensteloven § 7-1, Spesialisthelsetjenesteloven § 2-5 og Psykisk helsevernloven § 4-1.</t>
  </si>
  <si>
    <t>Andel barn i hjelpetiltak med gyldig tiltaksplan  3)</t>
  </si>
  <si>
    <t xml:space="preserve"> av arbeidsmiljø i kommunale virksomheter i pleie- og omsorgsområdet. Angi måned og år </t>
  </si>
  <si>
    <t>Jf. Forskrift om systematisk helse, miljø- og sikkerhetsarbeid i virksomheter</t>
  </si>
  <si>
    <t xml:space="preserve"> (i krafttredelse fra 1. januar 1997 - sist endret 2. januar 2005)</t>
  </si>
  <si>
    <t>Antall saker beh. administrativt</t>
  </si>
  <si>
    <t xml:space="preserve">   - kommunal bostøtte</t>
  </si>
  <si>
    <t xml:space="preserve">  HMS - Trusler og vold</t>
  </si>
  <si>
    <t>episoder</t>
  </si>
  <si>
    <t xml:space="preserve">  Voldsepisoder med fysisk/psykisk skade</t>
  </si>
  <si>
    <t>Sum i korttidsplasser</t>
  </si>
  <si>
    <t>BOLIGER FOR ELDRE OG FUNKSJONSHEMMEDE</t>
  </si>
  <si>
    <t>Tidsintervall</t>
  </si>
  <si>
    <t>I eget hjem:</t>
  </si>
  <si>
    <t>1-11-F Resultat for deltakere som avsluttet introduksjonsprogram i perioden</t>
  </si>
  <si>
    <t>Barnehageplasser - ikke-kommunale</t>
  </si>
  <si>
    <t>Sum barn 0 år - ikke-kommunale</t>
  </si>
  <si>
    <t>Sum barn 1-2 år - ikke-kommunale</t>
  </si>
  <si>
    <t>Sum barn 3-5 år - ikke-kommunale</t>
  </si>
  <si>
    <t>4)</t>
  </si>
  <si>
    <t>5)</t>
  </si>
  <si>
    <t>6)</t>
  </si>
  <si>
    <t xml:space="preserve"> enn tilsvarende tall under "Antall hittil i år".</t>
  </si>
  <si>
    <t>2. Av alle med utarbeidet IP - hvor mange er 67 år eller eldre ?</t>
  </si>
  <si>
    <t>Antall med alternative planer:</t>
  </si>
  <si>
    <t>Sum barn i kommunale b.h.:</t>
  </si>
  <si>
    <t>Sum - kommunale</t>
  </si>
  <si>
    <t>Sum barn i ikke-kommunale b.h.:</t>
  </si>
  <si>
    <t xml:space="preserve">  Antall episoder med trusler  1)</t>
  </si>
  <si>
    <t xml:space="preserve">  Antall episoder med bruk av vold   2)</t>
  </si>
  <si>
    <t>Akkum-</t>
  </si>
  <si>
    <t>Gj.snitt</t>
  </si>
  <si>
    <t>ulert</t>
  </si>
  <si>
    <t xml:space="preserve">  </t>
  </si>
  <si>
    <t>2)</t>
  </si>
  <si>
    <t xml:space="preserve">  Regnskapsført trygdetrekk</t>
  </si>
  <si>
    <t xml:space="preserve">  Regnskapsført egenbetaling utover trygdetrekk</t>
  </si>
  <si>
    <t xml:space="preserve">  Antall plasser som inntektene relaterer seg til 1)</t>
  </si>
  <si>
    <t>Antall</t>
  </si>
  <si>
    <t>I hele 1000 kroner</t>
  </si>
  <si>
    <t>Antall hittil i år</t>
  </si>
  <si>
    <t>Tabell 1-3 - B2 - Antall personer som har bostøtte</t>
  </si>
  <si>
    <t>x</t>
  </si>
  <si>
    <t>hittil i år</t>
  </si>
  <si>
    <t>hittil</t>
  </si>
  <si>
    <t>i år</t>
  </si>
  <si>
    <t>Anmeldte saker - urettmessig hevet sosialhjelp i år</t>
  </si>
  <si>
    <t>Helsestasjon for ungdom - tjenesteproduksjon</t>
  </si>
  <si>
    <t>3. Ungdomssentre med høyere aldersgrense enn 18 år:</t>
  </si>
  <si>
    <t>Antall saker</t>
  </si>
  <si>
    <t xml:space="preserve"> 1. Antall mottatte søknader </t>
  </si>
  <si>
    <t xml:space="preserve"> 2. Antall behandlede søknader…</t>
  </si>
  <si>
    <t xml:space="preserve"> 3.Herav antall behandlet innen 1 mnd.  1)</t>
  </si>
  <si>
    <t>4. Andel behandlet innen 1 mnd.</t>
  </si>
  <si>
    <t xml:space="preserve"> 5. Antall innvilget lån</t>
  </si>
  <si>
    <t xml:space="preserve"> 6. Antall avslåtte søknader</t>
  </si>
  <si>
    <t>Husstander gitt finansiering til utbedring av bolig gjennom Husbanken</t>
  </si>
  <si>
    <t xml:space="preserve">Sum </t>
  </si>
  <si>
    <t>E-postadresse:</t>
  </si>
  <si>
    <t xml:space="preserve">  -  b) - herav med LAR-behandling (legemiddelassistert rehabilitering)</t>
  </si>
  <si>
    <t xml:space="preserve">  -  c) - herav med overvekt av psykiske lidelser</t>
  </si>
  <si>
    <t>kontrollsum</t>
  </si>
  <si>
    <t>1-3-B1 SAKSBEHANDLINGSTID - BISTAND TIL BOLIG</t>
  </si>
  <si>
    <t>1-14-A HMS TRUSLER OG VOLD</t>
  </si>
  <si>
    <t>1) Sett inn tallet 1 pr. klubb, slik at "Excel" kan summere antall klubber i bydelen</t>
  </si>
  <si>
    <t xml:space="preserve">   Helsesøstre</t>
  </si>
  <si>
    <t>Internkontroll i sosial- og helsetjenesten</t>
  </si>
  <si>
    <t>Har kvalitetsrevisjonen avdekket større avvik?</t>
  </si>
  <si>
    <t>Sum barn 6 år- ikke-kommunale</t>
  </si>
  <si>
    <t>2) Med fast bruker forstås det som er sammenlignbart med tidligere medlemslister. Dette som et uttrykk for hvor mange en</t>
  </si>
  <si>
    <t>Antall konsul-tasjoner  1)</t>
  </si>
  <si>
    <t>Angi tidspunkt for når måling ble gjennomført (skriv slik: 11/00):</t>
  </si>
  <si>
    <t xml:space="preserve"> 1) Alle konsultasjoner telles: Dersom ungdommen har samtaler med helsesøster og lege/annen fagperson</t>
  </si>
  <si>
    <t>Tabell 3 - 14 - C - Organisering av seniorveiledertjeneste    1)</t>
  </si>
  <si>
    <t xml:space="preserve">  HUSK Å KVALITETSSIKRE TALLENE. Tabellen benyttes til beregning av dekningsgrader for den enkelte bydel.</t>
  </si>
  <si>
    <t>Sum barn 0 år - kommunale</t>
  </si>
  <si>
    <t>Sum barn 1-2 år - kommunale</t>
  </si>
  <si>
    <t>Sum barn 3-5 år - kommunale</t>
  </si>
  <si>
    <t>Sum barn 6 år- kommunale</t>
  </si>
  <si>
    <t>INTRO</t>
  </si>
  <si>
    <t>- herav beboere med omsorg+ bolig 2)</t>
  </si>
  <si>
    <t>Antall ved periodeslutt</t>
  </si>
  <si>
    <t>Deltakere i INTRO</t>
  </si>
  <si>
    <t xml:space="preserve"> b) I andre typer institusjoner (aldershjem, sykehus med mer) </t>
  </si>
  <si>
    <t>I andre typer institusjoner</t>
  </si>
  <si>
    <t>Korttidsopphold (eksklusive korttidsopphold for rehabilitering)</t>
  </si>
  <si>
    <t>Korttidsopphold for rehabilitering</t>
  </si>
  <si>
    <t>Langtidsopphold - ordinært</t>
  </si>
  <si>
    <t>Langtidsopphold -  skjermet enhet for demens</t>
  </si>
  <si>
    <t>Langtidsopphold -  forsterket  (psykiatri, rus)</t>
  </si>
  <si>
    <t>Langtidsopphold forsterket - annet</t>
  </si>
  <si>
    <t>Langtidsopphold -  spesial (særskilt inngåtte kontrakter om enkeltkjøp)</t>
  </si>
  <si>
    <t>Opphold i plass for for lindrende behandling</t>
  </si>
  <si>
    <t>Opphold i MRSA avdeling</t>
  </si>
  <si>
    <t>Opphold i andre boformer med heldøgns omsorg (og evt. pleie)</t>
  </si>
  <si>
    <t>Langtidsopphold i aldershjem</t>
  </si>
  <si>
    <t>Opphold i barne og avlastningsbolig</t>
  </si>
  <si>
    <t>Opphold i barneboliger og avlastningsboliger skal med.</t>
  </si>
  <si>
    <t>Kommentar:</t>
  </si>
  <si>
    <t>Herav antall  utført av private leverandører</t>
  </si>
  <si>
    <t xml:space="preserve">vedtaks- </t>
  </si>
  <si>
    <t>timer</t>
  </si>
  <si>
    <t xml:space="preserve">  Tabell 3 - 8 - B</t>
  </si>
  <si>
    <t xml:space="preserve">  Tabell  3 - 3 - B</t>
  </si>
  <si>
    <t xml:space="preserve">  Tabell  3 - 3 - C</t>
  </si>
  <si>
    <t>Langtidsopphold:</t>
  </si>
  <si>
    <t>Korttidsopphold:</t>
  </si>
  <si>
    <t>Sum andre typer institusjoner</t>
  </si>
  <si>
    <t>Kjøp fra andre innenbys/utenbys:</t>
  </si>
  <si>
    <t>Kjøp fra SYE:</t>
  </si>
  <si>
    <t>Drevet av bydelen selv:</t>
  </si>
  <si>
    <t>a) Tidsbegrenset opphold i sykehjem</t>
  </si>
  <si>
    <t>b) Opphold i sykehjem</t>
  </si>
  <si>
    <t>c) Opphold i aldershjem og andre boformer med heldøgns pleie</t>
  </si>
  <si>
    <r>
      <t xml:space="preserve">Ventetid oppgis i dager (en uke = 5 dager). Oppgi kun </t>
    </r>
    <r>
      <rPr>
        <u/>
        <sz val="10"/>
        <color indexed="12"/>
        <rFont val="Times New Roman"/>
        <family val="1"/>
      </rPr>
      <t xml:space="preserve">ett </t>
    </r>
    <r>
      <rPr>
        <sz val="10"/>
        <color indexed="12"/>
        <rFont val="Times New Roman"/>
        <family val="1"/>
      </rPr>
      <t>tall. Dersom f.eks. 1 - 3 dager, oppgi gjennomsnittet (2 dager).</t>
    </r>
  </si>
  <si>
    <r>
      <t xml:space="preserve">Skriv </t>
    </r>
    <r>
      <rPr>
        <u/>
        <sz val="10"/>
        <color indexed="12"/>
        <rFont val="Times New Roman"/>
        <family val="1"/>
      </rPr>
      <t>kun</t>
    </r>
    <r>
      <rPr>
        <sz val="10"/>
        <color indexed="12"/>
        <rFont val="Times New Roman"/>
        <family val="1"/>
      </rPr>
      <t xml:space="preserve"> </t>
    </r>
    <r>
      <rPr>
        <b/>
        <sz val="10"/>
        <color indexed="12"/>
        <rFont val="Times New Roman"/>
        <family val="1"/>
      </rPr>
      <t>tallet,</t>
    </r>
    <r>
      <rPr>
        <sz val="10"/>
        <color indexed="12"/>
        <rFont val="Times New Roman"/>
        <family val="1"/>
      </rPr>
      <t xml:space="preserve"> ikke "d" eller "dager" bak.</t>
    </r>
  </si>
  <si>
    <r>
      <t xml:space="preserve"> 1)  Her skal det føres opp antall </t>
    </r>
    <r>
      <rPr>
        <u/>
        <sz val="10"/>
        <color indexed="12"/>
        <rFont val="Times New Roman"/>
        <family val="1"/>
      </rPr>
      <t>personer</t>
    </r>
    <r>
      <rPr>
        <sz val="10"/>
        <color indexed="12"/>
        <rFont val="Times New Roman"/>
        <family val="1"/>
      </rPr>
      <t xml:space="preserve"> som har fått behandlingsplass og/eller rehabiliterings -og omsorgstilbud gjennom</t>
    </r>
  </si>
  <si>
    <r>
      <t xml:space="preserve"> 1) Her skal føres opp timeverk/uke for fysioterapeut som arbeider forebyggende </t>
    </r>
    <r>
      <rPr>
        <u/>
        <sz val="10"/>
        <color indexed="12"/>
        <rFont val="Times New Roman"/>
        <family val="1"/>
      </rPr>
      <t>i helsestasjons- og skolehelsetjenesten</t>
    </r>
    <r>
      <rPr>
        <sz val="10"/>
        <color indexed="12"/>
        <rFont val="Times New Roman"/>
        <family val="1"/>
      </rPr>
      <t xml:space="preserve"> </t>
    </r>
  </si>
  <si>
    <r>
      <t xml:space="preserve">1. </t>
    </r>
    <r>
      <rPr>
        <b/>
        <u/>
        <sz val="10"/>
        <rFont val="Times New Roman"/>
        <family val="1"/>
      </rPr>
      <t>Kommunale</t>
    </r>
    <r>
      <rPr>
        <sz val="10"/>
        <rFont val="Times New Roman"/>
        <family val="1"/>
      </rPr>
      <t xml:space="preserve"> fritidslubber og lignende for barn og ungdom under 14 år</t>
    </r>
  </si>
  <si>
    <r>
      <t xml:space="preserve">når med tilbudet </t>
    </r>
    <r>
      <rPr>
        <u/>
        <sz val="10"/>
        <color indexed="12"/>
        <rFont val="Times New Roman"/>
        <family val="1"/>
      </rPr>
      <t>uten</t>
    </r>
    <r>
      <rPr>
        <sz val="10"/>
        <color indexed="12"/>
        <rFont val="Times New Roman"/>
        <family val="1"/>
      </rPr>
      <t xml:space="preserve"> at en teller alle som har vært innom på enkeltdager</t>
    </r>
  </si>
  <si>
    <r>
      <t xml:space="preserve">1) Tallene her overføres automatisk fra tabell 4-2 og 4-3. </t>
    </r>
    <r>
      <rPr>
        <b/>
        <sz val="10"/>
        <color indexed="12"/>
        <rFont val="Times New Roman"/>
        <family val="1"/>
      </rPr>
      <t>Sjekk samsvar!</t>
    </r>
  </si>
  <si>
    <t xml:space="preserve">ikke </t>
  </si>
  <si>
    <t>1) Jfr. Fellesskriv 7/2004 Sosialtjenestens formidling og betaling av døgnovernatting</t>
  </si>
  <si>
    <t>Antall personer besøkt innen 14 dager etter innflytting m/ avtale:</t>
  </si>
  <si>
    <t>Antall personer besøkt innen 14 dager etter innflytting u/avtale:</t>
  </si>
  <si>
    <t>Personer i steder m/ avtale besøkt hvert kvartal:</t>
  </si>
  <si>
    <t>Personer i steder u/ avtale besøkt hver måned:</t>
  </si>
  <si>
    <t>Antall personer ikke besøkt m/avtale:</t>
  </si>
  <si>
    <t>Antall personer ikke besøkt u/avtale:</t>
  </si>
  <si>
    <t>2) Jfr. Fellesskriv 7/2004, pkt 3.2</t>
  </si>
  <si>
    <t>BYDELENES KOMMENTARER OG SAMLEDE VURDERINGER</t>
  </si>
  <si>
    <t>Tabell 2A- 1 - I 
Ledig kapasitet i bydelens barnehager (fulltidsplasser)</t>
  </si>
  <si>
    <t>Antall 
plasser</t>
  </si>
  <si>
    <t>Plasser for barn under tre år</t>
  </si>
  <si>
    <t>Plasser for barn over tre år</t>
  </si>
  <si>
    <t>utskrivningsklar</t>
  </si>
  <si>
    <t>Antall liggedøgn etter meldt utskrivningsklare totalt</t>
  </si>
  <si>
    <t>PLANTALL OG PROGNOSER</t>
  </si>
  <si>
    <t>Sum ant. personer som venter på plass</t>
  </si>
  <si>
    <t>- Herav saksbehandlingstid for søknad om langtidsopphold i sykehjem</t>
  </si>
  <si>
    <t>- Herav saksbehandlingstid for søknad om tidsbegresenset opphold i sykehjem</t>
  </si>
  <si>
    <t>Langtids-opphold</t>
  </si>
  <si>
    <t>Tids-begrenset opphold</t>
  </si>
  <si>
    <t>5) Sum antall omgjorte vedtak er summen av klager omgjort av bydelene eller Fylkesmannen</t>
  </si>
  <si>
    <t>1) Gjelder kun for korttidsopphold</t>
  </si>
  <si>
    <t>1) Skal omfatte oppsøkende virksomhet til alle hjemmeboende eldre &gt; 80 år som ikke er i kontakt med kommunens tjenester.</t>
  </si>
  <si>
    <t>inntil</t>
  </si>
  <si>
    <t>fra 1 og</t>
  </si>
  <si>
    <t xml:space="preserve">fra 3 og </t>
  </si>
  <si>
    <t>6 mnd</t>
  </si>
  <si>
    <t>1 mnd</t>
  </si>
  <si>
    <t>inntil 3 mnd</t>
  </si>
  <si>
    <t>inntil 6 mnd</t>
  </si>
  <si>
    <t xml:space="preserve">eller lengre </t>
  </si>
  <si>
    <t>Oppholds-</t>
  </si>
  <si>
    <t xml:space="preserve">lengde </t>
  </si>
  <si>
    <t>lengde</t>
  </si>
  <si>
    <t xml:space="preserve"> Tabell P - 1-6</t>
  </si>
  <si>
    <t>5. Til andre driftsformål i bydelen</t>
  </si>
  <si>
    <t xml:space="preserve">  -- inntil 1 mnd</t>
  </si>
  <si>
    <t xml:space="preserve"> --  fra 1 og inntil 3 mnd</t>
  </si>
  <si>
    <t xml:space="preserve">  -- fra 3 og inntil 6 mnd</t>
  </si>
  <si>
    <t xml:space="preserve">  -- 6 mnd eller lengre</t>
  </si>
  <si>
    <t>Sum antall voksne</t>
  </si>
  <si>
    <t>1) Registrering av oppholdslengde skal ikke begrenses av årsskiftet.</t>
  </si>
  <si>
    <t>Sum antall personer som har vært på steder UTEN kval.avtale</t>
  </si>
  <si>
    <t>1-1 ENDRING I SOSIALHJELPSRAMMEN</t>
  </si>
  <si>
    <t>Ant voksne som har vært på steder UTEN kval.avtale</t>
  </si>
  <si>
    <r>
      <t xml:space="preserve"> I  rehabiliterings- og omsorgsinstitusjon     </t>
    </r>
    <r>
      <rPr>
        <b/>
        <sz val="10"/>
        <color indexed="12"/>
        <rFont val="Times New Roman"/>
        <family val="1"/>
      </rPr>
      <t xml:space="preserve"> 3)</t>
    </r>
  </si>
  <si>
    <r>
      <t xml:space="preserve">  Antall personer som har fått ett eller flere tilbud    </t>
    </r>
    <r>
      <rPr>
        <b/>
        <sz val="10"/>
        <color indexed="12"/>
        <rFont val="Times New Roman"/>
        <family val="1"/>
      </rPr>
      <t xml:space="preserve"> 4)</t>
    </r>
  </si>
  <si>
    <t>1) Kr pr. klient m/øk. støtte. / 2) stønadslengde i måneder (en desimal)</t>
  </si>
  <si>
    <t>1)  Med trussel menes et verbalt angrep eller handling mot en person i den hensikt å skremme eller skade personen.</t>
  </si>
  <si>
    <t>Ledelse  2)</t>
  </si>
  <si>
    <t xml:space="preserve"> 2) Her føres opp ledere med budsjett-/personal-/fagansvar. Kun faglig lederansvar rapporteres under det enkelte fagmrådet.</t>
  </si>
  <si>
    <t xml:space="preserve">  Tabell 2B - 1 - A</t>
  </si>
  <si>
    <t xml:space="preserve">  Tabell 2B - 1 - B</t>
  </si>
  <si>
    <t>Tabell 2B - 1 - C</t>
  </si>
  <si>
    <t xml:space="preserve"> Antall mottakere 0-49 år</t>
  </si>
  <si>
    <t xml:space="preserve">   omsorgstjenester, som det kan kreves vederlag for opphold i institusjon etter vederlagsforskriften</t>
  </si>
  <si>
    <t xml:space="preserve"> 2)  Bare psykisk utviklingshemmede med vedtak om tjenester hjemlet i lov om kommunale helse- og omsorgstjenester.</t>
  </si>
  <si>
    <t>Sum saker behandlet administrativt</t>
  </si>
  <si>
    <t xml:space="preserve">1) Saksbehandlingstiden er å regne tiden fra dato søknad er levert til dato vedtak er fattet. </t>
  </si>
  <si>
    <t xml:space="preserve"> Antall saker </t>
  </si>
  <si>
    <t xml:space="preserve">     klagen videre til Fylkesmannen.</t>
  </si>
  <si>
    <t>xxxx</t>
  </si>
  <si>
    <t>SUM</t>
  </si>
  <si>
    <t>Kort-</t>
  </si>
  <si>
    <t xml:space="preserve">Antall </t>
  </si>
  <si>
    <t>Er ikke etablert</t>
  </si>
  <si>
    <t>Er til-knyttet eldre-senteret</t>
  </si>
  <si>
    <t>Er til-knyttet hjemme-tjenesten</t>
  </si>
  <si>
    <t>2)  Med vold menes enhver fysisk eller psykisk skade på en person. Vold er også skadeverk på inventar og utstyr.</t>
  </si>
  <si>
    <t xml:space="preserve">           </t>
  </si>
  <si>
    <t xml:space="preserve">  Antall</t>
  </si>
  <si>
    <t>Er nødvendige tiltak i henhold til kartleggingen vedtatt iverksatt?</t>
  </si>
  <si>
    <t>Ja/Nei</t>
  </si>
  <si>
    <t>Sum klagesaker til Fylkesmannen</t>
  </si>
  <si>
    <t>Menn</t>
  </si>
  <si>
    <t>MÅLTALL OG PROGNOSER</t>
  </si>
  <si>
    <t xml:space="preserve">                                          </t>
  </si>
  <si>
    <t xml:space="preserve">Tabell  P - 1 - 3 - B    Saksbehandlingstid  - bistand til bolig </t>
  </si>
  <si>
    <t>Prognose for hele året</t>
  </si>
  <si>
    <t>Avvik prognose - måltall</t>
  </si>
  <si>
    <t>Andel søknad om finansiering til kjøp av bolig behandlet innen 1 mnd.</t>
  </si>
  <si>
    <t>Andel søknad om kommunal bolig behandlet innen 3 mnd.</t>
  </si>
  <si>
    <t>Andel innvilget kommunal bolig effektuert innen 6 mnd.</t>
  </si>
  <si>
    <t>Kommentar til prognosen:</t>
  </si>
  <si>
    <t xml:space="preserve"> Tabell P - 1-5</t>
  </si>
  <si>
    <t>Avvik</t>
  </si>
  <si>
    <t>Prognose</t>
  </si>
  <si>
    <t>prognose-</t>
  </si>
  <si>
    <t>måltall</t>
  </si>
  <si>
    <t xml:space="preserve">  Tabell P-2-3</t>
  </si>
  <si>
    <t xml:space="preserve">Undersøkelsessaker, barn og unge </t>
  </si>
  <si>
    <t>Resultat</t>
  </si>
  <si>
    <t>Måltall</t>
  </si>
  <si>
    <t>under tiltak og fosterhjemsoppfølging</t>
  </si>
  <si>
    <t>for</t>
  </si>
  <si>
    <r>
      <t>F</t>
    </r>
    <r>
      <rPr>
        <b/>
        <sz val="10"/>
        <rFont val="Times New Roman"/>
        <family val="1"/>
      </rPr>
      <t>inansiering til kjøp av bolig gjennom Husbanken</t>
    </r>
  </si>
  <si>
    <r>
      <t xml:space="preserve">1. </t>
    </r>
    <r>
      <rPr>
        <b/>
        <u/>
        <sz val="10"/>
        <color indexed="12"/>
        <rFont val="Times New Roman"/>
        <family val="1"/>
      </rPr>
      <t>Kommunale</t>
    </r>
    <r>
      <rPr>
        <b/>
        <sz val="10"/>
        <color indexed="12"/>
        <rFont val="Times New Roman"/>
        <family val="1"/>
      </rPr>
      <t xml:space="preserve"> fritidslubber og lignende for barn og ungdom under 14 år:</t>
    </r>
  </si>
  <si>
    <t>4. Ungdomstiltak rettet mot særskilte aktiviteter (motorsenter, musikk, media m.m.):</t>
  </si>
  <si>
    <t>2) stønadslengde i måneder (en desimal)</t>
  </si>
  <si>
    <t xml:space="preserve">      kun telles en gang i denne kategorien. Dersom en person har benyttet et institusjonstilbud </t>
  </si>
  <si>
    <t xml:space="preserve">Kontrollformel </t>
  </si>
  <si>
    <t>Lang-</t>
  </si>
  <si>
    <t xml:space="preserve">  -  d) - herav med utviklingshemming</t>
  </si>
  <si>
    <t xml:space="preserve">  -  e) - annet</t>
  </si>
  <si>
    <t xml:space="preserve">  - herav klienter 18-24 år, øvrige</t>
  </si>
  <si>
    <t>Antall dager åpent pr. uke</t>
  </si>
  <si>
    <t>Antall kvelder lørdag/søndag m/tilbud</t>
  </si>
  <si>
    <t>1. Antall klienter som har fått utarbeidet IP (sum av A og B- fylles ut automatisk))</t>
  </si>
  <si>
    <t xml:space="preserve">  Tabell 1 - 14 - A</t>
  </si>
  <si>
    <t xml:space="preserve">  Tabell 1 - 14 - B</t>
  </si>
  <si>
    <t xml:space="preserve"> I statlig behandlingsinstitusjon </t>
  </si>
  <si>
    <t xml:space="preserve">  Antall personer som har fått ett eller flere tilbud     4)</t>
  </si>
  <si>
    <t>Barnehageplasser - kommunale</t>
  </si>
  <si>
    <t>Sum overføringer fra sosialhjelp til driftsrammen</t>
  </si>
  <si>
    <t xml:space="preserve">Overføringer fra driftsrammen til sosialhjelp </t>
  </si>
  <si>
    <t xml:space="preserve">Netto omdisponert sosialhjelpsmidler </t>
  </si>
  <si>
    <t>HMS i pleie- og omsorgssektoren:</t>
  </si>
  <si>
    <t>Fysisk funksjonshemmede</t>
  </si>
  <si>
    <t>xxx</t>
  </si>
  <si>
    <t xml:space="preserve">  som fordeler seg slik:</t>
  </si>
  <si>
    <t xml:space="preserve">  - herav klienter 25 år og eldre, flyktninger</t>
  </si>
  <si>
    <t xml:space="preserve">  Kontrollsum  (alle herav)</t>
  </si>
  <si>
    <t>1)</t>
  </si>
  <si>
    <t xml:space="preserve">Betalt </t>
  </si>
  <si>
    <t xml:space="preserve"> I 1000</t>
  </si>
  <si>
    <t xml:space="preserve"> kroner</t>
  </si>
  <si>
    <t xml:space="preserve">  Sum alle kategorier</t>
  </si>
  <si>
    <t>Tabell 3 - 2 - A</t>
  </si>
  <si>
    <t xml:space="preserve"> 4. Andel behandlet innen 1 mnd.</t>
  </si>
  <si>
    <t>Andre kommuner</t>
  </si>
  <si>
    <t xml:space="preserve">Herav </t>
  </si>
  <si>
    <t>Eldre</t>
  </si>
  <si>
    <t>Personer med psykiske lidelser</t>
  </si>
  <si>
    <t>årsverk</t>
  </si>
  <si>
    <t xml:space="preserve">pr. </t>
  </si>
  <si>
    <t>saker</t>
  </si>
  <si>
    <t xml:space="preserve"> Antall anmeldte saker p.g.a. urettmessig hevet sosialhjelp  </t>
  </si>
  <si>
    <t>Antall som kun har tiltak/aktiviteter i kommunal regi</t>
  </si>
  <si>
    <t>Antall som har tiltak/aktiviteter både i statlig og kommunal regi (kombinasjon)</t>
  </si>
  <si>
    <t>Tabell 1-10-B</t>
  </si>
  <si>
    <t>Akkumulert</t>
  </si>
  <si>
    <t>Aktivisering som ikke omfatter arbeid, men som omfatter språkopplæring.</t>
  </si>
  <si>
    <t>Sosialhjelp som hovedinntektskilde</t>
  </si>
  <si>
    <t>Flyttet til annen bydel</t>
  </si>
  <si>
    <t>Flyttet ut av kommunen</t>
  </si>
  <si>
    <t>Over til kvalifiseringsprogrammet</t>
  </si>
  <si>
    <t>Annet (inkludert ukjent og forsvunnet)</t>
  </si>
  <si>
    <t>Aktivisering gjennom andre kommunale kurs eller tiltak som verken omfatter arbeid eller språkopplæring.</t>
  </si>
  <si>
    <r>
      <t>Aktivisering som omfatter arbeid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</si>
  <si>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 xml:space="preserve">4. Overføring til kjøp av plasser for </t>
    </r>
    <r>
      <rPr>
        <u/>
        <sz val="10"/>
        <rFont val="Times New Roman"/>
        <family val="1"/>
      </rPr>
      <t>rusmisbrukere</t>
    </r>
    <r>
      <rPr>
        <sz val="10"/>
        <rFont val="Times New Roman"/>
        <family val="1"/>
      </rPr>
      <t xml:space="preserve"> i rehab.-/omsorgsinstitusjoner </t>
    </r>
  </si>
  <si>
    <r>
      <t xml:space="preserve"> Tabell 1 - 4-</t>
    </r>
    <r>
      <rPr>
        <b/>
        <sz val="10"/>
        <color indexed="10"/>
        <rFont val="Times New Roman"/>
        <family val="1"/>
      </rPr>
      <t>B</t>
    </r>
  </si>
  <si>
    <t xml:space="preserve">     Ved opphold på ulike overnattingssteder, men i en sammenhengede periode, registreres hele perioden.</t>
  </si>
  <si>
    <t xml:space="preserve">     Ved opphold i flere ikke sammenhengende perioder, registreres perioden av lengst varighet.</t>
  </si>
  <si>
    <t xml:space="preserve"> Antall personer som har vært i døgnovernattings-</t>
  </si>
  <si>
    <t xml:space="preserve"> tilbud UTEN kvalitetsavtale hittil i år</t>
  </si>
  <si>
    <t>pr måned</t>
  </si>
  <si>
    <t>med utbet.</t>
  </si>
  <si>
    <t xml:space="preserve">Tabell 4 -2  </t>
  </si>
  <si>
    <r>
      <t xml:space="preserve">Gj.snitt hittil i år </t>
    </r>
    <r>
      <rPr>
        <b/>
        <sz val="10"/>
        <color indexed="12"/>
        <rFont val="Times New Roman"/>
        <family val="1"/>
      </rPr>
      <t xml:space="preserve"> 3</t>
    </r>
    <r>
      <rPr>
        <b/>
        <sz val="10"/>
        <color indexed="12"/>
        <rFont val="Times New Roman"/>
        <family val="1"/>
      </rPr>
      <t>)</t>
    </r>
  </si>
  <si>
    <r>
      <t xml:space="preserve"> private døgnovernattingstilbud   </t>
    </r>
    <r>
      <rPr>
        <b/>
        <sz val="10"/>
        <color indexed="12"/>
        <rFont val="Times New Roman"/>
        <family val="1"/>
      </rPr>
      <t>1)</t>
    </r>
  </si>
  <si>
    <t>Andre mottakere av øk.soshjelp</t>
  </si>
  <si>
    <r>
      <t>1-11-</t>
    </r>
    <r>
      <rPr>
        <b/>
        <sz val="10"/>
        <color indexed="10"/>
        <rFont val="Times New Roman"/>
        <family val="1"/>
      </rPr>
      <t xml:space="preserve">H </t>
    </r>
    <r>
      <rPr>
        <b/>
        <sz val="10"/>
        <rFont val="Times New Roman"/>
        <family val="1"/>
      </rPr>
      <t>Resultat for mottakere av sosialhjelp (</t>
    </r>
    <r>
      <rPr>
        <b/>
        <u/>
        <sz val="10"/>
        <rFont val="Times New Roman"/>
        <family val="1"/>
      </rPr>
      <t>ikke deltakere i KVP, Intro og Ny Sjanse</t>
    </r>
    <r>
      <rPr>
        <b/>
        <sz val="10"/>
        <rFont val="Times New Roman"/>
        <family val="1"/>
      </rPr>
      <t>) som avsluttet kommunale tiltak i perioden</t>
    </r>
  </si>
  <si>
    <r>
      <t>1-11-</t>
    </r>
    <r>
      <rPr>
        <b/>
        <sz val="10"/>
        <color indexed="10"/>
        <rFont val="Times New Roman"/>
        <family val="1"/>
      </rPr>
      <t>I</t>
    </r>
    <r>
      <rPr>
        <b/>
        <sz val="10"/>
        <rFont val="Times New Roman"/>
        <family val="1"/>
      </rPr>
      <t xml:space="preserve"> ANTALL PERSONER SOM HAR ELLER HAR HATT ET INSTITUSJONSTILBUD INNEN RUSSEKTOREN</t>
    </r>
  </si>
  <si>
    <r>
      <t xml:space="preserve">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under 18 år</t>
    </r>
  </si>
  <si>
    <r>
      <t xml:space="preserve"> Antall </t>
    </r>
    <r>
      <rPr>
        <b/>
        <u/>
        <sz val="10"/>
        <rFont val="Times New Roman"/>
        <family val="1"/>
      </rPr>
      <t>voksne</t>
    </r>
    <r>
      <rPr>
        <sz val="10"/>
        <rFont val="Times New Roman"/>
        <family val="1"/>
      </rPr>
      <t xml:space="preserve"> over 18 år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</si>
  <si>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Dersom flere kategorier er aktuelle for en deltaker (f eks arbeid og utdanning), registreres den kategorien som utgjør hovedtyngden.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</si>
  <si>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Jf forskrift om arbeidsmarkedstiltak</t>
    </r>
  </si>
  <si>
    <r>
      <rPr>
        <b/>
        <sz val="10"/>
        <color indexed="12"/>
        <rFont val="Times New Roman"/>
        <family val="1"/>
      </rPr>
      <t>3)</t>
    </r>
    <r>
      <rPr>
        <sz val="10"/>
        <color indexed="12"/>
        <rFont val="Times New Roman"/>
        <family val="1"/>
      </rPr>
      <t xml:space="preserve">  F eks arbeidsavklaringspenger(AAP) og overgangsstønad</t>
    </r>
  </si>
  <si>
    <r>
      <rPr>
        <b/>
        <sz val="10"/>
        <color indexed="12"/>
        <rFont val="Times New Roman"/>
        <family val="1"/>
      </rPr>
      <t>1)</t>
    </r>
    <r>
      <rPr>
        <sz val="10"/>
        <color indexed="12"/>
        <rFont val="Times New Roman"/>
        <family val="1"/>
      </rPr>
      <t xml:space="preserve">  En mottaker kan kun plasseres i en aktivseringskategori</t>
    </r>
  </si>
  <si>
    <r>
      <rPr>
        <b/>
        <sz val="10"/>
        <color indexed="12"/>
        <rFont val="Times New Roman"/>
        <family val="1"/>
      </rPr>
      <t>2)</t>
    </r>
    <r>
      <rPr>
        <sz val="10"/>
        <color indexed="12"/>
        <rFont val="Times New Roman"/>
        <family val="1"/>
      </rPr>
      <t xml:space="preserve">  Med a</t>
    </r>
    <r>
      <rPr>
        <i/>
        <sz val="10"/>
        <color indexed="12"/>
        <rFont val="Times New Roman"/>
        <family val="1"/>
      </rPr>
      <t xml:space="preserve">ktivisering som omfatter arbeid menes her: </t>
    </r>
    <r>
      <rPr>
        <sz val="10"/>
        <color indexed="12"/>
        <rFont val="Times New Roman"/>
        <family val="1"/>
      </rPr>
      <t xml:space="preserve">tiltak som arbeidspraksis i ordinær virksomhet (uten individstønad),  </t>
    </r>
  </si>
  <si>
    <t xml:space="preserve">      arbeidspraksis i kommunal arbeidstreningsgruppe og språkopplæring med arbeidspraksis, samt jobbklubb/jobbsøking.</t>
  </si>
  <si>
    <t>Ordinært arbeid med og uten lønnstilskudd</t>
  </si>
  <si>
    <t xml:space="preserve">Midlertidig inntektssikring </t>
  </si>
  <si>
    <t>Andre arbeidsmarkedstiltak i statlig regi</t>
  </si>
  <si>
    <t>Midlertidig inntektssikring</t>
  </si>
  <si>
    <t>Overføring fra FO4 Økonomisk sosialhjelp til driftsrammen:</t>
  </si>
  <si>
    <r>
      <t>1.</t>
    </r>
    <r>
      <rPr>
        <strike/>
        <sz val="10"/>
        <rFont val="Times New Roman"/>
        <family val="1"/>
      </rPr>
      <t xml:space="preserve"> </t>
    </r>
    <r>
      <rPr>
        <sz val="10"/>
        <rFont val="Times New Roman"/>
        <family val="1"/>
      </rPr>
      <t>Overføring til Introduksjonsordningen (Kostra F275)</t>
    </r>
  </si>
  <si>
    <t xml:space="preserve">Er det </t>
  </si>
  <si>
    <t xml:space="preserve">valgt </t>
  </si>
  <si>
    <t xml:space="preserve">antall </t>
  </si>
  <si>
    <t>Fritidstiltak og klubber for barn</t>
  </si>
  <si>
    <t>klubber</t>
  </si>
  <si>
    <t>klubb-</t>
  </si>
  <si>
    <t xml:space="preserve">  Tabell 3 - 14 - B</t>
  </si>
  <si>
    <t>4-6 md.</t>
  </si>
  <si>
    <t>6-12 md.</t>
  </si>
  <si>
    <t>Har bydelen  etablert et skriftlig og dokumenterbart system for</t>
  </si>
  <si>
    <t xml:space="preserve"> internkontroll i sosial- og helsetjenesten?</t>
  </si>
  <si>
    <t>2. Overføring til Kvalifiseringsprogrammet (Kostra F276)</t>
  </si>
  <si>
    <t>Sum overføringer fra økonomisk sosialhjelp til driftsrammen</t>
  </si>
  <si>
    <t xml:space="preserve">Overføringer fra driftsrammen til økonomisk sosialhjelp </t>
  </si>
  <si>
    <t xml:space="preserve"> Tabell 1 - 4-A</t>
  </si>
  <si>
    <t xml:space="preserve"> Tabell 1 - 4-B</t>
  </si>
  <si>
    <r>
      <t xml:space="preserve">Antall personer hittil i år - etter oppholdslengde </t>
    </r>
    <r>
      <rPr>
        <b/>
        <vertAlign val="superscript"/>
        <sz val="9"/>
        <color indexed="12"/>
        <rFont val="Times New Roman"/>
        <family val="1"/>
      </rPr>
      <t>1)</t>
    </r>
    <r>
      <rPr>
        <b/>
        <sz val="9"/>
        <rFont val="Times New Roman"/>
        <family val="1"/>
      </rPr>
      <t xml:space="preserve"> Gjelder opphold både MED og UTEN kvalitetsavtale</t>
    </r>
  </si>
  <si>
    <r>
      <t xml:space="preserve">Aktivisering som omfatter arbeid </t>
    </r>
    <r>
      <rPr>
        <b/>
        <vertAlign val="superscript"/>
        <sz val="10"/>
        <color indexed="12"/>
        <rFont val="Times New Roman"/>
        <family val="1"/>
      </rPr>
      <t>2)</t>
    </r>
    <r>
      <rPr>
        <sz val="10"/>
        <rFont val="Times New Roman"/>
        <family val="1"/>
      </rPr>
      <t xml:space="preserve"> - eventuelt samtidig med språkopplæring.</t>
    </r>
  </si>
  <si>
    <r>
      <t>Andre arbeidsmarkedstiltak i statlig regi</t>
    </r>
    <r>
      <rPr>
        <b/>
        <sz val="10"/>
        <color indexed="12"/>
        <rFont val="Times New Roman"/>
        <family val="1"/>
      </rPr>
      <t xml:space="preserve"> 2)</t>
    </r>
  </si>
  <si>
    <r>
      <t xml:space="preserve">Midlertidig inntektssikring </t>
    </r>
    <r>
      <rPr>
        <b/>
        <sz val="10"/>
        <color indexed="12"/>
        <rFont val="Times New Roman"/>
        <family val="1"/>
      </rPr>
      <t>3)</t>
    </r>
  </si>
  <si>
    <t xml:space="preserve">  Tabell 1 - 11 - I</t>
  </si>
  <si>
    <t>Tabell 1-11-H</t>
  </si>
  <si>
    <t>Tabell 1-11-G</t>
  </si>
  <si>
    <t>Kommenter eventuelt tabell 1-15 nedenfor:</t>
  </si>
  <si>
    <t>3)  Gjelder kommunale og private institusjoner som er administrert av Velferdsetaten (jf. etatens "Tiltakskatalog").</t>
  </si>
  <si>
    <t xml:space="preserve">  2) Gjelder institusjoner som er hjemlet i helse- og omsorgstjenesteloven.</t>
  </si>
  <si>
    <t>har avsluttet sitt opphold hittil i år</t>
  </si>
  <si>
    <t>Antall avsluttede opphold (korttids) hittil i år 1)</t>
  </si>
  <si>
    <t>Antall beboere som har avsluttet opphold i sykehjem hittil i år</t>
  </si>
  <si>
    <t>gjennomsnittlig lengde for sykehjemsopphold som er avsluttet hittil i år.</t>
  </si>
  <si>
    <t>1) Opphold med pleie og rehabilitering  (vedtak etter lov om kommunale helse- og omsorgstjenester)</t>
  </si>
  <si>
    <t>2) Dagsenter/ dagtilbud (vedtak etter lov om kommunale helse- og omsorgstjenester eller uhjemlet vedtak)</t>
  </si>
  <si>
    <t xml:space="preserve">Resultat </t>
  </si>
  <si>
    <t xml:space="preserve">1) Opphold i sykehjem, aldershjem og andre boformer med heldøgns omsorg (og evt pleie) som er hjemlet i </t>
  </si>
  <si>
    <t xml:space="preserve">helse- og omsorgstjenesteloven, dvs. boformer der det kan kreves vederlag for opphold i institusjon. </t>
  </si>
  <si>
    <t xml:space="preserve">      og antall innbyggere i bydelen i samme aldersgruppe. </t>
  </si>
  <si>
    <t>Ant barn under 18 år som har vært på steder UTEN kval.avtale</t>
  </si>
  <si>
    <t xml:space="preserve">Sum antall personer </t>
  </si>
  <si>
    <t xml:space="preserve">  Gj.snittlig antall klienter/utbetaling pr. md.</t>
  </si>
  <si>
    <t xml:space="preserve">   i perioden</t>
  </si>
  <si>
    <t xml:space="preserve"> 2)</t>
  </si>
  <si>
    <t xml:space="preserve">  Gj.snittlig bto. utbetalt pr. klient m/øk. støtte pr. md. i perioden</t>
  </si>
  <si>
    <t>Kommentarer til tabell P-4-2:</t>
  </si>
  <si>
    <t xml:space="preserve">Tabell  P - 1-3 - B    Saksbehandlingstid  - bistand til bolig </t>
  </si>
  <si>
    <t xml:space="preserve"> Antall barn under 18 år i døgnovernatting u/kval.avtale</t>
  </si>
  <si>
    <t xml:space="preserve"> Antall voksne over 18 år i døgnovernatting u/kval.avtale</t>
  </si>
  <si>
    <t>Kontrollformel fra malen.</t>
  </si>
  <si>
    <t>FUNKSJONSOMRÅDE  2: OPPVEKST</t>
  </si>
  <si>
    <t xml:space="preserve">Gj.snittl. ant. klienter med øk. støtte pr. mnd i perioden </t>
  </si>
  <si>
    <t xml:space="preserve">  - herav klienter 18-24 år, ordinære</t>
  </si>
  <si>
    <t xml:space="preserve">  - herav klienter 25 år og eldre, ordinære</t>
  </si>
  <si>
    <t xml:space="preserve">  Gj.snittlig bto. utbetalt pr. klient m/øk.støtte pr. mnd. i perioden</t>
  </si>
  <si>
    <t>5. Kommunalt støttede fritidstiltak for barn og unge opp til 18 år:</t>
  </si>
  <si>
    <t>Sum i eget hjem</t>
  </si>
  <si>
    <t>I korttidsplasser:</t>
  </si>
  <si>
    <t>Sum ant. personer som venter på sykehjemsplass:</t>
  </si>
  <si>
    <t xml:space="preserve">  Personer med psykisk utviklingshemming    1)</t>
  </si>
  <si>
    <t>Kvinner</t>
  </si>
  <si>
    <t xml:space="preserve">  Antall sykemeldinger p.g.a. voldsepisoder</t>
  </si>
  <si>
    <t xml:space="preserve">  Antall skademeldinger</t>
  </si>
  <si>
    <t xml:space="preserve">  Antall anmeldelser av voldsbruk</t>
  </si>
  <si>
    <t>Bydelens kommentar:</t>
  </si>
  <si>
    <t xml:space="preserve">  Tabell 3 -14 - A</t>
  </si>
  <si>
    <t>Internkontroll i sosial- og helsetjenesten:</t>
  </si>
  <si>
    <t xml:space="preserve">  Fra bydel 14</t>
  </si>
  <si>
    <t xml:space="preserve">  Fra bydel 15</t>
  </si>
  <si>
    <t>Tabell 1 - 3 - A - Bistand til kjøp/utbedring av bolig</t>
  </si>
  <si>
    <t>FUNKSJONSOMRÅDE 2 A - BARNEHAGER</t>
  </si>
  <si>
    <t>Hjemmesykepleie skal også omfatte tjenester innenfor benevnelsen psykisk helsearbeid.</t>
  </si>
  <si>
    <t xml:space="preserve"> Tabell 3-7 - Saksbehandlingstider i pleie- og omsorgstjenesten - hittil i år  - Hjemmetjenester       1)</t>
  </si>
  <si>
    <t xml:space="preserve">  1) Gjennomsnittlig saksbehandlingstid hittil i år   (Fra søknad er mottatt til vedtak er fattet)</t>
  </si>
  <si>
    <t>Utdanning</t>
  </si>
  <si>
    <t>Varig inntektssikring (uførepensjon)</t>
  </si>
  <si>
    <t>Tabell 1-11-D</t>
  </si>
  <si>
    <t xml:space="preserve">    på samme dag, telles samtalene som to konsultasjoner</t>
  </si>
  <si>
    <t>Antall ungdom  2)</t>
  </si>
  <si>
    <t xml:space="preserve">   Sum konsultasjoner</t>
  </si>
  <si>
    <t xml:space="preserve">   Sum antall ungdommer</t>
  </si>
  <si>
    <t>Sum</t>
  </si>
  <si>
    <t>Antall beboere 85-89 år</t>
  </si>
  <si>
    <t xml:space="preserve">  Sum     </t>
  </si>
  <si>
    <t>Seniorveiledertjeneste i bydelen</t>
  </si>
  <si>
    <t xml:space="preserve">  Tabell 4 - 4    </t>
  </si>
  <si>
    <t>BARNEVERN</t>
  </si>
  <si>
    <t>BYDEL:</t>
  </si>
  <si>
    <t>BYDELSNR:</t>
  </si>
  <si>
    <t>Utfylling av data er utført av:</t>
  </si>
  <si>
    <t>Telefon:</t>
  </si>
  <si>
    <t>personer</t>
  </si>
  <si>
    <t xml:space="preserve"> pr.</t>
  </si>
  <si>
    <t xml:space="preserve">  Sum</t>
  </si>
  <si>
    <t xml:space="preserve"> &lt; 2 uker</t>
  </si>
  <si>
    <t>Vedtatt måltall for i år</t>
  </si>
  <si>
    <t>2A-1-F ANTALL BARN BOSATT I ANDRE BYDELER MED BARNEHAGEPLASS I BYDELEN PR. 31.12</t>
  </si>
  <si>
    <t>2B-1-C FRITIDSTILTAK OG KLUBBER FOR BARN OG UNGDOM. KOMMUNALE/PRIVATE M/KOMM. TILSKUDD</t>
  </si>
  <si>
    <t>I steder med kvalitetsavtale:</t>
  </si>
  <si>
    <r>
      <t xml:space="preserve">I steder </t>
    </r>
    <r>
      <rPr>
        <b/>
        <sz val="10"/>
        <color indexed="10"/>
        <rFont val="Times New Roman"/>
        <family val="1"/>
      </rPr>
      <t>uten</t>
    </r>
    <r>
      <rPr>
        <b/>
        <sz val="10"/>
        <color indexed="12"/>
        <rFont val="Times New Roman"/>
        <family val="1"/>
      </rPr>
      <t xml:space="preserve"> kvalitetsavtale:</t>
    </r>
  </si>
  <si>
    <t xml:space="preserve">1-4 -A Perioden 01.01.-31.08 BRUK AV PRIVATE DØGNOVERNATTINGSTILBUD </t>
  </si>
  <si>
    <t>for året</t>
  </si>
  <si>
    <t>Andel hittil i år</t>
  </si>
  <si>
    <t>Andel avsluttede undersøkelser innen 3 mnd. 2)</t>
  </si>
  <si>
    <t>Antall gjennomførte tilsynsbesøk pr fosterbarn under 18 år hvor Oslo har tilsynsansvaret 1)</t>
  </si>
  <si>
    <t>Antall gjennomførte oppfølgingsbesøk pr fosterbarn 1)</t>
  </si>
  <si>
    <t>Antall personer som har hatt dagsenter/dagopphold/dagtilbud og totalt antall vedtakstimer hittil i år, fordelt på type tjeneste</t>
  </si>
  <si>
    <t>Angi måned og år for når rullering av HMS-planen ble utført sist (skriv slik: 11/00):</t>
  </si>
  <si>
    <t xml:space="preserve">  (kommunale og private med tilskudd)</t>
  </si>
  <si>
    <t>meldt</t>
  </si>
  <si>
    <t>Antall meldt utskrivningsklare i år</t>
  </si>
  <si>
    <t xml:space="preserve"> I  rehabiliterings- og omsorgsinstitusjon      3)</t>
  </si>
  <si>
    <t>hjemler</t>
  </si>
  <si>
    <t xml:space="preserve">  Fast ansatte 1)</t>
  </si>
  <si>
    <t xml:space="preserve">  Frivillige</t>
  </si>
  <si>
    <t xml:space="preserve">1)  Sivilarbeidere regnes under fast ansatte.  Med hensyn til frivillige, anslås </t>
  </si>
  <si>
    <t xml:space="preserve">   Jordmødre</t>
  </si>
  <si>
    <t xml:space="preserve">  registrert i bydelen (som bydelen </t>
  </si>
  <si>
    <t xml:space="preserve"> Antall</t>
  </si>
  <si>
    <t>I hele</t>
  </si>
  <si>
    <t>kroner</t>
  </si>
  <si>
    <t xml:space="preserve">  Boform for heldøgns pleie og omsorg   1)</t>
  </si>
  <si>
    <t xml:space="preserve">  Sum   2)</t>
  </si>
  <si>
    <t>Mot-takere av BARE praktisk bistand</t>
  </si>
  <si>
    <t>Mot-takere av BEGGE tjenester</t>
  </si>
  <si>
    <t xml:space="preserve">SUM mot-takere </t>
  </si>
  <si>
    <t xml:space="preserve">     ett eller flere tilbud. Må være lik eller mindre enn summen av antall personer i de to kategoriene.</t>
  </si>
  <si>
    <t>Sum saker</t>
  </si>
  <si>
    <t>Andel &lt; 2 uker</t>
  </si>
  <si>
    <t xml:space="preserve"> 2)  Tallet regnes ut automatisk, og viser forholdet mellom antall mottakere av hjemmetjenester &lt; 67 år, 67-79 år og 80 - 89 år, og ≥ 90 år</t>
  </si>
  <si>
    <t>Plasser i kommunale barnehager</t>
  </si>
  <si>
    <t>Plasser i ordinære ikke-kommunale barnehager og private familiebarnehager</t>
  </si>
  <si>
    <t>2) Alle typer korttidsopphold</t>
  </si>
  <si>
    <t>Kontroll av antall plasser mot tall fra tab. 3-1-B:</t>
  </si>
  <si>
    <t>Sum/Gjennomsnitt</t>
  </si>
  <si>
    <t xml:space="preserve">  - herav klienter 18-24 år, flyktninger</t>
  </si>
  <si>
    <t xml:space="preserve">  Kontrollsum (alle herav)</t>
  </si>
  <si>
    <t>Spesielt skal kommenteres :</t>
  </si>
  <si>
    <t xml:space="preserve">Avvik kan oppstå ved at man i tabell 1-3-B3 ventetid på kommunal bolig </t>
  </si>
  <si>
    <t>har med saker med ventetid fra året før.</t>
  </si>
  <si>
    <t>80 år +</t>
  </si>
  <si>
    <t xml:space="preserve">  Antall innbyggere i bydelen    1)</t>
  </si>
  <si>
    <t xml:space="preserve">  Andel mottakere av hjemmetjenester   2)</t>
  </si>
  <si>
    <t xml:space="preserve"> 0-2 md.</t>
  </si>
  <si>
    <t>1) Tid fra kommunal bolig er innvilget til boligtildeling er effektuert</t>
  </si>
  <si>
    <t>Tildeling av kommunal bolig</t>
  </si>
  <si>
    <t>Sum personer med bostøtte</t>
  </si>
  <si>
    <t>Mnd/år</t>
  </si>
  <si>
    <t>Antall timer praktisk bistand</t>
  </si>
  <si>
    <t>p</t>
  </si>
  <si>
    <t xml:space="preserve">  Bor i egen selvstendig bolig (med eller uten hjemmetjeneste)  </t>
  </si>
  <si>
    <t xml:space="preserve">  Bor i bofellesskap/samlokalisert bolig med fast tilknyttet personell </t>
  </si>
  <si>
    <t>til sykehus</t>
  </si>
  <si>
    <t>Rullering av HMS-planen skal skje på bakgrunn av årlige kartlegginger og risikovurderinger</t>
  </si>
  <si>
    <t>Ant som hittil i år har vært på steder UTEN kval.avtale</t>
  </si>
  <si>
    <t xml:space="preserve"> Bruk av døgnovernattingstilbud UTEN</t>
  </si>
  <si>
    <t xml:space="preserve"> kvalitetsavtale (hospits, hotell og pensjonat)</t>
  </si>
  <si>
    <t xml:space="preserve"> gjelder både med og uten kval.avtale</t>
  </si>
  <si>
    <t xml:space="preserve"> Ant. personer med opphold på 3 måneder eller lengre i døgnovernatting -</t>
  </si>
  <si>
    <t>Antall med opphold på 3 måneder eller lengre</t>
  </si>
  <si>
    <t>året</t>
  </si>
  <si>
    <t>Langtidsopphold - rus</t>
  </si>
  <si>
    <t xml:space="preserve">Nevner = Totalt antall sosialhjelpsmottakere i bydelen i rapporteringsåret. </t>
  </si>
  <si>
    <t>Antall saker som er trukket</t>
  </si>
  <si>
    <t xml:space="preserve">  1) Gjennomsnittlig saksbehandlingstid hittil i år.</t>
  </si>
  <si>
    <t>Søknader og avslag på søknad om bolig i Omsorg+ i år</t>
  </si>
  <si>
    <t>Klager etter avslag på søknad om Omsorg+ i år</t>
  </si>
  <si>
    <t>Antall klager etter avslag på bolig i Omsorg+ 1)</t>
  </si>
  <si>
    <t>Antall klager etter avslag på bolig i Omsorg+ i år som fortsatt er under behandling i bydelen</t>
  </si>
  <si>
    <t xml:space="preserve"> SUM menn + kvinner</t>
  </si>
  <si>
    <t>Antall beboere 0-17 år</t>
  </si>
  <si>
    <t>Antall beboere 18-49 år</t>
  </si>
  <si>
    <t>Antall beboere 50-66 år</t>
  </si>
  <si>
    <t>Antall beboere 67-74 år</t>
  </si>
  <si>
    <t>Antall beboere 75-79 år</t>
  </si>
  <si>
    <t>Antall beboere 80-84 år</t>
  </si>
  <si>
    <t>Tidsbegrenset opphold</t>
  </si>
  <si>
    <t>Antall innvilgede søknader om sykehjemsplass</t>
  </si>
  <si>
    <t>Antall avslåtte søknader om sykehjemsplass</t>
  </si>
  <si>
    <t>Prosent innvilgede søknader</t>
  </si>
  <si>
    <t>Antall klager etter avslag på sykehjemsplass 1)</t>
  </si>
  <si>
    <t xml:space="preserve"> Antall vedtak omgjort av bydelen som følge av klage 2)</t>
  </si>
  <si>
    <t>Antall klager som er anket videre til Fylkesmannen 3)</t>
  </si>
  <si>
    <t>Antall vedtak omgjort av Fylkesmannen som følge av klage 4)</t>
  </si>
  <si>
    <t>Sum antall vedtak omgjort som følge av klage 5)</t>
  </si>
  <si>
    <t>Antall klager etter avslag på sykehjemsplass i år som fortsatt er under behandling i bydelen</t>
  </si>
  <si>
    <t>Antall klager etter avslag på sykehjemsplass i år som fortsatt er under behandling hos Fylkesmannen</t>
  </si>
  <si>
    <t xml:space="preserve">1) Bydelene bes om å rapportere for antall klager på avslag på søknad om sykehjemsplass i år. </t>
  </si>
  <si>
    <t xml:space="preserve">2) Bydelene bes om å rapportere for antall vedtak om avslag på søknad om sykehjemsplass som er omgjort av bydelen selv som følge av klage. </t>
  </si>
  <si>
    <t xml:space="preserve">3) Bydelene bes her om å rapportere antall klager på avslag om sykehjemsplass som søkeren har anket videre til Fylkesmannen. </t>
  </si>
  <si>
    <t xml:space="preserve">4) Bydelene bes om å rapportere antallet klager på avslag om sykehjemsplass der Fylkesmannen har omgjort vedtaket. </t>
  </si>
  <si>
    <t>Antall personer som har fått endelig avslag på søknad om langtidsopphold i sykehjem 1)</t>
  </si>
  <si>
    <t>Herav antall som har fått vedak om tidsbegrenset opphold i sykehjem</t>
  </si>
  <si>
    <t xml:space="preserve">Herav antall som har fått vedtak om kun hjemmesykepleie </t>
  </si>
  <si>
    <t>3-2-D Søknader og avslag på sykehjemsplass i år</t>
  </si>
  <si>
    <t>3-2-E Klager etter avslag på søknad om sykehjemsplass i år</t>
  </si>
  <si>
    <t xml:space="preserve">Herav antall som har fått vedtak om plass i dagopphold i institusjon (vedtak hjemlet i Lov om helsetjenesten i kommunene) </t>
  </si>
  <si>
    <t>Herav antall som har fått vedtak om plass i dagsenter (ikke lovhjemlet vedtak)</t>
  </si>
  <si>
    <t>Herav antall som har fått andre tilbud (spesifiser under)</t>
  </si>
  <si>
    <t>Sum antall personer som har fått alternativt tilbud</t>
  </si>
  <si>
    <t>1) Antall avslag på søknad om sykehjemsplass minus antall avslag omgjørt som følge av klage</t>
  </si>
  <si>
    <t>Søknader og avslag på sykehjemsplass i år</t>
  </si>
  <si>
    <t>Tabell 3-2-D</t>
  </si>
  <si>
    <t>Klager etter avslag på søknad om sykehjemsplass i år</t>
  </si>
  <si>
    <t>Tabell 3-2-E</t>
  </si>
  <si>
    <t>Langtidsopphold</t>
  </si>
  <si>
    <t>Alternativt tilbud til personer som har fått avslag på søknad om langtidsopphold i sykehjem</t>
  </si>
  <si>
    <t>Tabell 3-2-F</t>
  </si>
  <si>
    <t xml:space="preserve">  - herav klienter 18-24 år,  øvrige</t>
  </si>
  <si>
    <t xml:space="preserve">  - herav klienter 25 år og eldre, øvrige</t>
  </si>
  <si>
    <t>Antall dager</t>
  </si>
  <si>
    <t>Saksbehandlingstid for søknad om institusjonsplass     2)</t>
  </si>
  <si>
    <t xml:space="preserve"> Tabell 3-2-C</t>
  </si>
  <si>
    <t>Saksbehandlingstid for søknad om praktisk bistand</t>
  </si>
  <si>
    <t>Saksbehandlingstid for søknad om hjemmesykepleie</t>
  </si>
  <si>
    <t>Iverksettingstid for vedtak om  praktisk bistand       2)</t>
  </si>
  <si>
    <t xml:space="preserve">Iverksettingstid for vedtak om hjemmesykepleie </t>
  </si>
  <si>
    <t xml:space="preserve"> om hjemmetjenester. Bydelene vil likevel ha et oppfølgingsansvar for iverksettelse av vedtakene, i tillegg til å ha ansvaret for  </t>
  </si>
  <si>
    <t xml:space="preserve"> iverksettingstid der kommunen ved bydelen er leverandør.</t>
  </si>
  <si>
    <t xml:space="preserve"> Sett inn et 1-tall i aktuell rute</t>
  </si>
  <si>
    <t>Inngåtte driftsavtaler Ja/Nei?</t>
  </si>
  <si>
    <t xml:space="preserve">   Sum </t>
  </si>
  <si>
    <t>Kvalitetsmåling i hjemmetjenesten</t>
  </si>
  <si>
    <t>FUNKSJONSOMRÅDE 3 - PLEIE OG OMSORG</t>
  </si>
  <si>
    <t xml:space="preserve">  Tabell 3 - 4</t>
  </si>
  <si>
    <t xml:space="preserve">  Tabell 3 - 6</t>
  </si>
  <si>
    <t xml:space="preserve">  Tabell 3 - 10</t>
  </si>
  <si>
    <t xml:space="preserve">  Tabell 3 - 11</t>
  </si>
  <si>
    <t>kontrollformel</t>
  </si>
  <si>
    <t>2)  Skal være lik summen i tabell 3-10</t>
  </si>
  <si>
    <t>Herav antall mot-takere med private tjeneste-ytere</t>
  </si>
  <si>
    <t>SUM antall beboere</t>
  </si>
  <si>
    <t xml:space="preserve"> SUM kvinner</t>
  </si>
  <si>
    <t xml:space="preserve"> SUM menn</t>
  </si>
  <si>
    <t xml:space="preserve">    budsjettet i BU, og med de aktivitetsendringer som ble beskrevet der (jf. obligatorisk budsjettspesifikasjon)?</t>
  </si>
  <si>
    <t>Kommentér ressursbruken sett i forhold til årets budsjett ut fra overnevnte punkter:</t>
  </si>
  <si>
    <t xml:space="preserve"> 1)  Inklusive de som bydelen kjøper tilbud til i andre bydeler</t>
  </si>
  <si>
    <t>Helse-stasjons-tjeneste til gravide og barn 0-5 år:</t>
  </si>
  <si>
    <t>Helse-stasjon for ungdom:</t>
  </si>
  <si>
    <t>Ledelse:</t>
  </si>
  <si>
    <t>SUM:</t>
  </si>
  <si>
    <t xml:space="preserve">  Antall barn fra bydel:</t>
  </si>
  <si>
    <t>4-3A BRUTTO UTBETALING PR. KLIENT</t>
  </si>
  <si>
    <t>4-3B BRUTTO DRIFTSUTGIFTER TIL ØKONOMISK SOSIALHJELP. GJENNOMSNITTLIG STØNADSLENGDE FOR ØKONOMISK SOSIALHJELP</t>
  </si>
  <si>
    <t>3-14-C ORGANISERING AV SENIORVEILEDERTJENESTE I BYDELEN</t>
  </si>
  <si>
    <t>FUNKSJONSOMRÅDE 4</t>
  </si>
  <si>
    <t>- Herav saksbehandlingstid for søknad om sykehjemsplass</t>
  </si>
  <si>
    <t>- Herav saksbehandlingstid for søknad om korttidsopphold i inst.</t>
  </si>
  <si>
    <t>- Herav saksbehandlingstid for søknad om plass i aldershjem</t>
  </si>
  <si>
    <t>- Herav saksbehandlingstid for søknad om plass i andre boform med heldøgns omsorg og pleie</t>
  </si>
  <si>
    <t>benyttede arter - tekstfelt:</t>
  </si>
  <si>
    <t xml:space="preserve">  Fra bydel 1</t>
  </si>
  <si>
    <t xml:space="preserve">  Fra bydel 2</t>
  </si>
  <si>
    <t xml:space="preserve">  Fra bydel 3</t>
  </si>
  <si>
    <t xml:space="preserve">  Fra bydel 4</t>
  </si>
  <si>
    <t xml:space="preserve">  Fra bydel 5</t>
  </si>
  <si>
    <t xml:space="preserve">  Fra bydel 6</t>
  </si>
  <si>
    <t xml:space="preserve">  Fra bydel 7</t>
  </si>
  <si>
    <t xml:space="preserve">  Fra bydel 8</t>
  </si>
  <si>
    <t xml:space="preserve">  Fra bydel 9</t>
  </si>
  <si>
    <t xml:space="preserve">  Fra bydel 10</t>
  </si>
  <si>
    <t xml:space="preserve">  Fra bydel 11</t>
  </si>
  <si>
    <t xml:space="preserve">  Fra bydel 12</t>
  </si>
  <si>
    <t xml:space="preserve">  Fra bydel 13</t>
  </si>
  <si>
    <t>Betalt i hele 1000 kroner til sykehus:</t>
  </si>
  <si>
    <t>opphold</t>
  </si>
  <si>
    <t>xxxxxx</t>
  </si>
  <si>
    <t>2) Rapporten teller bakover til førstegangsinnleggelsesdatoen på opphold som er påbegynt også før perioden.  Dvs at rapporten viser</t>
  </si>
  <si>
    <t>Akkumulert antall klienter hittil i år</t>
  </si>
  <si>
    <t>00/00</t>
  </si>
  <si>
    <t>vedtak 2)</t>
  </si>
  <si>
    <t>HEL har tatt ut fra Gerica over antall meldt utskrivningsklar fordelt på somatisk og psykiatrisk sykehus.</t>
  </si>
  <si>
    <t>Sum alle</t>
  </si>
  <si>
    <t>Sum hele året</t>
  </si>
  <si>
    <t>0 - 5 år</t>
  </si>
  <si>
    <t>6 - 12 år</t>
  </si>
  <si>
    <t>13 - 17 år</t>
  </si>
  <si>
    <t>18 år +</t>
  </si>
  <si>
    <t>1. Barn med tiltak i barnevernet i alt jf 2-4-1, pkt. 1+2</t>
  </si>
  <si>
    <t>1.1 Av pkt. 1, ant. barn med tiltak - ikke plasserte, jf 2-4-1, pkt. 1</t>
  </si>
  <si>
    <t xml:space="preserve"> - herav innvandrerbarn</t>
  </si>
  <si>
    <t>1.1.1 Av pkt. 1.1, Barn i foreldre/barn plasser</t>
  </si>
  <si>
    <t>1.2  Av pkt. 1, antall barn i fosterhjem</t>
  </si>
  <si>
    <t xml:space="preserve"> - antall oppholdsdøgn i fosterhjem totalt</t>
  </si>
  <si>
    <t>1.3  Av pkt. 1, antall barn i familiehjem</t>
  </si>
  <si>
    <t xml:space="preserve"> - antall oppholdsdøgn i familiehjem totalt</t>
  </si>
  <si>
    <t>1.4  Av pkt. 1, antall barn i beredskapshjem</t>
  </si>
  <si>
    <t xml:space="preserve"> - antall oppholdsdøgn i beredskapshjem totalt</t>
  </si>
  <si>
    <t>1.5  Av pkt. 1, antall barn i institusjon</t>
  </si>
  <si>
    <t xml:space="preserve"> - antall oppholdsdøgn i institusjon totalt</t>
  </si>
  <si>
    <t>1.6  Av pkt. 1, antall barn i hybel o.a.</t>
  </si>
  <si>
    <t xml:space="preserve"> - antall oppholdsdøgn i hybel o.a. totalt</t>
  </si>
  <si>
    <t>KONTROLLSUM pkt. 1.1 - 1.6</t>
  </si>
  <si>
    <t>Avvikskontroll</t>
  </si>
  <si>
    <t>Kontrollformel "Sum hele året"</t>
  </si>
  <si>
    <t>Saksbehandlingstid - klager etter avslag på søknad om sykehjemsplass i år</t>
  </si>
  <si>
    <t>Saksbehandlingstid fra mottatt klage til nytt vedtak er fattet i bydelen</t>
  </si>
  <si>
    <t>Saksbehandlingstid fra motatt klage til saken er avgjort hos Fylkesmannen</t>
  </si>
  <si>
    <t>Antall skolestartere i kommunale barnehager i bydelen</t>
  </si>
  <si>
    <t>Antall skolestartere i private barnehager i bydelen</t>
  </si>
  <si>
    <t>Antall skjema fra kommunale bh til skole</t>
  </si>
  <si>
    <t>Antall skjema fra private bh til skole</t>
  </si>
  <si>
    <t>Andel skjema sendt fra private bh</t>
  </si>
  <si>
    <t>Andel skjema sendt fra kommunale bh</t>
  </si>
  <si>
    <t>3-2-G Alternativt tilbud til personer som har fått avslag på søknad om langtidsopphold i sykehjem</t>
  </si>
  <si>
    <t>Tabell 3-2-E-1</t>
  </si>
  <si>
    <t>Saksbehandlingstid fra mottatt klage til saken er avgjort hos Fylkesmannen</t>
  </si>
  <si>
    <t>Saksbehandlingstid fra mottatt klage til nytt vedtak er fattet i bydelen, gitt medhold</t>
  </si>
  <si>
    <t xml:space="preserve">1-7 SAKSBEHANDLINGSTID VED SOSIALSENTRENE I PERIODEN </t>
  </si>
  <si>
    <t>1-6 BYDELENS OPPFØLGING AV PERSONER I PRIVATE DØGNOVERNATTINGSTILBUD. ANTALL PERSONER SOM ER I TILBUDET PR. dato.</t>
  </si>
  <si>
    <t>1-8 BEHANDLINGSTID FOR KLAGESAKER TIL FYLKESMANNEN I PERIODEN .</t>
  </si>
  <si>
    <r>
      <t xml:space="preserve">Antall deltakere i Introduksjonsprogrammet </t>
    </r>
    <r>
      <rPr>
        <b/>
        <vertAlign val="superscript"/>
        <sz val="10"/>
        <rFont val="Times New Roman"/>
        <family val="1"/>
      </rPr>
      <t>1)</t>
    </r>
    <r>
      <rPr>
        <b/>
        <sz val="10"/>
        <rFont val="Times New Roman"/>
        <family val="1"/>
      </rPr>
      <t xml:space="preserve"> pr dato.</t>
    </r>
  </si>
  <si>
    <t>Antall i permisjon fra  Introduksjonsprogrammet  pr dato.</t>
  </si>
  <si>
    <r>
      <t xml:space="preserve">Aktivisering i KOMMUNALE tiltak av mottakere av økonomisk sosialhjelp som </t>
    </r>
    <r>
      <rPr>
        <b/>
        <u/>
        <sz val="10"/>
        <rFont val="Times New Roman"/>
        <family val="1"/>
      </rPr>
      <t>ikke er deltakere i KVP, Intro eller Ny Sjanse</t>
    </r>
    <r>
      <rPr>
        <b/>
        <sz val="10"/>
        <rFont val="Times New Roman"/>
        <family val="1"/>
      </rPr>
      <t xml:space="preserve">. Antall mottakere som pr dato er aktivisert. </t>
    </r>
    <r>
      <rPr>
        <b/>
        <vertAlign val="superscript"/>
        <sz val="10"/>
        <rFont val="Times New Roman"/>
        <family val="1"/>
      </rPr>
      <t>1)</t>
    </r>
  </si>
  <si>
    <r>
      <t>1-15-</t>
    </r>
    <r>
      <rPr>
        <b/>
        <sz val="10"/>
        <color indexed="10"/>
        <rFont val="Times New Roman"/>
        <family val="1"/>
      </rPr>
      <t>A</t>
    </r>
    <r>
      <rPr>
        <b/>
        <sz val="10"/>
        <rFont val="Times New Roman"/>
        <family val="1"/>
      </rPr>
      <t xml:space="preserve"> BRUK AV INDIVIDUELL PLAN (IP) PR. dato FOR KLIENTER MED BEHOV FOR LANGVARIG OG KOORDINERTE TJENESTER</t>
    </r>
  </si>
  <si>
    <t>Deltakere i             Jobb-sjansen</t>
  </si>
  <si>
    <t xml:space="preserve">  De øvrige virksomhetene (alle typer) i bydelen</t>
  </si>
  <si>
    <t xml:space="preserve">  Tabell 1 - 14 - A2</t>
  </si>
  <si>
    <t xml:space="preserve">  Sosialtjenesten i NAV</t>
  </si>
  <si>
    <t>Gjennomsnitt pr. mnd. i perioden</t>
  </si>
  <si>
    <t xml:space="preserve"> - antall oppholdsdøgn i foreldre/barn institusjoner</t>
  </si>
  <si>
    <t xml:space="preserve"> Tabell 2 - 2</t>
  </si>
  <si>
    <t>saker/</t>
  </si>
  <si>
    <t xml:space="preserve"> 3. Sum meldinger (punkt 1 + 2)  = pkt.7</t>
  </si>
  <si>
    <t xml:space="preserve"> 7. Sum (punkt 4+5+6) = pkt. 3</t>
  </si>
  <si>
    <t xml:space="preserve">  Tabell 2 - 3</t>
  </si>
  <si>
    <t xml:space="preserve"> 3.   Sum antall undersøkelsessaker  = pkt. 17</t>
  </si>
  <si>
    <t xml:space="preserve"> Undersøkelser avsluttet med vedtak etter barnevernloven:</t>
  </si>
  <si>
    <t xml:space="preserve"> 4. Avsluttet med frivillige hjelpetiltak i hjemmet (inkl. senter for foreldre og barn o.l.):</t>
  </si>
  <si>
    <t xml:space="preserve"> 5. Avsluttet med plasseringsvedtak for barnet :</t>
  </si>
  <si>
    <t xml:space="preserve">     Herav:</t>
  </si>
  <si>
    <t xml:space="preserve">   5.1  Plassering § 4-4, 5. ledd</t>
  </si>
  <si>
    <t xml:space="preserve">   5.2  Omsorgsovertagelser § 4-12</t>
  </si>
  <si>
    <t xml:space="preserve">   5.3 Atferdstiltak § 4-24 - § 4-26</t>
  </si>
  <si>
    <t xml:space="preserve"> 6. Venter på tiltak</t>
  </si>
  <si>
    <t xml:space="preserve"> Undersøkelser avsluttet uten tiltak etter barnevernloven:</t>
  </si>
  <si>
    <t xml:space="preserve"> 8. Venter på behandling i Fylkesnemnda</t>
  </si>
  <si>
    <t xml:space="preserve"> 9. Søknad avslått</t>
  </si>
  <si>
    <t xml:space="preserve"> 13.  Sum antall  undersøkelsessaker avsluttede uten tiltak</t>
  </si>
  <si>
    <t xml:space="preserve">  - hvor mange av de avsluttede sakene var mer enn 3 md. gamle ved avslutningstidspunktet</t>
  </si>
  <si>
    <t xml:space="preserve">  - hvor mange av de avsluttede sakene var mer enn 6 md. gamle ved avslutningstidspunktet</t>
  </si>
  <si>
    <t xml:space="preserve"> I undersøkelsessaker som ikke er avsluttet, oppgi hvor mange som:</t>
  </si>
  <si>
    <t xml:space="preserve"> 14. Står på venteliste for å bli undersøkt.</t>
  </si>
  <si>
    <t xml:space="preserve"> 15. Fortsatt er under undersøkelse</t>
  </si>
  <si>
    <t xml:space="preserve"> 16. Sum ikke-avsluttede saker</t>
  </si>
  <si>
    <t xml:space="preserve">  - hvor mange av de ikke avsluttede sakene er mer enn 3 md. gamle?</t>
  </si>
  <si>
    <t xml:space="preserve">  - hvor mange av de ikke avsluttede sakene er mer enn 6 md. gamle? (inngår i tallet foran)</t>
  </si>
  <si>
    <t>17. Kontrollsum  (pkt. 7 + pkt.13+ pkt. 16 = pkt. 3)</t>
  </si>
  <si>
    <t xml:space="preserve"> 18. Antall barn omfattet av undersøkelsene</t>
  </si>
  <si>
    <t xml:space="preserve">  - herav innvandrerbarn</t>
  </si>
  <si>
    <t>19. Hvor mange husstander omfattes av undersøkelsene</t>
  </si>
  <si>
    <t>Andel avsluttede undersøkelsessaker innen 3 md., i %:</t>
  </si>
  <si>
    <t xml:space="preserve">  Utregningen skjer automatisk etter at tabell 2-3 er utfylt.  Sjekk rimeligheten av tallet.</t>
  </si>
  <si>
    <t>Andel avsluttede undersøkelsessaker innen 6 md., i %:</t>
  </si>
  <si>
    <t>Kommentar til tabell 2-3:</t>
  </si>
  <si>
    <t>Herav flyttet til andre bydeler i år</t>
  </si>
  <si>
    <t xml:space="preserve">  - herav i alderen 0 - 17 år</t>
  </si>
  <si>
    <t xml:space="preserve">    - etter § 4-6, 1. ledd</t>
  </si>
  <si>
    <t xml:space="preserve">    - etter § 4-6, 2. ledd</t>
  </si>
  <si>
    <t xml:space="preserve">    - etter § 4-9</t>
  </si>
  <si>
    <t xml:space="preserve">    - etter § 4-25</t>
  </si>
  <si>
    <t>Kommentar til tabell 2 - 4 - 1:</t>
  </si>
  <si>
    <t xml:space="preserve">  Tabell 2 - 4 -1B - Barn med hjelpetiltak og omsorgstiltak, med gyldige planer ved periodeslutt</t>
  </si>
  <si>
    <t xml:space="preserve"> 1) Antall barn i hjelpetiltak totalt      1a)</t>
  </si>
  <si>
    <t xml:space="preserve">  - herav barn med gyldig tiltaksplan     1b)</t>
  </si>
  <si>
    <t xml:space="preserve"> 2) Andel barn med hjelpetiltak som har tiltaksplan</t>
  </si>
  <si>
    <t xml:space="preserve"> 3) Antall barn under omsorg totalt      2a)</t>
  </si>
  <si>
    <t xml:space="preserve">  - herav barn med gyldig omsorgsplan     2b)</t>
  </si>
  <si>
    <t xml:space="preserve"> 4) Andel barn under omsorg som har omsorgsplan</t>
  </si>
  <si>
    <t>Hittil i år</t>
  </si>
  <si>
    <t xml:space="preserve"> 7.  Sum antall  undersøkelsessaker avsluttede med vedtak (pkt. 4+5+6)</t>
  </si>
  <si>
    <t xml:space="preserve">   5.4  Plassering § 4-29</t>
  </si>
  <si>
    <t>10. Flyttet til annen kommune/bydel</t>
  </si>
  <si>
    <t>11. Henlagt etter partenes ønske</t>
  </si>
  <si>
    <t>12. Henlagt etter barneverntjenestens vurdering</t>
  </si>
  <si>
    <t>5) Akuttplasseringer i perioden</t>
  </si>
  <si>
    <t>6) Antall barn og unge plassert etter § 4-29</t>
  </si>
  <si>
    <t xml:space="preserve">  Undersøkelsessaker i barnevernet  og resultater av disse:</t>
  </si>
  <si>
    <t>Antall pr dato</t>
  </si>
  <si>
    <t>gj.snitt</t>
  </si>
  <si>
    <t xml:space="preserve">   hittil i år</t>
  </si>
  <si>
    <t>gj snitt</t>
  </si>
  <si>
    <t>Resultat pr. dato</t>
  </si>
  <si>
    <t>Prognose for året</t>
  </si>
  <si>
    <t xml:space="preserve">Måltall </t>
  </si>
  <si>
    <t>Gjennomsnitt perioden.</t>
  </si>
  <si>
    <t>Brutto utbetaling i perioden</t>
  </si>
  <si>
    <t>Brutto utbetaling i perioden. (alle byd)</t>
  </si>
  <si>
    <t>Andel i perioden</t>
  </si>
  <si>
    <t xml:space="preserve">Prognose </t>
  </si>
  <si>
    <t xml:space="preserve"> Bydelens kommentar til tabellene 1-7 og 1-8:</t>
  </si>
  <si>
    <t xml:space="preserve">Anmerkning; </t>
  </si>
  <si>
    <t xml:space="preserve"> 1) Antall barn og unge med tiltak som ikke er plasseringstiltak</t>
  </si>
  <si>
    <t xml:space="preserve"> 2) Antall barn og unge med plasseringstiltak</t>
  </si>
  <si>
    <t xml:space="preserve"> 3) Antall barn og unge med tiltak fra barnevernet (1 + 2 - 4)</t>
  </si>
  <si>
    <t>Tabell 2A - 2-A -  Norskkurs for barnehageansatte</t>
  </si>
  <si>
    <t xml:space="preserve"> 2. Antall undersøkelsessaker overført fra tidligere periode</t>
  </si>
  <si>
    <t xml:space="preserve"> 4)-  herav antall barn med tiltak som både er og ikke er plasseringstiltak </t>
  </si>
  <si>
    <t xml:space="preserve"> 1) Antall barn i hjelpetiltak totalt     </t>
  </si>
  <si>
    <t xml:space="preserve">  - herav barn med gyldig tiltaksplan    </t>
  </si>
  <si>
    <t xml:space="preserve"> 3) Antall barn under omsorg totalt      </t>
  </si>
  <si>
    <t xml:space="preserve">  - herav barn med gyldig omsorgsplan    </t>
  </si>
  <si>
    <t>Antall klager etter avslag på sykehjemsplass i år som er trukket eller avsluttet fordi de ikke lenger er aktuelle</t>
  </si>
  <si>
    <t>Gjelder institusjoner som er hjemlet i helse- og omsorgstjenesteloven § 3-2  nr 6 bokstav c og d.</t>
  </si>
  <si>
    <t>Ant. saker som ikke er beh. av andre årsaker (dødfall mm)</t>
  </si>
  <si>
    <t>Antall saker som av andre årsaker ikke er beh. (dødsfall mm)</t>
  </si>
  <si>
    <t>Tabell 2A - 1 - F - Antall barn bosatt i andre bydeler med barnehageplass i bydelen pr.31.12.</t>
  </si>
  <si>
    <t xml:space="preserve"> 3)  Påse at regnskapsføringen er ájour pr. 31.12. </t>
  </si>
  <si>
    <t>Tabell 2 - 4 - 3 - Barn i fosterhjem - barn som bydelen har plasseringsansvaret for</t>
  </si>
  <si>
    <t>I hele året</t>
  </si>
  <si>
    <t>1. Antall fosterbarn &lt; 18 år (antall plasserte barn):</t>
  </si>
  <si>
    <t>2. Antall fosterbarn 18 år og over (antall plasserte barn):</t>
  </si>
  <si>
    <t>Sum plasserte fosterbarn</t>
  </si>
  <si>
    <t>3. Antall barn under 18 år (jf. pkt. 1), som har fått oppfylt kravet om 4 tilsynsbesøk pr. år</t>
  </si>
  <si>
    <t>4. Antall barn under 18 år (jf. pkt. 1), som IKKE har fått oppfylt kravet om 4 tilsynsbesøk pr. år</t>
  </si>
  <si>
    <t>5. Av punkt 4, antall fosterbarn med 0 tilsynsbesøk</t>
  </si>
  <si>
    <r>
      <t xml:space="preserve">Sum tilsynsbesøk for disse (bydelens </t>
    </r>
    <r>
      <rPr>
        <b/>
        <u/>
        <sz val="10"/>
        <rFont val="Times New Roman"/>
        <family val="1"/>
      </rPr>
      <t>plasseringsansvar)</t>
    </r>
    <r>
      <rPr>
        <sz val="10"/>
        <rFont val="Times New Roman"/>
        <family val="1"/>
      </rPr>
      <t xml:space="preserve">   </t>
    </r>
  </si>
  <si>
    <t>Gjennomsnittlig antall tilsynsbesøk pr. barn plassert av bydelens barnevern</t>
  </si>
  <si>
    <r>
      <t xml:space="preserve">Sum tilsynsbesøk for disse (bydelens </t>
    </r>
    <r>
      <rPr>
        <b/>
        <u/>
        <sz val="10"/>
        <rFont val="Times New Roman"/>
        <family val="1"/>
      </rPr>
      <t>tilsynsansvar)</t>
    </r>
    <r>
      <rPr>
        <sz val="10"/>
        <rFont val="Times New Roman"/>
        <family val="1"/>
      </rPr>
      <t xml:space="preserve">    </t>
    </r>
  </si>
  <si>
    <t>Gj.snittlig antall tilsynsbesøk pr. barn plassert av andre  barnevern</t>
  </si>
  <si>
    <r>
      <t xml:space="preserve">Sum </t>
    </r>
    <r>
      <rPr>
        <b/>
        <u/>
        <sz val="10"/>
        <rFont val="Times New Roman"/>
        <family val="1"/>
      </rPr>
      <t>oppfølgings</t>
    </r>
    <r>
      <rPr>
        <sz val="10"/>
        <rFont val="Times New Roman"/>
        <family val="1"/>
      </rPr>
      <t xml:space="preserve">besøk for disse </t>
    </r>
    <r>
      <rPr>
        <strike/>
        <sz val="10"/>
        <rFont val="Times New Roman"/>
        <family val="1"/>
      </rPr>
      <t/>
    </r>
  </si>
  <si>
    <t xml:space="preserve">Gj.snittlig antall oppfølgingsbesøk pr. barn </t>
  </si>
  <si>
    <t>Antall saker i år</t>
  </si>
  <si>
    <t xml:space="preserve">  Tabell 2 - 6</t>
  </si>
  <si>
    <t>Fylkes-</t>
  </si>
  <si>
    <t>Ting-</t>
  </si>
  <si>
    <t>Lag-</t>
  </si>
  <si>
    <t xml:space="preserve">  Saker behandlet av Fylkesnemda og rettsvesenet</t>
  </si>
  <si>
    <t>nemnda</t>
  </si>
  <si>
    <t>retten</t>
  </si>
  <si>
    <t>manns-</t>
  </si>
  <si>
    <t xml:space="preserve">  1. Totalt antall saker behandlet</t>
  </si>
  <si>
    <t>Herav saker hvor vedtaket inkluderer bruk av tvang:</t>
  </si>
  <si>
    <t>1.1 Pålegg om hjelpetiltak etter § 4-4</t>
  </si>
  <si>
    <t>1.2 Forbud mot flytting etter § 4-8</t>
  </si>
  <si>
    <t>1.3 Omsorgsovertakelse etter §§ 4-8 og 4-12</t>
  </si>
  <si>
    <t>1.4 Fratakelse av foreldreansvar etter § 4-20</t>
  </si>
  <si>
    <t>1.5 Tiltak for barn med adferdsvansker etter § 4-24</t>
  </si>
  <si>
    <t xml:space="preserve"> Sum antall saker med bruk av tvang</t>
  </si>
  <si>
    <t xml:space="preserve">  2. Sum antall barn omfattet av sakene</t>
  </si>
  <si>
    <t>Kontrollformel "Sum pr. 31.12"</t>
  </si>
  <si>
    <t xml:space="preserve"> 4)-  herav antall barn som har hatt både tiltak i hjemmet og plasseringstiltak i perioden </t>
  </si>
  <si>
    <t xml:space="preserve">Tabell 2 - 4 - 2 - Barn under tiltak i barnevernet etter alder og type tiltak, pr. 31.12. og  for hele året   </t>
  </si>
  <si>
    <r>
      <t xml:space="preserve">Antall fosterbarn plassert av </t>
    </r>
    <r>
      <rPr>
        <b/>
        <u/>
        <sz val="10"/>
        <rFont val="Times New Roman"/>
        <family val="1"/>
      </rPr>
      <t>bydelens</t>
    </r>
    <r>
      <rPr>
        <sz val="10"/>
        <rFont val="Times New Roman"/>
        <family val="1"/>
      </rPr>
      <t xml:space="preserve"> barnevern    1)</t>
    </r>
  </si>
  <si>
    <t>1) I fosterhjem i bydelen eller i andre bydeler/kommuner</t>
  </si>
  <si>
    <r>
      <t xml:space="preserve">Antall fosterbarn plassert i bydelen av </t>
    </r>
    <r>
      <rPr>
        <b/>
        <u/>
        <sz val="10"/>
        <rFont val="Times New Roman"/>
        <family val="1"/>
      </rPr>
      <t>andre bydelers/kommuners</t>
    </r>
    <r>
      <rPr>
        <sz val="10"/>
        <rFont val="Times New Roman"/>
        <family val="1"/>
      </rPr>
      <t xml:space="preserve"> barnevern   2)</t>
    </r>
  </si>
  <si>
    <t>2) Bydelen har tilsynsansvar for alle fosterhjem i egen bydel, uavhengig om det er barn plassert av egen bydel eller andre bydeler/kommuner</t>
  </si>
  <si>
    <t xml:space="preserve">Tabell 2 - 5 - Tilsynsbesøk for barn 0-17 år i fosterhjem   </t>
  </si>
  <si>
    <t xml:space="preserve">  Data kan hentes fra Hypernet</t>
  </si>
  <si>
    <t>1) Tall fra Agresso skal legges til grunn</t>
  </si>
  <si>
    <t>Antall klager etter avslag på Omsorg+ i år som er trukket eller avsluttet fordi de ikke lenger er aktuelle</t>
  </si>
  <si>
    <t>Antall avslåtte søknader om plass etter sambogarantien</t>
  </si>
  <si>
    <t>Søknader og avslag om plass etter sambogarantien</t>
  </si>
  <si>
    <t xml:space="preserve">Tids-begrenset opphold </t>
  </si>
  <si>
    <t>Langtids opphold</t>
  </si>
  <si>
    <t>Antall søknader, overf. fra forrige år</t>
  </si>
  <si>
    <t>Antall søknader i år</t>
  </si>
  <si>
    <r>
      <t xml:space="preserve">Antall innvilgede søknader </t>
    </r>
    <r>
      <rPr>
        <sz val="8"/>
        <rFont val="Times New Roman"/>
        <family val="1"/>
      </rPr>
      <t>*)</t>
    </r>
  </si>
  <si>
    <t>*) Antall søkere innvilget opphold etter sambogarantien som hhv tidsbegrenset eller langtidsopphold.</t>
  </si>
  <si>
    <t>Tabell 3-2-D-1</t>
  </si>
  <si>
    <t>Korttidsopphold</t>
  </si>
  <si>
    <t>Sum barn - ikke-kommunale</t>
  </si>
  <si>
    <t>Alder : 0-5 år - sum pr 31.12</t>
  </si>
  <si>
    <t>Alder : 6-12 år - sum pr 31.12</t>
  </si>
  <si>
    <t>Alder : 13-17 år - sum pr 31.12</t>
  </si>
  <si>
    <t>Alder : 18+ år - sum pr 31.12</t>
  </si>
  <si>
    <t>Sum totalt-  pr 31.12</t>
  </si>
  <si>
    <t>Tabell 2 - 4 - 3 - Barn i fosterhjem - barn som bydelen har plasseringsansvaret for - hele året</t>
  </si>
  <si>
    <t>Tabell 2 - 5 - Tilsynsbesøk for barn 0-17 år i fosterhjem   - hele året</t>
  </si>
  <si>
    <t>Fylkesnemda</t>
  </si>
  <si>
    <t>Tingretten</t>
  </si>
  <si>
    <t>Lagmannsretten</t>
  </si>
  <si>
    <t>2) Boliger innenfor omsorg+ konseptet, dvs. minimum 50 samlokaliserte boliger med heldøgns vakttjeneste, aktivitetssenter og middagsservering syv dager i uken. (Byrådssak 243/09 Omsorgs + organisering og innhold, bystyresak 290/2013 Omsorg+ etter 3 års drift,  bystyresak 205/14 Forskrift om tildeling av bolig i omsorg+ i Oslo kommune, bystyresak 154/2015 Endring i forskrift om tildeling av bolig i Omsorg+ i Oslo kommune)</t>
  </si>
  <si>
    <t>95 år +</t>
  </si>
  <si>
    <t>90-94 år</t>
  </si>
  <si>
    <t>Brukerundersøkelse hjemmesykepleie</t>
  </si>
  <si>
    <t>Brukerundersøkelse praktisk bistand</t>
  </si>
  <si>
    <t xml:space="preserve">       </t>
  </si>
  <si>
    <t>Saksbehandlingstid 1) - ferdigbehandlede klager etter avslag på søknad om sykehjemsplass i år</t>
  </si>
  <si>
    <t>1) Gjennomsnittlig antall dager</t>
  </si>
  <si>
    <t>1-3-B2 ANTALL PERSONER SOM HAR BOSTØTTE</t>
  </si>
  <si>
    <t>0-2 md.</t>
  </si>
  <si>
    <t>2-4 md.</t>
  </si>
  <si>
    <t xml:space="preserve">5) Akuttplasseringer </t>
  </si>
  <si>
    <t>Gjennomsnittlig antall utførte vedtakstimer pr mottager</t>
  </si>
  <si>
    <t>2t</t>
  </si>
  <si>
    <t>Antall beboere 90 - 94 år</t>
  </si>
  <si>
    <t>Antall beboere 95 år +</t>
  </si>
  <si>
    <t>Antall beboere 90 -94 år</t>
  </si>
  <si>
    <t>Andel avsluttede undersøkelser innen 3 mnd. 1)</t>
  </si>
  <si>
    <t>1) Se mrkn. i meldingsfelt på siden av tabellen.</t>
  </si>
  <si>
    <t>Skole-helse-tjeneste på barne-trinnet:</t>
  </si>
  <si>
    <t>Skole-helse-tjeneste på ungdoms-trinnet</t>
  </si>
  <si>
    <t>Skole-helse-tjeneste i barne-trinnet:</t>
  </si>
  <si>
    <t>Skole-helse-tjeneste i ungdomstrinnet-trinnet:</t>
  </si>
  <si>
    <t xml:space="preserve">  Tabell 3 - 8 - A-1</t>
  </si>
  <si>
    <t xml:space="preserve">  Tabell 3 - 8 - A -2</t>
  </si>
  <si>
    <t xml:space="preserve">Lavterskeltilbud/ åpne kommunale tilbud der personer kan komme og gå uten avtale skal ikke registreres. </t>
  </si>
  <si>
    <t>Dagaktivitetstilbud for demente i bydelens regi 1)</t>
  </si>
  <si>
    <t xml:space="preserve">Tabell 1-3 - B1 - Saksbehandling - bistand til bolig </t>
  </si>
  <si>
    <r>
      <t>F</t>
    </r>
    <r>
      <rPr>
        <b/>
        <u/>
        <sz val="10"/>
        <rFont val="Times New Roman"/>
        <family val="1"/>
      </rPr>
      <t>inansiering til kjøp av bolig gjennom Husbanken</t>
    </r>
  </si>
  <si>
    <r>
      <t xml:space="preserve"> 3.Herav antall behandlet innen 1 mnd. </t>
    </r>
    <r>
      <rPr>
        <b/>
        <sz val="10"/>
        <rFont val="Times New Roman"/>
        <family val="1"/>
      </rPr>
      <t xml:space="preserve"> 1)</t>
    </r>
  </si>
  <si>
    <r>
      <t xml:space="preserve"> 9. Herav antall behandlet innen 3 mnd. </t>
    </r>
    <r>
      <rPr>
        <b/>
        <sz val="10"/>
        <rFont val="Times New Roman"/>
        <family val="1"/>
      </rPr>
      <t xml:space="preserve"> 1)</t>
    </r>
  </si>
  <si>
    <r>
      <t xml:space="preserve"> 11. Antall innvilgelser av kommunal bolig </t>
    </r>
    <r>
      <rPr>
        <b/>
        <sz val="10"/>
        <rFont val="Times New Roman"/>
        <family val="1"/>
      </rPr>
      <t>2)  3)</t>
    </r>
  </si>
  <si>
    <r>
      <t xml:space="preserve">       </t>
    </r>
    <r>
      <rPr>
        <u/>
        <sz val="10"/>
        <rFont val="Times New Roman"/>
        <family val="1"/>
      </rPr>
      <t>herav:</t>
    </r>
    <r>
      <rPr>
        <sz val="10"/>
        <rFont val="Times New Roman"/>
        <family val="1"/>
      </rPr>
      <t xml:space="preserve"> antall søknader avslått etter en prioritering mellom kvalifiserte søkere</t>
    </r>
  </si>
  <si>
    <r>
      <t xml:space="preserve"> 12. Antall søknader som ble avslått  </t>
    </r>
    <r>
      <rPr>
        <b/>
        <sz val="10"/>
        <rFont val="Times New Roman"/>
        <family val="1"/>
      </rPr>
      <t>3)</t>
    </r>
  </si>
  <si>
    <r>
      <t xml:space="preserve"> 13. Antall effektuerte boligtildelinger  </t>
    </r>
    <r>
      <rPr>
        <b/>
        <sz val="10"/>
        <rFont val="Times New Roman"/>
        <family val="1"/>
      </rPr>
      <t>4)</t>
    </r>
  </si>
  <si>
    <r>
      <t xml:space="preserve">  Antall  klienter som </t>
    </r>
    <r>
      <rPr>
        <u/>
        <sz val="10"/>
        <rFont val="Times New Roman"/>
        <family val="1"/>
      </rPr>
      <t>kun</t>
    </r>
    <r>
      <rPr>
        <sz val="10"/>
        <rFont val="Times New Roman"/>
        <family val="1"/>
      </rPr>
      <t xml:space="preserve"> har mottatt råd og veiledning, uten vedtak om dette 1):</t>
    </r>
  </si>
  <si>
    <t xml:space="preserve">  Antall  klienter med oppfølging/vedtak som ikke har mottatt økonomisk sos.hjelp  2):</t>
  </si>
  <si>
    <t>Tabell 2A - 2-A -  Norskkurs for barnehageansatte 1)</t>
  </si>
  <si>
    <t>1) Gjelder kun ansatte i kommunale barnehager</t>
  </si>
  <si>
    <t>Avtalte årsverk</t>
  </si>
  <si>
    <t>Fastlønnede fysioterapeuter</t>
  </si>
  <si>
    <t>Turnuskandidater</t>
  </si>
  <si>
    <t>Psykologer</t>
  </si>
  <si>
    <t>Totalt antall årsverk fysioterapeuter i bydelen</t>
  </si>
  <si>
    <t>Fysioterapeuter med driftsavtale</t>
  </si>
  <si>
    <t>Tabell 1 - 16 - A - Fysioterapitilbud i bydelen 1)</t>
  </si>
  <si>
    <t>Tabell 1 - 16 - B - Psykologer i bydelen )</t>
  </si>
  <si>
    <t>Antall stillinger</t>
  </si>
  <si>
    <t>Totalt antall årsverk/ fysioterapeuter i bydelen</t>
  </si>
  <si>
    <t>Totalt antall fysioterapeuter i bydelen</t>
  </si>
  <si>
    <t>1k</t>
  </si>
  <si>
    <t xml:space="preserve">  Trygghetsalarmer og velferdsteknologi</t>
  </si>
  <si>
    <t>Antall innstallerte e-låser</t>
  </si>
  <si>
    <t>Antall tildelte medisindispensere</t>
  </si>
  <si>
    <t>STATISTIKK FOR BYDELENE</t>
  </si>
  <si>
    <t>Personer med individuell alarm til innendørs bruk (trygghetspakke 1)</t>
  </si>
  <si>
    <t>Personer med individuell bærbar alarm til inne- og utebruk  (trygghetspakke 2)</t>
  </si>
  <si>
    <t>Personer med trygghetsalarm med lokaliseringsteknologi (trygghetspakke 3)</t>
  </si>
  <si>
    <t>Antall tildelte helsesjekkere for kronisk syke hjemmeboende</t>
  </si>
  <si>
    <t>Antall ansatte som har gjennomført norskkurs hittil i år</t>
  </si>
  <si>
    <t>Antall ansatte med mangelfulle norskkunnskaper per dato</t>
  </si>
  <si>
    <t>Korttidsopphold (eksklusive opphold for rehabilitering og for lindrende beh.)</t>
  </si>
  <si>
    <t xml:space="preserve">Behandlingstid for klagesaker til Fylkesmannen i perioden 01.01. - 31.12.  1) </t>
  </si>
  <si>
    <t>Kompetanseplan for helse- og omsorgstjenester</t>
  </si>
  <si>
    <t>Har bydelen utarbeidet en egen kompetanseplan for helse- og omsorgstjenester?</t>
  </si>
  <si>
    <t>Er det gjennomført kvalitetsmåling i hjemmetjensten</t>
  </si>
  <si>
    <t>Kvalitetsmåling i samlokaliserte boliger</t>
  </si>
  <si>
    <t>Er det gjennomført kvalitetsmåling i samlokaliserte boliger?</t>
  </si>
  <si>
    <t>Bydelens kommentarer til kvalitetsmålingene:</t>
  </si>
  <si>
    <t>Bydelens kommentarer til kvalitetsrevisjonene:</t>
  </si>
  <si>
    <t xml:space="preserve">  Tabell 2 - 4 -B1 - Barn med hjelpetiltak og omsorgstiltak, med gyldige planer ved periodeslutt</t>
  </si>
  <si>
    <t xml:space="preserve">  Tabell 2 - 4 - A1 - Barn og unge med tiltak fra barnevernet</t>
  </si>
  <si>
    <t xml:space="preserve">FUNKSJONSOMRÅDE 4 </t>
  </si>
  <si>
    <t xml:space="preserve">FUNKSJONSOMRÅDE 3 - HELSE, REHABILITERING OG OMSORG </t>
  </si>
  <si>
    <t>FUNKSJONSOMRÅDE 4 - SOSIALE TJENESTER OG YTELSER</t>
  </si>
  <si>
    <t>SOSIALE TJENESTER OG YTELSER</t>
  </si>
  <si>
    <t xml:space="preserve"> Tabell 1 -3-B3 - Ventetid på kommunalt disp. utleiebolig hittil i år  1)</t>
  </si>
  <si>
    <t>3-9 BEBOERE MED VEDTAK OM BOLIG TIL PLEIE- OG OMSORGSFORMÅL - ETTER KJØNN OG ALDER. PR. dato</t>
  </si>
  <si>
    <r>
      <t xml:space="preserve">1) </t>
    </r>
    <r>
      <rPr>
        <b/>
        <sz val="10"/>
        <color indexed="12"/>
        <rFont val="Times New Roman"/>
        <family val="1"/>
      </rPr>
      <t>Beboere</t>
    </r>
    <r>
      <rPr>
        <sz val="10"/>
        <color indexed="12"/>
        <rFont val="Times New Roman"/>
        <family val="1"/>
      </rPr>
      <t xml:space="preserve"> i plasser som forvaltes av Sykehjemsetaten (SYE) innenbys og utenbys, Helseetaten (forsterket rehabilitering Aker), </t>
    </r>
  </si>
  <si>
    <t xml:space="preserve"> i plasser som drives av bydelen selv samt plasser utenbys som bydeler kjøper direkte.</t>
  </si>
  <si>
    <t xml:space="preserve">    </t>
  </si>
  <si>
    <t>Herav antall mot-takere som også mottar praktisk bistand og/ eller hjemme-sykepleie</t>
  </si>
  <si>
    <t xml:space="preserve">   5.1  Plassering § 4-4, 6. ledd</t>
  </si>
  <si>
    <t xml:space="preserve"> 2) En ungdom kan ha flere konsultasjoner i løpet av perioden. </t>
  </si>
  <si>
    <t>Antall vedtakstimer</t>
  </si>
  <si>
    <t xml:space="preserve">1-5  status pr dato.:  BRUK AV PRIVATE DØGNOVERNATTINGSTILBUD-ANTALL SOM ER I TILBUDET PR. 31.08. </t>
  </si>
  <si>
    <t xml:space="preserve"> Perioden hittil i år:</t>
  </si>
  <si>
    <r>
      <t xml:space="preserve">Antall deltakere i Jobbsjansen </t>
    </r>
    <r>
      <rPr>
        <b/>
        <vertAlign val="superscript"/>
        <sz val="10"/>
        <rFont val="Times New Roman"/>
        <family val="1"/>
      </rPr>
      <t xml:space="preserve">1) </t>
    </r>
    <r>
      <rPr>
        <b/>
        <sz val="10"/>
        <rFont val="Times New Roman"/>
        <family val="1"/>
      </rPr>
      <t>pr dato.</t>
    </r>
  </si>
  <si>
    <t>Jobbsjansen</t>
  </si>
  <si>
    <r>
      <t>1-11-</t>
    </r>
    <r>
      <rPr>
        <b/>
        <sz val="10"/>
        <color indexed="10"/>
        <rFont val="Times New Roman"/>
        <family val="1"/>
      </rPr>
      <t>G</t>
    </r>
    <r>
      <rPr>
        <b/>
        <sz val="10"/>
        <rFont val="Times New Roman"/>
        <family val="1"/>
      </rPr>
      <t xml:space="preserve"> Resultat for deltakere som avsluttet Jobbsjansen i perioden</t>
    </r>
  </si>
  <si>
    <t>FUNKSJONSOMRÅDE  4: Sosiale tjenester og ytelser</t>
  </si>
  <si>
    <t>Perioden hittil i år</t>
  </si>
  <si>
    <t>Resultat hittil i år</t>
  </si>
  <si>
    <t>Netto justering - institusjon m/ utenbys og Omsorg +</t>
  </si>
  <si>
    <t>I alt</t>
  </si>
  <si>
    <t>0 år</t>
  </si>
  <si>
    <t>1-5 år</t>
  </si>
  <si>
    <t>6-12 år</t>
  </si>
  <si>
    <t>13-15 år</t>
  </si>
  <si>
    <t>16-17 år</t>
  </si>
  <si>
    <t>18-19 år</t>
  </si>
  <si>
    <t xml:space="preserve">   20-24 år</t>
  </si>
  <si>
    <t xml:space="preserve">   25-29 år</t>
  </si>
  <si>
    <t xml:space="preserve">   30-39 år</t>
  </si>
  <si>
    <t xml:space="preserve">   40-49 år</t>
  </si>
  <si>
    <t xml:space="preserve">   50-66 år</t>
  </si>
  <si>
    <t>Oslo i alt</t>
  </si>
  <si>
    <t>01 Gamle Oslo</t>
  </si>
  <si>
    <t>02 Grünerløkka</t>
  </si>
  <si>
    <t>03 Sagene</t>
  </si>
  <si>
    <t>04 St.Hanshaugen</t>
  </si>
  <si>
    <t>05 Frogner</t>
  </si>
  <si>
    <t>06 Ullern</t>
  </si>
  <si>
    <t>07 Vestre Aker</t>
  </si>
  <si>
    <t>08 Nordre Aker</t>
  </si>
  <si>
    <t>09 Bjerke</t>
  </si>
  <si>
    <t>10 Grorud</t>
  </si>
  <si>
    <t>11 Stovner</t>
  </si>
  <si>
    <t>12 Alna</t>
  </si>
  <si>
    <t>13 Østensjø</t>
  </si>
  <si>
    <t>14 Nordstrand</t>
  </si>
  <si>
    <t>15 Søndre Nordstrand</t>
  </si>
  <si>
    <t xml:space="preserve">      Uten registrert adresse</t>
  </si>
  <si>
    <t>Utenbys beboere 67+ år med adresse "uoppgitt Oslo"</t>
  </si>
  <si>
    <t>Dagsenter/dagtilbud (sumformel)</t>
  </si>
  <si>
    <t>pr person</t>
  </si>
  <si>
    <t>Antall personer i tilbudet pr. dato med opphold på 3 mnd. eller lengre</t>
  </si>
  <si>
    <t xml:space="preserve">1. Antall meldinger mottatt i perioden </t>
  </si>
  <si>
    <t xml:space="preserve">4. Antall henlagte meldinger i perioden </t>
  </si>
  <si>
    <t xml:space="preserve">5. Antall opprettede u.søk.saker i perioden </t>
  </si>
  <si>
    <t xml:space="preserve"> 6. Antall ubehandlede meldinger ved utgangen av perioden</t>
  </si>
  <si>
    <t>2. Antall ubehandlede meldinger ved periodestart</t>
  </si>
  <si>
    <t xml:space="preserve">1. Antall u.søk.saker opprettet i perioden. (jf.tab.2 - 2, pkt.5)   </t>
  </si>
  <si>
    <t xml:space="preserve">  - Antall akuttplassert (av totalt antall i pkt. 2 over) pr. dato</t>
  </si>
  <si>
    <t xml:space="preserve">  - Antall akuttplassert (av totalt antall i pkt. 2 over) pr. dato. </t>
  </si>
  <si>
    <t xml:space="preserve">  - Antall akuttplassert (av totalt antall i pkt. 2 over) </t>
  </si>
  <si>
    <t xml:space="preserve"> Gjennomsnittlig antall oppholdsdøgn i sykehjem for beboere som </t>
  </si>
  <si>
    <t>Gjennomsnittlig antall oppholdsdøgn per opphold (korttid) 1) 2)</t>
  </si>
  <si>
    <t>Gjennomsnittlig antall oppholdsdøgn per beboer 2)</t>
  </si>
  <si>
    <t>Ant. opph.døgn tot. for alle beboere som har avsluttet sitt opphold hittil i år 2)</t>
  </si>
  <si>
    <t>- Herav saksbehandlingstid for søknad om plass i andre boformer med heldøgns omsorg og pleie</t>
  </si>
  <si>
    <t>Antall oppholdsdøgn totalt i syke- og aldershjem fordelt på type opphold 1)</t>
  </si>
  <si>
    <t>oppholdsdøgn hittil i år</t>
  </si>
  <si>
    <t>oppholds-døgn hittil i år</t>
  </si>
  <si>
    <t>opphols-døgn hittil i år</t>
  </si>
  <si>
    <t>som HEL har tatt ut fra Gerica over antall oppholds-døgn fordelt på somatisk og psykiatrisk sykehus.</t>
  </si>
  <si>
    <t>Angi tidspunkt for når måling ble gjennomført (skriv slik: 04/17 ):</t>
  </si>
  <si>
    <t>P</t>
  </si>
  <si>
    <t>&lt; 2 uker</t>
  </si>
  <si>
    <t>&gt; 2 uker</t>
  </si>
  <si>
    <t>(Mer enn 14 dager)</t>
  </si>
  <si>
    <t>(1-14 dager)</t>
  </si>
  <si>
    <t>&lt; 14 dager</t>
  </si>
  <si>
    <t>&gt; 14 dager</t>
  </si>
  <si>
    <r>
      <t>Ikke</t>
    </r>
    <r>
      <rPr>
        <sz val="10"/>
        <color indexed="12"/>
        <rFont val="Times New Roman"/>
        <family val="1"/>
      </rPr>
      <t>-kommunale barnehager omfatter alle kategorier utenom kommunale i årsmeldingsskjemaet.</t>
    </r>
  </si>
  <si>
    <t>Sum antall personer som har fått alternativt tilbud 4)</t>
  </si>
  <si>
    <t>4) Noen personer har fått flere enn et alternativt tilbud. Disse blir regnet med flere ganger.</t>
  </si>
  <si>
    <t>Gjør om - ta inn resultat fra målinger i stedet</t>
  </si>
  <si>
    <t>2T</t>
  </si>
  <si>
    <t xml:space="preserve">  innen russektoren  1)</t>
  </si>
  <si>
    <t xml:space="preserve">      bydelen.  Dersom en person har hatt mer enn ett opphold i den enkelte kategori, skal vedkommende </t>
  </si>
  <si>
    <t xml:space="preserve">SUM antall timer hittil i år for hjemmetjenester 5) </t>
  </si>
  <si>
    <t xml:space="preserve">      er det korrigert for sykehjemsbeboere  (grunnlagsdata benyttes i kriteriesystemet). For aldersgruppen &lt; 67 år </t>
  </si>
  <si>
    <t xml:space="preserve">      er slik korreksjon ikke foretatt. (Inngår ikke i kriteriesystemet. Antall av bydelens innbyggere som bor i sykehjem i andre bydeler i denne</t>
  </si>
  <si>
    <t>Resultatindikator 2018</t>
  </si>
  <si>
    <t>ut i 2018</t>
  </si>
  <si>
    <t>utgår</t>
  </si>
  <si>
    <t>Sum antall personer som i hht fritt sykehjemsvalg venter på plass i et bestemt sykehjem</t>
  </si>
  <si>
    <r>
      <t xml:space="preserve">Herav antall personer som </t>
    </r>
    <r>
      <rPr>
        <b/>
        <i/>
        <sz val="10"/>
        <rFont val="Times New Roman"/>
        <family val="1"/>
      </rPr>
      <t>bor i eget hjem</t>
    </r>
    <r>
      <rPr>
        <i/>
        <sz val="10"/>
        <rFont val="Times New Roman"/>
        <family val="1"/>
      </rPr>
      <t>, men som iht. til fritt sykehjemsvalg venter på plass i et bestemt sykehjem</t>
    </r>
  </si>
  <si>
    <r>
      <t xml:space="preserve">Antall personer som </t>
    </r>
    <r>
      <rPr>
        <b/>
        <sz val="10"/>
        <rFont val="Times New Roman"/>
        <family val="1"/>
      </rPr>
      <t>bor i sykehjem,</t>
    </r>
    <r>
      <rPr>
        <sz val="10"/>
        <rFont val="Times New Roman"/>
        <family val="1"/>
      </rPr>
      <t xml:space="preserve"> men som iht. til fritt sykehjemsvalg venter på plass i et annet bestemt sykehjem</t>
    </r>
  </si>
  <si>
    <t xml:space="preserve"> a) I eget hjem </t>
  </si>
  <si>
    <t>Utgår?</t>
  </si>
  <si>
    <t>Antall senior-/ eldresentre i bydelen</t>
  </si>
  <si>
    <t xml:space="preserve"> inngått</t>
  </si>
  <si>
    <t>Er det</t>
  </si>
  <si>
    <t xml:space="preserve"> sentre?</t>
  </si>
  <si>
    <t>m. private</t>
  </si>
  <si>
    <t>Ja/Nei 1)</t>
  </si>
  <si>
    <t xml:space="preserve"> 1)   Skriv Ja eller Nei utenfor det enkelte senter</t>
  </si>
  <si>
    <t xml:space="preserve">  Personell ved senior-/ eldresentrene</t>
  </si>
  <si>
    <t>Antall personer som venter:</t>
  </si>
  <si>
    <t>Forskrift om internkontroll i sosial- og helsetjenestene med ikrafttredelse 1. juli 2003, jf. Forskrift om ledelse</t>
  </si>
  <si>
    <t>og kvalitetsforbedring i helse- og omsorgstjenesten, 01.01.2017</t>
  </si>
  <si>
    <t>3T2019</t>
  </si>
  <si>
    <t>Dagaktivitetstilbud for personer med demenssykdom - hittil i år</t>
  </si>
  <si>
    <t>Dagaktivitetstilbud for personer med demenssykdom i bydelens regi 1)</t>
  </si>
  <si>
    <t>Dagaktivitetstilbud for personer med demenssykdom, kjøp fra andre 2)</t>
  </si>
  <si>
    <t xml:space="preserve">  Personer med psyk. utviklingshemming under 18 år som bor hos pårørende</t>
  </si>
  <si>
    <t xml:space="preserve">  Personer med psyk. Utviklingsh. 18 år eller eldre som bor hos pårørende</t>
  </si>
  <si>
    <t>3-14-B Antall senior-/eldresentre</t>
  </si>
  <si>
    <t xml:space="preserve">  Tabell 3 - 1 </t>
  </si>
  <si>
    <t>67-79 år</t>
  </si>
  <si>
    <t>90 år +</t>
  </si>
  <si>
    <t>Beboere i langtidsopphold</t>
  </si>
  <si>
    <t>Herav tjeneste:</t>
  </si>
  <si>
    <t>50: Langtidsopphold i sykehjem</t>
  </si>
  <si>
    <t>51: Institusjonsplass psykiatri</t>
  </si>
  <si>
    <t>53: Spesialsykehjem for yngre</t>
  </si>
  <si>
    <t>54: Langtidsopphold i aldershjem</t>
  </si>
  <si>
    <t>Byrådsavdelingen henter resultater direkte fra Ledelses og InformasjonsVerktøyet LIV</t>
  </si>
  <si>
    <t>55: Langtidsopphold i bosenter</t>
  </si>
  <si>
    <t>Beboere i korttidsopphold 2)</t>
  </si>
  <si>
    <t>35: Korttidsopphold - avlastning (eldre)</t>
  </si>
  <si>
    <t xml:space="preserve">36: Korttidsopphold - avlastning (eldre) - rullerende </t>
  </si>
  <si>
    <t xml:space="preserve">40: Korttidsopphold rehabilitering </t>
  </si>
  <si>
    <t>41: Korttidsopphold - utredning/behandling</t>
  </si>
  <si>
    <t>42: Korttidsopphold - annet</t>
  </si>
  <si>
    <t>43: Korttidsopphold - akuttplass</t>
  </si>
  <si>
    <t>44: Korttidsopphold - rullerende</t>
  </si>
  <si>
    <t>Beboere i barne- og avlastningsboliger</t>
  </si>
  <si>
    <t xml:space="preserve">56: Barnebolig </t>
  </si>
  <si>
    <t xml:space="preserve">31: Avlastning - bolig </t>
  </si>
  <si>
    <t>Sum antall beboere i institusjon totalt</t>
  </si>
  <si>
    <t>Bydelene må kontrollere at registrering av data i Gerica er oppdaterte og korrekte.</t>
  </si>
  <si>
    <t>ut</t>
  </si>
  <si>
    <t xml:space="preserve">Merk: Det er bare opphold som er avsluttet i perioden 01.01. - 31.12. som kommer med i rapporten . Hvis sak/tjeneste revurderes, </t>
  </si>
  <si>
    <t xml:space="preserve"> Antall mottakere  80-89 år</t>
  </si>
  <si>
    <t xml:space="preserve"> Antall mottakere ≥ 90 år</t>
  </si>
  <si>
    <t>1: Psykisk helsearbeid</t>
  </si>
  <si>
    <t>2: Sykepleie til alvorlig syke</t>
  </si>
  <si>
    <t>3: Hjemmesykepleie</t>
  </si>
  <si>
    <t>91: Hjemmesykepleie natt</t>
  </si>
  <si>
    <t>110: Hjemmesykepleie stasjonær</t>
  </si>
  <si>
    <t>101: Hverdagsrehabilitering</t>
  </si>
  <si>
    <t>15: Avklaring og mestring</t>
  </si>
  <si>
    <t>3) Tilbud om en time pr uke til hjemmeboende eldre som skal bidra til bedre hverdag, mestring og mindre ensomhet.</t>
  </si>
  <si>
    <t>Antall mottagere hittil i år</t>
  </si>
  <si>
    <t xml:space="preserve">Andel utførte av vedtatte timer </t>
  </si>
  <si>
    <t>Byrådsavdelingen henter resultater direkte fra Ledelses- og informasjonsverktøyet LIV</t>
  </si>
  <si>
    <t>Byrådsavdelingen henter resultater direkte fra Ledelses- og InformasjonsVerktøyet LIV</t>
  </si>
  <si>
    <t>25: Dagsenter  - gericatjenesten dagrehabilitering 1)</t>
  </si>
  <si>
    <t>26: Gericatjeneste Dagsenter 2)</t>
  </si>
  <si>
    <t>27: Gericatjeneste Dagsenter for fysisk funksjonshemmede 2)</t>
  </si>
  <si>
    <t>28: Gericatjeneste Dagtilbud for psykisk utviklingshemmende 2)</t>
  </si>
  <si>
    <t>Byrådsavdelingen vil hente resultater direkte fra Ledelses- og InformasjonsVerktøyet LIV</t>
  </si>
  <si>
    <r>
      <t xml:space="preserve">Mottakere av økonomisk sosialhjelp </t>
    </r>
    <r>
      <rPr>
        <b/>
        <u/>
        <sz val="9"/>
        <color theme="1"/>
        <rFont val="Times New Roman"/>
        <family val="1"/>
      </rPr>
      <t>som ikke er deltakere i KVP, Intro eller Jobbsjansen</t>
    </r>
    <r>
      <rPr>
        <b/>
        <sz val="9"/>
        <color theme="1"/>
        <rFont val="Times New Roman"/>
        <family val="1"/>
      </rPr>
      <t xml:space="preserve"> men som er i aktivisering</t>
    </r>
  </si>
  <si>
    <t>  Tabell 3 - 8 - C</t>
  </si>
  <si>
    <t>pm2019</t>
  </si>
  <si>
    <t>FUNKSJONSOMRÅDE 3 - OMSORG</t>
  </si>
  <si>
    <t>Angi hvor lenge personene har ventet på langtidsopphold i sykehjem</t>
  </si>
  <si>
    <r>
      <t xml:space="preserve">  Beregnes som % av totalt antall </t>
    </r>
    <r>
      <rPr>
        <u/>
        <sz val="10"/>
        <color indexed="12"/>
        <rFont val="Times New Roman"/>
        <family val="1"/>
      </rPr>
      <t>avsluttede</t>
    </r>
    <r>
      <rPr>
        <sz val="10"/>
        <color indexed="12"/>
        <rFont val="Times New Roman"/>
        <family val="1"/>
      </rPr>
      <t xml:space="preserve"> undersøkelsessaker (inkl. henlagte) i perioden</t>
    </r>
  </si>
  <si>
    <t>Sentrumsbefolkningen</t>
  </si>
  <si>
    <t>Del av 04 St.Hanshaugen</t>
  </si>
  <si>
    <t>Markabefolkningen</t>
  </si>
  <si>
    <t>Del av 07 Vestre Aker</t>
  </si>
  <si>
    <t>Del av 08 Nordre Aker</t>
  </si>
  <si>
    <t>Del av 10 Grorud</t>
  </si>
  <si>
    <t>Del av 12 Alna</t>
  </si>
  <si>
    <t>Del av 13 Østensjø</t>
  </si>
  <si>
    <t>Del av 15 Søndre Nordstrand</t>
  </si>
  <si>
    <t>I alt, Marka</t>
  </si>
  <si>
    <t>Sum antall personer i private døgnovernattingstilbud</t>
  </si>
  <si>
    <t>FUNKSJONSOMRÅDE  3: HELSE OG OMSORG</t>
  </si>
  <si>
    <t xml:space="preserve">Antall mottagere av hjemmesykepleie 67 år og over som er kartlagt for ernæringsmessig risiko </t>
  </si>
  <si>
    <t>Antall mottagere av hjemmesykepleie 67 år og over som er kartlagt for ernæringsmessig risiko</t>
  </si>
  <si>
    <t>Antall mottagere av hjemmesykepleie 67 år og over som er vurdert som ikke relevant for ernæringskartlegging</t>
  </si>
  <si>
    <t>for brukere av Fransiskushjelpen. Tjenesten er gratis for bydelene, da Fransiskushjelpen finansieres av frivillighetsmidler fra bystyret. Det er heller</t>
  </si>
  <si>
    <t>Antall mottagere av hjemmesykepleie 67 år og over 1)</t>
  </si>
  <si>
    <t>1) Antall brukere av tjenestene 1, 2, 3, 91 og 110  i Ledelses- og informasjonsverktøyet LIV</t>
  </si>
  <si>
    <t>1) Alle fysioterpeuter i bydelen skal registreres, uavhengig av Kostrafunksjon</t>
  </si>
  <si>
    <t>1) Alle psykologer i bydelen skal registreres, uavhengig av Kostrafunksjon</t>
  </si>
  <si>
    <t>Andel innvilget kommunal bolig effektuert innen 6 mnd. - hittil i år</t>
  </si>
  <si>
    <t>Andel innvilget kommunal bolig effektuert innen 6 mnd. - prognose for året</t>
  </si>
  <si>
    <t>Andel innvilget kommunal bolig effektuert innen 6 mnd. - måltall</t>
  </si>
  <si>
    <t>Andel innvilget kommunal bolig effektuert innen 6 mnd. - avvik prognose - måltall</t>
  </si>
  <si>
    <t>Antall personer som bor i sykehjem, men som iht. til fritt sykehjemsvalg venter på plass i et annet bestemt sykehjem</t>
  </si>
  <si>
    <t>Sum antall personer som bor i sykehjem, men som iht. til fritt sykehjemsvalg venter på plass i et annet bestemt sykehjem</t>
  </si>
  <si>
    <r>
      <t xml:space="preserve">Andel mottagere av hjemmesykepleie 67 år over 1) som er kartlagt for ernæringsmessig risiko  - </t>
    </r>
    <r>
      <rPr>
        <b/>
        <sz val="10"/>
        <rFont val="Times New Roman"/>
        <family val="1"/>
      </rPr>
      <t>andel hittil i år</t>
    </r>
  </si>
  <si>
    <r>
      <t>Andel mottagere av hjemmesykepleie 67 år over 1) som er kartlagt for ernæringsmessig risiko  -</t>
    </r>
    <r>
      <rPr>
        <b/>
        <sz val="10"/>
        <rFont val="Times New Roman"/>
        <family val="1"/>
      </rPr>
      <t xml:space="preserve"> prognose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</si>
  <si>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>måltall</t>
    </r>
  </si>
  <si>
    <r>
      <t xml:space="preserve">Andel mottagere av hjemmesykepleie 67 år over 1) som er kartlagt for ernæringsmessig risiko - </t>
    </r>
    <r>
      <rPr>
        <b/>
        <sz val="10"/>
        <rFont val="Times New Roman"/>
        <family val="1"/>
      </rPr>
      <t xml:space="preserve">avvik prognose </t>
    </r>
    <r>
      <rPr>
        <sz val="10"/>
        <rFont val="Times New Roman"/>
        <family val="1"/>
      </rPr>
      <t>-</t>
    </r>
    <r>
      <rPr>
        <b/>
        <sz val="10"/>
        <rFont val="Times New Roman"/>
        <family val="1"/>
      </rPr>
      <t xml:space="preserve"> måltall</t>
    </r>
  </si>
  <si>
    <t xml:space="preserve"> Tabell 3 - 5A - 2  Antall personer som mottar tjenestene avlastning utenfor institusjon og omsorgslønn pr 31.12.   </t>
  </si>
  <si>
    <t xml:space="preserve">  Boforhold for personer med psykisk utviklingshemming - pr. 31.12</t>
  </si>
  <si>
    <t xml:space="preserve"> Tabell 3 -12  - Aktiviteter for personer med psykisk utviklingshemming som bydelen forvalter eller kjøper av andre  - antall plasser pr. 31.12      1)</t>
  </si>
  <si>
    <t xml:space="preserve"> 31.12</t>
  </si>
  <si>
    <t>Antall pr. 31.12.</t>
  </si>
  <si>
    <t>pr. 31.12</t>
  </si>
  <si>
    <t>Antall personer med vedtak om medisinsk avstandsoppfølging (helsesjekkere)</t>
  </si>
  <si>
    <t xml:space="preserve"> 1)  Antall innbyggere i bydelen basert på befolkningsstatistikk pr. 1.1.2019. For aldersgruppen 67-79 år og 80-89 år, og 90 år +,</t>
  </si>
  <si>
    <t xml:space="preserve">       aldersgruppen er lavt). Benytt tall fra tabellen som det referes til på egen arkfane; "Befolkning pr. 1.1.2019"</t>
  </si>
  <si>
    <t>Tabellen utgår da befolkningsdata pr 31.12.2019 ikke vil foreligge på rapporteringspunktet. Tabellen finnes i LIV og vil bli oppdatert for 31.12.2019 når kriteriebefolkning pr 01.01.2020 foreligger.</t>
  </si>
  <si>
    <r>
      <t xml:space="preserve">  Antall </t>
    </r>
    <r>
      <rPr>
        <b/>
        <strike/>
        <sz val="10"/>
        <color indexed="12"/>
        <rFont val="Times New Roman"/>
        <family val="1"/>
      </rPr>
      <t>innbyggere  1),</t>
    </r>
    <r>
      <rPr>
        <b/>
        <strike/>
        <sz val="10"/>
        <color indexed="10"/>
        <rFont val="Times New Roman"/>
        <family val="1"/>
      </rPr>
      <t xml:space="preserve"> </t>
    </r>
    <r>
      <rPr>
        <b/>
        <strike/>
        <sz val="10"/>
        <rFont val="Times New Roman"/>
        <family val="1"/>
      </rPr>
      <t xml:space="preserve"> og andel mottakere av hjemmetjenester</t>
    </r>
  </si>
  <si>
    <t>12: Nabohjelp</t>
  </si>
  <si>
    <t>49: Logoped</t>
  </si>
  <si>
    <t>103: Medisinsk avstandsoppfølging</t>
  </si>
  <si>
    <t>106: Ambulerende rehabilitering</t>
  </si>
  <si>
    <t xml:space="preserve">4: praktisk bistand til daglige gjøremål, egenomsorg og personlig stell </t>
  </si>
  <si>
    <t xml:space="preserve">5: Praktisk bistand - opplæring i daglige gjøremål </t>
  </si>
  <si>
    <t xml:space="preserve">13: Brukerstyrt personlig assistanse - BPA </t>
  </si>
  <si>
    <t xml:space="preserve">Antall timer helsetjeneste i hjemmet </t>
  </si>
  <si>
    <t>(109: Palliative tjenester i hjemmet) 1)</t>
  </si>
  <si>
    <t>1) Tjenestekode 109 Palliative tjenester benyttes i dag i hovedsak av Fransiskushjelpen. Det registreres pr i dag ikke vedtakstid og utført tid</t>
  </si>
  <si>
    <t>Mot-takere av BARE avlasning utenfor institu-sjon: Tjenestene 32, 33 og 34 i LIV</t>
  </si>
  <si>
    <t>Mot-tagere av BARE omsorgs-lønn: Tjenest-ene 76, 77 og 78 i LIV</t>
  </si>
  <si>
    <t>Mot-takere av både avlastning utenfor institu-sjon og omsorgs-lønn</t>
  </si>
  <si>
    <t xml:space="preserve">SUM unike mottakere </t>
  </si>
  <si>
    <t>2) Oppgi gjennomsnittlig antall plasser til disposisjon i 2019 basert på registreringer 1. kvartal, 2. og 3 tertial.</t>
  </si>
  <si>
    <t xml:space="preserve"> c) I korttidsplasser  </t>
  </si>
  <si>
    <t>for når slik rullering ble utført sist (skriv slik: 04/19):</t>
  </si>
  <si>
    <t>Når ble bydelens internkontrollsystem  for sosial- og helsetjenesten sist revidert (skriv slik: 04/19)?</t>
  </si>
  <si>
    <t>Når ble kompetanseplanen sist revidert (skriv slik: 08/19)?</t>
  </si>
  <si>
    <t>  Tabell P - 3 - 8 - C                                                                                    Andel mottagere av helsetjeneste i hjemmet 67 år over 1) som er kartlagt for ernæringsmessig risiko</t>
  </si>
  <si>
    <t xml:space="preserve">Andel mottagere av helsetjeneste i hjemmet 67 år over 1) som er kartlagt for ernæringsmessig risiko </t>
  </si>
  <si>
    <t xml:space="preserve">1)  Personer 67 år og over med vedtak om helsetjeneste i hjemmet hittil i år, fratrukket personer som er vurdert som ikke relevant for ernæringskartlegging </t>
  </si>
  <si>
    <t>0 år - født 2019</t>
  </si>
  <si>
    <t>1-2 år - født 2017-2018</t>
  </si>
  <si>
    <t>3-5 år - født 2014-2016</t>
  </si>
  <si>
    <t>6 år - født 2013</t>
  </si>
  <si>
    <t>Plasser det ikke er tatt opp barn til pr. 19.12.2019</t>
  </si>
  <si>
    <t xml:space="preserve"> Annet fagpersonell (med min. 3-årig høyskoleutd.)</t>
  </si>
  <si>
    <t>Hjelpepersonell (sekretær, hjelpepleier, assistent m.v.)</t>
  </si>
  <si>
    <t>Jordmødre</t>
  </si>
  <si>
    <t xml:space="preserve"> Legetjeneste</t>
  </si>
  <si>
    <t>Barnefysioterapi   1)</t>
  </si>
  <si>
    <t>3-3-C Antall oppholdsdøgn  totalt fordelt på fordelt på type opphold(KOSTRA funksj. 253 institusjonstjenester)</t>
  </si>
  <si>
    <t>Brukerundersøkelse gjennomføres i 2020  tas inn i årsstatistikk 2020</t>
  </si>
  <si>
    <t xml:space="preserve">Andel mottagere av hjemmesykepleie 67 år over 1) som er kartlagt for ernæringsmessig risiko </t>
  </si>
  <si>
    <t>Alle bydeler har nå tatt i bruk EQS. Spørsmål utgår inntil videre.</t>
  </si>
  <si>
    <t>forel utgått</t>
  </si>
  <si>
    <t xml:space="preserve">Ref. Midlertidig forskrift om tildeling av langtidsopphold i sykehjem, HOS § 3.2.a </t>
  </si>
  <si>
    <t xml:space="preserve"> 2)  Samlet antall utskrivningsklare pasienter totalt i 2019, både med og uten betalingsplikt. Bruk tallene som </t>
  </si>
  <si>
    <t>3T2020</t>
  </si>
  <si>
    <t>2t2020</t>
  </si>
  <si>
    <t>23: Klinisk ernæringsfysiolog</t>
  </si>
  <si>
    <t>115: Aktivitets-tid</t>
  </si>
  <si>
    <t xml:space="preserve">  Tabell 3 - 5C - Antall mottagere av aktivitetstid 1) - antall vedtakstimer og antall utførte timer</t>
  </si>
  <si>
    <t>Byrådsavd henter resultater direkte fra LIV</t>
  </si>
  <si>
    <t>Helsesykepleier</t>
  </si>
  <si>
    <t>tj.mottagere</t>
  </si>
  <si>
    <r>
      <t xml:space="preserve">Aktive tjenestemottagere med utbetalt økonomisk sosialhjelp (bidrag og lån) </t>
    </r>
    <r>
      <rPr>
        <b/>
        <sz val="10"/>
        <color indexed="12"/>
        <rFont val="Times New Roman"/>
        <family val="1"/>
      </rPr>
      <t>1)</t>
    </r>
  </si>
  <si>
    <t>1) Aktive tjenestemottagere = det antallet som i løpet av en måned har fått anvist økonomisk sosialhjelp - tilsvarende månedsrapporteringen til EHA.</t>
  </si>
  <si>
    <t>4) Akkumulert antall tjenestemottagere = antallet individer med anvist økonomisk sosialhjelp en eller flere ganger hittil i år.</t>
  </si>
  <si>
    <r>
      <t xml:space="preserve">Tabell 4 - 3A - Brutto utbetaling </t>
    </r>
    <r>
      <rPr>
        <b/>
        <vertAlign val="superscript"/>
        <sz val="10"/>
        <color indexed="12"/>
        <rFont val="Times New Roman"/>
        <family val="1"/>
      </rPr>
      <t>1)</t>
    </r>
    <r>
      <rPr>
        <b/>
        <sz val="10"/>
        <rFont val="Times New Roman"/>
        <family val="1"/>
      </rPr>
      <t xml:space="preserve"> pr. tjenestemottager pr. måned (bidrag og lån)</t>
    </r>
  </si>
  <si>
    <t xml:space="preserve">  Brutto utbetalt pr. tjenestemottager m/øk. støtte - pr. md.</t>
  </si>
  <si>
    <t>1) Brutto utbetaling pr tjenestemottager = anvist økonomisk sosialhjelp - tilsvarende månedsrapporteringen til EHA.</t>
  </si>
  <si>
    <t>3. Overføring til aktive tiltak overfor tjenestemottagere og styrkingstiltak i sosialtjenesten</t>
  </si>
  <si>
    <t>Tabell 1-15 Bruk av Individuell Plan (IP) pr 31.12. - For tjenestemottagere med behov for langvarige og koordinerte tjenester   1)</t>
  </si>
  <si>
    <t>1. Antall tjenestemottagere/brukere som har fått utarbeidet IP (sum av A og B- fylles ut automatisk)</t>
  </si>
  <si>
    <t>4. Antall tjenestemottagere/brukere der IP ikke er ferdig utarbeidet</t>
  </si>
  <si>
    <t>5. Antall tjenestemottagere/brukere som har søkt om å få utarbeidet IP, men som har fått avslag</t>
  </si>
  <si>
    <t>6. Antall tjenestemottagere/brukere som har takket nei til å få IP</t>
  </si>
  <si>
    <t xml:space="preserve">  Antall tjenestemottagere med økonomisk sosialhjelp </t>
  </si>
  <si>
    <t xml:space="preserve">  - herav tjenestemottagere 18-24 år, flyktninger </t>
  </si>
  <si>
    <t xml:space="preserve">  - herav tjenestemottagere 18-24 år,  øvrige</t>
  </si>
  <si>
    <t xml:space="preserve">  - herav tjenestemottagere 25 år og eldre, flyktninger</t>
  </si>
  <si>
    <t xml:space="preserve">  - herav tjenestemottagere 25 år og eldre, øvrige</t>
  </si>
  <si>
    <t xml:space="preserve">  Antall  tjenestemottagere som kun har mottatt råd og veiledning, uten vedtak om dette 1):</t>
  </si>
  <si>
    <t xml:space="preserve">  Antall  tjenestemottagere med oppfølging/vedtak som ikke har mottatt økonomisk sos.hjelp  2):</t>
  </si>
  <si>
    <t>1) Dette er tjenestemottagere som kun har vært på mottakstime/kartleggingstime eller som gjennom</t>
  </si>
  <si>
    <t xml:space="preserve">    telefonsamtale har mottatt tilsvarende veiledning. tjenestemottagere med vedtak og/eller videre oppfølging registreres ikke her.</t>
  </si>
  <si>
    <t xml:space="preserve">2) Dette er tjenestemottagere som ikke har fått utbetalt sosialhjelp i perioden, men hvor det er registrert minst en av følgende aktiviteter: </t>
  </si>
  <si>
    <t xml:space="preserve">    Tjenestemottagere uten vedtak om økonomisk sosialhjelp</t>
  </si>
  <si>
    <t xml:space="preserve"> 1) Med behandlingstid menes tiden fra klagen sendes fra tjenestemottageren til bydelen og til bydelen sender </t>
  </si>
  <si>
    <t xml:space="preserve">4)  Det er ikke summen av tiltakene den enkelte tjenestemottager har fått som skal føres opp her, men antall personer som har benyttet </t>
  </si>
  <si>
    <t xml:space="preserve">  2) Kr pr. tjenestemottager m/øk. støtte. / 3) Stønadslengde i måneder (en desimal)</t>
  </si>
  <si>
    <t>66: Institusjonsplass rus</t>
  </si>
  <si>
    <t>utviklingshemmede og personer med psykiske lidelser (hvor beboer betaler husleie)</t>
  </si>
  <si>
    <t>NB ! Boform i institusjon som er hjemlet etter helse- og omsorgstjenesteloven (hvor det betales vederlag for institusjon) skal ikke registreres her, men i tabell 3-1</t>
  </si>
  <si>
    <t>betalings</t>
  </si>
  <si>
    <t>pliktige døgn etter meldt</t>
  </si>
  <si>
    <t xml:space="preserve">  Egenbetaling for beboere i institusjonsplasser 1)</t>
  </si>
  <si>
    <t xml:space="preserve"> som bydelen betaler for.</t>
  </si>
  <si>
    <t xml:space="preserve">ikke påkrevet med behovsprøving for vedtak om denne tjenesten. </t>
  </si>
  <si>
    <t>Benytt obligatorisk veileder for uttak av tall fra Gerica. Oppdatert 13.12.2019.</t>
  </si>
  <si>
    <r>
      <t xml:space="preserve">    arbeidsplan, journalnotat, tiltak, vedtak </t>
    </r>
    <r>
      <rPr>
        <u/>
        <sz val="10"/>
        <color rgb="FF2F2FF1"/>
        <rFont val="Times New Roman"/>
        <family val="1"/>
      </rPr>
      <t>uten</t>
    </r>
    <r>
      <rPr>
        <sz val="10"/>
        <color rgb="FF2F2FF1"/>
        <rFont val="Times New Roman"/>
        <family val="1"/>
      </rPr>
      <t xml:space="preserve"> økonomisk stønad eller avslag på søknad. </t>
    </r>
  </si>
  <si>
    <t>Langtidsopphold -rus</t>
  </si>
  <si>
    <t xml:space="preserve"> 1)  Samlet antall betalingspliktige oppholdsdøgn for utskrivningsklare pasienter totalt i 2019. Bruk tallene </t>
  </si>
  <si>
    <t>I somatiske sykehusavdelinger og rehabiliteringsopphold</t>
  </si>
  <si>
    <t>116. Dagaktivitetstilbud til hjemmeboende personer med demenssykdom</t>
  </si>
  <si>
    <t>Mot-takere av BARE helse-tjeneste i hjemmet</t>
  </si>
  <si>
    <t>Antall vedtakstimer hittil i år</t>
  </si>
  <si>
    <t>Antall utførte  vedtaks-timer hittil i år 2)</t>
  </si>
  <si>
    <t>2) Noen private leverandører benytter ikke fagsystemet Gerica, og registrerer ikke utført tid. For disse leverandørene benyttes kun vedtakstid.</t>
  </si>
  <si>
    <t>Beboere i instititusjon eller bolig med heldøgns omsorgstjeneste</t>
  </si>
  <si>
    <t>Benytt obligatorisk veileder for uttak av tall fra Gerica. Oppdatert 31.03.2020.</t>
  </si>
  <si>
    <t xml:space="preserve">     for 2020 (jf DOK3 2020) og eventuelle seinere sentrale budsjettjusteringer foretatt gjennom Kommunaldirektørens sak.</t>
  </si>
  <si>
    <t>2. Har revisjoner av 2020-budsjettet medført vesentlige endringer i aktivitetsnivået siden førstegangsbehandling og vedtak av</t>
  </si>
  <si>
    <t>1) Dagaktivitetstilbud som bydelen selv driver i egen regi</t>
  </si>
  <si>
    <t>Tjenesten skal fra 01.01.2020 registreres som tjeneste 116 Dagaktivitetstilbud for personer med demenssykdom (lovhjemlet vedtak)</t>
  </si>
  <si>
    <t>Tall i kolonnen "herav antall med vedtak" benyttes i kriteriesystemet. Antall personer 16 år og over med vedtak skal samsvare med revisjonens gjennomgang og innrapportering til Helsedirektoratet, jfr runsdkriv IS-3/2020. Bydelene bes her om å oppdatere tabell 3-10 etter revisjonens gjennomgang.</t>
  </si>
  <si>
    <t xml:space="preserve">  har økonomisk ansvar for) - pr. 01.01.2020</t>
  </si>
  <si>
    <t>I rusavdelinger i sykehus</t>
  </si>
  <si>
    <t>I psykiatriske sykehusavdelinger</t>
  </si>
  <si>
    <t>x og 1k</t>
  </si>
  <si>
    <t xml:space="preserve">utskrivningsklare </t>
  </si>
  <si>
    <t>i 2019</t>
  </si>
  <si>
    <t>totalt i 2019 1)</t>
  </si>
  <si>
    <t>i 2019 3)</t>
  </si>
  <si>
    <t>NB! Etterregistrering av årsstatistikk for 2019</t>
  </si>
  <si>
    <t xml:space="preserve"> Utskrivningsklare pasienter i sykehus </t>
  </si>
  <si>
    <t xml:space="preserve">3)  Tjeneste 57 "Institusjon eller bolig med heldøgnsomsorgstjeneste" skal kun benyttes for beboere som har vedtak om opphold i institusjon, </t>
  </si>
  <si>
    <t xml:space="preserve">og som betaler egenandel for langtidsopphold eller korttidsopphold iinstitusjon. Personer som betaler husleie og evt egenandel for praktisk bistand etc. </t>
  </si>
  <si>
    <t>skal ikke registreres med denne tjenesten.</t>
  </si>
  <si>
    <t>FUNKSJONSOMRÅDE 2 B - BARNEVERN</t>
  </si>
  <si>
    <t>FUNKSJONSOMRÅDE 2B - BARNEVERN</t>
  </si>
  <si>
    <t xml:space="preserve">  - herav antall mottagere av hjemmesykepleie 67 år og over som er registrert med koden "Nei" for ernæringskartlegging</t>
  </si>
  <si>
    <t>Kriteriebefolkningen i bydelene etter alder per 1.1.2020*</t>
  </si>
  <si>
    <t>Justert befolkning i aldersgruppene 67 år og over</t>
  </si>
  <si>
    <t>* Etter korreksjon for befolkning 67 år og over i institusjon og Omsorg+. Det er 64 utenbys beboere som bydelene er betalingsansvarlig for, jf. sum Netto justering - institusjon m/ utenbys og Omsorg +</t>
  </si>
  <si>
    <t>Blant utenbys beboere på institusjon er det 16 personer som er Folkeregistrert i Oslo kommune uten registrert adresse (dvs. "Uoppgitt" Oslo), ifølge bydelenes tilbakemelding. Disse er trukket fra i linjen "Uten registrert adresse" for å unngå dobbelttelling for aldersgruppene 67+ år i linjen "Oslo i alt" i denne tabellen</t>
  </si>
  <si>
    <t>PR. 31.08.</t>
  </si>
  <si>
    <t>Antall ansatte med mangelfulle norskkunnskaper per 31.08.</t>
  </si>
  <si>
    <t xml:space="preserve"> 6. Antall ubehandlede meldinger pr 31.08.</t>
  </si>
  <si>
    <t>Meldinger til barnevernet i perioden 01.04 - 31.08.</t>
  </si>
  <si>
    <t>1. Antall meldinger mottatt i perioden 01.04.- 31.08.</t>
  </si>
  <si>
    <t>2. Antall ubehandlede meldinger per 31.03.2020</t>
  </si>
  <si>
    <t>4. Antall henlagte meldinger i perioden 01.04.- 31.08.</t>
  </si>
  <si>
    <t>5. Antall opprettede u.søk.saker i perioden 01.04.- 31.08.</t>
  </si>
  <si>
    <t xml:space="preserve">1. Antall u.søk.saker opprettet i perioden 01.04.- 31.08. (jf.tab.2 - 2, pkt.5)   </t>
  </si>
  <si>
    <t xml:space="preserve"> 2. Antall undersøkelser overført fra forrige periode (ikke avsluttede undersøkelser pr. 31.03.2020)</t>
  </si>
  <si>
    <t>pr 31.08.</t>
  </si>
  <si>
    <t xml:space="preserve">Antall personer som venter på langtidsopphold i sykehjem pr 31.08.       </t>
  </si>
  <si>
    <t>57: Instititusjon eller bolig med heldøgns omsorgstjeneste 3)</t>
  </si>
  <si>
    <t>Byråds-avdelingen henter resultater direkte fra  LIV</t>
  </si>
  <si>
    <t xml:space="preserve">  2)  (Gjennomsnittlig iverksettingstid hittili år (Fra vedtaker fattet til bruker faktisk mottar tjenesten). </t>
  </si>
  <si>
    <t xml:space="preserve">Med fritt brukervalg for leverandør av hjemmetjenester vil også private leverandører ha ansvar for iverksettingstid for vedtak </t>
  </si>
  <si>
    <t>Benytt obligatorisk veileder for uttak av tall fra Gerica. Oppdatert 25.08.2020.</t>
  </si>
  <si>
    <t xml:space="preserve">  Antall pr 31.08.</t>
  </si>
  <si>
    <t>2)  F.eks. grønn omsorg tilbudet ved  Hauger gård og dagaktivitetstilbud for personer med demenssykdom ved sykehjem (SYE)</t>
  </si>
  <si>
    <t>Tabell 1 - 1  Bydelens endringer i tildelt 1) sosialhjelpsramme pr 31.08.</t>
  </si>
  <si>
    <t xml:space="preserve"> Status pr 31.08.:</t>
  </si>
  <si>
    <t xml:space="preserve">  tilbudet pr 31.08. </t>
  </si>
  <si>
    <t>Antall personer i tilbudet (både med og uten kval.avtale) pr 31.08. med opphold på 3 mnd eller mer</t>
  </si>
  <si>
    <t>Antall personer som er i tilbudet pr 31.08.</t>
  </si>
  <si>
    <t>Tabell 1-10-A1    Antall deltakere i Introduksjonsprogrammet 1) pr 31.08.</t>
  </si>
  <si>
    <t>Tabell 1-10-A2    Antall deltakere i permisjon fra Introduksjonsprogrammet pr 31.08.</t>
  </si>
  <si>
    <t>Tabell 1-10-B       Antall deltakere i Jobbsjansen pr 31.08.</t>
  </si>
  <si>
    <t xml:space="preserve">Tabell 1-11-C Tiltaksbruk i sosialtjenesten:  Antall deltakere som er i tiltak pr 31.08.  </t>
  </si>
  <si>
    <t>Aktivisering i KOMMUNALE tiltak av mottakere av økonomisk sosialhjelp som ikke er deltakere i KVP, Intro eller Jobbsjansen. Antall mottakere som pr 31.08. er aktivisert. 1)</t>
  </si>
  <si>
    <t>Resultat for deltakere som avsluttet Introduksjonsprogram i perioden 01.01.-31.08.   1)</t>
  </si>
  <si>
    <t>Antall 2. tertiall</t>
  </si>
  <si>
    <t xml:space="preserve"> Perioden 01.01.-31.08.:</t>
  </si>
  <si>
    <t xml:space="preserve">     Eksempelvis skal et opphold som startet 05.12.2019 regnes fra dette tidspunktet.</t>
  </si>
  <si>
    <t>Saksbehandlingstid for søknader om økonomisk sosialhjelp i perioden 01.01. - 31.08. 1)</t>
  </si>
  <si>
    <t>Resultat for deltakere som avsluttet Jobbsjansen i perioden 01.01.-31.08.    1)</t>
  </si>
  <si>
    <t>Resultat for mottakere av sosialhjelp (ikke deltakere i KVP, Intro og Jobbsjansen) som avsluttet kommunale tiltak i perioden 01.01.-31.08.   1)</t>
  </si>
  <si>
    <t>31.08.</t>
  </si>
  <si>
    <t>i 2. tertial</t>
  </si>
  <si>
    <t>2) Alle tall skal regnes pr. mnd. Månedstallene summeres og deles på 4.</t>
  </si>
  <si>
    <t>3) Sumtallet for hittil i år deles med: 8</t>
  </si>
  <si>
    <t>Gj.snitt pr måned i 2. tertial.   2)</t>
  </si>
  <si>
    <t>3) Summen for hittil i år deles med: 8</t>
  </si>
  <si>
    <t>s</t>
  </si>
  <si>
    <t xml:space="preserve">  - Antall akuttplassert (av totalt antall i pkt. 2 over) pr 31.08. </t>
  </si>
  <si>
    <t xml:space="preserve">Byrådsavdelingen henter resultater direkte fra Ledelses- og informasjonsverktøyet LIV. </t>
  </si>
  <si>
    <t>2) Gjennomsnitt pr. mnd. for hele året under ett.</t>
  </si>
  <si>
    <t xml:space="preserve">  Gj.snittlig antall aktive klienter med øk. støtte, pr. mnd. i perioden </t>
  </si>
  <si>
    <t>Herav timesverk som per 31.08.2020 midlertidig er omdisponert til ulike formål knyttet til Covid19-pandeminen?</t>
  </si>
  <si>
    <t xml:space="preserve"> 3) Timeverk pr uke beregnes for en representativ uke i slutten av august 2020 (jfr. Kostra veileder)</t>
  </si>
  <si>
    <t>FUNKSJONSOMRÅDE 2 C - HELSESTASJON</t>
  </si>
  <si>
    <t>8.  Antall meldinger avsluttet fordi barnet har aktive tiltak</t>
  </si>
  <si>
    <t>9. Antall meldinger avsluttet fordi det er en pågående undersøkelse</t>
  </si>
  <si>
    <t>4.1 Herav pålagte hjelpetiltak jf. § 4-4, 3. ledd</t>
  </si>
  <si>
    <r>
      <t xml:space="preserve"> 11. Antall </t>
    </r>
    <r>
      <rPr>
        <b/>
        <u/>
        <sz val="10"/>
        <rFont val="Times New Roman"/>
        <family val="1"/>
      </rPr>
      <t>barn</t>
    </r>
    <r>
      <rPr>
        <sz val="10"/>
        <rFont val="Times New Roman"/>
        <family val="1"/>
      </rPr>
      <t xml:space="preserve"> omfattet av meldingene</t>
    </r>
  </si>
  <si>
    <t>10. Sum punkt 8 og 9</t>
  </si>
  <si>
    <t xml:space="preserve">Bydelene må kontrollere at registrering av data i Gerica er oppdaterte og korrekte. </t>
  </si>
  <si>
    <t>Personer som hadde tjenesten før 01.01.2020 og som fortsatt har tjenesten skal gis nytt lovhjemlet vedtak.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</si>
</sst>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 * #,##0.00_ ;_ * \-#,##0.00_ ;_ * &quot;-&quot;??_ ;_ @_ "/>
    <numFmt numFmtId="164" formatCode="0%"/>
    <numFmt numFmtId="165" formatCode="dd/mm/yy;@"/>
    <numFmt numFmtId="166" formatCode="0.0"/>
    <numFmt numFmtId="167" formatCode="#,##0.0"/>
    <numFmt numFmtId="168" formatCode="0.0%"/>
    <numFmt numFmtId="169" formatCode="0&quot; &quot;%"/>
    <numFmt numFmtId="170" formatCode="&quot; &quot;#,##0.00&quot; &quot;;&quot; (&quot;#,##0.00&quot;)&quot;;&quot; -&quot;00&quot; &quot;;&quot; &quot;@&quot; &quot;"/>
    <numFmt numFmtId="171" formatCode="_(* #,##0.00_);_(* \(#,##0.00\);_(* &quot;-&quot;??_);_(@_)"/>
    <numFmt numFmtId="172" formatCode="#,##0;&quot;-&quot;#,##0"/>
  </numFmts>
  <fonts count="13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1"/>
      <color indexed="12"/>
      <name val="Times New Roman"/>
      <family val="1"/>
    </font>
    <font>
      <sz val="16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8"/>
      <color indexed="81"/>
      <name val="Tahoma"/>
      <family val="2"/>
    </font>
    <font>
      <b/>
      <sz val="9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1"/>
      <name val="Tahoma"/>
      <family val="2"/>
    </font>
    <font>
      <b/>
      <sz val="10"/>
      <color indexed="10"/>
      <name val="Times New Roman"/>
      <family val="1"/>
    </font>
    <font>
      <b/>
      <sz val="14"/>
      <color indexed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"/>
      <color indexed="12"/>
      <name val="Times New Roman"/>
      <family val="1"/>
    </font>
    <font>
      <sz val="8"/>
      <name val="MS Sans Serif"/>
      <family val="2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u/>
      <sz val="14"/>
      <color indexed="12"/>
      <name val="Times New Roman"/>
      <family val="1"/>
    </font>
    <font>
      <strike/>
      <sz val="10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color indexed="12"/>
      <name val="Times New Roman"/>
      <family val="1"/>
    </font>
    <font>
      <sz val="10"/>
      <name val="DepCentury Old Style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b/>
      <sz val="16"/>
      <color indexed="12"/>
      <name val="Times New Roman"/>
      <family val="1"/>
    </font>
    <font>
      <sz val="9"/>
      <color indexed="12"/>
      <name val="Times New Roman"/>
      <family val="1"/>
    </font>
    <font>
      <sz val="10"/>
      <name val="Arial"/>
      <family val="2"/>
    </font>
    <font>
      <b/>
      <sz val="20"/>
      <color indexed="12"/>
      <name val="Times New Roman"/>
      <family val="1"/>
    </font>
    <font>
      <b/>
      <strike/>
      <sz val="10"/>
      <name val="Times New Roman"/>
      <family val="1"/>
    </font>
    <font>
      <b/>
      <strike/>
      <sz val="9"/>
      <name val="Times New Roman"/>
      <family val="1"/>
    </font>
    <font>
      <strike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56"/>
      <name val="Times New Roman"/>
      <family val="1"/>
    </font>
    <font>
      <u/>
      <sz val="10"/>
      <color indexed="12"/>
      <name val="Times New Roman"/>
      <family val="1"/>
    </font>
    <font>
      <strike/>
      <sz val="10"/>
      <color indexed="12"/>
      <name val="Times New Roman"/>
      <family val="1"/>
    </font>
    <font>
      <sz val="9"/>
      <color indexed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vertAlign val="superscript"/>
      <sz val="10"/>
      <name val="Times New Roman"/>
      <family val="1"/>
    </font>
    <font>
      <b/>
      <vertAlign val="superscript"/>
      <sz val="10"/>
      <color indexed="12"/>
      <name val="Times New Roman"/>
      <family val="1"/>
    </font>
    <font>
      <b/>
      <vertAlign val="superscript"/>
      <sz val="9"/>
      <color indexed="12"/>
      <name val="Times New Roman"/>
      <family val="1"/>
    </font>
    <font>
      <i/>
      <sz val="10"/>
      <color indexed="12"/>
      <name val="Times New Roman"/>
      <family val="1"/>
    </font>
    <font>
      <sz val="10"/>
      <color indexed="10"/>
      <name val="MS Sans Serif"/>
      <family val="2"/>
    </font>
    <font>
      <sz val="10"/>
      <color indexed="8"/>
      <name val="Times New Roman"/>
      <family val="1"/>
    </font>
    <font>
      <sz val="10"/>
      <name val="Courier New"/>
      <family val="3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MS Sans Serif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color rgb="FF1F497D"/>
      <name val="Calibri"/>
      <family val="2"/>
    </font>
    <font>
      <sz val="10"/>
      <name val="TimesNewRomanPSMT"/>
    </font>
    <font>
      <b/>
      <sz val="10"/>
      <color rgb="FFFF0000"/>
      <name val="Times New Roman"/>
      <family val="1"/>
    </font>
    <font>
      <sz val="11"/>
      <color rgb="FF1F497D"/>
      <name val="Symbol"/>
      <family val="1"/>
      <charset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name val="Helv"/>
    </font>
    <font>
      <b/>
      <sz val="14"/>
      <color indexed="10"/>
      <name val="Times New Roman"/>
      <family val="1"/>
    </font>
    <font>
      <sz val="8"/>
      <name val="Times New Roman"/>
      <family val="1"/>
    </font>
    <font>
      <sz val="8"/>
      <color rgb="FF1F497D"/>
      <name val="Calibri"/>
      <family val="2"/>
    </font>
    <font>
      <b/>
      <sz val="14"/>
      <color theme="4" tint="-0.249977111117893"/>
      <name val="Times New Roman"/>
      <family val="1"/>
    </font>
    <font>
      <b/>
      <sz val="22"/>
      <color theme="4" tint="-0.249977111117893"/>
      <name val="Times New Roman"/>
      <family val="1"/>
    </font>
    <font>
      <sz val="9"/>
      <color rgb="FFFF0000"/>
      <name val="Arial"/>
      <family val="2"/>
    </font>
    <font>
      <b/>
      <sz val="10"/>
      <name val="MS Sans Serif"/>
      <family val="2"/>
    </font>
    <font>
      <sz val="9"/>
      <color rgb="FFFF0000"/>
      <name val="Times New Roman"/>
      <family val="1"/>
    </font>
    <font>
      <sz val="9"/>
      <name val="MS Sans Serif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6"/>
      <color rgb="FFFF0000"/>
      <name val="Times New Roman"/>
      <family val="1"/>
    </font>
    <font>
      <sz val="11"/>
      <color indexed="9"/>
      <name val="Calibri"/>
      <family val="2"/>
    </font>
    <font>
      <u/>
      <sz val="11"/>
      <color rgb="FF004488"/>
      <name val="Calibri"/>
      <family val="2"/>
      <scheme val="minor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u/>
      <sz val="11"/>
      <color rgb="FF0066AA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9"/>
      <color theme="1"/>
      <name val="MS Sans Serif"/>
      <family val="2"/>
    </font>
    <font>
      <b/>
      <sz val="8"/>
      <name val="Times New Roman"/>
      <family val="1"/>
    </font>
    <font>
      <b/>
      <u/>
      <sz val="14"/>
      <color rgb="FF2F2FF1"/>
      <name val="Times New Roman"/>
      <family val="1"/>
    </font>
    <font>
      <b/>
      <i/>
      <sz val="10"/>
      <color theme="4" tint="-0.249977111117893"/>
      <name val="Times New Roman"/>
      <family val="1"/>
    </font>
    <font>
      <b/>
      <strike/>
      <sz val="10"/>
      <color indexed="12"/>
      <name val="Times New Roman"/>
      <family val="1"/>
    </font>
    <font>
      <b/>
      <strike/>
      <sz val="10"/>
      <color indexed="10"/>
      <name val="Times New Roman"/>
      <family val="1"/>
    </font>
    <font>
      <sz val="10"/>
      <color rgb="FF2F2FF1"/>
      <name val="Times New Roman"/>
      <family val="1"/>
    </font>
    <font>
      <u/>
      <sz val="10"/>
      <color rgb="FF2F2FF1"/>
      <name val="Times New Roman"/>
      <family val="1"/>
    </font>
    <font>
      <b/>
      <sz val="10"/>
      <color theme="3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87">
    <xf numFmtId="0" fontId="0" fillId="0" borderId="0"/>
    <xf numFmtId="0" fontId="42" fillId="0" borderId="0"/>
    <xf numFmtId="0" fontId="6" fillId="0" borderId="0"/>
    <xf numFmtId="0" fontId="35" fillId="0" borderId="0"/>
    <xf numFmtId="0" fontId="63" fillId="0" borderId="0"/>
    <xf numFmtId="164" fontId="6" fillId="0" borderId="0" applyFont="0" applyFill="0" applyBorder="0" applyAlignment="0" applyProtection="0"/>
    <xf numFmtId="0" fontId="8" fillId="0" borderId="0"/>
    <xf numFmtId="4" fontId="6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7" fillId="0" borderId="0"/>
    <xf numFmtId="170" fontId="77" fillId="0" borderId="0" applyFont="0" applyFill="0" applyBorder="0" applyAlignment="0" applyProtection="0"/>
    <xf numFmtId="169" fontId="77" fillId="0" borderId="0" applyFont="0" applyFill="0" applyBorder="0" applyAlignment="0" applyProtection="0"/>
    <xf numFmtId="0" fontId="77" fillId="10" borderId="0" applyNumberFormat="0" applyFont="0" applyBorder="0" applyAlignment="0" applyProtection="0"/>
    <xf numFmtId="0" fontId="77" fillId="0" borderId="0" applyNumberFormat="0" applyFont="0" applyBorder="0" applyProtection="0"/>
    <xf numFmtId="169" fontId="77" fillId="0" borderId="0" applyFont="0" applyFill="0" applyBorder="0" applyAlignment="0" applyProtection="0"/>
    <xf numFmtId="0" fontId="78" fillId="0" borderId="0" applyNumberFormat="0" applyBorder="0" applyProtection="0"/>
    <xf numFmtId="0" fontId="6" fillId="0" borderId="0"/>
    <xf numFmtId="170" fontId="77" fillId="0" borderId="0" applyFont="0" applyFill="0" applyBorder="0" applyAlignment="0" applyProtection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8" fillId="0" borderId="0"/>
    <xf numFmtId="171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2" fillId="0" borderId="0"/>
    <xf numFmtId="0" fontId="6" fillId="0" borderId="0"/>
    <xf numFmtId="16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1" fillId="0" borderId="0"/>
    <xf numFmtId="0" fontId="8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43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2" fillId="0" borderId="0"/>
    <xf numFmtId="9" fontId="42" fillId="0" borderId="0" applyFont="0" applyFill="0" applyBorder="0" applyAlignment="0" applyProtection="0"/>
    <xf numFmtId="0" fontId="77" fillId="0" borderId="0"/>
    <xf numFmtId="169" fontId="77" fillId="0" borderId="0" applyFont="0" applyFill="0" applyBorder="0" applyAlignment="0" applyProtection="0"/>
    <xf numFmtId="0" fontId="77" fillId="0" borderId="0" applyNumberFormat="0" applyFont="0" applyBorder="0" applyProtection="0"/>
    <xf numFmtId="0" fontId="77" fillId="0" borderId="0" applyNumberFormat="0" applyFont="0" applyBorder="0" applyProtection="0"/>
    <xf numFmtId="0" fontId="78" fillId="0" borderId="0" applyNumberFormat="0" applyBorder="0" applyProtection="0"/>
    <xf numFmtId="172" fontId="77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17" borderId="0" applyNumberFormat="0" applyBorder="0" applyAlignment="0" applyProtection="0"/>
    <xf numFmtId="0" fontId="79" fillId="20" borderId="0" applyNumberFormat="0" applyBorder="0" applyAlignment="0" applyProtection="0"/>
    <xf numFmtId="0" fontId="79" fillId="23" borderId="0" applyNumberFormat="0" applyBorder="0" applyAlignment="0" applyProtection="0"/>
    <xf numFmtId="0" fontId="97" fillId="24" borderId="0" applyNumberFormat="0" applyBorder="0" applyAlignment="0" applyProtection="0"/>
    <xf numFmtId="0" fontId="97" fillId="21" borderId="0" applyNumberFormat="0" applyBorder="0" applyAlignment="0" applyProtection="0"/>
    <xf numFmtId="0" fontId="97" fillId="22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7" fillId="27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28" borderId="87" applyNumberFormat="0" applyAlignment="0" applyProtection="0"/>
    <xf numFmtId="0" fontId="100" fillId="15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16" borderId="0" applyNumberFormat="0" applyBorder="0" applyAlignment="0" applyProtection="0"/>
    <xf numFmtId="0" fontId="103" fillId="0" borderId="0" applyNumberFormat="0" applyFill="0" applyBorder="0" applyAlignment="0" applyProtection="0"/>
    <xf numFmtId="0" fontId="104" fillId="19" borderId="87" applyNumberFormat="0" applyAlignment="0" applyProtection="0"/>
    <xf numFmtId="0" fontId="105" fillId="0" borderId="88" applyNumberFormat="0" applyFill="0" applyAlignment="0" applyProtection="0"/>
    <xf numFmtId="17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06" fillId="29" borderId="89" applyNumberFormat="0" applyAlignment="0" applyProtection="0"/>
    <xf numFmtId="0" fontId="79" fillId="30" borderId="90" applyNumberFormat="0" applyFont="0" applyAlignment="0" applyProtection="0"/>
    <xf numFmtId="0" fontId="1" fillId="13" borderId="86" applyNumberFormat="0" applyFont="0" applyAlignment="0" applyProtection="0"/>
    <xf numFmtId="0" fontId="42" fillId="0" borderId="0"/>
    <xf numFmtId="0" fontId="1" fillId="0" borderId="0"/>
    <xf numFmtId="0" fontId="42" fillId="0" borderId="0"/>
    <xf numFmtId="0" fontId="107" fillId="0" borderId="0" applyNumberFormat="0" applyBorder="0" applyAlignment="0"/>
    <xf numFmtId="0" fontId="42" fillId="0" borderId="0" applyNumberFormat="0" applyFont="0" applyFill="0" applyBorder="0" applyAlignment="0" applyProtection="0"/>
    <xf numFmtId="0" fontId="42" fillId="0" borderId="0"/>
    <xf numFmtId="0" fontId="1" fillId="0" borderId="0"/>
    <xf numFmtId="0" fontId="93" fillId="0" borderId="0"/>
    <xf numFmtId="0" fontId="93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3" fillId="0" borderId="0"/>
    <xf numFmtId="0" fontId="1" fillId="0" borderId="0"/>
    <xf numFmtId="0" fontId="108" fillId="31" borderId="0" applyNumberFormat="0" applyBorder="0" applyAlignment="0" applyProtection="0"/>
    <xf numFmtId="0" fontId="109" fillId="0" borderId="91" applyNumberFormat="0" applyFill="0" applyAlignment="0" applyProtection="0"/>
    <xf numFmtId="0" fontId="110" fillId="0" borderId="92" applyNumberFormat="0" applyFill="0" applyAlignment="0" applyProtection="0"/>
    <xf numFmtId="0" fontId="111" fillId="0" borderId="93" applyNumberFormat="0" applyFill="0" applyAlignment="0" applyProtection="0"/>
    <xf numFmtId="0" fontId="111" fillId="0" borderId="0" applyNumberForma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94" applyNumberFormat="0" applyFill="0" applyAlignment="0" applyProtection="0"/>
    <xf numFmtId="171" fontId="8" fillId="0" borderId="0" applyFont="0" applyFill="0" applyBorder="0" applyAlignment="0" applyProtection="0"/>
    <xf numFmtId="0" fontId="114" fillId="28" borderId="95" applyNumberFormat="0" applyAlignment="0" applyProtection="0"/>
    <xf numFmtId="0" fontId="97" fillId="32" borderId="0" applyNumberFormat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25" borderId="0" applyNumberFormat="0" applyBorder="0" applyAlignment="0" applyProtection="0"/>
    <xf numFmtId="0" fontId="97" fillId="26" borderId="0" applyNumberFormat="0" applyBorder="0" applyAlignment="0" applyProtection="0"/>
    <xf numFmtId="0" fontId="97" fillId="35" borderId="0" applyNumberFormat="0" applyBorder="0" applyAlignment="0" applyProtection="0"/>
    <xf numFmtId="0" fontId="115" fillId="0" borderId="0" applyNumberFormat="0" applyFill="0" applyBorder="0" applyAlignment="0" applyProtection="0"/>
  </cellStyleXfs>
  <cellXfs count="1615">
    <xf numFmtId="0" fontId="0" fillId="0" borderId="0" xfId="0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2" xfId="0" applyFont="1" applyBorder="1"/>
    <xf numFmtId="0" fontId="10" fillId="0" borderId="0" xfId="0" applyFont="1" applyProtection="1"/>
    <xf numFmtId="0" fontId="8" fillId="0" borderId="0" xfId="0" applyFont="1"/>
    <xf numFmtId="0" fontId="9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9" xfId="0" applyFont="1" applyBorder="1"/>
    <xf numFmtId="0" fontId="10" fillId="0" borderId="0" xfId="0" applyFont="1" applyFill="1"/>
    <xf numFmtId="0" fontId="23" fillId="2" borderId="0" xfId="0" applyFont="1" applyFill="1"/>
    <xf numFmtId="0" fontId="11" fillId="0" borderId="10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27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Border="1" applyAlignment="1">
      <alignment horizontal="right"/>
    </xf>
    <xf numFmtId="0" fontId="11" fillId="3" borderId="0" xfId="0" applyFont="1" applyFill="1" applyBorder="1"/>
    <xf numFmtId="0" fontId="11" fillId="4" borderId="8" xfId="0" applyFont="1" applyFill="1" applyBorder="1"/>
    <xf numFmtId="0" fontId="12" fillId="3" borderId="0" xfId="0" applyFont="1" applyFill="1" applyBorder="1" applyAlignment="1">
      <alignment wrapText="1"/>
    </xf>
    <xf numFmtId="0" fontId="30" fillId="0" borderId="0" xfId="0" applyFont="1" applyBorder="1" applyAlignment="1"/>
    <xf numFmtId="0" fontId="8" fillId="0" borderId="0" xfId="0" applyFont="1" applyAlignment="1">
      <alignment wrapText="1"/>
    </xf>
    <xf numFmtId="0" fontId="30" fillId="0" borderId="0" xfId="0" applyFont="1"/>
    <xf numFmtId="0" fontId="24" fillId="0" borderId="0" xfId="0" applyFont="1"/>
    <xf numFmtId="0" fontId="8" fillId="0" borderId="0" xfId="0" applyFont="1" applyAlignment="1">
      <alignment horizontal="left" vertical="center" wrapText="1"/>
    </xf>
    <xf numFmtId="0" fontId="11" fillId="3" borderId="11" xfId="0" applyFont="1" applyFill="1" applyBorder="1"/>
    <xf numFmtId="0" fontId="11" fillId="0" borderId="10" xfId="0" applyFont="1" applyBorder="1"/>
    <xf numFmtId="0" fontId="11" fillId="3" borderId="13" xfId="0" applyFont="1" applyFill="1" applyBorder="1" applyAlignment="1">
      <alignment horizontal="centerContinuous" vertical="center" wrapText="1"/>
    </xf>
    <xf numFmtId="0" fontId="11" fillId="3" borderId="14" xfId="0" applyFont="1" applyFill="1" applyBorder="1" applyAlignment="1">
      <alignment horizontal="centerContinuous" vertical="center" wrapText="1"/>
    </xf>
    <xf numFmtId="0" fontId="11" fillId="0" borderId="0" xfId="0" applyFont="1" applyFill="1" applyBorder="1"/>
    <xf numFmtId="0" fontId="11" fillId="3" borderId="15" xfId="0" applyFont="1" applyFill="1" applyBorder="1"/>
    <xf numFmtId="0" fontId="30" fillId="0" borderId="0" xfId="0" applyFont="1" applyBorder="1" applyAlignment="1">
      <alignment horizontal="left"/>
    </xf>
    <xf numFmtId="0" fontId="11" fillId="3" borderId="12" xfId="0" applyFont="1" applyFill="1" applyBorder="1" applyAlignment="1">
      <alignment horizontal="centerContinuous" vertical="center" wrapText="1"/>
    </xf>
    <xf numFmtId="0" fontId="11" fillId="3" borderId="16" xfId="0" applyFont="1" applyFill="1" applyBorder="1" applyAlignment="1">
      <alignment horizontal="center" wrapText="1"/>
    </xf>
    <xf numFmtId="0" fontId="11" fillId="0" borderId="17" xfId="0" applyFont="1" applyBorder="1"/>
    <xf numFmtId="0" fontId="30" fillId="0" borderId="0" xfId="0" applyFont="1" applyFill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10" fillId="0" borderId="0" xfId="0" applyFont="1" applyBorder="1" applyProtection="1"/>
    <xf numFmtId="3" fontId="10" fillId="0" borderId="0" xfId="0" applyNumberFormat="1" applyFont="1" applyBorder="1" applyAlignment="1" applyProtection="1">
      <alignment horizontal="right"/>
    </xf>
    <xf numFmtId="3" fontId="10" fillId="0" borderId="0" xfId="0" applyNumberFormat="1" applyFont="1" applyBorder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Protection="1"/>
    <xf numFmtId="0" fontId="8" fillId="2" borderId="0" xfId="0" applyFont="1" applyFill="1" applyBorder="1" applyAlignment="1" applyProtection="1">
      <alignment horizontal="right"/>
    </xf>
    <xf numFmtId="0" fontId="8" fillId="0" borderId="0" xfId="0" applyFont="1" applyBorder="1" applyProtection="1"/>
    <xf numFmtId="1" fontId="8" fillId="0" borderId="0" xfId="0" applyNumberFormat="1" applyFont="1" applyBorder="1" applyAlignment="1" applyProtection="1">
      <alignment horizontal="right"/>
    </xf>
    <xf numFmtId="17" fontId="10" fillId="0" borderId="0" xfId="0" applyNumberFormat="1" applyFont="1" applyBorder="1" applyAlignment="1" applyProtection="1">
      <alignment horizontal="right"/>
    </xf>
    <xf numFmtId="17" fontId="10" fillId="2" borderId="0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right"/>
    </xf>
    <xf numFmtId="167" fontId="10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" fontId="10" fillId="0" borderId="0" xfId="0" applyNumberFormat="1" applyFont="1" applyBorder="1" applyAlignment="1" applyProtection="1">
      <alignment horizontal="right" wrapText="1"/>
    </xf>
    <xf numFmtId="2" fontId="10" fillId="0" borderId="0" xfId="0" applyNumberFormat="1" applyFont="1" applyBorder="1" applyAlignment="1" applyProtection="1">
      <alignment horizontal="right" wrapText="1"/>
    </xf>
    <xf numFmtId="49" fontId="10" fillId="0" borderId="0" xfId="0" applyNumberFormat="1" applyFont="1" applyBorder="1" applyAlignment="1" applyProtection="1">
      <alignment horizontal="right"/>
    </xf>
    <xf numFmtId="4" fontId="10" fillId="0" borderId="0" xfId="0" applyNumberFormat="1" applyFont="1" applyBorder="1" applyAlignment="1" applyProtection="1">
      <alignment horizontal="right"/>
    </xf>
    <xf numFmtId="0" fontId="11" fillId="3" borderId="0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Protection="1"/>
    <xf numFmtId="3" fontId="10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alignment horizontal="right"/>
    </xf>
    <xf numFmtId="0" fontId="11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vertical="center" wrapText="1"/>
    </xf>
    <xf numFmtId="1" fontId="11" fillId="0" borderId="18" xfId="0" applyNumberFormat="1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0" fontId="11" fillId="0" borderId="18" xfId="0" applyFont="1" applyBorder="1" applyAlignment="1" applyProtection="1">
      <alignment horizontal="right"/>
    </xf>
    <xf numFmtId="3" fontId="11" fillId="0" borderId="18" xfId="0" applyNumberFormat="1" applyFont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0" fontId="11" fillId="0" borderId="18" xfId="0" applyFont="1" applyBorder="1" applyAlignment="1" applyProtection="1">
      <alignment horizontal="right"/>
      <protection locked="0"/>
    </xf>
    <xf numFmtId="0" fontId="11" fillId="0" borderId="18" xfId="0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wrapText="1"/>
    </xf>
    <xf numFmtId="0" fontId="31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27" fillId="0" borderId="0" xfId="0" applyFont="1" applyFill="1" applyBorder="1" applyAlignment="1">
      <alignment wrapText="1"/>
    </xf>
    <xf numFmtId="0" fontId="27" fillId="0" borderId="0" xfId="0" applyFont="1" applyBorder="1" applyAlignment="1" applyProtection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Border="1" applyAlignment="1" applyProtection="1">
      <alignment wrapText="1"/>
    </xf>
    <xf numFmtId="0" fontId="11" fillId="2" borderId="0" xfId="0" applyFont="1" applyFill="1" applyBorder="1" applyAlignment="1">
      <alignment wrapText="1"/>
    </xf>
    <xf numFmtId="0" fontId="8" fillId="0" borderId="0" xfId="0" applyFont="1" applyBorder="1" applyAlignment="1" applyProtection="1">
      <alignment wrapText="1"/>
    </xf>
    <xf numFmtId="0" fontId="11" fillId="0" borderId="18" xfId="0" applyFont="1" applyBorder="1" applyAlignment="1" applyProtection="1">
      <alignment wrapText="1"/>
    </xf>
    <xf numFmtId="0" fontId="11" fillId="0" borderId="18" xfId="3" applyFont="1" applyFill="1" applyBorder="1" applyAlignment="1">
      <alignment wrapText="1"/>
    </xf>
    <xf numFmtId="0" fontId="10" fillId="0" borderId="0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27" fillId="0" borderId="0" xfId="0" applyFont="1" applyFill="1" applyBorder="1" applyAlignment="1" applyProtection="1">
      <alignment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1" fillId="0" borderId="18" xfId="0" applyFont="1" applyFill="1" applyBorder="1" applyAlignment="1" applyProtection="1">
      <alignment wrapText="1"/>
      <protection locked="0"/>
    </xf>
    <xf numFmtId="0" fontId="27" fillId="7" borderId="0" xfId="0" applyFont="1" applyFill="1" applyBorder="1" applyAlignment="1" applyProtection="1">
      <alignment wrapText="1"/>
      <protection locked="0"/>
    </xf>
    <xf numFmtId="0" fontId="36" fillId="0" borderId="0" xfId="0" applyFont="1" applyBorder="1" applyAlignment="1">
      <alignment wrapText="1"/>
    </xf>
    <xf numFmtId="0" fontId="27" fillId="0" borderId="0" xfId="0" applyFont="1" applyBorder="1" applyAlignment="1">
      <alignment vertical="center" wrapText="1"/>
    </xf>
    <xf numFmtId="0" fontId="37" fillId="0" borderId="0" xfId="0" applyFont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49" fontId="10" fillId="0" borderId="0" xfId="0" applyNumberFormat="1" applyFont="1" applyBorder="1" applyAlignment="1">
      <alignment wrapText="1"/>
    </xf>
    <xf numFmtId="0" fontId="10" fillId="0" borderId="0" xfId="0" quotePrefix="1" applyFont="1" applyBorder="1" applyAlignment="1" applyProtection="1">
      <alignment wrapText="1"/>
    </xf>
    <xf numFmtId="0" fontId="8" fillId="2" borderId="0" xfId="0" applyFont="1" applyFill="1" applyBorder="1" applyAlignment="1">
      <alignment wrapText="1"/>
    </xf>
    <xf numFmtId="0" fontId="10" fillId="2" borderId="0" xfId="0" applyFont="1" applyFill="1" applyBorder="1" applyAlignment="1" applyProtection="1">
      <alignment wrapText="1"/>
    </xf>
    <xf numFmtId="0" fontId="11" fillId="0" borderId="0" xfId="0" applyFont="1" applyBorder="1" applyAlignment="1">
      <alignment vertical="center" wrapText="1"/>
    </xf>
    <xf numFmtId="0" fontId="36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wrapText="1"/>
    </xf>
    <xf numFmtId="20" fontId="8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11" fillId="0" borderId="18" xfId="0" applyFont="1" applyFill="1" applyBorder="1" applyAlignment="1">
      <alignment wrapText="1"/>
    </xf>
    <xf numFmtId="0" fontId="10" fillId="0" borderId="18" xfId="0" applyFont="1" applyBorder="1" applyAlignment="1" applyProtection="1">
      <alignment wrapText="1"/>
    </xf>
    <xf numFmtId="0" fontId="8" fillId="0" borderId="18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19" xfId="0" applyFont="1" applyBorder="1" applyAlignment="1" applyProtection="1">
      <alignment horizontal="right"/>
    </xf>
    <xf numFmtId="0" fontId="11" fillId="0" borderId="20" xfId="0" applyFont="1" applyBorder="1" applyAlignment="1">
      <alignment wrapText="1"/>
    </xf>
    <xf numFmtId="0" fontId="11" fillId="0" borderId="20" xfId="0" applyFont="1" applyBorder="1" applyAlignment="1" applyProtection="1">
      <alignment horizontal="right"/>
    </xf>
    <xf numFmtId="0" fontId="10" fillId="0" borderId="19" xfId="0" applyFont="1" applyBorder="1" applyAlignment="1" applyProtection="1">
      <alignment horizontal="right"/>
    </xf>
    <xf numFmtId="0" fontId="10" fillId="0" borderId="20" xfId="0" applyFont="1" applyBorder="1" applyAlignment="1" applyProtection="1">
      <alignment horizontal="right"/>
    </xf>
    <xf numFmtId="0" fontId="10" fillId="0" borderId="0" xfId="0" applyFont="1" applyFill="1" applyBorder="1" applyAlignment="1">
      <alignment vertical="center" wrapText="1"/>
    </xf>
    <xf numFmtId="0" fontId="8" fillId="7" borderId="0" xfId="0" applyFont="1" applyFill="1" applyProtection="1"/>
    <xf numFmtId="164" fontId="8" fillId="7" borderId="0" xfId="5" applyFont="1" applyFill="1" applyBorder="1" applyAlignment="1" applyProtection="1">
      <alignment horizontal="right"/>
    </xf>
    <xf numFmtId="3" fontId="7" fillId="0" borderId="0" xfId="7" applyNumberFormat="1" applyFont="1" applyBorder="1" applyAlignment="1" applyProtection="1">
      <alignment horizontal="right"/>
    </xf>
    <xf numFmtId="164" fontId="7" fillId="0" borderId="0" xfId="5" applyFont="1" applyBorder="1" applyAlignment="1" applyProtection="1">
      <alignment horizontal="right"/>
    </xf>
    <xf numFmtId="3" fontId="7" fillId="2" borderId="0" xfId="7" applyNumberFormat="1" applyFont="1" applyFill="1" applyBorder="1" applyAlignment="1" applyProtection="1">
      <alignment horizontal="right"/>
    </xf>
    <xf numFmtId="0" fontId="20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 applyProtection="1">
      <alignment horizontal="right" wrapText="1"/>
    </xf>
    <xf numFmtId="0" fontId="12" fillId="0" borderId="0" xfId="3" applyFont="1" applyFill="1" applyBorder="1" applyAlignment="1">
      <alignment wrapText="1"/>
    </xf>
    <xf numFmtId="0" fontId="20" fillId="0" borderId="0" xfId="0" applyFont="1" applyBorder="1" applyAlignment="1" applyProtection="1">
      <alignment wrapText="1"/>
    </xf>
    <xf numFmtId="0" fontId="12" fillId="0" borderId="0" xfId="0" applyFont="1" applyBorder="1" applyAlignment="1" applyProtection="1">
      <alignment wrapText="1"/>
    </xf>
    <xf numFmtId="0" fontId="26" fillId="3" borderId="0" xfId="0" applyFont="1" applyFill="1" applyBorder="1" applyAlignment="1">
      <alignment wrapText="1"/>
    </xf>
    <xf numFmtId="0" fontId="10" fillId="0" borderId="0" xfId="0" quotePrefix="1" applyFont="1" applyBorder="1" applyAlignment="1">
      <alignment wrapText="1"/>
    </xf>
    <xf numFmtId="0" fontId="1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wrapText="1"/>
    </xf>
    <xf numFmtId="3" fontId="7" fillId="0" borderId="18" xfId="7" applyNumberFormat="1" applyFont="1" applyBorder="1" applyAlignment="1" applyProtection="1">
      <alignment horizontal="right"/>
    </xf>
    <xf numFmtId="0" fontId="10" fillId="0" borderId="0" xfId="0" applyNumberFormat="1" applyFont="1" applyBorder="1" applyAlignment="1" applyProtection="1">
      <alignment horizontal="right"/>
    </xf>
    <xf numFmtId="0" fontId="11" fillId="0" borderId="23" xfId="0" applyFont="1" applyBorder="1" applyAlignment="1">
      <alignment wrapText="1"/>
    </xf>
    <xf numFmtId="0" fontId="9" fillId="0" borderId="0" xfId="0" applyFont="1" applyBorder="1"/>
    <xf numFmtId="0" fontId="11" fillId="0" borderId="28" xfId="0" applyFont="1" applyBorder="1" applyAlignment="1">
      <alignment wrapText="1"/>
    </xf>
    <xf numFmtId="0" fontId="11" fillId="0" borderId="29" xfId="0" applyFont="1" applyBorder="1" applyAlignment="1">
      <alignment wrapText="1"/>
    </xf>
    <xf numFmtId="0" fontId="8" fillId="0" borderId="0" xfId="0" applyFont="1" applyFill="1"/>
    <xf numFmtId="0" fontId="10" fillId="0" borderId="18" xfId="0" applyFont="1" applyBorder="1" applyAlignment="1">
      <alignment wrapText="1"/>
    </xf>
    <xf numFmtId="164" fontId="11" fillId="0" borderId="18" xfId="5" applyFont="1" applyBorder="1" applyAlignment="1" applyProtection="1">
      <alignment horizontal="right"/>
    </xf>
    <xf numFmtId="0" fontId="11" fillId="0" borderId="15" xfId="0" applyFont="1" applyBorder="1"/>
    <xf numFmtId="164" fontId="10" fillId="0" borderId="0" xfId="5" applyFont="1" applyBorder="1" applyAlignment="1" applyProtection="1">
      <alignment horizontal="right"/>
    </xf>
    <xf numFmtId="1" fontId="11" fillId="0" borderId="0" xfId="0" applyNumberFormat="1" applyFont="1" applyBorder="1" applyAlignment="1" applyProtection="1">
      <alignment horizontal="right"/>
    </xf>
    <xf numFmtId="0" fontId="11" fillId="0" borderId="18" xfId="0" applyFont="1" applyBorder="1" applyAlignment="1">
      <alignment horizontal="right"/>
    </xf>
    <xf numFmtId="0" fontId="11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1" xfId="0" applyFont="1" applyBorder="1" applyAlignment="1"/>
    <xf numFmtId="0" fontId="8" fillId="0" borderId="1" xfId="0" applyFont="1" applyBorder="1"/>
    <xf numFmtId="0" fontId="8" fillId="0" borderId="4" xfId="0" applyFont="1" applyBorder="1"/>
    <xf numFmtId="0" fontId="8" fillId="0" borderId="0" xfId="0" applyNumberFormat="1" applyFont="1"/>
    <xf numFmtId="0" fontId="8" fillId="0" borderId="5" xfId="0" applyFont="1" applyBorder="1"/>
    <xf numFmtId="0" fontId="8" fillId="2" borderId="0" xfId="0" applyFont="1" applyFill="1"/>
    <xf numFmtId="0" fontId="8" fillId="0" borderId="1" xfId="0" applyFont="1" applyFill="1" applyBorder="1"/>
    <xf numFmtId="0" fontId="8" fillId="0" borderId="11" xfId="0" applyFont="1" applyBorder="1"/>
    <xf numFmtId="0" fontId="8" fillId="0" borderId="15" xfId="0" applyFont="1" applyBorder="1"/>
    <xf numFmtId="0" fontId="8" fillId="0" borderId="14" xfId="0" applyFont="1" applyBorder="1"/>
    <xf numFmtId="0" fontId="8" fillId="0" borderId="9" xfId="0" applyFont="1" applyBorder="1"/>
    <xf numFmtId="0" fontId="8" fillId="0" borderId="32" xfId="0" applyFont="1" applyBorder="1"/>
    <xf numFmtId="0" fontId="8" fillId="0" borderId="0" xfId="0" applyFont="1" applyAlignment="1">
      <alignment horizontal="left"/>
    </xf>
    <xf numFmtId="0" fontId="8" fillId="0" borderId="13" xfId="0" applyFont="1" applyBorder="1"/>
    <xf numFmtId="0" fontId="8" fillId="0" borderId="2" xfId="0" applyFont="1" applyBorder="1"/>
    <xf numFmtId="0" fontId="8" fillId="0" borderId="0" xfId="0" applyFont="1" applyFill="1" applyBorder="1"/>
    <xf numFmtId="0" fontId="8" fillId="0" borderId="23" xfId="0" applyFont="1" applyFill="1" applyBorder="1"/>
    <xf numFmtId="0" fontId="8" fillId="0" borderId="12" xfId="0" applyFont="1" applyBorder="1"/>
    <xf numFmtId="0" fontId="8" fillId="0" borderId="6" xfId="0" applyFont="1" applyBorder="1"/>
    <xf numFmtId="0" fontId="8" fillId="0" borderId="10" xfId="0" applyFont="1" applyBorder="1"/>
    <xf numFmtId="0" fontId="8" fillId="0" borderId="0" xfId="0" applyNumberFormat="1" applyFont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19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0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0" xfId="0" applyFont="1" applyAlignment="1"/>
    <xf numFmtId="0" fontId="8" fillId="0" borderId="28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4" borderId="8" xfId="0" applyFont="1" applyFill="1" applyBorder="1"/>
    <xf numFmtId="4" fontId="8" fillId="0" borderId="8" xfId="7" applyNumberFormat="1" applyFont="1" applyBorder="1"/>
    <xf numFmtId="0" fontId="27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3" fontId="8" fillId="0" borderId="6" xfId="0" applyNumberFormat="1" applyFont="1" applyBorder="1"/>
    <xf numFmtId="2" fontId="8" fillId="0" borderId="9" xfId="0" applyNumberFormat="1" applyFont="1" applyBorder="1"/>
    <xf numFmtId="2" fontId="11" fillId="4" borderId="15" xfId="0" applyNumberFormat="1" applyFont="1" applyFill="1" applyBorder="1"/>
    <xf numFmtId="0" fontId="11" fillId="0" borderId="8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8" fillId="3" borderId="10" xfId="0" applyFont="1" applyFill="1" applyBorder="1"/>
    <xf numFmtId="3" fontId="8" fillId="3" borderId="10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3" fontId="8" fillId="0" borderId="0" xfId="0" applyNumberFormat="1" applyFont="1" applyBorder="1"/>
    <xf numFmtId="3" fontId="8" fillId="0" borderId="10" xfId="0" applyNumberFormat="1" applyFont="1" applyBorder="1"/>
    <xf numFmtId="3" fontId="8" fillId="4" borderId="8" xfId="0" applyNumberFormat="1" applyFont="1" applyFill="1" applyBorder="1"/>
    <xf numFmtId="0" fontId="11" fillId="3" borderId="13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23" fillId="0" borderId="0" xfId="0" applyFont="1" applyFill="1" applyBorder="1" applyAlignment="1"/>
    <xf numFmtId="0" fontId="8" fillId="0" borderId="2" xfId="0" applyFont="1" applyFill="1" applyBorder="1"/>
    <xf numFmtId="0" fontId="8" fillId="0" borderId="13" xfId="0" applyFont="1" applyFill="1" applyBorder="1"/>
    <xf numFmtId="0" fontId="8" fillId="3" borderId="0" xfId="0" applyFont="1" applyFill="1" applyBorder="1"/>
    <xf numFmtId="0" fontId="11" fillId="0" borderId="6" xfId="0" applyFont="1" applyBorder="1" applyAlignment="1">
      <alignment horizontal="center"/>
    </xf>
    <xf numFmtId="0" fontId="29" fillId="2" borderId="0" xfId="0" applyFont="1" applyFill="1"/>
    <xf numFmtId="0" fontId="11" fillId="0" borderId="13" xfId="0" applyFont="1" applyBorder="1"/>
    <xf numFmtId="0" fontId="11" fillId="0" borderId="14" xfId="0" applyFont="1" applyBorder="1" applyAlignment="1"/>
    <xf numFmtId="0" fontId="11" fillId="0" borderId="9" xfId="0" applyFont="1" applyBorder="1" applyAlignment="1"/>
    <xf numFmtId="0" fontId="11" fillId="0" borderId="32" xfId="0" applyFont="1" applyBorder="1"/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12" xfId="0" applyFont="1" applyBorder="1"/>
    <xf numFmtId="0" fontId="11" fillId="0" borderId="11" xfId="0" applyFont="1" applyBorder="1"/>
    <xf numFmtId="0" fontId="8" fillId="0" borderId="14" xfId="0" applyFont="1" applyFill="1" applyBorder="1"/>
    <xf numFmtId="0" fontId="8" fillId="0" borderId="9" xfId="0" applyFont="1" applyFill="1" applyBorder="1"/>
    <xf numFmtId="0" fontId="8" fillId="0" borderId="32" xfId="0" applyFont="1" applyFill="1" applyBorder="1"/>
    <xf numFmtId="0" fontId="8" fillId="0" borderId="6" xfId="0" applyFont="1" applyFill="1" applyBorder="1"/>
    <xf numFmtId="0" fontId="11" fillId="0" borderId="9" xfId="0" applyFont="1" applyFill="1" applyBorder="1"/>
    <xf numFmtId="0" fontId="11" fillId="0" borderId="14" xfId="0" applyFont="1" applyBorder="1"/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left" wrapText="1"/>
    </xf>
    <xf numFmtId="0" fontId="11" fillId="3" borderId="5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 shrinkToFit="1"/>
    </xf>
    <xf numFmtId="0" fontId="11" fillId="3" borderId="3" xfId="3" applyFont="1" applyFill="1" applyBorder="1" applyAlignment="1">
      <alignment horizontal="center" wrapText="1"/>
    </xf>
    <xf numFmtId="0" fontId="11" fillId="3" borderId="11" xfId="3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33" fillId="0" borderId="0" xfId="0" applyFont="1" applyBorder="1"/>
    <xf numFmtId="0" fontId="8" fillId="4" borderId="15" xfId="0" applyFont="1" applyFill="1" applyBorder="1"/>
    <xf numFmtId="0" fontId="11" fillId="0" borderId="3" xfId="0" applyFont="1" applyBorder="1" applyAlignment="1">
      <alignment horizontal="left" vertical="center" wrapText="1" indent="1"/>
    </xf>
    <xf numFmtId="14" fontId="11" fillId="0" borderId="11" xfId="0" applyNumberFormat="1" applyFont="1" applyBorder="1" applyAlignment="1">
      <alignment horizontal="center" wrapText="1"/>
    </xf>
    <xf numFmtId="14" fontId="11" fillId="0" borderId="11" xfId="2" applyNumberFormat="1" applyFont="1" applyBorder="1" applyAlignment="1">
      <alignment horizontal="center" wrapText="1"/>
    </xf>
    <xf numFmtId="2" fontId="8" fillId="0" borderId="9" xfId="2" applyNumberFormat="1" applyFont="1" applyBorder="1"/>
    <xf numFmtId="2" fontId="11" fillId="4" borderId="9" xfId="0" applyNumberFormat="1" applyFont="1" applyFill="1" applyBorder="1"/>
    <xf numFmtId="2" fontId="8" fillId="0" borderId="15" xfId="0" applyNumberFormat="1" applyFont="1" applyFill="1" applyBorder="1"/>
    <xf numFmtId="2" fontId="8" fillId="0" borderId="15" xfId="2" applyNumberFormat="1" applyFont="1" applyFill="1" applyBorder="1"/>
    <xf numFmtId="1" fontId="8" fillId="0" borderId="15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Continuous"/>
    </xf>
    <xf numFmtId="0" fontId="11" fillId="0" borderId="0" xfId="0" applyFont="1" applyBorder="1" applyAlignment="1"/>
    <xf numFmtId="0" fontId="8" fillId="0" borderId="6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30" fillId="0" borderId="0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28" xfId="0" applyFont="1" applyBorder="1"/>
    <xf numFmtId="0" fontId="11" fillId="0" borderId="1" xfId="0" applyFont="1" applyBorder="1" applyAlignment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 indent="1"/>
    </xf>
    <xf numFmtId="0" fontId="8" fillId="0" borderId="6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20" fontId="8" fillId="0" borderId="1" xfId="0" applyNumberFormat="1" applyFont="1" applyBorder="1"/>
    <xf numFmtId="0" fontId="8" fillId="0" borderId="6" xfId="0" applyNumberFormat="1" applyFont="1" applyBorder="1" applyAlignment="1">
      <alignment horizontal="right"/>
    </xf>
    <xf numFmtId="0" fontId="8" fillId="0" borderId="11" xfId="0" applyNumberFormat="1" applyFont="1" applyBorder="1" applyAlignment="1">
      <alignment horizontal="right"/>
    </xf>
    <xf numFmtId="0" fontId="11" fillId="3" borderId="58" xfId="0" applyFont="1" applyFill="1" applyBorder="1" applyAlignment="1">
      <alignment horizontal="center" wrapText="1"/>
    </xf>
    <xf numFmtId="0" fontId="11" fillId="3" borderId="59" xfId="0" applyFont="1" applyFill="1" applyBorder="1" applyAlignment="1">
      <alignment horizontal="center" wrapText="1"/>
    </xf>
    <xf numFmtId="0" fontId="11" fillId="0" borderId="51" xfId="0" applyFont="1" applyBorder="1"/>
    <xf numFmtId="0" fontId="11" fillId="0" borderId="60" xfId="0" applyFont="1" applyBorder="1"/>
    <xf numFmtId="3" fontId="8" fillId="0" borderId="8" xfId="0" applyNumberFormat="1" applyFont="1" applyBorder="1"/>
    <xf numFmtId="167" fontId="8" fillId="0" borderId="8" xfId="0" applyNumberFormat="1" applyFont="1" applyBorder="1"/>
    <xf numFmtId="0" fontId="11" fillId="0" borderId="2" xfId="0" applyFont="1" applyBorder="1" applyAlignment="1"/>
    <xf numFmtId="0" fontId="11" fillId="0" borderId="13" xfId="0" applyFont="1" applyBorder="1" applyAlignment="1"/>
    <xf numFmtId="0" fontId="9" fillId="0" borderId="0" xfId="0" applyNumberFormat="1" applyFont="1" applyFill="1" applyBorder="1" applyAlignment="1" applyProtection="1"/>
    <xf numFmtId="0" fontId="8" fillId="0" borderId="14" xfId="0" applyFont="1" applyBorder="1" applyAlignment="1">
      <alignment horizontal="center"/>
    </xf>
    <xf numFmtId="0" fontId="27" fillId="0" borderId="0" xfId="0" applyFont="1" applyFill="1" applyBorder="1"/>
    <xf numFmtId="0" fontId="11" fillId="0" borderId="23" xfId="0" applyFont="1" applyFill="1" applyBorder="1" applyAlignment="1">
      <alignment wrapText="1"/>
    </xf>
    <xf numFmtId="0" fontId="41" fillId="0" borderId="0" xfId="0" applyFont="1" applyFill="1" applyBorder="1"/>
    <xf numFmtId="3" fontId="8" fillId="0" borderId="0" xfId="0" applyNumberFormat="1" applyFont="1" applyBorder="1" applyAlignment="1" applyProtection="1">
      <alignment horizontal="right"/>
    </xf>
    <xf numFmtId="0" fontId="11" fillId="0" borderId="6" xfId="0" applyFont="1" applyBorder="1" applyAlignment="1">
      <alignment horizontal="center" wrapText="1"/>
    </xf>
    <xf numFmtId="0" fontId="51" fillId="0" borderId="0" xfId="0" applyFont="1" applyProtection="1"/>
    <xf numFmtId="0" fontId="51" fillId="0" borderId="0" xfId="0" applyFont="1" applyFill="1" applyProtection="1"/>
    <xf numFmtId="0" fontId="51" fillId="0" borderId="0" xfId="0" applyFont="1"/>
    <xf numFmtId="0" fontId="51" fillId="0" borderId="0" xfId="0" applyFont="1" applyFill="1"/>
    <xf numFmtId="0" fontId="8" fillId="0" borderId="0" xfId="0" applyFont="1" applyFill="1" applyProtection="1"/>
    <xf numFmtId="0" fontId="47" fillId="0" borderId="0" xfId="0" applyFo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wrapText="1"/>
    </xf>
    <xf numFmtId="0" fontId="38" fillId="0" borderId="0" xfId="0" applyFont="1" applyFill="1" applyBorder="1" applyAlignment="1" applyProtection="1">
      <alignment wrapText="1"/>
    </xf>
    <xf numFmtId="0" fontId="20" fillId="0" borderId="0" xfId="0" applyFont="1" applyFill="1" applyBorder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0" fillId="0" borderId="0" xfId="0" applyFont="1" applyFill="1" applyAlignment="1" applyProtection="1">
      <alignment horizontal="left" wrapText="1"/>
    </xf>
    <xf numFmtId="3" fontId="7" fillId="0" borderId="0" xfId="7" applyNumberFormat="1" applyFont="1" applyFill="1" applyBorder="1" applyAlignment="1" applyProtection="1">
      <alignment horizontal="right"/>
    </xf>
    <xf numFmtId="0" fontId="9" fillId="3" borderId="0" xfId="0" applyFont="1" applyFill="1" applyBorder="1" applyAlignment="1">
      <alignment vertical="top"/>
    </xf>
    <xf numFmtId="3" fontId="7" fillId="0" borderId="20" xfId="7" applyNumberFormat="1" applyFont="1" applyBorder="1" applyAlignment="1" applyProtection="1">
      <alignment horizontal="right"/>
    </xf>
    <xf numFmtId="3" fontId="7" fillId="0" borderId="19" xfId="7" applyNumberFormat="1" applyFont="1" applyBorder="1" applyAlignment="1" applyProtection="1">
      <alignment horizontal="right"/>
    </xf>
    <xf numFmtId="0" fontId="54" fillId="0" borderId="19" xfId="0" applyFont="1" applyFill="1" applyBorder="1" applyAlignment="1" applyProtection="1">
      <alignment horizontal="left" wrapText="1"/>
    </xf>
    <xf numFmtId="0" fontId="54" fillId="0" borderId="0" xfId="0" applyFont="1" applyBorder="1" applyAlignment="1" applyProtection="1">
      <alignment wrapText="1"/>
    </xf>
    <xf numFmtId="0" fontId="54" fillId="0" borderId="0" xfId="0" applyFont="1" applyFill="1" applyBorder="1" applyAlignment="1" applyProtection="1">
      <alignment wrapText="1"/>
    </xf>
    <xf numFmtId="0" fontId="54" fillId="0" borderId="20" xfId="0" applyFont="1" applyBorder="1" applyAlignment="1" applyProtection="1">
      <alignment wrapText="1"/>
    </xf>
    <xf numFmtId="0" fontId="48" fillId="0" borderId="18" xfId="0" applyFont="1" applyFill="1" applyBorder="1" applyAlignment="1">
      <alignment wrapText="1"/>
    </xf>
    <xf numFmtId="3" fontId="11" fillId="4" borderId="23" xfId="7" applyNumberFormat="1" applyFont="1" applyFill="1" applyBorder="1" applyAlignment="1">
      <alignment horizontal="right"/>
    </xf>
    <xf numFmtId="3" fontId="10" fillId="0" borderId="18" xfId="0" applyNumberFormat="1" applyFont="1" applyBorder="1" applyAlignment="1" applyProtection="1">
      <alignment horizontal="right"/>
    </xf>
    <xf numFmtId="3" fontId="8" fillId="0" borderId="18" xfId="0" applyNumberFormat="1" applyFont="1" applyBorder="1" applyAlignment="1" applyProtection="1">
      <alignment horizontal="right"/>
    </xf>
    <xf numFmtId="164" fontId="8" fillId="0" borderId="18" xfId="5" applyFont="1" applyBorder="1" applyAlignment="1" applyProtection="1">
      <alignment horizontal="right"/>
    </xf>
    <xf numFmtId="0" fontId="23" fillId="0" borderId="0" xfId="0" applyFont="1" applyFill="1"/>
    <xf numFmtId="0" fontId="11" fillId="0" borderId="0" xfId="0" applyFont="1" applyFill="1" applyBorder="1" applyAlignment="1"/>
    <xf numFmtId="0" fontId="47" fillId="0" borderId="0" xfId="0" applyFont="1" applyFill="1" applyBorder="1"/>
    <xf numFmtId="0" fontId="8" fillId="0" borderId="0" xfId="0" quotePrefix="1" applyFont="1" applyFill="1" applyBorder="1" applyAlignment="1">
      <alignment wrapText="1"/>
    </xf>
    <xf numFmtId="0" fontId="8" fillId="0" borderId="76" xfId="0" applyFont="1" applyBorder="1"/>
    <xf numFmtId="0" fontId="0" fillId="0" borderId="0" xfId="0" applyFill="1" applyBorder="1" applyAlignment="1"/>
    <xf numFmtId="0" fontId="11" fillId="4" borderId="0" xfId="0" applyFont="1" applyFill="1" applyBorder="1"/>
    <xf numFmtId="0" fontId="9" fillId="4" borderId="0" xfId="0" applyFont="1" applyFill="1" applyBorder="1"/>
    <xf numFmtId="0" fontId="11" fillId="4" borderId="0" xfId="0" applyFont="1" applyFill="1" applyBorder="1" applyAlignment="1"/>
    <xf numFmtId="0" fontId="11" fillId="4" borderId="0" xfId="0" applyFont="1" applyFill="1" applyBorder="1" applyAlignment="1">
      <alignment vertical="top" wrapText="1"/>
    </xf>
    <xf numFmtId="0" fontId="4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0" fontId="11" fillId="4" borderId="0" xfId="0" applyFont="1" applyFill="1" applyBorder="1" applyAlignment="1">
      <alignment wrapText="1"/>
    </xf>
    <xf numFmtId="0" fontId="48" fillId="0" borderId="0" xfId="0" applyFont="1" applyBorder="1" applyAlignment="1">
      <alignment wrapText="1"/>
    </xf>
    <xf numFmtId="0" fontId="11" fillId="0" borderId="18" xfId="0" applyFont="1" applyFill="1" applyBorder="1"/>
    <xf numFmtId="0" fontId="8" fillId="0" borderId="0" xfId="0" applyFont="1" applyBorder="1" applyAlignment="1">
      <alignment wrapText="1"/>
    </xf>
    <xf numFmtId="0" fontId="8" fillId="0" borderId="0" xfId="4" applyFont="1" applyBorder="1" applyAlignment="1">
      <alignment wrapText="1"/>
    </xf>
    <xf numFmtId="0" fontId="8" fillId="0" borderId="34" xfId="0" applyFont="1" applyBorder="1" applyAlignment="1"/>
    <xf numFmtId="0" fontId="11" fillId="0" borderId="2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32" xfId="0" applyFont="1" applyBorder="1" applyAlignment="1">
      <alignment wrapText="1"/>
    </xf>
    <xf numFmtId="0" fontId="11" fillId="0" borderId="32" xfId="0" applyFont="1" applyBorder="1" applyAlignment="1">
      <alignment horizontal="center"/>
    </xf>
    <xf numFmtId="0" fontId="8" fillId="0" borderId="3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64" fillId="0" borderId="0" xfId="0" applyFont="1"/>
    <xf numFmtId="0" fontId="11" fillId="0" borderId="2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58" xfId="0" applyFont="1" applyBorder="1" applyAlignment="1">
      <alignment wrapText="1"/>
    </xf>
    <xf numFmtId="0" fontId="11" fillId="0" borderId="59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8" fillId="0" borderId="37" xfId="0" applyFont="1" applyBorder="1" applyAlignment="1"/>
    <xf numFmtId="0" fontId="8" fillId="0" borderId="52" xfId="0" applyFont="1" applyBorder="1" applyAlignment="1">
      <alignment horizontal="right"/>
    </xf>
    <xf numFmtId="0" fontId="11" fillId="0" borderId="34" xfId="0" applyFont="1" applyBorder="1" applyAlignment="1"/>
    <xf numFmtId="0" fontId="11" fillId="0" borderId="36" xfId="0" applyFont="1" applyBorder="1"/>
    <xf numFmtId="0" fontId="11" fillId="0" borderId="79" xfId="0" applyFont="1" applyBorder="1"/>
    <xf numFmtId="0" fontId="11" fillId="0" borderId="80" xfId="0" applyFont="1" applyBorder="1"/>
    <xf numFmtId="164" fontId="11" fillId="4" borderId="56" xfId="5" applyFont="1" applyFill="1" applyBorder="1" applyAlignment="1">
      <alignment horizontal="right"/>
    </xf>
    <xf numFmtId="164" fontId="11" fillId="4" borderId="57" xfId="5" applyFont="1" applyFill="1" applyBorder="1" applyAlignment="1">
      <alignment horizontal="right"/>
    </xf>
    <xf numFmtId="0" fontId="11" fillId="0" borderId="38" xfId="0" applyFont="1" applyBorder="1" applyAlignment="1"/>
    <xf numFmtId="0" fontId="8" fillId="0" borderId="39" xfId="0" applyFont="1" applyBorder="1" applyAlignment="1"/>
    <xf numFmtId="0" fontId="8" fillId="0" borderId="38" xfId="0" applyFont="1" applyBorder="1" applyAlignment="1"/>
    <xf numFmtId="0" fontId="11" fillId="0" borderId="50" xfId="0" applyFont="1" applyBorder="1" applyAlignment="1"/>
    <xf numFmtId="0" fontId="11" fillId="4" borderId="42" xfId="0" applyFont="1" applyFill="1" applyBorder="1"/>
    <xf numFmtId="0" fontId="8" fillId="0" borderId="3" xfId="0" applyFont="1" applyBorder="1" applyAlignment="1"/>
    <xf numFmtId="0" fontId="8" fillId="0" borderId="5" xfId="0" applyFont="1" applyBorder="1" applyAlignment="1">
      <alignment wrapText="1"/>
    </xf>
    <xf numFmtId="0" fontId="8" fillId="0" borderId="81" xfId="0" applyFont="1" applyBorder="1" applyAlignment="1">
      <alignment wrapText="1"/>
    </xf>
    <xf numFmtId="0" fontId="11" fillId="0" borderId="67" xfId="0" applyFont="1" applyBorder="1" applyAlignment="1">
      <alignment wrapText="1"/>
    </xf>
    <xf numFmtId="0" fontId="11" fillId="0" borderId="3" xfId="0" applyFont="1" applyBorder="1" applyAlignment="1"/>
    <xf numFmtId="0" fontId="11" fillId="0" borderId="81" xfId="0" applyFont="1" applyBorder="1" applyAlignment="1">
      <alignment wrapText="1"/>
    </xf>
    <xf numFmtId="3" fontId="8" fillId="4" borderId="42" xfId="7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0" fontId="62" fillId="0" borderId="0" xfId="0" applyFont="1" applyBorder="1"/>
    <xf numFmtId="164" fontId="8" fillId="0" borderId="0" xfId="5" applyFont="1" applyBorder="1" applyAlignment="1">
      <alignment wrapText="1"/>
    </xf>
    <xf numFmtId="0" fontId="62" fillId="0" borderId="20" xfId="0" applyFont="1" applyBorder="1"/>
    <xf numFmtId="0" fontId="25" fillId="0" borderId="0" xfId="0" applyFont="1" applyBorder="1" applyAlignment="1" applyProtection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0" borderId="9" xfId="0" applyFont="1" applyFill="1" applyBorder="1" applyAlignment="1">
      <alignment horizontal="center"/>
    </xf>
    <xf numFmtId="0" fontId="8" fillId="0" borderId="5" xfId="0" applyFont="1" applyFill="1" applyBorder="1"/>
    <xf numFmtId="0" fontId="11" fillId="0" borderId="32" xfId="0" applyFont="1" applyFill="1" applyBorder="1" applyAlignment="1">
      <alignment horizontal="center"/>
    </xf>
    <xf numFmtId="0" fontId="8" fillId="0" borderId="3" xfId="0" applyFont="1" applyFill="1" applyBorder="1"/>
    <xf numFmtId="0" fontId="64" fillId="0" borderId="1" xfId="0" applyFont="1" applyFill="1" applyBorder="1"/>
    <xf numFmtId="0" fontId="64" fillId="0" borderId="3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 applyProtection="1">
      <alignment horizontal="right"/>
    </xf>
    <xf numFmtId="0" fontId="11" fillId="0" borderId="0" xfId="0" applyFont="1" applyProtection="1"/>
    <xf numFmtId="0" fontId="2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17" fillId="0" borderId="0" xfId="0" applyFont="1" applyBorder="1" applyAlignment="1">
      <alignment wrapText="1"/>
    </xf>
    <xf numFmtId="0" fontId="8" fillId="0" borderId="0" xfId="0" applyFont="1"/>
    <xf numFmtId="0" fontId="8" fillId="0" borderId="0" xfId="0" applyFont="1" applyProtection="1"/>
    <xf numFmtId="0" fontId="8" fillId="0" borderId="0" xfId="0" applyFont="1" applyBorder="1" applyAlignment="1" applyProtection="1">
      <alignment horizontal="right"/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NumberFormat="1" applyFont="1"/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6" xfId="0" applyNumberFormat="1" applyFont="1" applyBorder="1" applyProtection="1">
      <protection locked="0"/>
    </xf>
    <xf numFmtId="3" fontId="8" fillId="0" borderId="1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49" fillId="0" borderId="0" xfId="0" applyFo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alignment horizontal="centerContinuous"/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6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alignment horizontal="center"/>
      <protection locked="0"/>
    </xf>
    <xf numFmtId="16" fontId="27" fillId="0" borderId="0" xfId="0" quotePrefix="1" applyNumberFormat="1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Continuous"/>
      <protection locked="0"/>
    </xf>
    <xf numFmtId="0" fontId="8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7" xfId="0" applyFont="1" applyBorder="1" applyProtection="1">
      <protection locked="0"/>
    </xf>
    <xf numFmtId="0" fontId="18" fillId="0" borderId="0" xfId="0" applyFont="1" applyProtection="1">
      <protection locked="0"/>
    </xf>
    <xf numFmtId="0" fontId="39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8" fillId="0" borderId="63" xfId="0" applyFont="1" applyBorder="1" applyAlignment="1" applyProtection="1">
      <alignment horizontal="centerContinuous"/>
      <protection locked="0"/>
    </xf>
    <xf numFmtId="0" fontId="21" fillId="0" borderId="0" xfId="0" applyFont="1" applyBorder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right"/>
      <protection locked="0"/>
    </xf>
    <xf numFmtId="0" fontId="31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11" fillId="0" borderId="8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1" fillId="0" borderId="1" xfId="0" applyFont="1" applyBorder="1" applyProtection="1"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Protection="1">
      <protection locked="0"/>
    </xf>
    <xf numFmtId="0" fontId="49" fillId="0" borderId="0" xfId="0" applyFont="1" applyFill="1" applyProtection="1">
      <protection locked="0"/>
    </xf>
    <xf numFmtId="0" fontId="11" fillId="0" borderId="4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8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47" fillId="0" borderId="0" xfId="0" applyFont="1" applyBorder="1" applyProtection="1">
      <protection locked="0"/>
    </xf>
    <xf numFmtId="0" fontId="47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52" fillId="0" borderId="0" xfId="0" applyFont="1" applyProtection="1">
      <protection locked="0"/>
    </xf>
    <xf numFmtId="0" fontId="53" fillId="0" borderId="0" xfId="0" applyFont="1" applyBorder="1" applyProtection="1">
      <protection locked="0"/>
    </xf>
    <xf numFmtId="0" fontId="53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14" fillId="0" borderId="0" xfId="0" applyFont="1" applyBorder="1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8" fillId="0" borderId="0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11" fillId="0" borderId="8" xfId="0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center" wrapText="1"/>
      <protection locked="0"/>
    </xf>
    <xf numFmtId="0" fontId="8" fillId="0" borderId="13" xfId="0" applyFont="1" applyBorder="1" applyProtection="1">
      <protection locked="0"/>
    </xf>
    <xf numFmtId="0" fontId="8" fillId="3" borderId="1" xfId="0" applyFont="1" applyFill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20" xfId="0" applyFont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11" fillId="0" borderId="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Protection="1">
      <protection locked="0"/>
    </xf>
    <xf numFmtId="0" fontId="12" fillId="0" borderId="39" xfId="0" applyFont="1" applyFill="1" applyBorder="1" applyAlignment="1" applyProtection="1">
      <alignment horizontal="center"/>
      <protection locked="0"/>
    </xf>
    <xf numFmtId="0" fontId="12" fillId="0" borderId="25" xfId="0" applyFont="1" applyFill="1" applyBorder="1" applyAlignment="1" applyProtection="1">
      <alignment horizontal="center"/>
      <protection locked="0"/>
    </xf>
    <xf numFmtId="0" fontId="45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Protection="1">
      <protection locked="0"/>
    </xf>
    <xf numFmtId="0" fontId="12" fillId="0" borderId="66" xfId="0" applyFont="1" applyFill="1" applyBorder="1" applyAlignment="1" applyProtection="1">
      <alignment horizontal="center" vertical="top" wrapText="1"/>
      <protection locked="0"/>
    </xf>
    <xf numFmtId="0" fontId="12" fillId="0" borderId="67" xfId="0" applyFont="1" applyFill="1" applyBorder="1" applyAlignment="1" applyProtection="1">
      <alignment horizontal="center" vertical="top" wrapText="1"/>
      <protection locked="0"/>
    </xf>
    <xf numFmtId="165" fontId="12" fillId="0" borderId="11" xfId="0" applyNumberFormat="1" applyFont="1" applyFill="1" applyBorder="1" applyAlignment="1" applyProtection="1">
      <alignment horizontal="center" vertical="top" wrapText="1"/>
      <protection locked="0"/>
    </xf>
    <xf numFmtId="165" fontId="12" fillId="0" borderId="0" xfId="0" applyNumberFormat="1" applyFont="1" applyFill="1" applyBorder="1" applyAlignment="1" applyProtection="1">
      <alignment horizontal="center" vertical="top" wrapText="1"/>
      <protection locked="0"/>
    </xf>
    <xf numFmtId="0" fontId="45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8" fillId="0" borderId="64" xfId="0" applyFont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33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3" borderId="6" xfId="0" applyFont="1" applyFill="1" applyBorder="1" applyProtection="1"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11" fillId="3" borderId="11" xfId="0" applyFont="1" applyFill="1" applyBorder="1" applyAlignment="1" applyProtection="1">
      <alignment horizontal="center"/>
      <protection locked="0"/>
    </xf>
    <xf numFmtId="0" fontId="8" fillId="0" borderId="12" xfId="0" applyFont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46" fillId="0" borderId="0" xfId="0" applyFont="1" applyProtection="1">
      <protection locked="0"/>
    </xf>
    <xf numFmtId="0" fontId="23" fillId="0" borderId="0" xfId="0" applyFont="1" applyFill="1" applyBorder="1" applyProtection="1">
      <protection locked="0"/>
    </xf>
    <xf numFmtId="0" fontId="8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2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11" fillId="3" borderId="2" xfId="0" applyFont="1" applyFill="1" applyBorder="1" applyProtection="1">
      <protection locked="0"/>
    </xf>
    <xf numFmtId="0" fontId="11" fillId="3" borderId="13" xfId="0" applyFont="1" applyFill="1" applyBorder="1" applyProtection="1">
      <protection locked="0"/>
    </xf>
    <xf numFmtId="0" fontId="8" fillId="3" borderId="13" xfId="0" applyFont="1" applyFill="1" applyBorder="1" applyProtection="1">
      <protection locked="0"/>
    </xf>
    <xf numFmtId="0" fontId="11" fillId="3" borderId="12" xfId="0" applyFont="1" applyFill="1" applyBorder="1" applyAlignment="1" applyProtection="1">
      <protection locked="0"/>
    </xf>
    <xf numFmtId="0" fontId="11" fillId="3" borderId="1" xfId="0" applyFont="1" applyFill="1" applyBorder="1" applyProtection="1"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3" borderId="0" xfId="0" applyFont="1" applyFill="1" applyBorder="1" applyProtection="1">
      <protection locked="0"/>
    </xf>
    <xf numFmtId="0" fontId="11" fillId="3" borderId="6" xfId="0" applyFont="1" applyFill="1" applyBorder="1" applyAlignment="1" applyProtection="1">
      <protection locked="0"/>
    </xf>
    <xf numFmtId="0" fontId="8" fillId="3" borderId="5" xfId="0" applyFont="1" applyFill="1" applyBorder="1" applyProtection="1">
      <protection locked="0"/>
    </xf>
    <xf numFmtId="0" fontId="11" fillId="3" borderId="5" xfId="0" applyFont="1" applyFill="1" applyBorder="1" applyProtection="1"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3" borderId="8" xfId="0" applyFont="1" applyFill="1" applyBorder="1" applyAlignment="1" applyProtection="1">
      <alignment horizontal="center" wrapText="1"/>
      <protection locked="0"/>
    </xf>
    <xf numFmtId="0" fontId="8" fillId="0" borderId="3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11" fillId="0" borderId="14" xfId="0" applyFont="1" applyBorder="1" applyAlignment="1" applyProtection="1">
      <protection locked="0"/>
    </xf>
    <xf numFmtId="0" fontId="11" fillId="0" borderId="12" xfId="0" applyFont="1" applyBorder="1" applyAlignment="1" applyProtection="1">
      <protection locked="0"/>
    </xf>
    <xf numFmtId="0" fontId="8" fillId="0" borderId="9" xfId="0" applyFont="1" applyBorder="1" applyProtection="1">
      <protection locked="0"/>
    </xf>
    <xf numFmtId="0" fontId="11" fillId="0" borderId="9" xfId="0" applyFont="1" applyBorder="1" applyAlignment="1" applyProtection="1">
      <protection locked="0"/>
    </xf>
    <xf numFmtId="0" fontId="11" fillId="0" borderId="6" xfId="0" applyFont="1" applyBorder="1" applyAlignment="1" applyProtection="1">
      <protection locked="0"/>
    </xf>
    <xf numFmtId="0" fontId="8" fillId="0" borderId="32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11" fillId="0" borderId="32" xfId="0" applyFont="1" applyBorder="1" applyProtection="1">
      <protection locked="0"/>
    </xf>
    <xf numFmtId="0" fontId="11" fillId="0" borderId="11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protection locked="0"/>
    </xf>
    <xf numFmtId="0" fontId="11" fillId="0" borderId="0" xfId="0" applyFont="1" applyFill="1" applyBorder="1" applyAlignment="1" applyProtection="1">
      <alignment wrapText="1"/>
      <protection locked="0"/>
    </xf>
    <xf numFmtId="0" fontId="30" fillId="0" borderId="0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1" fontId="1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Protection="1">
      <protection locked="0"/>
    </xf>
    <xf numFmtId="0" fontId="30" fillId="0" borderId="0" xfId="0" applyFont="1" applyFill="1" applyProtection="1">
      <protection locked="0"/>
    </xf>
    <xf numFmtId="0" fontId="8" fillId="0" borderId="8" xfId="0" applyFont="1" applyBorder="1" applyAlignment="1" applyProtection="1">
      <protection locked="0"/>
    </xf>
    <xf numFmtId="0" fontId="50" fillId="0" borderId="0" xfId="0" applyFont="1" applyFill="1" applyProtection="1">
      <protection locked="0"/>
    </xf>
    <xf numFmtId="0" fontId="66" fillId="0" borderId="0" xfId="0" applyFont="1" applyFill="1" applyProtection="1">
      <protection locked="0"/>
    </xf>
    <xf numFmtId="0" fontId="55" fillId="0" borderId="0" xfId="0" applyFont="1" applyFill="1" applyProtection="1">
      <protection locked="0"/>
    </xf>
    <xf numFmtId="0" fontId="8" fillId="4" borderId="15" xfId="0" applyFont="1" applyFill="1" applyBorder="1" applyProtection="1"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56" fillId="0" borderId="0" xfId="0" applyFont="1" applyFill="1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left" wrapText="1"/>
      <protection locked="0"/>
    </xf>
    <xf numFmtId="0" fontId="11" fillId="0" borderId="14" xfId="0" applyFont="1" applyFill="1" applyBorder="1" applyProtection="1">
      <protection locked="0"/>
    </xf>
    <xf numFmtId="0" fontId="11" fillId="0" borderId="9" xfId="0" applyFont="1" applyFill="1" applyBorder="1" applyProtection="1">
      <protection locked="0"/>
    </xf>
    <xf numFmtId="0" fontId="11" fillId="0" borderId="32" xfId="0" applyFont="1" applyFill="1" applyBorder="1" applyProtection="1">
      <protection locked="0"/>
    </xf>
    <xf numFmtId="0" fontId="47" fillId="0" borderId="0" xfId="0" applyFont="1" applyFill="1" applyProtection="1">
      <protection locked="0"/>
    </xf>
    <xf numFmtId="0" fontId="48" fillId="0" borderId="0" xfId="0" applyFont="1" applyProtection="1">
      <protection locked="0"/>
    </xf>
    <xf numFmtId="49" fontId="8" fillId="0" borderId="0" xfId="0" applyNumberFormat="1" applyFont="1" applyFill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8" fillId="0" borderId="2" xfId="0" applyFont="1" applyFill="1" applyBorder="1" applyProtection="1">
      <protection locked="0"/>
    </xf>
    <xf numFmtId="0" fontId="8" fillId="0" borderId="12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11" fillId="4" borderId="4" xfId="0" applyFont="1" applyFill="1" applyBorder="1" applyAlignment="1" applyProtection="1">
      <alignment wrapText="1"/>
      <protection locked="0"/>
    </xf>
    <xf numFmtId="0" fontId="8" fillId="0" borderId="37" xfId="0" applyFont="1" applyFill="1" applyBorder="1" applyProtection="1">
      <protection locked="0"/>
    </xf>
    <xf numFmtId="0" fontId="8" fillId="0" borderId="76" xfId="0" applyFont="1" applyBorder="1" applyProtection="1">
      <protection locked="0"/>
    </xf>
    <xf numFmtId="0" fontId="8" fillId="0" borderId="75" xfId="0" applyFont="1" applyFill="1" applyBorder="1" applyProtection="1">
      <protection locked="0"/>
    </xf>
    <xf numFmtId="0" fontId="47" fillId="0" borderId="0" xfId="0" applyFont="1" applyFill="1" applyAlignment="1" applyProtection="1">
      <alignment horizontal="left"/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30" fillId="0" borderId="0" xfId="0" applyFont="1" applyFill="1" applyAlignment="1" applyProtection="1">
      <alignment horizontal="left"/>
      <protection locked="0"/>
    </xf>
    <xf numFmtId="0" fontId="11" fillId="0" borderId="14" xfId="0" applyFont="1" applyBorder="1" applyProtection="1"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14" fontId="11" fillId="0" borderId="6" xfId="0" applyNumberFormat="1" applyFont="1" applyBorder="1" applyAlignment="1" applyProtection="1">
      <alignment horizontal="center"/>
      <protection locked="0"/>
    </xf>
    <xf numFmtId="14" fontId="11" fillId="0" borderId="9" xfId="0" applyNumberFormat="1" applyFont="1" applyBorder="1" applyAlignment="1" applyProtection="1">
      <alignment horizontal="center"/>
      <protection locked="0"/>
    </xf>
    <xf numFmtId="14" fontId="48" fillId="0" borderId="1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24" fillId="0" borderId="0" xfId="0" applyFont="1" applyProtection="1">
      <protection locked="0"/>
    </xf>
    <xf numFmtId="0" fontId="7" fillId="0" borderId="0" xfId="8" applyFont="1" applyBorder="1" applyProtection="1">
      <protection locked="0"/>
    </xf>
    <xf numFmtId="0" fontId="6" fillId="0" borderId="0" xfId="8" applyProtection="1">
      <protection locked="0"/>
    </xf>
    <xf numFmtId="0" fontId="11" fillId="0" borderId="0" xfId="8" applyFont="1" applyBorder="1" applyProtection="1">
      <protection locked="0"/>
    </xf>
    <xf numFmtId="0" fontId="8" fillId="0" borderId="0" xfId="8" applyFont="1" applyBorder="1" applyProtection="1">
      <protection locked="0"/>
    </xf>
    <xf numFmtId="0" fontId="8" fillId="0" borderId="0" xfId="8" applyFont="1" applyProtection="1">
      <protection locked="0"/>
    </xf>
    <xf numFmtId="0" fontId="11" fillId="0" borderId="3" xfId="8" applyFont="1" applyBorder="1" applyProtection="1">
      <protection locked="0"/>
    </xf>
    <xf numFmtId="0" fontId="8" fillId="0" borderId="1" xfId="8" applyFont="1" applyBorder="1" applyProtection="1">
      <protection locked="0"/>
    </xf>
    <xf numFmtId="0" fontId="8" fillId="0" borderId="12" xfId="8" applyFont="1" applyBorder="1" applyProtection="1">
      <protection locked="0"/>
    </xf>
    <xf numFmtId="0" fontId="8" fillId="0" borderId="3" xfId="8" applyFont="1" applyBorder="1" applyProtection="1">
      <protection locked="0"/>
    </xf>
    <xf numFmtId="0" fontId="8" fillId="0" borderId="5" xfId="8" applyFont="1" applyBorder="1" applyProtection="1">
      <protection locked="0"/>
    </xf>
    <xf numFmtId="0" fontId="8" fillId="0" borderId="11" xfId="8" applyFont="1" applyBorder="1" applyProtection="1">
      <protection locked="0"/>
    </xf>
    <xf numFmtId="0" fontId="8" fillId="0" borderId="6" xfId="8" applyFont="1" applyBorder="1" applyProtection="1">
      <protection locked="0"/>
    </xf>
    <xf numFmtId="0" fontId="11" fillId="0" borderId="4" xfId="8" applyFont="1" applyBorder="1" applyProtection="1">
      <protection locked="0"/>
    </xf>
    <xf numFmtId="0" fontId="8" fillId="0" borderId="10" xfId="8" applyFont="1" applyBorder="1" applyProtection="1">
      <protection locked="0"/>
    </xf>
    <xf numFmtId="0" fontId="8" fillId="0" borderId="15" xfId="8" applyFont="1" applyBorder="1" applyProtection="1">
      <protection locked="0"/>
    </xf>
    <xf numFmtId="0" fontId="12" fillId="0" borderId="0" xfId="8" applyFont="1" applyAlignment="1" applyProtection="1">
      <alignment horizontal="right"/>
      <protection locked="0"/>
    </xf>
    <xf numFmtId="0" fontId="11" fillId="3" borderId="2" xfId="8" applyFont="1" applyFill="1" applyBorder="1" applyProtection="1">
      <protection locked="0"/>
    </xf>
    <xf numFmtId="0" fontId="12" fillId="3" borderId="13" xfId="8" applyFont="1" applyFill="1" applyBorder="1" applyProtection="1">
      <protection locked="0"/>
    </xf>
    <xf numFmtId="0" fontId="12" fillId="3" borderId="12" xfId="8" applyFont="1" applyFill="1" applyBorder="1" applyAlignment="1" applyProtection="1">
      <alignment horizontal="center"/>
      <protection locked="0"/>
    </xf>
    <xf numFmtId="0" fontId="8" fillId="0" borderId="0" xfId="8" applyFont="1" applyFill="1" applyProtection="1">
      <protection locked="0"/>
    </xf>
    <xf numFmtId="0" fontId="7" fillId="0" borderId="0" xfId="8" applyFont="1" applyFill="1" applyProtection="1">
      <protection locked="0"/>
    </xf>
    <xf numFmtId="0" fontId="12" fillId="3" borderId="0" xfId="8" applyFont="1" applyFill="1" applyProtection="1">
      <protection locked="0"/>
    </xf>
    <xf numFmtId="0" fontId="12" fillId="3" borderId="6" xfId="8" applyFont="1" applyFill="1" applyBorder="1" applyAlignment="1" applyProtection="1">
      <alignment horizontal="center"/>
      <protection locked="0"/>
    </xf>
    <xf numFmtId="0" fontId="11" fillId="3" borderId="3" xfId="8" applyFont="1" applyFill="1" applyBorder="1" applyProtection="1">
      <protection locked="0"/>
    </xf>
    <xf numFmtId="0" fontId="7" fillId="3" borderId="5" xfId="8" applyFont="1" applyFill="1" applyBorder="1" applyProtection="1">
      <protection locked="0"/>
    </xf>
    <xf numFmtId="0" fontId="12" fillId="3" borderId="11" xfId="8" applyFont="1" applyFill="1" applyBorder="1" applyAlignment="1" applyProtection="1">
      <alignment horizontal="center"/>
      <protection locked="0"/>
    </xf>
    <xf numFmtId="0" fontId="8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protection locked="0"/>
    </xf>
    <xf numFmtId="0" fontId="8" fillId="0" borderId="3" xfId="8" applyFont="1" applyFill="1" applyBorder="1" applyProtection="1">
      <protection locked="0"/>
    </xf>
    <xf numFmtId="0" fontId="7" fillId="0" borderId="5" xfId="8" applyFont="1" applyFill="1" applyBorder="1" applyProtection="1">
      <protection locked="0"/>
    </xf>
    <xf numFmtId="0" fontId="7" fillId="0" borderId="0" xfId="8" applyFont="1" applyFill="1" applyBorder="1" applyProtection="1">
      <protection locked="0"/>
    </xf>
    <xf numFmtId="0" fontId="11" fillId="0" borderId="4" xfId="8" applyFont="1" applyFill="1" applyBorder="1" applyProtection="1">
      <protection locked="0"/>
    </xf>
    <xf numFmtId="0" fontId="7" fillId="0" borderId="10" xfId="8" applyFont="1" applyFill="1" applyBorder="1" applyProtection="1">
      <protection locked="0"/>
    </xf>
    <xf numFmtId="0" fontId="12" fillId="4" borderId="8" xfId="8" applyFont="1" applyFill="1" applyBorder="1" applyProtection="1">
      <protection locked="0"/>
    </xf>
    <xf numFmtId="0" fontId="11" fillId="0" borderId="1" xfId="8" applyFont="1" applyFill="1" applyBorder="1" applyProtection="1">
      <protection locked="0"/>
    </xf>
    <xf numFmtId="0" fontId="7" fillId="0" borderId="6" xfId="8" applyFont="1" applyFill="1" applyBorder="1" applyAlignment="1" applyProtection="1">
      <alignment horizontal="center"/>
      <protection locked="0"/>
    </xf>
    <xf numFmtId="0" fontId="7" fillId="0" borderId="6" xfId="8" applyFont="1" applyFill="1" applyBorder="1" applyAlignment="1" applyProtection="1">
      <alignment horizontal="right"/>
      <protection locked="0"/>
    </xf>
    <xf numFmtId="16" fontId="8" fillId="0" borderId="1" xfId="8" applyNumberFormat="1" applyFont="1" applyFill="1" applyBorder="1" applyProtection="1">
      <protection locked="0"/>
    </xf>
    <xf numFmtId="0" fontId="7" fillId="0" borderId="6" xfId="8" applyFont="1" applyFill="1" applyBorder="1" applyProtection="1">
      <protection locked="0"/>
    </xf>
    <xf numFmtId="0" fontId="12" fillId="0" borderId="0" xfId="8" applyFont="1" applyFill="1" applyProtection="1">
      <protection locked="0"/>
    </xf>
    <xf numFmtId="0" fontId="8" fillId="0" borderId="35" xfId="8" applyFont="1" applyBorder="1" applyProtection="1">
      <protection locked="0"/>
    </xf>
    <xf numFmtId="0" fontId="7" fillId="0" borderId="43" xfId="8" applyFont="1" applyBorder="1" applyProtection="1">
      <protection locked="0"/>
    </xf>
    <xf numFmtId="0" fontId="12" fillId="0" borderId="46" xfId="8" applyFont="1" applyFill="1" applyBorder="1" applyAlignment="1" applyProtection="1">
      <protection locked="0"/>
    </xf>
    <xf numFmtId="0" fontId="29" fillId="0" borderId="0" xfId="8" applyFont="1" applyProtection="1">
      <protection locked="0"/>
    </xf>
    <xf numFmtId="0" fontId="7" fillId="0" borderId="5" xfId="8" applyFont="1" applyBorder="1" applyProtection="1">
      <protection locked="0"/>
    </xf>
    <xf numFmtId="0" fontId="12" fillId="0" borderId="11" xfId="8" applyFont="1" applyFill="1" applyBorder="1" applyAlignment="1" applyProtection="1">
      <protection locked="0"/>
    </xf>
    <xf numFmtId="0" fontId="7" fillId="0" borderId="12" xfId="8" applyFont="1" applyFill="1" applyBorder="1" applyAlignment="1" applyProtection="1">
      <alignment horizontal="center"/>
      <protection locked="0"/>
    </xf>
    <xf numFmtId="0" fontId="7" fillId="0" borderId="46" xfId="8" applyFont="1" applyFill="1" applyBorder="1" applyAlignment="1" applyProtection="1">
      <protection locked="0"/>
    </xf>
    <xf numFmtId="0" fontId="7" fillId="0" borderId="11" xfId="8" applyFont="1" applyFill="1" applyBorder="1" applyAlignment="1" applyProtection="1">
      <protection locked="0"/>
    </xf>
    <xf numFmtId="0" fontId="11" fillId="0" borderId="3" xfId="8" applyFont="1" applyFill="1" applyBorder="1" applyProtection="1">
      <protection locked="0"/>
    </xf>
    <xf numFmtId="0" fontId="7" fillId="0" borderId="0" xfId="8" applyFont="1" applyFill="1" applyAlignment="1" applyProtection="1">
      <alignment horizontal="right"/>
      <protection locked="0"/>
    </xf>
    <xf numFmtId="0" fontId="8" fillId="0" borderId="35" xfId="8" applyFont="1" applyFill="1" applyBorder="1" applyProtection="1">
      <protection locked="0"/>
    </xf>
    <xf numFmtId="0" fontId="7" fillId="0" borderId="43" xfId="8" applyFont="1" applyFill="1" applyBorder="1" applyProtection="1">
      <protection locked="0"/>
    </xf>
    <xf numFmtId="0" fontId="7" fillId="0" borderId="8" xfId="8" applyFont="1" applyFill="1" applyBorder="1" applyAlignment="1" applyProtection="1">
      <protection locked="0"/>
    </xf>
    <xf numFmtId="0" fontId="41" fillId="0" borderId="0" xfId="8" applyFont="1" applyFill="1" applyBorder="1" applyProtection="1">
      <protection locked="0"/>
    </xf>
    <xf numFmtId="0" fontId="7" fillId="0" borderId="0" xfId="8" applyFont="1" applyProtection="1">
      <protection locked="0"/>
    </xf>
    <xf numFmtId="0" fontId="68" fillId="3" borderId="0" xfId="8" applyFont="1" applyFill="1" applyBorder="1" applyProtection="1">
      <protection locked="0"/>
    </xf>
    <xf numFmtId="14" fontId="68" fillId="3" borderId="0" xfId="8" applyNumberFormat="1" applyFont="1" applyFill="1" applyBorder="1" applyProtection="1">
      <protection locked="0"/>
    </xf>
    <xf numFmtId="14" fontId="68" fillId="3" borderId="0" xfId="8" applyNumberFormat="1" applyFont="1" applyFill="1" applyBorder="1" applyAlignment="1" applyProtection="1">
      <alignment horizontal="center"/>
      <protection locked="0"/>
    </xf>
    <xf numFmtId="14" fontId="68" fillId="3" borderId="0" xfId="8" applyNumberFormat="1" applyFont="1" applyFill="1" applyBorder="1" applyAlignment="1" applyProtection="1">
      <alignment horizontal="left"/>
      <protection locked="0"/>
    </xf>
    <xf numFmtId="0" fontId="70" fillId="3" borderId="0" xfId="8" applyFont="1" applyFill="1" applyProtection="1">
      <protection locked="0"/>
    </xf>
    <xf numFmtId="0" fontId="70" fillId="0" borderId="0" xfId="8" applyFont="1" applyFill="1" applyBorder="1" applyProtection="1">
      <protection locked="0"/>
    </xf>
    <xf numFmtId="0" fontId="70" fillId="0" borderId="0" xfId="8" applyFont="1" applyFill="1" applyProtection="1">
      <protection locked="0"/>
    </xf>
    <xf numFmtId="164" fontId="11" fillId="4" borderId="8" xfId="5" applyFont="1" applyFill="1" applyBorder="1" applyProtection="1">
      <protection locked="0"/>
    </xf>
    <xf numFmtId="0" fontId="12" fillId="0" borderId="0" xfId="8" applyFont="1" applyFill="1" applyBorder="1" applyProtection="1">
      <protection locked="0"/>
    </xf>
    <xf numFmtId="0" fontId="12" fillId="0" borderId="0" xfId="8" applyFont="1" applyBorder="1" applyProtection="1">
      <protection locked="0"/>
    </xf>
    <xf numFmtId="0" fontId="12" fillId="3" borderId="0" xfId="8" applyFont="1" applyFill="1" applyBorder="1" applyProtection="1">
      <protection locked="0"/>
    </xf>
    <xf numFmtId="14" fontId="12" fillId="3" borderId="0" xfId="8" applyNumberFormat="1" applyFont="1" applyFill="1" applyBorder="1" applyProtection="1">
      <protection locked="0"/>
    </xf>
    <xf numFmtId="14" fontId="12" fillId="3" borderId="0" xfId="8" applyNumberFormat="1" applyFont="1" applyFill="1" applyBorder="1" applyAlignment="1" applyProtection="1">
      <alignment horizontal="center"/>
      <protection locked="0"/>
    </xf>
    <xf numFmtId="14" fontId="12" fillId="3" borderId="0" xfId="8" applyNumberFormat="1" applyFont="1" applyFill="1" applyBorder="1" applyAlignment="1" applyProtection="1">
      <alignment horizontal="left"/>
      <protection locked="0"/>
    </xf>
    <xf numFmtId="0" fontId="7" fillId="3" borderId="0" xfId="8" applyFont="1" applyFill="1" applyProtection="1">
      <protection locked="0"/>
    </xf>
    <xf numFmtId="0" fontId="7" fillId="0" borderId="0" xfId="8" applyFont="1" applyBorder="1" applyAlignment="1" applyProtection="1">
      <alignment wrapText="1"/>
      <protection locked="0"/>
    </xf>
    <xf numFmtId="0" fontId="11" fillId="0" borderId="35" xfId="8" applyFont="1" applyBorder="1" applyProtection="1">
      <protection locked="0"/>
    </xf>
    <xf numFmtId="0" fontId="12" fillId="0" borderId="43" xfId="8" applyFont="1" applyBorder="1" applyProtection="1">
      <protection locked="0"/>
    </xf>
    <xf numFmtId="14" fontId="12" fillId="0" borderId="43" xfId="8" applyNumberFormat="1" applyFont="1" applyBorder="1" applyProtection="1">
      <protection locked="0"/>
    </xf>
    <xf numFmtId="14" fontId="12" fillId="0" borderId="43" xfId="8" applyNumberFormat="1" applyFont="1" applyBorder="1" applyAlignment="1" applyProtection="1">
      <alignment horizontal="center"/>
      <protection locked="0"/>
    </xf>
    <xf numFmtId="1" fontId="12" fillId="0" borderId="35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Border="1" applyAlignment="1" applyProtection="1">
      <alignment horizontal="right"/>
      <protection locked="0"/>
    </xf>
    <xf numFmtId="1" fontId="12" fillId="0" borderId="46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Alignment="1" applyProtection="1">
      <protection locked="0"/>
    </xf>
    <xf numFmtId="0" fontId="8" fillId="0" borderId="34" xfId="8" applyFont="1" applyBorder="1" applyProtection="1">
      <protection locked="0"/>
    </xf>
    <xf numFmtId="0" fontId="12" fillId="0" borderId="18" xfId="8" applyFont="1" applyBorder="1" applyProtection="1">
      <protection locked="0"/>
    </xf>
    <xf numFmtId="14" fontId="12" fillId="0" borderId="18" xfId="8" applyNumberFormat="1" applyFont="1" applyBorder="1" applyProtection="1">
      <protection locked="0"/>
    </xf>
    <xf numFmtId="14" fontId="12" fillId="0" borderId="18" xfId="8" applyNumberFormat="1" applyFont="1" applyBorder="1" applyAlignment="1" applyProtection="1">
      <alignment horizontal="center"/>
      <protection locked="0"/>
    </xf>
    <xf numFmtId="1" fontId="7" fillId="0" borderId="34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Border="1" applyAlignment="1" applyProtection="1">
      <alignment horizontal="right"/>
      <protection locked="0"/>
    </xf>
    <xf numFmtId="1" fontId="7" fillId="0" borderId="21" xfId="8" quotePrefix="1" applyNumberFormat="1" applyFont="1" applyFill="1" applyBorder="1" applyAlignment="1" applyProtection="1">
      <alignment horizontal="right"/>
      <protection locked="0"/>
    </xf>
    <xf numFmtId="0" fontId="11" fillId="0" borderId="34" xfId="8" applyFont="1" applyBorder="1" applyProtection="1">
      <protection locked="0"/>
    </xf>
    <xf numFmtId="1" fontId="12" fillId="0" borderId="34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Border="1" applyAlignment="1" applyProtection="1">
      <alignment horizontal="right"/>
      <protection locked="0"/>
    </xf>
    <xf numFmtId="1" fontId="12" fillId="0" borderId="21" xfId="8" quotePrefix="1" applyNumberFormat="1" applyFont="1" applyFill="1" applyBorder="1" applyAlignment="1" applyProtection="1">
      <alignment horizontal="right"/>
      <protection locked="0"/>
    </xf>
    <xf numFmtId="1" fontId="7" fillId="0" borderId="21" xfId="8" applyNumberFormat="1" applyFont="1" applyBorder="1" applyAlignment="1" applyProtection="1">
      <alignment horizontal="right"/>
      <protection locked="0"/>
    </xf>
    <xf numFmtId="1" fontId="7" fillId="0" borderId="21" xfId="8" applyNumberFormat="1" applyFont="1" applyFill="1" applyBorder="1" applyAlignment="1" applyProtection="1">
      <alignment horizontal="right"/>
      <protection locked="0"/>
    </xf>
    <xf numFmtId="0" fontId="8" fillId="0" borderId="36" xfId="8" applyFont="1" applyBorder="1" applyProtection="1">
      <protection locked="0"/>
    </xf>
    <xf numFmtId="0" fontId="12" fillId="0" borderId="79" xfId="8" applyFont="1" applyBorder="1" applyProtection="1">
      <protection locked="0"/>
    </xf>
    <xf numFmtId="14" fontId="12" fillId="0" borderId="79" xfId="8" applyNumberFormat="1" applyFont="1" applyBorder="1" applyProtection="1">
      <protection locked="0"/>
    </xf>
    <xf numFmtId="14" fontId="12" fillId="0" borderId="79" xfId="8" applyNumberFormat="1" applyFont="1" applyBorder="1" applyAlignment="1" applyProtection="1">
      <alignment horizontal="center"/>
      <protection locked="0"/>
    </xf>
    <xf numFmtId="1" fontId="7" fillId="0" borderId="37" xfId="8" quotePrefix="1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Border="1" applyAlignment="1" applyProtection="1">
      <alignment horizontal="right"/>
      <protection locked="0"/>
    </xf>
    <xf numFmtId="1" fontId="7" fillId="0" borderId="75" xfId="8" applyNumberFormat="1" applyFont="1" applyFill="1" applyBorder="1" applyAlignment="1" applyProtection="1">
      <alignment horizontal="right"/>
      <protection locked="0"/>
    </xf>
    <xf numFmtId="0" fontId="12" fillId="0" borderId="5" xfId="8" applyFont="1" applyBorder="1" applyProtection="1">
      <protection locked="0"/>
    </xf>
    <xf numFmtId="14" fontId="12" fillId="0" borderId="5" xfId="8" applyNumberFormat="1" applyFont="1" applyBorder="1" applyProtection="1">
      <protection locked="0"/>
    </xf>
    <xf numFmtId="14" fontId="12" fillId="0" borderId="5" xfId="8" applyNumberFormat="1" applyFont="1" applyBorder="1" applyAlignment="1" applyProtection="1">
      <alignment horizontal="center"/>
      <protection locked="0"/>
    </xf>
    <xf numFmtId="14" fontId="12" fillId="0" borderId="0" xfId="8" applyNumberFormat="1" applyFont="1" applyFill="1" applyBorder="1" applyAlignment="1" applyProtection="1">
      <protection locked="0"/>
    </xf>
    <xf numFmtId="1" fontId="7" fillId="0" borderId="8" xfId="8" quotePrefix="1" applyNumberFormat="1" applyFont="1" applyFill="1" applyBorder="1" applyAlignment="1" applyProtection="1">
      <alignment horizontal="right"/>
      <protection locked="0"/>
    </xf>
    <xf numFmtId="1" fontId="7" fillId="0" borderId="3" xfId="8" quotePrefix="1" applyNumberFormat="1" applyFont="1" applyFill="1" applyBorder="1" applyAlignment="1" applyProtection="1">
      <alignment horizontal="right"/>
      <protection locked="0"/>
    </xf>
    <xf numFmtId="1" fontId="7" fillId="0" borderId="11" xfId="8" quotePrefix="1" applyNumberFormat="1" applyFont="1" applyFill="1" applyBorder="1" applyAlignment="1" applyProtection="1">
      <alignment horizontal="right"/>
      <protection locked="0"/>
    </xf>
    <xf numFmtId="0" fontId="30" fillId="0" borderId="0" xfId="8" applyFont="1" applyBorder="1" applyProtection="1">
      <protection locked="0"/>
    </xf>
    <xf numFmtId="0" fontId="11" fillId="0" borderId="0" xfId="8" applyFont="1" applyBorder="1" applyAlignment="1" applyProtection="1">
      <alignment horizontal="right"/>
      <protection locked="0"/>
    </xf>
    <xf numFmtId="0" fontId="12" fillId="0" borderId="0" xfId="8" applyFont="1" applyFill="1" applyBorder="1" applyAlignment="1" applyProtection="1">
      <alignment horizontal="center" wrapText="1"/>
      <protection locked="0"/>
    </xf>
    <xf numFmtId="0" fontId="12" fillId="0" borderId="0" xfId="8" applyFont="1" applyFill="1" applyBorder="1" applyAlignment="1" applyProtection="1">
      <alignment wrapText="1"/>
      <protection locked="0"/>
    </xf>
    <xf numFmtId="0" fontId="11" fillId="0" borderId="2" xfId="8" applyFont="1" applyBorder="1" applyProtection="1">
      <protection locked="0"/>
    </xf>
    <xf numFmtId="0" fontId="12" fillId="0" borderId="13" xfId="8" applyFont="1" applyBorder="1" applyProtection="1">
      <protection locked="0"/>
    </xf>
    <xf numFmtId="14" fontId="12" fillId="0" borderId="13" xfId="8" applyNumberFormat="1" applyFont="1" applyBorder="1" applyProtection="1">
      <protection locked="0"/>
    </xf>
    <xf numFmtId="14" fontId="12" fillId="0" borderId="13" xfId="8" applyNumberFormat="1" applyFont="1" applyBorder="1" applyAlignment="1" applyProtection="1">
      <alignment horizontal="center"/>
      <protection locked="0"/>
    </xf>
    <xf numFmtId="1" fontId="12" fillId="0" borderId="12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Border="1" applyAlignment="1" applyProtection="1">
      <alignment horizontal="right"/>
      <protection locked="0"/>
    </xf>
    <xf numFmtId="1" fontId="12" fillId="0" borderId="0" xfId="8" quotePrefix="1" applyNumberFormat="1" applyFont="1" applyFill="1" applyBorder="1" applyAlignment="1" applyProtection="1">
      <alignment horizontal="right"/>
      <protection locked="0"/>
    </xf>
    <xf numFmtId="14" fontId="12" fillId="0" borderId="0" xfId="8" applyNumberFormat="1" applyFont="1" applyBorder="1" applyProtection="1">
      <protection locked="0"/>
    </xf>
    <xf numFmtId="14" fontId="12" fillId="0" borderId="0" xfId="8" applyNumberFormat="1" applyFont="1" applyBorder="1" applyAlignment="1" applyProtection="1">
      <alignment horizontal="center"/>
      <protection locked="0"/>
    </xf>
    <xf numFmtId="1" fontId="7" fillId="0" borderId="6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Border="1" applyAlignment="1" applyProtection="1">
      <alignment horizontal="right"/>
      <protection locked="0"/>
    </xf>
    <xf numFmtId="1" fontId="7" fillId="0" borderId="0" xfId="8" quotePrefix="1" applyNumberFormat="1" applyFont="1" applyFill="1" applyBorder="1" applyAlignment="1" applyProtection="1">
      <alignment horizontal="right"/>
      <protection locked="0"/>
    </xf>
    <xf numFmtId="1" fontId="7" fillId="0" borderId="12" xfId="8" quotePrefix="1" applyNumberFormat="1" applyFont="1" applyBorder="1" applyAlignment="1" applyProtection="1">
      <alignment horizontal="right"/>
      <protection locked="0"/>
    </xf>
    <xf numFmtId="1" fontId="7" fillId="0" borderId="0" xfId="8" applyNumberFormat="1" applyFont="1" applyBorder="1" applyAlignment="1" applyProtection="1">
      <alignment horizontal="right"/>
      <protection locked="0"/>
    </xf>
    <xf numFmtId="1" fontId="7" fillId="0" borderId="0" xfId="8" applyNumberFormat="1" applyFont="1" applyFill="1" applyBorder="1" applyAlignment="1" applyProtection="1">
      <alignment horizontal="right"/>
      <protection locked="0"/>
    </xf>
    <xf numFmtId="0" fontId="30" fillId="0" borderId="0" xfId="8" applyFont="1" applyFill="1" applyBorder="1" applyProtection="1">
      <protection locked="0"/>
    </xf>
    <xf numFmtId="0" fontId="64" fillId="0" borderId="0" xfId="0" applyFont="1" applyProtection="1">
      <protection locked="0"/>
    </xf>
    <xf numFmtId="0" fontId="11" fillId="0" borderId="15" xfId="0" applyFont="1" applyFill="1" applyBorder="1" applyAlignment="1" applyProtection="1">
      <alignment horizontal="center" wrapText="1"/>
      <protection locked="0"/>
    </xf>
    <xf numFmtId="0" fontId="11" fillId="0" borderId="4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  <xf numFmtId="1" fontId="11" fillId="0" borderId="8" xfId="0" applyNumberFormat="1" applyFont="1" applyFill="1" applyBorder="1" applyProtection="1">
      <protection locked="0"/>
    </xf>
    <xf numFmtId="1" fontId="11" fillId="4" borderId="11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11" fillId="0" borderId="12" xfId="0" applyNumberFormat="1" applyFont="1" applyFill="1" applyBorder="1" applyProtection="1"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1" xfId="0" applyFont="1" applyFill="1" applyBorder="1" applyProtection="1">
      <protection locked="0"/>
    </xf>
    <xf numFmtId="0" fontId="11" fillId="0" borderId="11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6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30" fillId="0" borderId="0" xfId="0" applyFont="1" applyBorder="1" applyProtection="1">
      <protection locked="0"/>
    </xf>
    <xf numFmtId="1" fontId="11" fillId="0" borderId="0" xfId="0" applyNumberFormat="1" applyFont="1" applyBorder="1" applyProtection="1">
      <protection locked="0"/>
    </xf>
    <xf numFmtId="0" fontId="23" fillId="2" borderId="8" xfId="0" applyFont="1" applyFill="1" applyBorder="1" applyAlignment="1" applyProtection="1">
      <alignment horizontal="left"/>
      <protection locked="0"/>
    </xf>
    <xf numFmtId="0" fontId="11" fillId="3" borderId="12" xfId="0" applyFont="1" applyFill="1" applyBorder="1" applyProtection="1">
      <protection locked="0"/>
    </xf>
    <xf numFmtId="0" fontId="11" fillId="3" borderId="14" xfId="0" applyFont="1" applyFill="1" applyBorder="1" applyProtection="1">
      <protection locked="0"/>
    </xf>
    <xf numFmtId="0" fontId="11" fillId="3" borderId="11" xfId="0" applyFont="1" applyFill="1" applyBorder="1" applyAlignment="1" applyProtection="1">
      <alignment horizontal="left" wrapText="1" indent="1"/>
      <protection locked="0"/>
    </xf>
    <xf numFmtId="0" fontId="11" fillId="3" borderId="6" xfId="0" applyFont="1" applyFill="1" applyBorder="1" applyAlignment="1" applyProtection="1">
      <alignment wrapText="1"/>
      <protection locked="0"/>
    </xf>
    <xf numFmtId="0" fontId="11" fillId="3" borderId="9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8" fillId="0" borderId="1" xfId="0" applyNumberFormat="1" applyFont="1" applyBorder="1" applyProtection="1">
      <protection locked="0"/>
    </xf>
    <xf numFmtId="49" fontId="8" fillId="0" borderId="3" xfId="0" applyNumberFormat="1" applyFont="1" applyBorder="1" applyProtection="1">
      <protection locked="0"/>
    </xf>
    <xf numFmtId="166" fontId="8" fillId="0" borderId="0" xfId="0" applyNumberFormat="1" applyFont="1" applyBorder="1" applyProtection="1">
      <protection locked="0"/>
    </xf>
    <xf numFmtId="0" fontId="8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13" xfId="0" applyFont="1" applyBorder="1" applyAlignment="1" applyProtection="1">
      <alignment wrapText="1"/>
      <protection locked="0"/>
    </xf>
    <xf numFmtId="0" fontId="11" fillId="0" borderId="58" xfId="0" applyFont="1" applyBorder="1" applyAlignment="1" applyProtection="1">
      <alignment wrapText="1"/>
      <protection locked="0"/>
    </xf>
    <xf numFmtId="0" fontId="11" fillId="0" borderId="59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26" xfId="0" applyFont="1" applyBorder="1" applyAlignment="1" applyProtection="1">
      <alignment wrapText="1"/>
      <protection locked="0"/>
    </xf>
    <xf numFmtId="0" fontId="11" fillId="0" borderId="25" xfId="0" applyFont="1" applyBorder="1" applyAlignment="1" applyProtection="1">
      <alignment wrapText="1"/>
      <protection locked="0"/>
    </xf>
    <xf numFmtId="0" fontId="11" fillId="0" borderId="9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protection locked="0"/>
    </xf>
    <xf numFmtId="0" fontId="8" fillId="0" borderId="13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protection locked="0"/>
    </xf>
    <xf numFmtId="0" fontId="8" fillId="0" borderId="5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horizontal="right"/>
      <protection locked="0"/>
    </xf>
    <xf numFmtId="0" fontId="8" fillId="0" borderId="32" xfId="0" applyFont="1" applyBorder="1" applyAlignment="1" applyProtection="1">
      <alignment horizontal="right"/>
      <protection locked="0"/>
    </xf>
    <xf numFmtId="0" fontId="65" fillId="0" borderId="0" xfId="0" applyFont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protection locked="0"/>
    </xf>
    <xf numFmtId="0" fontId="11" fillId="0" borderId="10" xfId="0" applyFont="1" applyBorder="1" applyProtection="1">
      <protection locked="0"/>
    </xf>
    <xf numFmtId="49" fontId="8" fillId="0" borderId="8" xfId="0" applyNumberFormat="1" applyFont="1" applyBorder="1" applyAlignment="1" applyProtection="1">
      <alignment horizontal="center"/>
      <protection locked="0"/>
    </xf>
    <xf numFmtId="0" fontId="8" fillId="0" borderId="34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11" fillId="3" borderId="2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1" xfId="0" applyFont="1" applyFill="1" applyBorder="1" applyProtection="1"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4" fillId="0" borderId="0" xfId="0" applyFont="1" applyBorder="1" applyProtection="1"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Fill="1" applyBorder="1" applyAlignment="1" applyProtection="1">
      <alignment horizontal="center" wrapText="1"/>
      <protection locked="0"/>
    </xf>
    <xf numFmtId="0" fontId="11" fillId="0" borderId="45" xfId="0" applyFont="1" applyFill="1" applyBorder="1" applyAlignment="1" applyProtection="1">
      <alignment horizontal="center" wrapText="1"/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4" xfId="0" quotePrefix="1" applyFont="1" applyBorder="1" applyAlignment="1" applyProtection="1">
      <alignment wrapText="1"/>
      <protection locked="0"/>
    </xf>
    <xf numFmtId="0" fontId="8" fillId="3" borderId="2" xfId="0" applyFont="1" applyFill="1" applyBorder="1" applyProtection="1"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0" fontId="0" fillId="3" borderId="32" xfId="0" applyFill="1" applyBorder="1" applyAlignment="1" applyProtection="1">
      <alignment vertical="top"/>
      <protection locked="0"/>
    </xf>
    <xf numFmtId="0" fontId="48" fillId="3" borderId="11" xfId="0" applyFont="1" applyFill="1" applyBorder="1" applyAlignment="1" applyProtection="1">
      <alignment horizontal="center"/>
      <protection locked="0"/>
    </xf>
    <xf numFmtId="0" fontId="48" fillId="3" borderId="3" xfId="0" applyFont="1" applyFill="1" applyBorder="1" applyAlignment="1" applyProtection="1">
      <alignment horizontal="center"/>
      <protection locked="0"/>
    </xf>
    <xf numFmtId="0" fontId="8" fillId="0" borderId="77" xfId="0" applyFont="1" applyBorder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77" xfId="0" applyFont="1" applyBorder="1" applyAlignment="1" applyProtection="1">
      <alignment horizontal="center"/>
      <protection locked="0"/>
    </xf>
    <xf numFmtId="0" fontId="23" fillId="2" borderId="0" xfId="0" applyFont="1" applyFill="1" applyProtection="1">
      <protection locked="0"/>
    </xf>
    <xf numFmtId="3" fontId="8" fillId="0" borderId="8" xfId="0" applyNumberFormat="1" applyFont="1" applyBorder="1" applyProtection="1">
      <protection locked="0"/>
    </xf>
    <xf numFmtId="3" fontId="8" fillId="0" borderId="0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164" fontId="8" fillId="0" borderId="22" xfId="5" applyFont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11" fillId="3" borderId="6" xfId="0" applyNumberFormat="1" applyFont="1" applyFill="1" applyBorder="1" applyAlignment="1" applyProtection="1">
      <alignment horizontal="center"/>
      <protection locked="0"/>
    </xf>
    <xf numFmtId="14" fontId="11" fillId="3" borderId="1" xfId="0" applyNumberFormat="1" applyFont="1" applyFill="1" applyBorder="1" applyAlignment="1" applyProtection="1">
      <alignment horizontal="center"/>
      <protection locked="0"/>
    </xf>
    <xf numFmtId="49" fontId="11" fillId="3" borderId="6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3" fontId="11" fillId="4" borderId="8" xfId="0" applyNumberFormat="1" applyFont="1" applyFill="1" applyBorder="1" applyProtection="1"/>
    <xf numFmtId="3" fontId="11" fillId="4" borderId="11" xfId="0" applyNumberFormat="1" applyFont="1" applyFill="1" applyBorder="1" applyProtection="1"/>
    <xf numFmtId="0" fontId="11" fillId="4" borderId="51" xfId="0" applyFont="1" applyFill="1" applyBorder="1" applyProtection="1"/>
    <xf numFmtId="0" fontId="11" fillId="4" borderId="60" xfId="0" applyFont="1" applyFill="1" applyBorder="1" applyProtection="1"/>
    <xf numFmtId="0" fontId="11" fillId="4" borderId="65" xfId="0" applyFont="1" applyFill="1" applyBorder="1" applyProtection="1"/>
    <xf numFmtId="0" fontId="11" fillId="4" borderId="8" xfId="0" applyFont="1" applyFill="1" applyBorder="1" applyProtection="1"/>
    <xf numFmtId="0" fontId="11" fillId="4" borderId="6" xfId="0" applyFont="1" applyFill="1" applyBorder="1" applyProtection="1"/>
    <xf numFmtId="0" fontId="23" fillId="2" borderId="0" xfId="0" applyFont="1" applyFill="1" applyBorder="1" applyProtection="1"/>
    <xf numFmtId="0" fontId="11" fillId="4" borderId="9" xfId="0" applyFont="1" applyFill="1" applyBorder="1" applyProtection="1"/>
    <xf numFmtId="0" fontId="11" fillId="4" borderId="15" xfId="0" applyFont="1" applyFill="1" applyBorder="1" applyProtection="1"/>
    <xf numFmtId="0" fontId="11" fillId="4" borderId="4" xfId="0" applyFont="1" applyFill="1" applyBorder="1" applyProtection="1"/>
    <xf numFmtId="0" fontId="11" fillId="4" borderId="11" xfId="0" applyFont="1" applyFill="1" applyBorder="1" applyProtection="1"/>
    <xf numFmtId="164" fontId="11" fillId="4" borderId="11" xfId="5" applyFont="1" applyFill="1" applyBorder="1" applyProtection="1"/>
    <xf numFmtId="0" fontId="29" fillId="2" borderId="40" xfId="0" applyFont="1" applyFill="1" applyBorder="1" applyAlignment="1" applyProtection="1">
      <alignment horizontal="center"/>
    </xf>
    <xf numFmtId="0" fontId="23" fillId="2" borderId="41" xfId="0" applyFont="1" applyFill="1" applyBorder="1" applyAlignment="1" applyProtection="1">
      <alignment horizontal="left"/>
    </xf>
    <xf numFmtId="0" fontId="11" fillId="0" borderId="0" xfId="0" applyFont="1" applyAlignment="1" applyProtection="1">
      <alignment horizontal="right"/>
    </xf>
    <xf numFmtId="0" fontId="8" fillId="2" borderId="0" xfId="0" applyFont="1" applyFill="1" applyProtection="1"/>
    <xf numFmtId="0" fontId="11" fillId="4" borderId="46" xfId="0" applyFont="1" applyFill="1" applyBorder="1" applyAlignment="1" applyProtection="1">
      <alignment horizontal="right" vertical="center"/>
    </xf>
    <xf numFmtId="0" fontId="11" fillId="4" borderId="21" xfId="0" applyFont="1" applyFill="1" applyBorder="1" applyAlignment="1" applyProtection="1">
      <alignment horizontal="right"/>
    </xf>
    <xf numFmtId="0" fontId="11" fillId="4" borderId="8" xfId="8" applyFont="1" applyFill="1" applyBorder="1" applyProtection="1"/>
    <xf numFmtId="0" fontId="7" fillId="4" borderId="12" xfId="8" applyFont="1" applyFill="1" applyBorder="1" applyAlignment="1" applyProtection="1"/>
    <xf numFmtId="0" fontId="12" fillId="4" borderId="8" xfId="8" applyFont="1" applyFill="1" applyBorder="1" applyProtection="1"/>
    <xf numFmtId="0" fontId="12" fillId="4" borderId="8" xfId="8" applyFont="1" applyFill="1" applyBorder="1" applyAlignment="1" applyProtection="1"/>
    <xf numFmtId="0" fontId="69" fillId="2" borderId="8" xfId="8" applyFont="1" applyFill="1" applyBorder="1" applyAlignment="1" applyProtection="1">
      <alignment horizontal="right"/>
    </xf>
    <xf numFmtId="1" fontId="12" fillId="4" borderId="4" xfId="8" quotePrefix="1" applyNumberFormat="1" applyFont="1" applyFill="1" applyBorder="1" applyAlignment="1" applyProtection="1">
      <alignment horizontal="right"/>
    </xf>
    <xf numFmtId="1" fontId="12" fillId="4" borderId="8" xfId="8" quotePrefix="1" applyNumberFormat="1" applyFont="1" applyFill="1" applyBorder="1" applyAlignment="1" applyProtection="1">
      <alignment horizontal="right"/>
    </xf>
    <xf numFmtId="168" fontId="12" fillId="4" borderId="11" xfId="5" quotePrefix="1" applyNumberFormat="1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left" vertical="top" wrapText="1"/>
      <protection locked="0"/>
    </xf>
    <xf numFmtId="1" fontId="11" fillId="4" borderId="11" xfId="0" applyNumberFormat="1" applyFont="1" applyFill="1" applyBorder="1" applyProtection="1"/>
    <xf numFmtId="1" fontId="11" fillId="4" borderId="8" xfId="0" applyNumberFormat="1" applyFont="1" applyFill="1" applyBorder="1" applyProtection="1"/>
    <xf numFmtId="0" fontId="11" fillId="0" borderId="11" xfId="0" applyFont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1" fontId="11" fillId="4" borderId="12" xfId="0" applyNumberFormat="1" applyFont="1" applyFill="1" applyBorder="1" applyProtection="1"/>
    <xf numFmtId="1" fontId="11" fillId="4" borderId="17" xfId="0" applyNumberFormat="1" applyFont="1" applyFill="1" applyBorder="1" applyProtection="1"/>
    <xf numFmtId="1" fontId="11" fillId="4" borderId="51" xfId="0" applyNumberFormat="1" applyFont="1" applyFill="1" applyBorder="1" applyProtection="1"/>
    <xf numFmtId="1" fontId="11" fillId="4" borderId="60" xfId="0" applyNumberFormat="1" applyFont="1" applyFill="1" applyBorder="1" applyProtection="1"/>
    <xf numFmtId="0" fontId="71" fillId="0" borderId="0" xfId="9" applyFont="1" applyAlignment="1">
      <alignment horizontal="left" vertical="top"/>
    </xf>
    <xf numFmtId="0" fontId="12" fillId="3" borderId="2" xfId="8" applyFont="1" applyFill="1" applyBorder="1" applyProtection="1">
      <protection locked="0"/>
    </xf>
    <xf numFmtId="0" fontId="12" fillId="3" borderId="1" xfId="8" applyFont="1" applyFill="1" applyBorder="1" applyProtection="1">
      <protection locked="0"/>
    </xf>
    <xf numFmtId="0" fontId="12" fillId="3" borderId="3" xfId="8" applyFont="1" applyFill="1" applyBorder="1" applyProtection="1">
      <protection locked="0"/>
    </xf>
    <xf numFmtId="0" fontId="12" fillId="3" borderId="5" xfId="8" applyFont="1" applyFill="1" applyBorder="1" applyProtection="1">
      <protection locked="0"/>
    </xf>
    <xf numFmtId="0" fontId="12" fillId="3" borderId="12" xfId="8" applyFont="1" applyFill="1" applyBorder="1" applyProtection="1">
      <protection locked="0"/>
    </xf>
    <xf numFmtId="0" fontId="12" fillId="3" borderId="6" xfId="8" applyFont="1" applyFill="1" applyBorder="1" applyProtection="1">
      <protection locked="0"/>
    </xf>
    <xf numFmtId="0" fontId="12" fillId="3" borderId="11" xfId="8" applyFont="1" applyFill="1" applyBorder="1" applyProtection="1">
      <protection locked="0"/>
    </xf>
    <xf numFmtId="0" fontId="12" fillId="3" borderId="8" xfId="8" applyFont="1" applyFill="1" applyBorder="1" applyAlignment="1" applyProtection="1">
      <alignment wrapText="1"/>
      <protection locked="0"/>
    </xf>
    <xf numFmtId="0" fontId="12" fillId="3" borderId="10" xfId="8" applyFont="1" applyFill="1" applyBorder="1" applyProtection="1">
      <protection locked="0"/>
    </xf>
    <xf numFmtId="0" fontId="12" fillId="3" borderId="8" xfId="8" applyFont="1" applyFill="1" applyBorder="1" applyProtection="1">
      <protection locked="0"/>
    </xf>
    <xf numFmtId="0" fontId="12" fillId="3" borderId="13" xfId="8" applyFont="1" applyFill="1" applyBorder="1" applyAlignment="1" applyProtection="1">
      <alignment vertical="center"/>
      <protection locked="0"/>
    </xf>
    <xf numFmtId="0" fontId="12" fillId="3" borderId="4" xfId="8" applyFont="1" applyFill="1" applyBorder="1" applyAlignment="1" applyProtection="1">
      <alignment vertical="center"/>
      <protection locked="0"/>
    </xf>
    <xf numFmtId="0" fontId="11" fillId="3" borderId="1" xfId="8" applyFont="1" applyFill="1" applyBorder="1" applyAlignment="1" applyProtection="1">
      <protection locked="0"/>
    </xf>
    <xf numFmtId="0" fontId="8" fillId="0" borderId="0" xfId="0" applyFont="1"/>
    <xf numFmtId="0" fontId="8" fillId="0" borderId="0" xfId="0" applyNumberFormat="1" applyFont="1"/>
    <xf numFmtId="0" fontId="11" fillId="4" borderId="1" xfId="0" applyFont="1" applyFill="1" applyBorder="1" applyProtection="1"/>
    <xf numFmtId="3" fontId="11" fillId="4" borderId="4" xfId="0" applyNumberFormat="1" applyFont="1" applyFill="1" applyBorder="1" applyProtection="1"/>
    <xf numFmtId="164" fontId="11" fillId="4" borderId="62" xfId="5" applyFont="1" applyFill="1" applyBorder="1" applyProtection="1"/>
    <xf numFmtId="0" fontId="8" fillId="4" borderId="8" xfId="0" applyFont="1" applyFill="1" applyBorder="1" applyProtection="1"/>
    <xf numFmtId="0" fontId="8" fillId="4" borderId="4" xfId="0" applyFont="1" applyFill="1" applyBorder="1" applyProtection="1"/>
    <xf numFmtId="0" fontId="66" fillId="4" borderId="78" xfId="0" applyFont="1" applyFill="1" applyBorder="1" applyProtection="1"/>
    <xf numFmtId="0" fontId="8" fillId="4" borderId="42" xfId="0" applyFont="1" applyFill="1" applyBorder="1" applyProtection="1"/>
    <xf numFmtId="0" fontId="8" fillId="4" borderId="57" xfId="0" applyFont="1" applyFill="1" applyBorder="1" applyProtection="1"/>
    <xf numFmtId="0" fontId="11" fillId="4" borderId="32" xfId="0" applyFont="1" applyFill="1" applyBorder="1" applyProtection="1"/>
    <xf numFmtId="164" fontId="11" fillId="4" borderId="8" xfId="5" applyFont="1" applyFill="1" applyBorder="1" applyProtection="1"/>
    <xf numFmtId="0" fontId="11" fillId="3" borderId="8" xfId="0" applyFont="1" applyFill="1" applyBorder="1" applyAlignment="1" applyProtection="1">
      <alignment wrapText="1"/>
      <protection locked="0"/>
    </xf>
    <xf numFmtId="0" fontId="8" fillId="4" borderId="12" xfId="0" applyFont="1" applyFill="1" applyBorder="1" applyAlignment="1" applyProtection="1"/>
    <xf numFmtId="0" fontId="8" fillId="4" borderId="6" xfId="0" applyFont="1" applyFill="1" applyBorder="1" applyProtection="1"/>
    <xf numFmtId="0" fontId="8" fillId="4" borderId="11" xfId="0" applyFont="1" applyFill="1" applyBorder="1" applyProtection="1"/>
    <xf numFmtId="0" fontId="11" fillId="3" borderId="2" xfId="0" applyFont="1" applyFill="1" applyBorder="1" applyAlignment="1" applyProtection="1">
      <alignment wrapText="1"/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0" fontId="11" fillId="3" borderId="14" xfId="0" applyFont="1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3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vertical="center" wrapText="1"/>
      <protection locked="0"/>
    </xf>
    <xf numFmtId="0" fontId="11" fillId="3" borderId="12" xfId="0" applyFont="1" applyFill="1" applyBorder="1" applyAlignment="1" applyProtection="1">
      <alignment wrapText="1"/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0" borderId="0" xfId="0" applyFill="1"/>
    <xf numFmtId="0" fontId="11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wrapText="1"/>
    </xf>
    <xf numFmtId="1" fontId="8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/>
    <xf numFmtId="1" fontId="11" fillId="0" borderId="18" xfId="0" applyNumberFormat="1" applyFont="1" applyFill="1" applyBorder="1" applyAlignment="1" applyProtection="1">
      <alignment horizontal="right"/>
    </xf>
    <xf numFmtId="0" fontId="65" fillId="0" borderId="0" xfId="0" applyFont="1" applyFill="1" applyBorder="1" applyProtection="1"/>
    <xf numFmtId="0" fontId="11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 applyProtection="1">
      <alignment horizontal="right"/>
    </xf>
    <xf numFmtId="3" fontId="65" fillId="0" borderId="0" xfId="0" applyNumberFormat="1" applyFont="1" applyFill="1" applyBorder="1" applyAlignment="1" applyProtection="1">
      <alignment horizontal="right"/>
    </xf>
    <xf numFmtId="0" fontId="12" fillId="3" borderId="0" xfId="8" applyFont="1" applyFill="1" applyBorder="1" applyAlignment="1" applyProtection="1">
      <alignment vertical="center"/>
      <protection locked="0"/>
    </xf>
    <xf numFmtId="1" fontId="8" fillId="0" borderId="0" xfId="0" applyNumberFormat="1" applyFont="1" applyBorder="1"/>
    <xf numFmtId="1" fontId="11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0" fontId="72" fillId="0" borderId="0" xfId="8" applyFont="1" applyFill="1" applyProtection="1">
      <protection locked="0"/>
    </xf>
    <xf numFmtId="0" fontId="73" fillId="0" borderId="0" xfId="0" applyFont="1" applyAlignment="1">
      <alignment vertical="center"/>
    </xf>
    <xf numFmtId="0" fontId="8" fillId="0" borderId="0" xfId="0" applyFont="1" applyFill="1" applyBorder="1" applyAlignment="1" applyProtection="1">
      <alignment horizontal="right"/>
      <protection locked="0"/>
    </xf>
    <xf numFmtId="0" fontId="6" fillId="0" borderId="0" xfId="8" applyFont="1" applyProtection="1">
      <protection locked="0"/>
    </xf>
    <xf numFmtId="0" fontId="8" fillId="0" borderId="0" xfId="8" applyFont="1" applyBorder="1" applyAlignment="1" applyProtection="1">
      <alignment horizontal="right"/>
      <protection locked="0"/>
    </xf>
    <xf numFmtId="0" fontId="8" fillId="0" borderId="12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/>
    <xf numFmtId="0" fontId="8" fillId="0" borderId="0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11" fillId="0" borderId="0" xfId="0" applyFont="1" applyFill="1" applyProtection="1">
      <protection locked="0"/>
    </xf>
    <xf numFmtId="0" fontId="8" fillId="0" borderId="3" xfId="0" applyFont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11" fillId="4" borderId="8" xfId="0" applyFont="1" applyFill="1" applyBorder="1" applyProtection="1"/>
    <xf numFmtId="0" fontId="6" fillId="0" borderId="0" xfId="8"/>
    <xf numFmtId="0" fontId="8" fillId="0" borderId="0" xfId="8" applyFont="1" applyProtection="1">
      <protection locked="0"/>
    </xf>
    <xf numFmtId="0" fontId="8" fillId="0" borderId="9" xfId="8" applyFont="1" applyFill="1" applyBorder="1" applyProtection="1">
      <protection locked="0"/>
    </xf>
    <xf numFmtId="0" fontId="8" fillId="8" borderId="6" xfId="8" applyFont="1" applyFill="1" applyBorder="1" applyProtection="1">
      <protection locked="0"/>
    </xf>
    <xf numFmtId="0" fontId="8" fillId="8" borderId="11" xfId="8" applyFont="1" applyFill="1" applyBorder="1" applyProtection="1">
      <protection locked="0"/>
    </xf>
    <xf numFmtId="0" fontId="8" fillId="0" borderId="32" xfId="8" applyFont="1" applyFill="1" applyBorder="1" applyProtection="1">
      <protection locked="0"/>
    </xf>
    <xf numFmtId="0" fontId="8" fillId="0" borderId="6" xfId="8" applyFont="1" applyFill="1" applyBorder="1" applyProtection="1">
      <protection locked="0"/>
    </xf>
    <xf numFmtId="0" fontId="8" fillId="0" borderId="12" xfId="8" applyFont="1" applyBorder="1" applyAlignment="1" applyProtection="1">
      <alignment horizontal="left"/>
      <protection locked="0"/>
    </xf>
    <xf numFmtId="0" fontId="8" fillId="0" borderId="6" xfId="8" applyFont="1" applyBorder="1" applyAlignment="1" applyProtection="1">
      <alignment horizontal="left"/>
      <protection locked="0"/>
    </xf>
    <xf numFmtId="0" fontId="8" fillId="0" borderId="11" xfId="8" applyFont="1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wrapText="1"/>
    </xf>
    <xf numFmtId="0" fontId="8" fillId="0" borderId="0" xfId="8" applyFont="1" applyFill="1" applyBorder="1" applyProtection="1">
      <protection locked="0"/>
    </xf>
    <xf numFmtId="0" fontId="74" fillId="0" borderId="0" xfId="0" applyFont="1" applyFill="1" applyAlignment="1" applyProtection="1">
      <alignment vertical="center"/>
      <protection locked="0"/>
    </xf>
    <xf numFmtId="0" fontId="8" fillId="0" borderId="0" xfId="6"/>
    <xf numFmtId="168" fontId="10" fillId="0" borderId="0" xfId="5" applyNumberFormat="1" applyFont="1" applyBorder="1" applyAlignment="1" applyProtection="1">
      <alignment horizontal="right"/>
    </xf>
    <xf numFmtId="164" fontId="8" fillId="0" borderId="0" xfId="5" applyFont="1" applyFill="1" applyBorder="1" applyAlignment="1" applyProtection="1">
      <alignment horizontal="right"/>
    </xf>
    <xf numFmtId="0" fontId="75" fillId="0" borderId="0" xfId="0" applyFont="1" applyProtection="1">
      <protection locked="0"/>
    </xf>
    <xf numFmtId="0" fontId="76" fillId="0" borderId="0" xfId="0" applyFont="1" applyAlignment="1">
      <alignment horizontal="left" vertical="center" indent="4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8" fillId="0" borderId="55" xfId="0" applyFont="1" applyBorder="1" applyAlignment="1" applyProtection="1">
      <protection locked="0"/>
    </xf>
    <xf numFmtId="0" fontId="8" fillId="0" borderId="56" xfId="0" applyFont="1" applyBorder="1"/>
    <xf numFmtId="0" fontId="8" fillId="0" borderId="82" xfId="0" applyFont="1" applyBorder="1"/>
    <xf numFmtId="0" fontId="11" fillId="0" borderId="0" xfId="0" applyFont="1" applyBorder="1" applyAlignment="1">
      <alignment horizontal="right" vertical="center"/>
    </xf>
    <xf numFmtId="1" fontId="7" fillId="0" borderId="4" xfId="8" applyNumberFormat="1" applyFont="1" applyFill="1" applyBorder="1" applyAlignment="1" applyProtection="1">
      <alignment horizontal="right"/>
      <protection locked="0"/>
    </xf>
    <xf numFmtId="0" fontId="11" fillId="0" borderId="5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" xfId="0" applyFont="1" applyBorder="1" applyAlignment="1"/>
    <xf numFmtId="0" fontId="8" fillId="0" borderId="13" xfId="0" applyFont="1" applyBorder="1" applyAlignment="1">
      <alignment wrapText="1"/>
    </xf>
    <xf numFmtId="0" fontId="11" fillId="0" borderId="39" xfId="0" applyFont="1" applyBorder="1" applyAlignment="1"/>
    <xf numFmtId="0" fontId="11" fillId="0" borderId="2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0" fontId="8" fillId="0" borderId="83" xfId="0" applyFont="1" applyBorder="1" applyAlignment="1"/>
    <xf numFmtId="0" fontId="8" fillId="0" borderId="64" xfId="0" applyFont="1" applyBorder="1" applyAlignment="1">
      <alignment wrapText="1"/>
    </xf>
    <xf numFmtId="0" fontId="8" fillId="0" borderId="11" xfId="0" applyFont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11" fillId="0" borderId="12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4" borderId="6" xfId="0" applyFont="1" applyFill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0" fillId="0" borderId="0" xfId="0"/>
    <xf numFmtId="0" fontId="7" fillId="0" borderId="0" xfId="0" applyFont="1"/>
    <xf numFmtId="0" fontId="7" fillId="0" borderId="0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0" xfId="0" applyFont="1"/>
    <xf numFmtId="0" fontId="8" fillId="0" borderId="10" xfId="0" applyFont="1" applyBorder="1"/>
    <xf numFmtId="0" fontId="12" fillId="0" borderId="0" xfId="0" applyFont="1"/>
    <xf numFmtId="0" fontId="7" fillId="0" borderId="3" xfId="0" applyFont="1" applyBorder="1"/>
    <xf numFmtId="0" fontId="7" fillId="0" borderId="8" xfId="0" applyFont="1" applyBorder="1"/>
    <xf numFmtId="0" fontId="11" fillId="0" borderId="0" xfId="0" applyFont="1"/>
    <xf numFmtId="0" fontId="7" fillId="0" borderId="13" xfId="0" applyFont="1" applyBorder="1"/>
    <xf numFmtId="0" fontId="8" fillId="0" borderId="2" xfId="0" applyFont="1" applyBorder="1"/>
    <xf numFmtId="0" fontId="12" fillId="0" borderId="1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center"/>
    </xf>
    <xf numFmtId="0" fontId="7" fillId="0" borderId="1" xfId="0" applyFont="1" applyBorder="1"/>
    <xf numFmtId="0" fontId="12" fillId="0" borderId="0" xfId="0" applyFont="1" applyBorder="1"/>
    <xf numFmtId="0" fontId="7" fillId="0" borderId="5" xfId="0" applyFont="1" applyBorder="1"/>
    <xf numFmtId="0" fontId="12" fillId="0" borderId="4" xfId="0" applyFont="1" applyBorder="1"/>
    <xf numFmtId="0" fontId="7" fillId="0" borderId="10" xfId="0" applyFont="1" applyBorder="1"/>
    <xf numFmtId="0" fontId="7" fillId="0" borderId="12" xfId="0" applyFont="1" applyBorder="1" applyAlignment="1">
      <alignment horizontal="center"/>
    </xf>
    <xf numFmtId="0" fontId="7" fillId="0" borderId="6" xfId="0" applyFont="1" applyBorder="1"/>
    <xf numFmtId="0" fontId="12" fillId="0" borderId="13" xfId="0" applyFont="1" applyBorder="1"/>
    <xf numFmtId="0" fontId="12" fillId="0" borderId="12" xfId="0" applyFont="1" applyBorder="1"/>
    <xf numFmtId="0" fontId="12" fillId="0" borderId="0" xfId="0" applyFont="1" applyAlignment="1">
      <alignment horizontal="right"/>
    </xf>
    <xf numFmtId="0" fontId="7" fillId="0" borderId="11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/>
    <xf numFmtId="0" fontId="12" fillId="0" borderId="14" xfId="0" applyFont="1" applyBorder="1"/>
    <xf numFmtId="0" fontId="12" fillId="0" borderId="12" xfId="0" applyFont="1" applyBorder="1" applyAlignment="1">
      <alignment horizontal="center"/>
    </xf>
    <xf numFmtId="0" fontId="12" fillId="4" borderId="6" xfId="0" applyFont="1" applyFill="1" applyBorder="1"/>
    <xf numFmtId="0" fontId="12" fillId="4" borderId="8" xfId="0" applyFont="1" applyFill="1" applyBorder="1"/>
    <xf numFmtId="0" fontId="7" fillId="4" borderId="8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11" fillId="0" borderId="5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Fill="1"/>
    <xf numFmtId="0" fontId="11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Border="1"/>
    <xf numFmtId="0" fontId="7" fillId="0" borderId="2" xfId="0" applyNumberFormat="1" applyFont="1" applyBorder="1"/>
    <xf numFmtId="0" fontId="7" fillId="0" borderId="13" xfId="0" applyNumberFormat="1" applyFont="1" applyBorder="1"/>
    <xf numFmtId="0" fontId="41" fillId="0" borderId="0" xfId="0" applyFont="1"/>
    <xf numFmtId="0" fontId="41" fillId="0" borderId="0" xfId="0" applyFont="1" applyBorder="1"/>
    <xf numFmtId="0" fontId="41" fillId="0" borderId="0" xfId="0" applyFont="1" applyFill="1" applyBorder="1"/>
    <xf numFmtId="0" fontId="30" fillId="0" borderId="0" xfId="0" applyFont="1"/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2" fillId="0" borderId="12" xfId="0" applyNumberFormat="1" applyFont="1" applyFill="1" applyBorder="1"/>
    <xf numFmtId="0" fontId="12" fillId="0" borderId="6" xfId="0" applyNumberFormat="1" applyFont="1" applyFill="1" applyBorder="1"/>
    <xf numFmtId="0" fontId="11" fillId="0" borderId="13" xfId="0" applyFont="1" applyBorder="1" applyAlignment="1">
      <alignment horizontal="left"/>
    </xf>
    <xf numFmtId="0" fontId="12" fillId="0" borderId="11" xfId="0" applyFont="1" applyFill="1" applyBorder="1"/>
    <xf numFmtId="0" fontId="12" fillId="3" borderId="5" xfId="0" applyFont="1" applyFill="1" applyBorder="1"/>
    <xf numFmtId="0" fontId="7" fillId="3" borderId="5" xfId="0" applyFont="1" applyFill="1" applyBorder="1"/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0" fillId="0" borderId="0" xfId="0" applyFont="1" applyBorder="1"/>
    <xf numFmtId="0" fontId="12" fillId="4" borderId="11" xfId="0" applyFont="1" applyFill="1" applyBorder="1"/>
    <xf numFmtId="0" fontId="12" fillId="3" borderId="12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6" fillId="0" borderId="0" xfId="0" applyFont="1" applyBorder="1"/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6" fillId="0" borderId="10" xfId="0" applyFont="1" applyBorder="1"/>
    <xf numFmtId="0" fontId="11" fillId="0" borderId="10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3" borderId="0" xfId="0" applyFont="1" applyFill="1" applyBorder="1"/>
    <xf numFmtId="0" fontId="7" fillId="3" borderId="0" xfId="0" applyFont="1" applyFill="1" applyBorder="1"/>
    <xf numFmtId="0" fontId="8" fillId="3" borderId="3" xfId="0" applyFont="1" applyFill="1" applyBorder="1"/>
    <xf numFmtId="0" fontId="12" fillId="3" borderId="13" xfId="0" applyFont="1" applyFill="1" applyBorder="1" applyAlignment="1"/>
    <xf numFmtId="0" fontId="12" fillId="3" borderId="14" xfId="0" applyFont="1" applyFill="1" applyBorder="1" applyAlignment="1">
      <alignment horizontal="left"/>
    </xf>
    <xf numFmtId="0" fontId="8" fillId="3" borderId="1" xfId="0" applyFont="1" applyFill="1" applyBorder="1"/>
    <xf numFmtId="0" fontId="12" fillId="3" borderId="9" xfId="0" applyFont="1" applyFill="1" applyBorder="1"/>
    <xf numFmtId="0" fontId="30" fillId="0" borderId="0" xfId="0" applyFont="1" applyFill="1" applyBorder="1"/>
    <xf numFmtId="0" fontId="82" fillId="2" borderId="8" xfId="0" applyFont="1" applyFill="1" applyBorder="1"/>
    <xf numFmtId="0" fontId="21" fillId="2" borderId="0" xfId="0" applyFont="1" applyFill="1" applyAlignment="1">
      <alignment horizontal="right"/>
    </xf>
    <xf numFmtId="0" fontId="8" fillId="0" borderId="0" xfId="0" applyFont="1" applyFill="1" applyBorder="1"/>
    <xf numFmtId="0" fontId="11" fillId="3" borderId="4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167" fontId="8" fillId="0" borderId="0" xfId="0" applyNumberFormat="1" applyFont="1" applyBorder="1"/>
    <xf numFmtId="0" fontId="8" fillId="0" borderId="0" xfId="0" applyFont="1" applyBorder="1" applyAlignment="1">
      <alignment wrapText="1"/>
    </xf>
    <xf numFmtId="16" fontId="8" fillId="0" borderId="0" xfId="0" applyNumberFormat="1" applyFont="1" applyAlignment="1"/>
    <xf numFmtId="0" fontId="11" fillId="0" borderId="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1" fillId="9" borderId="15" xfId="0" applyFont="1" applyFill="1" applyBorder="1" applyAlignment="1">
      <alignment horizontal="right" vertical="center"/>
    </xf>
    <xf numFmtId="0" fontId="84" fillId="0" borderId="0" xfId="0" applyFont="1" applyAlignment="1">
      <alignment vertical="center"/>
    </xf>
    <xf numFmtId="0" fontId="8" fillId="0" borderId="9" xfId="0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11" fillId="0" borderId="15" xfId="0" applyFont="1" applyFill="1" applyBorder="1" applyAlignment="1">
      <alignment horizontal="right" vertical="center"/>
    </xf>
    <xf numFmtId="0" fontId="11" fillId="0" borderId="18" xfId="0" quotePrefix="1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86" fillId="0" borderId="3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0" fontId="68" fillId="0" borderId="4" xfId="0" applyFont="1" applyBorder="1" applyAlignment="1">
      <alignment vertical="top" wrapText="1"/>
    </xf>
    <xf numFmtId="0" fontId="85" fillId="0" borderId="3" xfId="0" applyFont="1" applyBorder="1"/>
    <xf numFmtId="1" fontId="10" fillId="0" borderId="0" xfId="0" applyNumberFormat="1" applyFont="1" applyProtection="1"/>
    <xf numFmtId="0" fontId="65" fillId="0" borderId="0" xfId="0" applyFont="1" applyProtection="1">
      <protection locked="0"/>
    </xf>
    <xf numFmtId="0" fontId="75" fillId="3" borderId="2" xfId="0" applyFont="1" applyFill="1" applyBorder="1" applyAlignment="1" applyProtection="1">
      <alignment horizontal="center"/>
      <protection locked="0"/>
    </xf>
    <xf numFmtId="0" fontId="8" fillId="0" borderId="36" xfId="0" applyFont="1" applyBorder="1" applyProtection="1">
      <protection locked="0"/>
    </xf>
    <xf numFmtId="0" fontId="11" fillId="4" borderId="21" xfId="0" applyFont="1" applyFill="1" applyBorder="1" applyProtection="1"/>
    <xf numFmtId="0" fontId="7" fillId="2" borderId="8" xfId="8" applyFont="1" applyFill="1" applyBorder="1" applyProtection="1"/>
    <xf numFmtId="1" fontId="11" fillId="0" borderId="8" xfId="8" applyNumberFormat="1" applyFont="1" applyFill="1" applyBorder="1" applyProtection="1"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1" fillId="3" borderId="0" xfId="0" applyFont="1" applyFill="1" applyBorder="1" applyAlignment="1">
      <alignment vertical="center" wrapText="1"/>
    </xf>
    <xf numFmtId="0" fontId="88" fillId="2" borderId="0" xfId="0" applyFont="1" applyFill="1" applyBorder="1" applyAlignment="1">
      <alignment wrapText="1"/>
    </xf>
    <xf numFmtId="0" fontId="89" fillId="2" borderId="8" xfId="8" applyFont="1" applyFill="1" applyBorder="1" applyProtection="1"/>
    <xf numFmtId="0" fontId="90" fillId="0" borderId="0" xfId="0" applyFont="1" applyAlignment="1">
      <alignment vertical="center"/>
    </xf>
    <xf numFmtId="0" fontId="90" fillId="0" borderId="0" xfId="0" applyFont="1"/>
    <xf numFmtId="0" fontId="0" fillId="3" borderId="0" xfId="0" applyFill="1" applyBorder="1" applyAlignment="1" applyProtection="1">
      <alignment vertical="top"/>
      <protection locked="0"/>
    </xf>
    <xf numFmtId="0" fontId="11" fillId="3" borderId="1" xfId="0" applyFon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3" xfId="0" applyFill="1" applyBorder="1" applyAlignment="1" applyProtection="1">
      <alignment vertical="top"/>
      <protection locked="0"/>
    </xf>
    <xf numFmtId="0" fontId="8" fillId="0" borderId="0" xfId="0" applyFont="1" applyBorder="1" applyAlignment="1">
      <alignment wrapText="1"/>
    </xf>
    <xf numFmtId="14" fontId="11" fillId="0" borderId="32" xfId="0" applyNumberFormat="1" applyFont="1" applyBorder="1" applyAlignment="1">
      <alignment horizontal="center" wrapText="1"/>
    </xf>
    <xf numFmtId="2" fontId="8" fillId="0" borderId="12" xfId="0" applyNumberFormat="1" applyFont="1" applyBorder="1"/>
    <xf numFmtId="2" fontId="8" fillId="0" borderId="6" xfId="0" applyNumberFormat="1" applyFont="1" applyBorder="1"/>
    <xf numFmtId="2" fontId="11" fillId="4" borderId="8" xfId="0" applyNumberFormat="1" applyFont="1" applyFill="1" applyBorder="1"/>
    <xf numFmtId="2" fontId="8" fillId="0" borderId="8" xfId="0" applyNumberFormat="1" applyFont="1" applyFill="1" applyBorder="1"/>
    <xf numFmtId="0" fontId="65" fillId="0" borderId="0" xfId="0" applyFont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32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3" fontId="8" fillId="0" borderId="12" xfId="0" applyNumberFormat="1" applyFont="1" applyBorder="1" applyAlignment="1" applyProtection="1">
      <alignment horizontal="center"/>
      <protection locked="0"/>
    </xf>
    <xf numFmtId="168" fontId="8" fillId="4" borderId="6" xfId="5" applyNumberFormat="1" applyFont="1" applyFill="1" applyBorder="1" applyProtection="1"/>
    <xf numFmtId="0" fontId="8" fillId="0" borderId="69" xfId="0" applyFont="1" applyBorder="1" applyProtection="1">
      <protection locked="0"/>
    </xf>
    <xf numFmtId="0" fontId="8" fillId="0" borderId="70" xfId="0" applyFont="1" applyBorder="1" applyProtection="1">
      <protection locked="0"/>
    </xf>
    <xf numFmtId="3" fontId="8" fillId="0" borderId="71" xfId="0" applyNumberFormat="1" applyFont="1" applyBorder="1" applyProtection="1">
      <protection locked="0"/>
    </xf>
    <xf numFmtId="3" fontId="8" fillId="0" borderId="48" xfId="0" applyNumberFormat="1" applyFont="1" applyBorder="1" applyProtection="1"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8" fillId="0" borderId="72" xfId="0" applyFont="1" applyBorder="1" applyProtection="1">
      <protection locked="0"/>
    </xf>
    <xf numFmtId="0" fontId="8" fillId="0" borderId="73" xfId="0" applyFont="1" applyBorder="1" applyProtection="1">
      <protection locked="0"/>
    </xf>
    <xf numFmtId="3" fontId="8" fillId="0" borderId="74" xfId="0" applyNumberFormat="1" applyFont="1" applyBorder="1" applyProtection="1">
      <protection locked="0"/>
    </xf>
    <xf numFmtId="168" fontId="8" fillId="4" borderId="11" xfId="5" applyNumberFormat="1" applyFont="1" applyFill="1" applyBorder="1" applyProtection="1"/>
    <xf numFmtId="0" fontId="8" fillId="0" borderId="3" xfId="810" applyFont="1" applyFill="1" applyBorder="1"/>
    <xf numFmtId="3" fontId="8" fillId="0" borderId="2" xfId="0" applyNumberFormat="1" applyFont="1" applyBorder="1" applyProtection="1">
      <protection locked="0"/>
    </xf>
    <xf numFmtId="3" fontId="8" fillId="0" borderId="12" xfId="0" applyNumberFormat="1" applyFont="1" applyBorder="1" applyProtection="1">
      <protection locked="0"/>
    </xf>
    <xf numFmtId="3" fontId="8" fillId="0" borderId="1" xfId="0" applyNumberFormat="1" applyFont="1" applyBorder="1" applyProtection="1"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810" applyFont="1" applyFill="1" applyBorder="1"/>
    <xf numFmtId="0" fontId="12" fillId="0" borderId="12" xfId="0" applyFont="1" applyFill="1" applyBorder="1"/>
    <xf numFmtId="3" fontId="87" fillId="0" borderId="20" xfId="28" applyNumberFormat="1" applyFont="1" applyBorder="1" applyAlignment="1">
      <alignment horizontal="right"/>
    </xf>
    <xf numFmtId="0" fontId="8" fillId="0" borderId="12" xfId="8" applyFont="1" applyFill="1" applyBorder="1" applyProtection="1">
      <protection locked="0"/>
    </xf>
    <xf numFmtId="0" fontId="8" fillId="0" borderId="14" xfId="8" applyFont="1" applyFill="1" applyBorder="1" applyProtection="1">
      <protection locked="0"/>
    </xf>
    <xf numFmtId="0" fontId="47" fillId="0" borderId="0" xfId="0" applyFont="1" applyAlignment="1" applyProtection="1">
      <alignment horizontal="left" wrapText="1"/>
      <protection locked="0"/>
    </xf>
    <xf numFmtId="0" fontId="91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5" xfId="0" applyFont="1" applyBorder="1" applyAlignment="1" applyProtection="1">
      <protection locked="0"/>
    </xf>
    <xf numFmtId="0" fontId="8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8" fillId="0" borderId="0" xfId="0" applyFont="1" applyBorder="1" applyAlignment="1">
      <alignment wrapText="1"/>
    </xf>
    <xf numFmtId="0" fontId="11" fillId="0" borderId="0" xfId="0" applyFont="1" applyFill="1" applyBorder="1" applyProtection="1"/>
    <xf numFmtId="0" fontId="7" fillId="2" borderId="0" xfId="8" applyFont="1" applyFill="1" applyBorder="1" applyProtection="1"/>
    <xf numFmtId="0" fontId="8" fillId="0" borderId="0" xfId="0" applyFont="1" applyBorder="1" applyAlignment="1">
      <alignment wrapText="1"/>
    </xf>
    <xf numFmtId="0" fontId="11" fillId="0" borderId="51" xfId="0" applyFont="1" applyBorder="1" applyAlignment="1"/>
    <xf numFmtId="0" fontId="8" fillId="0" borderId="10" xfId="0" applyFont="1" applyBorder="1" applyAlignment="1"/>
    <xf numFmtId="0" fontId="11" fillId="0" borderId="48" xfId="0" applyFont="1" applyBorder="1" applyAlignment="1">
      <alignment wrapText="1"/>
    </xf>
    <xf numFmtId="0" fontId="11" fillId="0" borderId="21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right"/>
    </xf>
    <xf numFmtId="0" fontId="65" fillId="0" borderId="0" xfId="0" applyFont="1" applyBorder="1" applyProtection="1">
      <protection locked="0"/>
    </xf>
    <xf numFmtId="0" fontId="65" fillId="0" borderId="8" xfId="0" applyNumberFormat="1" applyFont="1" applyBorder="1" applyAlignment="1" applyProtection="1">
      <alignment horizontal="center"/>
      <protection locked="0"/>
    </xf>
    <xf numFmtId="0" fontId="65" fillId="0" borderId="0" xfId="0" applyFont="1" applyAlignment="1" applyProtection="1">
      <alignment horizontal="center"/>
      <protection locked="0"/>
    </xf>
    <xf numFmtId="49" fontId="65" fillId="0" borderId="8" xfId="0" applyNumberFormat="1" applyFont="1" applyBorder="1" applyAlignment="1" applyProtection="1">
      <alignment horizontal="center"/>
      <protection locked="0"/>
    </xf>
    <xf numFmtId="49" fontId="65" fillId="0" borderId="0" xfId="0" applyNumberFormat="1" applyFont="1" applyBorder="1" applyAlignment="1" applyProtection="1">
      <alignment horizontal="center"/>
      <protection locked="0"/>
    </xf>
    <xf numFmtId="0" fontId="65" fillId="0" borderId="0" xfId="0" applyFont="1" applyFill="1" applyProtection="1">
      <protection locked="0"/>
    </xf>
    <xf numFmtId="0" fontId="65" fillId="0" borderId="0" xfId="0" applyFont="1" applyFill="1" applyBorder="1" applyProtection="1">
      <protection locked="0"/>
    </xf>
    <xf numFmtId="0" fontId="75" fillId="0" borderId="0" xfId="0" applyFont="1" applyFill="1" applyProtection="1">
      <protection locked="0"/>
    </xf>
    <xf numFmtId="0" fontId="94" fillId="0" borderId="0" xfId="0" applyFont="1" applyProtection="1">
      <protection locked="0"/>
    </xf>
    <xf numFmtId="0" fontId="95" fillId="0" borderId="0" xfId="0" applyFont="1" applyProtection="1">
      <protection locked="0"/>
    </xf>
    <xf numFmtId="0" fontId="95" fillId="0" borderId="0" xfId="0" applyFont="1" applyFill="1" applyProtection="1">
      <protection locked="0"/>
    </xf>
    <xf numFmtId="0" fontId="96" fillId="0" borderId="0" xfId="0" applyFont="1" applyFill="1" applyProtection="1">
      <protection locked="0"/>
    </xf>
    <xf numFmtId="0" fontId="12" fillId="0" borderId="83" xfId="0" applyFont="1" applyFill="1" applyBorder="1" applyAlignment="1" applyProtection="1">
      <alignment horizontal="center"/>
      <protection locked="0"/>
    </xf>
    <xf numFmtId="0" fontId="12" fillId="0" borderId="59" xfId="0" applyFont="1" applyFill="1" applyBorder="1" applyAlignment="1" applyProtection="1">
      <alignment horizontal="center"/>
      <protection locked="0"/>
    </xf>
    <xf numFmtId="0" fontId="12" fillId="0" borderId="12" xfId="0" applyFont="1" applyFill="1" applyBorder="1" applyAlignment="1" applyProtection="1">
      <alignment horizontal="center"/>
      <protection locked="0"/>
    </xf>
    <xf numFmtId="0" fontId="92" fillId="0" borderId="0" xfId="22" applyFont="1" applyAlignment="1"/>
    <xf numFmtId="0" fontId="92" fillId="12" borderId="0" xfId="22" applyFont="1" applyFill="1" applyAlignment="1"/>
    <xf numFmtId="0" fontId="42" fillId="12" borderId="0" xfId="22" applyFont="1" applyFill="1" applyAlignment="1">
      <alignment horizontal="center"/>
    </xf>
    <xf numFmtId="0" fontId="42" fillId="0" borderId="0" xfId="0" applyFont="1"/>
    <xf numFmtId="0" fontId="116" fillId="0" borderId="0" xfId="74" applyNumberFormat="1" applyFont="1" applyBorder="1"/>
    <xf numFmtId="3" fontId="116" fillId="0" borderId="0" xfId="74" applyNumberFormat="1" applyFont="1" applyBorder="1"/>
    <xf numFmtId="0" fontId="92" fillId="0" borderId="0" xfId="0" applyFont="1"/>
    <xf numFmtId="1" fontId="117" fillId="0" borderId="19" xfId="74" applyNumberFormat="1" applyFont="1" applyBorder="1" applyAlignment="1">
      <alignment vertical="center"/>
    </xf>
    <xf numFmtId="1" fontId="117" fillId="11" borderId="18" xfId="22" applyNumberFormat="1" applyFont="1" applyFill="1" applyBorder="1" applyAlignment="1">
      <alignment horizontal="right" vertical="center"/>
    </xf>
    <xf numFmtId="1" fontId="117" fillId="0" borderId="18" xfId="22" applyNumberFormat="1" applyFont="1" applyBorder="1" applyAlignment="1">
      <alignment horizontal="right" vertical="center"/>
    </xf>
    <xf numFmtId="1" fontId="42" fillId="0" borderId="0" xfId="0" applyNumberFormat="1" applyFont="1"/>
    <xf numFmtId="0" fontId="117" fillId="0" borderId="20" xfId="74" applyNumberFormat="1" applyFont="1" applyBorder="1" applyAlignment="1">
      <alignment vertical="center"/>
    </xf>
    <xf numFmtId="3" fontId="117" fillId="11" borderId="18" xfId="28" applyNumberFormat="1" applyFont="1" applyFill="1" applyBorder="1" applyAlignment="1">
      <alignment horizontal="right" vertical="center"/>
    </xf>
    <xf numFmtId="3" fontId="117" fillId="0" borderId="18" xfId="28" applyNumberFormat="1" applyFont="1" applyBorder="1" applyAlignment="1">
      <alignment horizontal="right" vertical="center"/>
    </xf>
    <xf numFmtId="0" fontId="117" fillId="0" borderId="0" xfId="73" applyNumberFormat="1" applyFont="1" applyBorder="1"/>
    <xf numFmtId="3" fontId="117" fillId="11" borderId="0" xfId="28" applyNumberFormat="1" applyFont="1" applyFill="1" applyBorder="1" applyAlignment="1"/>
    <xf numFmtId="3" fontId="116" fillId="0" borderId="0" xfId="28" applyNumberFormat="1" applyFont="1" applyBorder="1" applyAlignment="1">
      <alignment horizontal="right"/>
    </xf>
    <xf numFmtId="3" fontId="116" fillId="12" borderId="0" xfId="28" applyNumberFormat="1" applyFont="1" applyFill="1" applyBorder="1" applyAlignment="1">
      <alignment horizontal="right"/>
    </xf>
    <xf numFmtId="0" fontId="116" fillId="0" borderId="0" xfId="0" applyFont="1"/>
    <xf numFmtId="0" fontId="117" fillId="0" borderId="0" xfId="0" applyFont="1"/>
    <xf numFmtId="0" fontId="42" fillId="0" borderId="20" xfId="0" applyFont="1" applyBorder="1"/>
    <xf numFmtId="0" fontId="117" fillId="0" borderId="20" xfId="0" applyFont="1" applyBorder="1"/>
    <xf numFmtId="0" fontId="117" fillId="0" borderId="20" xfId="73" applyNumberFormat="1" applyFont="1" applyBorder="1"/>
    <xf numFmtId="3" fontId="117" fillId="11" borderId="20" xfId="28" applyNumberFormat="1" applyFont="1" applyFill="1" applyBorder="1" applyAlignment="1"/>
    <xf numFmtId="3" fontId="116" fillId="0" borderId="20" xfId="28" applyNumberFormat="1" applyFont="1" applyBorder="1" applyAlignment="1">
      <alignment horizontal="right"/>
    </xf>
    <xf numFmtId="0" fontId="93" fillId="0" borderId="0" xfId="0" applyFont="1" applyBorder="1"/>
    <xf numFmtId="3" fontId="42" fillId="0" borderId="0" xfId="0" applyNumberFormat="1" applyFont="1" applyFill="1"/>
    <xf numFmtId="3" fontId="42" fillId="0" borderId="0" xfId="0" applyNumberFormat="1" applyFont="1"/>
    <xf numFmtId="3" fontId="116" fillId="0" borderId="0" xfId="28" applyNumberFormat="1" applyFont="1" applyFill="1" applyBorder="1" applyAlignment="1">
      <alignment horizontal="right"/>
    </xf>
    <xf numFmtId="0" fontId="42" fillId="0" borderId="18" xfId="0" applyFont="1" applyBorder="1" applyAlignment="1">
      <alignment wrapText="1"/>
    </xf>
    <xf numFmtId="3" fontId="42" fillId="0" borderId="18" xfId="0" applyNumberFormat="1" applyFont="1" applyFill="1" applyBorder="1"/>
    <xf numFmtId="3" fontId="42" fillId="0" borderId="18" xfId="0" applyNumberFormat="1" applyFont="1" applyBorder="1"/>
    <xf numFmtId="3" fontId="116" fillId="0" borderId="18" xfId="28" applyNumberFormat="1" applyFont="1" applyFill="1" applyBorder="1" applyAlignment="1">
      <alignment horizontal="right"/>
    </xf>
    <xf numFmtId="0" fontId="118" fillId="0" borderId="0" xfId="0" applyFont="1" applyProtection="1">
      <protection locked="0"/>
    </xf>
    <xf numFmtId="3" fontId="8" fillId="0" borderId="3" xfId="0" applyNumberFormat="1" applyFont="1" applyBorder="1" applyProtection="1">
      <protection locked="0"/>
    </xf>
    <xf numFmtId="0" fontId="118" fillId="0" borderId="0" xfId="0" applyFont="1" applyBorder="1" applyProtection="1">
      <protection locked="0"/>
    </xf>
    <xf numFmtId="3" fontId="89" fillId="0" borderId="0" xfId="7" applyNumberFormat="1" applyFont="1" applyBorder="1" applyAlignment="1" applyProtection="1">
      <alignment horizontal="left"/>
    </xf>
    <xf numFmtId="0" fontId="8" fillId="0" borderId="9" xfId="0" applyFont="1" applyFill="1" applyBorder="1" applyProtection="1">
      <protection locked="0"/>
    </xf>
    <xf numFmtId="0" fontId="8" fillId="0" borderId="4" xfId="4" applyFont="1" applyBorder="1" applyAlignment="1" applyProtection="1">
      <alignment wrapText="1"/>
      <protection locked="0"/>
    </xf>
    <xf numFmtId="164" fontId="8" fillId="0" borderId="8" xfId="5" quotePrefix="1" applyFont="1" applyFill="1" applyBorder="1" applyAlignment="1" applyProtection="1">
      <alignment horizontal="right"/>
    </xf>
    <xf numFmtId="164" fontId="8" fillId="0" borderId="8" xfId="5" quotePrefix="1" applyFont="1" applyBorder="1" applyAlignment="1" applyProtection="1">
      <alignment horizontal="right"/>
      <protection locked="0"/>
    </xf>
    <xf numFmtId="164" fontId="11" fillId="4" borderId="8" xfId="5" quotePrefix="1" applyFont="1" applyFill="1" applyBorder="1" applyAlignment="1" applyProtection="1">
      <alignment horizontal="right"/>
    </xf>
    <xf numFmtId="0" fontId="11" fillId="0" borderId="12" xfId="0" applyFont="1" applyBorder="1" applyAlignment="1">
      <alignment horizontal="center" vertical="center"/>
    </xf>
    <xf numFmtId="0" fontId="14" fillId="0" borderId="2" xfId="0" applyFont="1" applyBorder="1"/>
    <xf numFmtId="0" fontId="119" fillId="0" borderId="0" xfId="0" applyFont="1" applyAlignment="1">
      <alignment vertical="center"/>
    </xf>
    <xf numFmtId="46" fontId="8" fillId="0" borderId="1" xfId="0" applyNumberFormat="1" applyFont="1" applyBorder="1" applyProtection="1">
      <protection locked="0"/>
    </xf>
    <xf numFmtId="0" fontId="8" fillId="0" borderId="1" xfId="0" quotePrefix="1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49" xfId="0" applyFont="1" applyBorder="1" applyProtection="1">
      <protection locked="0"/>
    </xf>
    <xf numFmtId="0" fontId="8" fillId="0" borderId="2" xfId="0" quotePrefix="1" applyFont="1" applyBorder="1" applyProtection="1">
      <protection locked="0"/>
    </xf>
    <xf numFmtId="0" fontId="8" fillId="0" borderId="3" xfId="0" quotePrefix="1" applyFont="1" applyBorder="1" applyProtection="1">
      <protection locked="0"/>
    </xf>
    <xf numFmtId="0" fontId="8" fillId="3" borderId="15" xfId="0" applyFont="1" applyFill="1" applyBorder="1" applyAlignment="1" applyProtection="1">
      <alignment wrapText="1"/>
      <protection locked="0"/>
    </xf>
    <xf numFmtId="0" fontId="124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11" fillId="36" borderId="11" xfId="0" applyFont="1" applyFill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protection locked="0"/>
    </xf>
    <xf numFmtId="0" fontId="8" fillId="0" borderId="31" xfId="0" applyFont="1" applyBorder="1"/>
    <xf numFmtId="0" fontId="8" fillId="0" borderId="30" xfId="0" applyFont="1" applyBorder="1"/>
    <xf numFmtId="0" fontId="12" fillId="3" borderId="4" xfId="8" applyFont="1" applyFill="1" applyBorder="1" applyProtection="1">
      <protection locked="0"/>
    </xf>
    <xf numFmtId="0" fontId="12" fillId="3" borderId="15" xfId="8" applyFont="1" applyFill="1" applyBorder="1" applyProtection="1">
      <protection locked="0"/>
    </xf>
    <xf numFmtId="0" fontId="11" fillId="3" borderId="4" xfId="8" applyFont="1" applyFill="1" applyBorder="1" applyAlignment="1" applyProtection="1">
      <protection locked="0"/>
    </xf>
    <xf numFmtId="0" fontId="11" fillId="3" borderId="10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protection locked="0"/>
    </xf>
    <xf numFmtId="0" fontId="11" fillId="3" borderId="15" xfId="8" applyFont="1" applyFill="1" applyBorder="1" applyAlignment="1" applyProtection="1">
      <alignment wrapText="1"/>
      <protection locked="0"/>
    </xf>
    <xf numFmtId="3" fontId="8" fillId="9" borderId="3" xfId="0" applyNumberFormat="1" applyFont="1" applyFill="1" applyBorder="1" applyProtection="1">
      <protection locked="0"/>
    </xf>
    <xf numFmtId="3" fontId="8" fillId="9" borderId="11" xfId="0" applyNumberFormat="1" applyFont="1" applyFill="1" applyBorder="1" applyProtection="1">
      <protection locked="0"/>
    </xf>
    <xf numFmtId="0" fontId="11" fillId="39" borderId="9" xfId="0" applyFont="1" applyFill="1" applyBorder="1" applyAlignment="1" applyProtection="1">
      <alignment wrapText="1"/>
      <protection locked="0"/>
    </xf>
    <xf numFmtId="0" fontId="9" fillId="39" borderId="2" xfId="0" applyFont="1" applyFill="1" applyBorder="1" applyProtection="1">
      <protection locked="0"/>
    </xf>
    <xf numFmtId="0" fontId="11" fillId="39" borderId="13" xfId="0" applyFont="1" applyFill="1" applyBorder="1" applyProtection="1">
      <protection locked="0"/>
    </xf>
    <xf numFmtId="0" fontId="11" fillId="39" borderId="2" xfId="0" applyFont="1" applyFill="1" applyBorder="1" applyProtection="1">
      <protection locked="0"/>
    </xf>
    <xf numFmtId="0" fontId="8" fillId="39" borderId="13" xfId="0" applyFont="1" applyFill="1" applyBorder="1" applyProtection="1">
      <protection locked="0"/>
    </xf>
    <xf numFmtId="0" fontId="8" fillId="39" borderId="14" xfId="0" applyFont="1" applyFill="1" applyBorder="1" applyProtection="1">
      <protection locked="0"/>
    </xf>
    <xf numFmtId="0" fontId="11" fillId="39" borderId="1" xfId="0" applyFont="1" applyFill="1" applyBorder="1" applyProtection="1">
      <protection locked="0"/>
    </xf>
    <xf numFmtId="0" fontId="11" fillId="39" borderId="0" xfId="0" applyFont="1" applyFill="1" applyBorder="1" applyProtection="1">
      <protection locked="0"/>
    </xf>
    <xf numFmtId="0" fontId="8" fillId="39" borderId="0" xfId="0" applyFont="1" applyFill="1" applyBorder="1" applyProtection="1">
      <protection locked="0"/>
    </xf>
    <xf numFmtId="0" fontId="8" fillId="39" borderId="9" xfId="0" applyFont="1" applyFill="1" applyBorder="1" applyProtection="1">
      <protection locked="0"/>
    </xf>
    <xf numFmtId="0" fontId="11" fillId="39" borderId="3" xfId="0" applyFont="1" applyFill="1" applyBorder="1" applyProtection="1">
      <protection locked="0"/>
    </xf>
    <xf numFmtId="0" fontId="11" fillId="39" borderId="5" xfId="0" applyFont="1" applyFill="1" applyBorder="1" applyProtection="1">
      <protection locked="0"/>
    </xf>
    <xf numFmtId="0" fontId="11" fillId="39" borderId="3" xfId="0" applyFont="1" applyFill="1" applyBorder="1" applyAlignment="1" applyProtection="1">
      <alignment horizontal="center"/>
      <protection locked="0"/>
    </xf>
    <xf numFmtId="0" fontId="11" fillId="39" borderId="32" xfId="0" applyFont="1" applyFill="1" applyBorder="1" applyAlignment="1" applyProtection="1">
      <alignment horizontal="center"/>
      <protection locked="0"/>
    </xf>
    <xf numFmtId="0" fontId="11" fillId="39" borderId="12" xfId="0" applyFont="1" applyFill="1" applyBorder="1" applyAlignment="1" applyProtection="1">
      <alignment horizontal="center"/>
      <protection locked="0"/>
    </xf>
    <xf numFmtId="0" fontId="11" fillId="39" borderId="13" xfId="0" applyFont="1" applyFill="1" applyBorder="1" applyAlignment="1" applyProtection="1">
      <alignment horizontal="center"/>
      <protection locked="0"/>
    </xf>
    <xf numFmtId="0" fontId="11" fillId="39" borderId="6" xfId="0" applyFont="1" applyFill="1" applyBorder="1" applyAlignment="1" applyProtection="1">
      <alignment horizontal="center"/>
      <protection locked="0"/>
    </xf>
    <xf numFmtId="0" fontId="11" fillId="39" borderId="0" xfId="0" applyFont="1" applyFill="1" applyBorder="1" applyAlignment="1" applyProtection="1">
      <alignment horizontal="center"/>
      <protection locked="0"/>
    </xf>
    <xf numFmtId="0" fontId="11" fillId="39" borderId="3" xfId="0" applyFont="1" applyFill="1" applyBorder="1" applyAlignment="1" applyProtection="1">
      <alignment wrapText="1"/>
      <protection locked="0"/>
    </xf>
    <xf numFmtId="0" fontId="11" fillId="39" borderId="5" xfId="0" applyFont="1" applyFill="1" applyBorder="1" applyAlignment="1" applyProtection="1">
      <alignment wrapText="1"/>
      <protection locked="0"/>
    </xf>
    <xf numFmtId="0" fontId="11" fillId="39" borderId="11" xfId="0" applyFont="1" applyFill="1" applyBorder="1" applyAlignment="1" applyProtection="1">
      <alignment horizontal="center"/>
      <protection locked="0"/>
    </xf>
    <xf numFmtId="0" fontId="11" fillId="39" borderId="5" xfId="0" applyFont="1" applyFill="1" applyBorder="1" applyAlignment="1" applyProtection="1">
      <alignment horizontal="center"/>
      <protection locked="0"/>
    </xf>
    <xf numFmtId="0" fontId="11" fillId="39" borderId="2" xfId="0" applyFont="1" applyFill="1" applyBorder="1"/>
    <xf numFmtId="0" fontId="11" fillId="39" borderId="13" xfId="0" applyFont="1" applyFill="1" applyBorder="1"/>
    <xf numFmtId="0" fontId="11" fillId="39" borderId="12" xfId="0" applyFont="1" applyFill="1" applyBorder="1"/>
    <xf numFmtId="0" fontId="11" fillId="39" borderId="14" xfId="0" applyFont="1" applyFill="1" applyBorder="1" applyAlignment="1">
      <alignment horizontal="center" vertical="center"/>
    </xf>
    <xf numFmtId="0" fontId="11" fillId="39" borderId="9" xfId="0" applyFont="1" applyFill="1" applyBorder="1" applyAlignment="1">
      <alignment horizontal="center" vertical="center"/>
    </xf>
    <xf numFmtId="0" fontId="11" fillId="39" borderId="2" xfId="0" applyFont="1" applyFill="1" applyBorder="1" applyAlignment="1" applyProtection="1">
      <alignment horizontal="centerContinuous" vertical="center" wrapText="1"/>
      <protection locked="0"/>
    </xf>
    <xf numFmtId="0" fontId="11" fillId="39" borderId="12" xfId="0" applyFont="1" applyFill="1" applyBorder="1" applyAlignment="1" applyProtection="1">
      <alignment horizontal="center" wrapText="1"/>
      <protection locked="0"/>
    </xf>
    <xf numFmtId="0" fontId="11" fillId="39" borderId="14" xfId="0" applyFont="1" applyFill="1" applyBorder="1" applyAlignment="1" applyProtection="1">
      <alignment horizontal="center" wrapText="1"/>
      <protection locked="0"/>
    </xf>
    <xf numFmtId="0" fontId="11" fillId="39" borderId="13" xfId="0" applyFont="1" applyFill="1" applyBorder="1" applyAlignment="1" applyProtection="1">
      <alignment horizontal="center" wrapText="1"/>
      <protection locked="0"/>
    </xf>
    <xf numFmtId="0" fontId="11" fillId="39" borderId="4" xfId="0" applyFont="1" applyFill="1" applyBorder="1" applyAlignment="1" applyProtection="1">
      <alignment horizontal="left" vertical="center"/>
      <protection locked="0"/>
    </xf>
    <xf numFmtId="0" fontId="8" fillId="39" borderId="10" xfId="0" applyFont="1" applyFill="1" applyBorder="1" applyAlignment="1" applyProtection="1">
      <alignment wrapText="1"/>
      <protection locked="0"/>
    </xf>
    <xf numFmtId="0" fontId="8" fillId="39" borderId="15" xfId="0" applyFont="1" applyFill="1" applyBorder="1" applyAlignment="1" applyProtection="1">
      <alignment wrapText="1"/>
      <protection locked="0"/>
    </xf>
    <xf numFmtId="0" fontId="11" fillId="39" borderId="8" xfId="0" applyFont="1" applyFill="1" applyBorder="1" applyAlignment="1" applyProtection="1">
      <alignment horizontal="center" wrapText="1"/>
      <protection locked="0"/>
    </xf>
    <xf numFmtId="0" fontId="11" fillId="39" borderId="4" xfId="0" applyFont="1" applyFill="1" applyBorder="1" applyAlignment="1" applyProtection="1">
      <alignment wrapText="1"/>
      <protection locked="0"/>
    </xf>
    <xf numFmtId="0" fontId="12" fillId="0" borderId="64" xfId="0" applyFont="1" applyFill="1" applyBorder="1" applyAlignment="1" applyProtection="1">
      <alignment horizontal="center"/>
      <protection locked="0"/>
    </xf>
    <xf numFmtId="0" fontId="12" fillId="0" borderId="33" xfId="0" applyFont="1" applyFill="1" applyBorder="1" applyAlignment="1" applyProtection="1">
      <alignment horizontal="center"/>
      <protection locked="0"/>
    </xf>
    <xf numFmtId="0" fontId="11" fillId="0" borderId="67" xfId="0" applyFont="1" applyFill="1" applyBorder="1" applyAlignment="1" applyProtection="1">
      <alignment horizontal="center" vertical="top" wrapText="1"/>
      <protection locked="0"/>
    </xf>
    <xf numFmtId="0" fontId="11" fillId="0" borderId="68" xfId="0" applyFont="1" applyFill="1" applyBorder="1" applyAlignment="1" applyProtection="1">
      <alignment horizontal="center" vertical="top" wrapText="1"/>
      <protection locked="0"/>
    </xf>
    <xf numFmtId="0" fontId="9" fillId="39" borderId="1" xfId="0" applyFont="1" applyFill="1" applyBorder="1" applyProtection="1">
      <protection locked="0"/>
    </xf>
    <xf numFmtId="0" fontId="11" fillId="39" borderId="0" xfId="0" applyFont="1" applyFill="1" applyProtection="1">
      <protection locked="0"/>
    </xf>
    <xf numFmtId="0" fontId="11" fillId="39" borderId="6" xfId="0" applyFont="1" applyFill="1" applyBorder="1" applyProtection="1">
      <protection locked="0"/>
    </xf>
    <xf numFmtId="165" fontId="11" fillId="39" borderId="32" xfId="0" applyNumberFormat="1" applyFont="1" applyFill="1" applyBorder="1" applyAlignment="1" applyProtection="1">
      <alignment horizontal="center"/>
      <protection locked="0"/>
    </xf>
    <xf numFmtId="0" fontId="8" fillId="39" borderId="2" xfId="0" applyFont="1" applyFill="1" applyBorder="1" applyProtection="1">
      <protection locked="0"/>
    </xf>
    <xf numFmtId="0" fontId="9" fillId="39" borderId="6" xfId="0" applyFont="1" applyFill="1" applyBorder="1" applyAlignment="1" applyProtection="1">
      <alignment horizontal="right"/>
      <protection locked="0"/>
    </xf>
    <xf numFmtId="0" fontId="9" fillId="39" borderId="6" xfId="0" applyFont="1" applyFill="1" applyBorder="1" applyAlignment="1" applyProtection="1">
      <alignment horizontal="center"/>
      <protection locked="0"/>
    </xf>
    <xf numFmtId="0" fontId="11" fillId="39" borderId="6" xfId="0" applyFont="1" applyFill="1" applyBorder="1" applyAlignment="1" applyProtection="1">
      <alignment horizontal="right"/>
      <protection locked="0"/>
    </xf>
    <xf numFmtId="0" fontId="48" fillId="39" borderId="6" xfId="0" applyFont="1" applyFill="1" applyBorder="1" applyAlignment="1" applyProtection="1">
      <alignment horizontal="center"/>
      <protection locked="0"/>
    </xf>
    <xf numFmtId="0" fontId="11" fillId="39" borderId="11" xfId="0" applyFont="1" applyFill="1" applyBorder="1" applyAlignment="1" applyProtection="1">
      <alignment horizontal="right"/>
      <protection locked="0"/>
    </xf>
    <xf numFmtId="0" fontId="12" fillId="39" borderId="4" xfId="0" applyFont="1" applyFill="1" applyBorder="1" applyAlignment="1" applyProtection="1">
      <protection locked="0"/>
    </xf>
    <xf numFmtId="0" fontId="0" fillId="39" borderId="10" xfId="0" applyFill="1" applyBorder="1" applyAlignment="1" applyProtection="1">
      <protection locked="0"/>
    </xf>
    <xf numFmtId="0" fontId="0" fillId="39" borderId="15" xfId="0" applyFill="1" applyBorder="1" applyAlignment="1" applyProtection="1">
      <protection locked="0"/>
    </xf>
    <xf numFmtId="0" fontId="8" fillId="39" borderId="8" xfId="0" applyFont="1" applyFill="1" applyBorder="1" applyProtection="1">
      <protection locked="0"/>
    </xf>
    <xf numFmtId="0" fontId="120" fillId="39" borderId="4" xfId="0" applyFont="1" applyFill="1" applyBorder="1" applyAlignment="1" applyProtection="1">
      <protection locked="0"/>
    </xf>
    <xf numFmtId="0" fontId="6" fillId="39" borderId="10" xfId="0" applyFont="1" applyFill="1" applyBorder="1" applyAlignment="1" applyProtection="1">
      <protection locked="0"/>
    </xf>
    <xf numFmtId="0" fontId="6" fillId="39" borderId="15" xfId="0" applyFont="1" applyFill="1" applyBorder="1" applyAlignment="1" applyProtection="1">
      <protection locked="0"/>
    </xf>
    <xf numFmtId="0" fontId="11" fillId="39" borderId="15" xfId="0" applyFont="1" applyFill="1" applyBorder="1" applyProtection="1">
      <protection locked="0"/>
    </xf>
    <xf numFmtId="0" fontId="123" fillId="39" borderId="8" xfId="0" applyFont="1" applyFill="1" applyBorder="1" applyAlignment="1" applyProtection="1">
      <alignment horizontal="center" wrapText="1"/>
      <protection locked="0"/>
    </xf>
    <xf numFmtId="0" fontId="120" fillId="39" borderId="8" xfId="0" applyFont="1" applyFill="1" applyBorder="1" applyAlignment="1" applyProtection="1">
      <alignment horizontal="center" wrapText="1"/>
      <protection locked="0"/>
    </xf>
    <xf numFmtId="0" fontId="8" fillId="39" borderId="12" xfId="0" applyFont="1" applyFill="1" applyBorder="1" applyAlignment="1" applyProtection="1">
      <alignment horizontal="center" wrapText="1"/>
      <protection locked="0"/>
    </xf>
    <xf numFmtId="0" fontId="11" fillId="39" borderId="12" xfId="0" applyFont="1" applyFill="1" applyBorder="1" applyProtection="1">
      <protection locked="0"/>
    </xf>
    <xf numFmtId="0" fontId="8" fillId="39" borderId="32" xfId="0" applyFont="1" applyFill="1" applyBorder="1" applyProtection="1">
      <protection locked="0"/>
    </xf>
    <xf numFmtId="0" fontId="11" fillId="39" borderId="11" xfId="0" applyFont="1" applyFill="1" applyBorder="1" applyAlignment="1" applyProtection="1">
      <alignment horizontal="center" wrapText="1"/>
      <protection locked="0"/>
    </xf>
    <xf numFmtId="0" fontId="64" fillId="39" borderId="3" xfId="0" applyFont="1" applyFill="1" applyBorder="1" applyAlignment="1" applyProtection="1">
      <alignment wrapText="1"/>
      <protection locked="0"/>
    </xf>
    <xf numFmtId="1" fontId="117" fillId="0" borderId="0" xfId="22" applyNumberFormat="1" applyFont="1" applyBorder="1" applyAlignment="1">
      <alignment horizontal="right" vertical="center"/>
    </xf>
    <xf numFmtId="3" fontId="42" fillId="0" borderId="23" xfId="0" applyNumberFormat="1" applyFont="1" applyFill="1" applyBorder="1"/>
    <xf numFmtId="1" fontId="117" fillId="0" borderId="23" xfId="22" applyNumberFormat="1" applyFont="1" applyBorder="1" applyAlignment="1">
      <alignment horizontal="right" vertical="center"/>
    </xf>
    <xf numFmtId="3" fontId="92" fillId="0" borderId="23" xfId="0" applyNumberFormat="1" applyFont="1" applyFill="1" applyBorder="1"/>
    <xf numFmtId="3" fontId="42" fillId="0" borderId="23" xfId="0" applyNumberFormat="1" applyFont="1" applyBorder="1" applyAlignment="1"/>
    <xf numFmtId="0" fontId="117" fillId="0" borderId="0" xfId="73" applyNumberFormat="1" applyFont="1" applyFill="1" applyBorder="1"/>
    <xf numFmtId="3" fontId="92" fillId="12" borderId="23" xfId="0" applyNumberFormat="1" applyFont="1" applyFill="1" applyBorder="1"/>
    <xf numFmtId="3" fontId="92" fillId="12" borderId="23" xfId="0" applyNumberFormat="1" applyFont="1" applyFill="1" applyBorder="1" applyAlignment="1"/>
    <xf numFmtId="0" fontId="12" fillId="3" borderId="0" xfId="0" applyFont="1" applyFill="1" applyBorder="1" applyAlignment="1">
      <alignment horizontal="left" wrapText="1"/>
    </xf>
    <xf numFmtId="0" fontId="12" fillId="3" borderId="0" xfId="0" applyFont="1" applyFill="1" applyBorder="1" applyAlignment="1">
      <alignment horizontal="left" vertical="top" wrapText="1"/>
    </xf>
    <xf numFmtId="0" fontId="8" fillId="0" borderId="45" xfId="0" applyFont="1" applyBorder="1" applyAlignment="1">
      <alignment horizontal="right" vertical="center"/>
    </xf>
    <xf numFmtId="0" fontId="8" fillId="0" borderId="57" xfId="0" applyFont="1" applyBorder="1" applyAlignment="1">
      <alignment horizontal="right" vertical="center"/>
    </xf>
    <xf numFmtId="0" fontId="11" fillId="39" borderId="2" xfId="0" applyFont="1" applyFill="1" applyBorder="1" applyAlignment="1">
      <alignment vertical="center"/>
    </xf>
    <xf numFmtId="0" fontId="11" fillId="39" borderId="13" xfId="0" applyFont="1" applyFill="1" applyBorder="1" applyAlignment="1">
      <alignment vertical="center"/>
    </xf>
    <xf numFmtId="0" fontId="11" fillId="3" borderId="11" xfId="0" applyNumberFormat="1" applyFont="1" applyFill="1" applyBorder="1" applyAlignment="1" applyProtection="1">
      <alignment horizontal="center"/>
      <protection locked="0"/>
    </xf>
    <xf numFmtId="0" fontId="8" fillId="0" borderId="61" xfId="0" applyFont="1" applyFill="1" applyBorder="1" applyProtection="1">
      <protection locked="0"/>
    </xf>
    <xf numFmtId="0" fontId="8" fillId="0" borderId="21" xfId="0" applyFont="1" applyFill="1" applyBorder="1" applyProtection="1">
      <protection locked="0"/>
    </xf>
    <xf numFmtId="46" fontId="25" fillId="0" borderId="1" xfId="0" applyNumberFormat="1" applyFont="1" applyBorder="1" applyProtection="1">
      <protection locked="0"/>
    </xf>
    <xf numFmtId="0" fontId="11" fillId="39" borderId="1" xfId="0" applyFont="1" applyFill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125" fillId="0" borderId="0" xfId="0" applyFont="1" applyBorder="1" applyAlignment="1" applyProtection="1">
      <alignment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11" fillId="0" borderId="14" xfId="0" applyFont="1" applyBorder="1" applyAlignment="1">
      <alignment wrapText="1"/>
    </xf>
    <xf numFmtId="0" fontId="11" fillId="0" borderId="32" xfId="0" applyFont="1" applyBorder="1" applyAlignment="1">
      <alignment horizontal="left" wrapText="1"/>
    </xf>
    <xf numFmtId="0" fontId="44" fillId="3" borderId="1" xfId="0" applyFont="1" applyFill="1" applyBorder="1" applyProtection="1">
      <protection locked="0"/>
    </xf>
    <xf numFmtId="0" fontId="44" fillId="3" borderId="0" xfId="0" applyFont="1" applyFill="1" applyBorder="1" applyProtection="1">
      <protection locked="0"/>
    </xf>
    <xf numFmtId="0" fontId="44" fillId="3" borderId="1" xfId="0" applyFont="1" applyFill="1" applyBorder="1" applyAlignment="1" applyProtection="1">
      <alignment horizontal="center"/>
      <protection locked="0"/>
    </xf>
    <xf numFmtId="0" fontId="94" fillId="3" borderId="1" xfId="0" applyFont="1" applyFill="1" applyBorder="1" applyAlignment="1" applyProtection="1">
      <alignment horizontal="center"/>
      <protection locked="0"/>
    </xf>
    <xf numFmtId="0" fontId="44" fillId="3" borderId="6" xfId="0" applyFont="1" applyFill="1" applyBorder="1" applyProtection="1">
      <protection locked="0"/>
    </xf>
    <xf numFmtId="0" fontId="44" fillId="3" borderId="6" xfId="0" applyFont="1" applyFill="1" applyBorder="1" applyAlignment="1" applyProtection="1">
      <alignment horizontal="center"/>
      <protection locked="0"/>
    </xf>
    <xf numFmtId="0" fontId="44" fillId="3" borderId="0" xfId="0" applyFont="1" applyFill="1" applyProtection="1">
      <protection locked="0"/>
    </xf>
    <xf numFmtId="0" fontId="94" fillId="3" borderId="3" xfId="0" applyFont="1" applyFill="1" applyBorder="1" applyAlignment="1" applyProtection="1">
      <alignment horizontal="center"/>
      <protection locked="0"/>
    </xf>
    <xf numFmtId="0" fontId="44" fillId="3" borderId="11" xfId="0" applyFont="1" applyFill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0" borderId="10" xfId="0" applyFont="1" applyBorder="1" applyProtection="1">
      <protection locked="0"/>
    </xf>
    <xf numFmtId="0" fontId="32" fillId="0" borderId="8" xfId="0" applyFont="1" applyBorder="1" applyProtection="1">
      <protection locked="0"/>
    </xf>
    <xf numFmtId="0" fontId="44" fillId="4" borderId="8" xfId="0" applyFont="1" applyFill="1" applyBorder="1" applyProtection="1"/>
    <xf numFmtId="164" fontId="44" fillId="4" borderId="8" xfId="5" applyFont="1" applyFill="1" applyBorder="1" applyProtection="1"/>
    <xf numFmtId="168" fontId="44" fillId="4" borderId="15" xfId="5" applyNumberFormat="1" applyFont="1" applyFill="1" applyBorder="1" applyProtection="1"/>
    <xf numFmtId="168" fontId="44" fillId="4" borderId="8" xfId="5" applyNumberFormat="1" applyFont="1" applyFill="1" applyBorder="1" applyProtection="1"/>
    <xf numFmtId="0" fontId="32" fillId="0" borderId="0" xfId="0" applyFont="1" applyBorder="1" applyProtection="1">
      <protection locked="0"/>
    </xf>
    <xf numFmtId="0" fontId="32" fillId="0" borderId="0" xfId="0" applyFont="1"/>
    <xf numFmtId="0" fontId="46" fillId="0" borderId="0" xfId="0" applyFont="1" applyBorder="1"/>
    <xf numFmtId="0" fontId="8" fillId="37" borderId="0" xfId="8" applyFont="1" applyFill="1" applyBorder="1" applyProtection="1">
      <protection locked="0"/>
    </xf>
    <xf numFmtId="0" fontId="8" fillId="37" borderId="2" xfId="8" applyFont="1" applyFill="1" applyBorder="1" applyProtection="1">
      <protection locked="0"/>
    </xf>
    <xf numFmtId="0" fontId="8" fillId="37" borderId="13" xfId="8" applyFont="1" applyFill="1" applyBorder="1" applyProtection="1">
      <protection locked="0"/>
    </xf>
    <xf numFmtId="0" fontId="8" fillId="37" borderId="14" xfId="8" applyFont="1" applyFill="1" applyBorder="1" applyProtection="1">
      <protection locked="0"/>
    </xf>
    <xf numFmtId="0" fontId="8" fillId="37" borderId="1" xfId="8" applyFont="1" applyFill="1" applyBorder="1" applyProtection="1">
      <protection locked="0"/>
    </xf>
    <xf numFmtId="0" fontId="8" fillId="37" borderId="9" xfId="8" applyFont="1" applyFill="1" applyBorder="1" applyProtection="1">
      <protection locked="0"/>
    </xf>
    <xf numFmtId="0" fontId="11" fillId="37" borderId="0" xfId="0" applyFont="1" applyFill="1" applyBorder="1" applyProtection="1"/>
    <xf numFmtId="0" fontId="11" fillId="37" borderId="1" xfId="0" applyFont="1" applyFill="1" applyBorder="1" applyProtection="1"/>
    <xf numFmtId="0" fontId="11" fillId="37" borderId="9" xfId="0" applyFont="1" applyFill="1" applyBorder="1" applyProtection="1"/>
    <xf numFmtId="0" fontId="11" fillId="37" borderId="3" xfId="0" applyFont="1" applyFill="1" applyBorder="1" applyProtection="1"/>
    <xf numFmtId="0" fontId="11" fillId="37" borderId="5" xfId="0" applyFont="1" applyFill="1" applyBorder="1" applyProtection="1"/>
    <xf numFmtId="0" fontId="11" fillId="37" borderId="32" xfId="0" applyFont="1" applyFill="1" applyBorder="1" applyProtection="1"/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5" fillId="0" borderId="1" xfId="0" applyFont="1" applyFill="1" applyBorder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164" fontId="8" fillId="40" borderId="8" xfId="5" applyFont="1" applyFill="1" applyBorder="1" applyProtection="1">
      <protection locked="0"/>
    </xf>
    <xf numFmtId="164" fontId="11" fillId="0" borderId="0" xfId="5" applyFont="1" applyBorder="1" applyAlignment="1" applyProtection="1">
      <alignment vertical="top"/>
      <protection locked="0"/>
    </xf>
    <xf numFmtId="0" fontId="65" fillId="0" borderId="0" xfId="0" applyFont="1"/>
    <xf numFmtId="0" fontId="65" fillId="0" borderId="8" xfId="0" applyFont="1" applyBorder="1" applyAlignment="1" applyProtection="1">
      <alignment horizontal="center"/>
      <protection locked="0"/>
    </xf>
    <xf numFmtId="0" fontId="65" fillId="0" borderId="0" xfId="8" applyFont="1" applyFill="1" applyProtection="1">
      <protection locked="0"/>
    </xf>
    <xf numFmtId="0" fontId="8" fillId="0" borderId="8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46" fontId="8" fillId="0" borderId="11" xfId="0" applyNumberFormat="1" applyFont="1" applyBorder="1" applyAlignment="1" applyProtection="1">
      <alignment wrapText="1"/>
      <protection locked="0"/>
    </xf>
    <xf numFmtId="0" fontId="128" fillId="0" borderId="0" xfId="0" applyFont="1" applyBorder="1" applyProtection="1">
      <protection locked="0"/>
    </xf>
    <xf numFmtId="0" fontId="128" fillId="0" borderId="0" xfId="0" applyFont="1" applyBorder="1"/>
    <xf numFmtId="0" fontId="128" fillId="0" borderId="0" xfId="0" applyFont="1" applyProtection="1">
      <protection locked="0"/>
    </xf>
    <xf numFmtId="0" fontId="128" fillId="0" borderId="0" xfId="0" applyFont="1"/>
    <xf numFmtId="0" fontId="128" fillId="0" borderId="0" xfId="810" applyFont="1" applyFill="1"/>
    <xf numFmtId="0" fontId="11" fillId="0" borderId="6" xfId="0" applyFont="1" applyFill="1" applyBorder="1" applyAlignment="1">
      <alignment horizontal="center" wrapText="1"/>
    </xf>
    <xf numFmtId="0" fontId="30" fillId="0" borderId="0" xfId="0" applyFont="1" applyFill="1"/>
    <xf numFmtId="0" fontId="11" fillId="0" borderId="0" xfId="0" applyFont="1" applyFill="1"/>
    <xf numFmtId="0" fontId="8" fillId="4" borderId="11" xfId="0" applyFont="1" applyFill="1" applyBorder="1"/>
    <xf numFmtId="0" fontId="8" fillId="0" borderId="54" xfId="0" applyFont="1" applyBorder="1"/>
    <xf numFmtId="0" fontId="8" fillId="0" borderId="45" xfId="0" applyFont="1" applyBorder="1"/>
    <xf numFmtId="0" fontId="8" fillId="0" borderId="57" xfId="0" applyFont="1" applyBorder="1"/>
    <xf numFmtId="0" fontId="8" fillId="37" borderId="5" xfId="0" applyFont="1" applyFill="1" applyBorder="1" applyAlignment="1" applyProtection="1">
      <alignment horizontal="center" vertical="center" wrapText="1"/>
      <protection locked="0"/>
    </xf>
    <xf numFmtId="0" fontId="8" fillId="37" borderId="32" xfId="0" applyFont="1" applyFill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wrapText="1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0" xfId="0" applyFont="1" applyBorder="1" applyAlignment="1">
      <alignment wrapText="1"/>
    </xf>
    <xf numFmtId="0" fontId="11" fillId="39" borderId="4" xfId="0" applyFont="1" applyFill="1" applyBorder="1"/>
    <xf numFmtId="0" fontId="11" fillId="39" borderId="10" xfId="0" applyFont="1" applyFill="1" applyBorder="1"/>
    <xf numFmtId="0" fontId="11" fillId="39" borderId="8" xfId="0" applyFont="1" applyFill="1" applyBorder="1" applyAlignment="1">
      <alignment wrapText="1"/>
    </xf>
    <xf numFmtId="0" fontId="8" fillId="0" borderId="23" xfId="0" applyFont="1" applyBorder="1"/>
    <xf numFmtId="0" fontId="8" fillId="0" borderId="42" xfId="0" applyFont="1" applyBorder="1"/>
    <xf numFmtId="0" fontId="130" fillId="0" borderId="2" xfId="0" applyFont="1" applyBorder="1"/>
    <xf numFmtId="0" fontId="8" fillId="0" borderId="17" xfId="0" applyFont="1" applyBorder="1" applyAlignment="1">
      <alignment horizontal="right" vertical="center"/>
    </xf>
    <xf numFmtId="2" fontId="8" fillId="0" borderId="8" xfId="0" applyNumberFormat="1" applyFont="1" applyBorder="1"/>
    <xf numFmtId="2" fontId="8" fillId="0" borderId="15" xfId="0" applyNumberFormat="1" applyFont="1" applyBorder="1"/>
    <xf numFmtId="2" fontId="8" fillId="0" borderId="15" xfId="2" applyNumberFormat="1" applyFont="1" applyBorder="1"/>
    <xf numFmtId="0" fontId="8" fillId="4" borderId="8" xfId="8" applyFont="1" applyFill="1" applyBorder="1" applyProtection="1"/>
    <xf numFmtId="0" fontId="11" fillId="0" borderId="8" xfId="8" applyFont="1" applyBorder="1" applyProtection="1">
      <protection locked="0"/>
    </xf>
    <xf numFmtId="0" fontId="11" fillId="0" borderId="5" xfId="8" applyFont="1" applyBorder="1" applyProtection="1">
      <protection locked="0"/>
    </xf>
    <xf numFmtId="0" fontId="8" fillId="0" borderId="50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4" xfId="0" applyNumberFormat="1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1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1" fillId="0" borderId="12" xfId="0" applyFont="1" applyFill="1" applyBorder="1" applyAlignment="1" applyProtection="1">
      <alignment horizontal="center" wrapText="1"/>
      <protection locked="0"/>
    </xf>
    <xf numFmtId="0" fontId="11" fillId="0" borderId="11" xfId="0" applyFont="1" applyFill="1" applyBorder="1" applyAlignment="1" applyProtection="1">
      <alignment horizontal="center" wrapText="1"/>
      <protection locked="0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5" xfId="0" applyFont="1" applyFill="1" applyBorder="1" applyAlignment="1" applyProtection="1">
      <alignment horizontal="center" wrapText="1"/>
      <protection locked="0"/>
    </xf>
    <xf numFmtId="0" fontId="11" fillId="3" borderId="1" xfId="0" applyFont="1" applyFill="1" applyBorder="1" applyAlignment="1" applyProtection="1">
      <alignment horizontal="center" vertical="top" wrapText="1"/>
      <protection locked="0"/>
    </xf>
    <xf numFmtId="0" fontId="11" fillId="3" borderId="0" xfId="0" applyFont="1" applyFill="1" applyBorder="1" applyAlignment="1" applyProtection="1">
      <alignment horizontal="center" vertical="top" wrapText="1"/>
      <protection locked="0"/>
    </xf>
    <xf numFmtId="0" fontId="11" fillId="3" borderId="9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1" fillId="3" borderId="10" xfId="0" applyFont="1" applyFill="1" applyBorder="1" applyAlignment="1" applyProtection="1">
      <alignment horizontal="center" wrapText="1"/>
      <protection locked="0"/>
    </xf>
    <xf numFmtId="0" fontId="11" fillId="0" borderId="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84" xfId="0" applyFont="1" applyBorder="1" applyAlignment="1">
      <alignment vertical="center" wrapText="1"/>
    </xf>
    <xf numFmtId="0" fontId="8" fillId="37" borderId="2" xfId="0" applyFont="1" applyFill="1" applyBorder="1" applyAlignment="1" applyProtection="1">
      <alignment horizontal="center" vertical="center" wrapText="1"/>
    </xf>
    <xf numFmtId="0" fontId="8" fillId="37" borderId="13" xfId="0" applyFont="1" applyFill="1" applyBorder="1" applyAlignment="1" applyProtection="1">
      <alignment horizontal="center" vertical="center" wrapText="1"/>
    </xf>
    <xf numFmtId="0" fontId="8" fillId="37" borderId="14" xfId="0" applyFont="1" applyFill="1" applyBorder="1" applyAlignment="1" applyProtection="1">
      <alignment horizontal="center" vertical="center" wrapText="1"/>
    </xf>
    <xf numFmtId="0" fontId="8" fillId="37" borderId="0" xfId="0" applyFont="1" applyFill="1" applyBorder="1" applyAlignment="1" applyProtection="1">
      <alignment horizontal="center" vertical="center" wrapText="1"/>
    </xf>
    <xf numFmtId="0" fontId="8" fillId="37" borderId="9" xfId="0" applyFont="1" applyFill="1" applyBorder="1" applyAlignment="1" applyProtection="1">
      <alignment horizontal="center" vertical="center" wrapText="1"/>
    </xf>
    <xf numFmtId="0" fontId="8" fillId="37" borderId="3" xfId="0" applyFont="1" applyFill="1" applyBorder="1" applyAlignment="1" applyProtection="1">
      <alignment horizontal="center" vertical="center" wrapText="1"/>
    </xf>
    <xf numFmtId="0" fontId="8" fillId="37" borderId="5" xfId="0" applyFont="1" applyFill="1" applyBorder="1" applyAlignment="1" applyProtection="1">
      <alignment horizontal="center" vertical="center" wrapText="1"/>
    </xf>
    <xf numFmtId="0" fontId="8" fillId="37" borderId="32" xfId="0" applyFont="1" applyFill="1" applyBorder="1" applyAlignment="1" applyProtection="1">
      <alignment horizontal="center" vertical="center" wrapText="1"/>
    </xf>
    <xf numFmtId="0" fontId="8" fillId="37" borderId="1" xfId="0" applyFont="1" applyFill="1" applyBorder="1" applyAlignment="1" applyProtection="1">
      <alignment horizontal="center" vertical="center" wrapText="1"/>
    </xf>
    <xf numFmtId="0" fontId="8" fillId="37" borderId="2" xfId="0" applyFont="1" applyFill="1" applyBorder="1" applyAlignment="1" applyProtection="1">
      <alignment horizontal="center" vertical="center" wrapText="1"/>
      <protection locked="0"/>
    </xf>
    <xf numFmtId="0" fontId="8" fillId="37" borderId="13" xfId="0" applyFont="1" applyFill="1" applyBorder="1" applyAlignment="1" applyProtection="1">
      <alignment horizontal="center" vertical="center" wrapText="1"/>
      <protection locked="0"/>
    </xf>
    <xf numFmtId="0" fontId="8" fillId="37" borderId="14" xfId="0" applyFont="1" applyFill="1" applyBorder="1" applyAlignment="1" applyProtection="1">
      <alignment horizontal="center" vertical="center" wrapText="1"/>
      <protection locked="0"/>
    </xf>
    <xf numFmtId="0" fontId="8" fillId="37" borderId="1" xfId="0" applyFont="1" applyFill="1" applyBorder="1" applyAlignment="1" applyProtection="1">
      <alignment horizontal="center" vertical="center" wrapText="1"/>
      <protection locked="0"/>
    </xf>
    <xf numFmtId="0" fontId="8" fillId="37" borderId="0" xfId="0" applyFont="1" applyFill="1" applyBorder="1" applyAlignment="1" applyProtection="1">
      <alignment horizontal="center" vertical="center" wrapText="1"/>
      <protection locked="0"/>
    </xf>
    <xf numFmtId="0" fontId="8" fillId="37" borderId="9" xfId="0" applyFont="1" applyFill="1" applyBorder="1" applyAlignment="1" applyProtection="1">
      <alignment horizontal="center" vertical="center" wrapText="1"/>
      <protection locked="0"/>
    </xf>
    <xf numFmtId="0" fontId="8" fillId="37" borderId="3" xfId="0" applyFont="1" applyFill="1" applyBorder="1" applyAlignment="1" applyProtection="1">
      <alignment horizontal="center" vertical="center" wrapText="1"/>
      <protection locked="0"/>
    </xf>
    <xf numFmtId="0" fontId="8" fillId="37" borderId="5" xfId="0" applyFont="1" applyFill="1" applyBorder="1" applyAlignment="1" applyProtection="1">
      <alignment horizontal="center" vertical="center" wrapText="1"/>
      <protection locked="0"/>
    </xf>
    <xf numFmtId="0" fontId="8" fillId="37" borderId="32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left" wrapText="1"/>
      <protection locked="0"/>
    </xf>
    <xf numFmtId="0" fontId="8" fillId="0" borderId="43" xfId="0" applyFont="1" applyBorder="1" applyAlignment="1" applyProtection="1">
      <alignment horizontal="left" wrapText="1"/>
      <protection locked="0"/>
    </xf>
    <xf numFmtId="0" fontId="8" fillId="0" borderId="44" xfId="0" applyFont="1" applyBorder="1" applyAlignment="1" applyProtection="1">
      <alignment horizontal="left" wrapText="1"/>
      <protection locked="0"/>
    </xf>
    <xf numFmtId="0" fontId="25" fillId="0" borderId="50" xfId="0" applyFont="1" applyBorder="1" applyAlignment="1" applyProtection="1">
      <alignment horizontal="left" vertical="top" wrapText="1"/>
      <protection locked="0"/>
    </xf>
    <xf numFmtId="0" fontId="25" fillId="0" borderId="23" xfId="0" applyFont="1" applyBorder="1" applyAlignment="1" applyProtection="1">
      <alignment horizontal="left" vertical="top" wrapText="1"/>
      <protection locked="0"/>
    </xf>
    <xf numFmtId="0" fontId="25" fillId="0" borderId="42" xfId="0" applyFont="1" applyBorder="1" applyAlignment="1" applyProtection="1">
      <alignment horizontal="left" vertical="top" wrapText="1"/>
      <protection locked="0"/>
    </xf>
    <xf numFmtId="0" fontId="8" fillId="0" borderId="50" xfId="0" applyFont="1" applyBorder="1" applyAlignment="1" applyProtection="1">
      <alignment horizontal="left" wrapText="1"/>
      <protection locked="0"/>
    </xf>
    <xf numFmtId="0" fontId="8" fillId="0" borderId="23" xfId="0" applyFont="1" applyBorder="1" applyAlignment="1" applyProtection="1">
      <alignment horizontal="left" wrapText="1"/>
      <protection locked="0"/>
    </xf>
    <xf numFmtId="0" fontId="8" fillId="0" borderId="42" xfId="0" applyFont="1" applyBorder="1" applyAlignment="1" applyProtection="1">
      <alignment horizontal="left" wrapText="1"/>
      <protection locked="0"/>
    </xf>
    <xf numFmtId="0" fontId="8" fillId="0" borderId="96" xfId="0" applyFont="1" applyBorder="1" applyAlignment="1" applyProtection="1">
      <alignment horizontal="left"/>
      <protection locked="0"/>
    </xf>
    <xf numFmtId="0" fontId="8" fillId="0" borderId="97" xfId="0" applyFont="1" applyBorder="1" applyAlignment="1" applyProtection="1">
      <alignment horizontal="left"/>
      <protection locked="0"/>
    </xf>
    <xf numFmtId="0" fontId="8" fillId="0" borderId="98" xfId="0" applyFont="1" applyBorder="1" applyAlignment="1" applyProtection="1">
      <alignment horizontal="left"/>
      <protection locked="0"/>
    </xf>
    <xf numFmtId="0" fontId="8" fillId="5" borderId="51" xfId="0" applyFont="1" applyFill="1" applyBorder="1" applyAlignment="1" applyProtection="1">
      <alignment horizontal="left"/>
      <protection locked="0"/>
    </xf>
    <xf numFmtId="0" fontId="8" fillId="5" borderId="60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66" xfId="0" applyFont="1" applyFill="1" applyBorder="1" applyAlignment="1" applyProtection="1">
      <alignment horizontal="left" vertical="top" wrapText="1"/>
      <protection locked="0"/>
    </xf>
    <xf numFmtId="0" fontId="8" fillId="5" borderId="67" xfId="0" applyFont="1" applyFill="1" applyBorder="1" applyAlignment="1" applyProtection="1">
      <alignment horizontal="left" vertical="top" wrapText="1"/>
      <protection locked="0"/>
    </xf>
    <xf numFmtId="0" fontId="8" fillId="5" borderId="99" xfId="0" applyFont="1" applyFill="1" applyBorder="1" applyAlignment="1" applyProtection="1">
      <alignment horizontal="left" vertical="top" wrapText="1"/>
      <protection locked="0"/>
    </xf>
    <xf numFmtId="0" fontId="11" fillId="5" borderId="4" xfId="0" applyFont="1" applyFill="1" applyBorder="1" applyAlignment="1" applyProtection="1">
      <alignment horizontal="left" wrapText="1"/>
      <protection locked="0"/>
    </xf>
    <xf numFmtId="0" fontId="11" fillId="5" borderId="10" xfId="0" applyFont="1" applyFill="1" applyBorder="1" applyAlignment="1" applyProtection="1">
      <alignment horizontal="left" wrapText="1"/>
      <protection locked="0"/>
    </xf>
    <xf numFmtId="0" fontId="11" fillId="5" borderId="15" xfId="0" applyFont="1" applyFill="1" applyBorder="1" applyAlignment="1" applyProtection="1">
      <alignment horizontal="left" wrapText="1"/>
      <protection locked="0"/>
    </xf>
    <xf numFmtId="0" fontId="42" fillId="0" borderId="0" xfId="0" applyFont="1" applyFill="1" applyBorder="1" applyAlignment="1">
      <alignment horizontal="center" wrapText="1"/>
    </xf>
    <xf numFmtId="0" fontId="8" fillId="0" borderId="53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/>
    </xf>
    <xf numFmtId="0" fontId="8" fillId="0" borderId="56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1" fontId="83" fillId="38" borderId="12" xfId="8" applyNumberFormat="1" applyFont="1" applyFill="1" applyBorder="1" applyAlignment="1" applyProtection="1">
      <alignment horizontal="center" wrapText="1"/>
      <protection locked="0"/>
    </xf>
    <xf numFmtId="1" fontId="83" fillId="38" borderId="6" xfId="8" applyNumberFormat="1" applyFont="1" applyFill="1" applyBorder="1" applyAlignment="1" applyProtection="1">
      <alignment horizontal="center" wrapText="1"/>
      <protection locked="0"/>
    </xf>
    <xf numFmtId="1" fontId="83" fillId="38" borderId="11" xfId="8" applyNumberFormat="1" applyFont="1" applyFill="1" applyBorder="1" applyAlignment="1" applyProtection="1">
      <alignment horizontal="center" wrapText="1"/>
      <protection locked="0"/>
    </xf>
    <xf numFmtId="0" fontId="40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16" fontId="40" fillId="0" borderId="0" xfId="0" applyNumberFormat="1" applyFont="1" applyBorder="1" applyAlignment="1" applyProtection="1">
      <alignment horizontal="center"/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 applyProtection="1">
      <alignment horizontal="center" wrapText="1"/>
      <protection locked="0"/>
    </xf>
    <xf numFmtId="0" fontId="8" fillId="0" borderId="4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11" fillId="3" borderId="4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30" fillId="0" borderId="13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 indent="1"/>
    </xf>
    <xf numFmtId="0" fontId="8" fillId="0" borderId="56" xfId="0" applyFont="1" applyBorder="1" applyAlignment="1">
      <alignment horizontal="left" vertical="top" wrapText="1" indent="1"/>
    </xf>
    <xf numFmtId="0" fontId="8" fillId="38" borderId="2" xfId="0" applyFont="1" applyFill="1" applyBorder="1" applyAlignment="1" applyProtection="1">
      <alignment horizontal="center" vertical="center" wrapText="1"/>
    </xf>
    <xf numFmtId="0" fontId="8" fillId="38" borderId="13" xfId="0" applyFont="1" applyFill="1" applyBorder="1" applyAlignment="1" applyProtection="1">
      <alignment horizontal="center" vertical="center" wrapText="1"/>
    </xf>
    <xf numFmtId="0" fontId="8" fillId="38" borderId="14" xfId="0" applyFont="1" applyFill="1" applyBorder="1" applyAlignment="1" applyProtection="1">
      <alignment horizontal="center" vertical="center" wrapText="1"/>
    </xf>
    <xf numFmtId="0" fontId="8" fillId="38" borderId="0" xfId="0" applyFont="1" applyFill="1" applyBorder="1" applyAlignment="1" applyProtection="1">
      <alignment horizontal="center" vertical="center" wrapText="1"/>
    </xf>
    <xf numFmtId="0" fontId="8" fillId="38" borderId="9" xfId="0" applyFont="1" applyFill="1" applyBorder="1" applyAlignment="1" applyProtection="1">
      <alignment horizontal="center" vertical="center" wrapText="1"/>
    </xf>
    <xf numFmtId="0" fontId="8" fillId="38" borderId="5" xfId="0" applyFont="1" applyFill="1" applyBorder="1" applyAlignment="1" applyProtection="1">
      <alignment horizontal="center" vertical="center" wrapText="1"/>
    </xf>
    <xf numFmtId="0" fontId="8" fillId="38" borderId="32" xfId="0" applyFont="1" applyFill="1" applyBorder="1" applyAlignment="1" applyProtection="1">
      <alignment horizontal="center" vertical="center" wrapText="1"/>
    </xf>
    <xf numFmtId="1" fontId="83" fillId="38" borderId="12" xfId="0" applyNumberFormat="1" applyFont="1" applyFill="1" applyBorder="1" applyAlignment="1" applyProtection="1">
      <alignment horizontal="center" wrapText="1"/>
      <protection locked="0"/>
    </xf>
    <xf numFmtId="1" fontId="83" fillId="38" borderId="6" xfId="0" applyNumberFormat="1" applyFont="1" applyFill="1" applyBorder="1" applyAlignment="1" applyProtection="1">
      <alignment horizontal="center" wrapText="1"/>
      <protection locked="0"/>
    </xf>
    <xf numFmtId="1" fontId="83" fillId="38" borderId="11" xfId="0" applyNumberFormat="1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9" xfId="0" applyFont="1" applyBorder="1" applyAlignment="1" applyProtection="1">
      <alignment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1" fillId="0" borderId="4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protection locked="0"/>
    </xf>
    <xf numFmtId="0" fontId="6" fillId="0" borderId="9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8" fillId="0" borderId="1" xfId="0" quotePrefix="1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39" borderId="2" xfId="0" applyFont="1" applyFill="1" applyBorder="1" applyAlignment="1" applyProtection="1">
      <alignment wrapText="1"/>
      <protection locked="0"/>
    </xf>
    <xf numFmtId="0" fontId="12" fillId="39" borderId="13" xfId="0" applyFont="1" applyFill="1" applyBorder="1" applyAlignment="1" applyProtection="1">
      <alignment wrapText="1"/>
      <protection locked="0"/>
    </xf>
    <xf numFmtId="0" fontId="12" fillId="39" borderId="14" xfId="0" applyFont="1" applyFill="1" applyBorder="1" applyAlignment="1" applyProtection="1">
      <alignment wrapText="1"/>
      <protection locked="0"/>
    </xf>
    <xf numFmtId="0" fontId="11" fillId="39" borderId="3" xfId="0" applyFont="1" applyFill="1" applyBorder="1" applyAlignment="1" applyProtection="1">
      <alignment vertical="top" wrapText="1"/>
      <protection locked="0"/>
    </xf>
    <xf numFmtId="0" fontId="0" fillId="39" borderId="5" xfId="0" applyFill="1" applyBorder="1" applyAlignment="1" applyProtection="1">
      <protection locked="0"/>
    </xf>
    <xf numFmtId="0" fontId="0" fillId="39" borderId="32" xfId="0" applyFill="1" applyBorder="1" applyAlignment="1" applyProtection="1">
      <protection locked="0"/>
    </xf>
    <xf numFmtId="0" fontId="12" fillId="3" borderId="12" xfId="0" applyFont="1" applyFill="1" applyBorder="1" applyAlignment="1" applyProtection="1">
      <alignment horizontal="center" wrapText="1"/>
      <protection locked="0"/>
    </xf>
    <xf numFmtId="0" fontId="12" fillId="3" borderId="6" xfId="0" applyFont="1" applyFill="1" applyBorder="1" applyAlignment="1" applyProtection="1">
      <alignment horizontal="center" wrapText="1"/>
      <protection locked="0"/>
    </xf>
    <xf numFmtId="0" fontId="12" fillId="3" borderId="11" xfId="0" applyFont="1" applyFill="1" applyBorder="1" applyAlignment="1" applyProtection="1">
      <alignment horizontal="center" wrapText="1"/>
      <protection locked="0"/>
    </xf>
    <xf numFmtId="0" fontId="11" fillId="0" borderId="3" xfId="0" applyFont="1" applyFill="1" applyBorder="1" applyAlignment="1" applyProtection="1">
      <alignment horizontal="center" wrapText="1"/>
      <protection locked="0"/>
    </xf>
    <xf numFmtId="0" fontId="11" fillId="0" borderId="32" xfId="0" applyFont="1" applyFill="1" applyBorder="1" applyAlignment="1" applyProtection="1">
      <alignment horizontal="center" wrapText="1"/>
      <protection locked="0"/>
    </xf>
    <xf numFmtId="0" fontId="8" fillId="0" borderId="2" xfId="0" quotePrefix="1" applyFont="1" applyFill="1" applyBorder="1" applyAlignment="1" applyProtection="1">
      <alignment wrapText="1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64" fillId="39" borderId="3" xfId="0" applyFont="1" applyFill="1" applyBorder="1" applyAlignment="1" applyProtection="1">
      <alignment wrapText="1"/>
      <protection locked="0"/>
    </xf>
    <xf numFmtId="0" fontId="66" fillId="39" borderId="5" xfId="0" applyFont="1" applyFill="1" applyBorder="1" applyAlignment="1" applyProtection="1">
      <protection locked="0"/>
    </xf>
    <xf numFmtId="0" fontId="67" fillId="39" borderId="32" xfId="0" applyFont="1" applyFill="1" applyBorder="1" applyAlignment="1" applyProtection="1">
      <protection locked="0"/>
    </xf>
    <xf numFmtId="0" fontId="11" fillId="4" borderId="4" xfId="0" applyFont="1" applyFill="1" applyBorder="1" applyAlignment="1" applyProtection="1"/>
    <xf numFmtId="0" fontId="6" fillId="4" borderId="15" xfId="0" applyFont="1" applyFill="1" applyBorder="1" applyAlignment="1" applyProtection="1"/>
    <xf numFmtId="0" fontId="11" fillId="0" borderId="4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85" xfId="0" applyFont="1" applyBorder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8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11" fillId="3" borderId="2" xfId="0" applyFont="1" applyFill="1" applyBorder="1" applyAlignment="1" applyProtection="1">
      <alignment horizontal="left" vertical="top" wrapText="1"/>
      <protection locked="0"/>
    </xf>
    <xf numFmtId="0" fontId="11" fillId="3" borderId="13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11" fillId="3" borderId="3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11" fillId="39" borderId="1" xfId="0" applyFont="1" applyFill="1" applyBorder="1" applyAlignment="1">
      <alignment horizontal="left" vertical="top" wrapText="1"/>
    </xf>
    <xf numFmtId="0" fontId="11" fillId="39" borderId="0" xfId="0" applyFont="1" applyFill="1" applyBorder="1" applyAlignment="1">
      <alignment horizontal="left" vertical="top" wrapText="1"/>
    </xf>
    <xf numFmtId="0" fontId="11" fillId="39" borderId="9" xfId="0" applyFont="1" applyFill="1" applyBorder="1" applyAlignment="1">
      <alignment horizontal="left" vertical="top" wrapText="1"/>
    </xf>
    <xf numFmtId="0" fontId="8" fillId="0" borderId="51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left" vertical="top" wrapText="1"/>
    </xf>
    <xf numFmtId="0" fontId="11" fillId="39" borderId="1" xfId="0" applyFont="1" applyFill="1" applyBorder="1" applyAlignment="1" applyProtection="1">
      <protection locked="0"/>
    </xf>
    <xf numFmtId="0" fontId="0" fillId="39" borderId="0" xfId="0" applyFill="1" applyBorder="1" applyAlignment="1" applyProtection="1">
      <protection locked="0"/>
    </xf>
    <xf numFmtId="0" fontId="0" fillId="39" borderId="9" xfId="0" applyFill="1" applyBorder="1" applyAlignment="1" applyProtection="1"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11" fillId="39" borderId="1" xfId="0" applyFont="1" applyFill="1" applyBorder="1" applyAlignment="1" applyProtection="1">
      <alignment wrapText="1"/>
      <protection locked="0"/>
    </xf>
    <xf numFmtId="0" fontId="11" fillId="39" borderId="0" xfId="0" applyFont="1" applyFill="1" applyBorder="1" applyAlignment="1" applyProtection="1">
      <alignment wrapText="1"/>
      <protection locked="0"/>
    </xf>
    <xf numFmtId="0" fontId="11" fillId="3" borderId="2" xfId="0" applyFont="1" applyFill="1" applyBorder="1" applyAlignment="1" applyProtection="1">
      <alignment horizontal="left" vertical="center" wrapText="1"/>
      <protection locked="0"/>
    </xf>
    <xf numFmtId="0" fontId="11" fillId="3" borderId="13" xfId="0" applyFont="1" applyFill="1" applyBorder="1" applyAlignment="1" applyProtection="1">
      <alignment horizontal="left" vertical="center" wrapText="1"/>
      <protection locked="0"/>
    </xf>
    <xf numFmtId="0" fontId="8" fillId="37" borderId="1" xfId="8" applyFont="1" applyFill="1" applyBorder="1" applyAlignment="1" applyProtection="1">
      <alignment horizontal="center" wrapText="1"/>
      <protection locked="0"/>
    </xf>
    <xf numFmtId="0" fontId="8" fillId="37" borderId="0" xfId="8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8" fillId="37" borderId="12" xfId="0" applyFont="1" applyFill="1" applyBorder="1" applyAlignment="1" applyProtection="1">
      <alignment horizontal="center" vertical="center" wrapText="1"/>
      <protection locked="0"/>
    </xf>
    <xf numFmtId="0" fontId="8" fillId="37" borderId="6" xfId="0" applyFont="1" applyFill="1" applyBorder="1" applyAlignment="1" applyProtection="1">
      <alignment horizontal="center" vertical="center" wrapText="1"/>
      <protection locked="0"/>
    </xf>
    <xf numFmtId="0" fontId="8" fillId="37" borderId="11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left" wrapText="1"/>
      <protection locked="0"/>
    </xf>
    <xf numFmtId="0" fontId="11" fillId="3" borderId="10" xfId="0" applyFont="1" applyFill="1" applyBorder="1" applyAlignment="1" applyProtection="1">
      <alignment horizontal="left" wrapText="1"/>
      <protection locked="0"/>
    </xf>
    <xf numFmtId="0" fontId="11" fillId="3" borderId="15" xfId="0" applyFont="1" applyFill="1" applyBorder="1" applyAlignment="1" applyProtection="1">
      <alignment horizontal="left" wrapText="1"/>
      <protection locked="0"/>
    </xf>
    <xf numFmtId="0" fontId="47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protection locked="0"/>
    </xf>
    <xf numFmtId="0" fontId="6" fillId="0" borderId="14" xfId="0" applyFont="1" applyFill="1" applyBorder="1" applyAlignment="1" applyProtection="1">
      <protection locked="0"/>
    </xf>
    <xf numFmtId="0" fontId="120" fillId="39" borderId="4" xfId="0" applyFont="1" applyFill="1" applyBorder="1" applyAlignment="1" applyProtection="1">
      <alignment horizontal="center" wrapText="1"/>
      <protection locked="0"/>
    </xf>
    <xf numFmtId="0" fontId="122" fillId="39" borderId="15" xfId="0" applyFont="1" applyFill="1" applyBorder="1" applyAlignment="1" applyProtection="1">
      <alignment horizontal="center"/>
      <protection locked="0"/>
    </xf>
    <xf numFmtId="0" fontId="11" fillId="39" borderId="9" xfId="0" applyFont="1" applyFill="1" applyBorder="1" applyAlignment="1" applyProtection="1">
      <alignment wrapText="1"/>
      <protection locked="0"/>
    </xf>
    <xf numFmtId="0" fontId="11" fillId="39" borderId="3" xfId="0" applyFont="1" applyFill="1" applyBorder="1" applyAlignment="1" applyProtection="1">
      <alignment wrapText="1"/>
      <protection locked="0"/>
    </xf>
    <xf numFmtId="0" fontId="11" fillId="39" borderId="5" xfId="0" applyFont="1" applyFill="1" applyBorder="1" applyAlignment="1" applyProtection="1">
      <alignment wrapText="1"/>
      <protection locked="0"/>
    </xf>
    <xf numFmtId="0" fontId="11" fillId="39" borderId="32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47" fillId="0" borderId="0" xfId="0" applyFont="1" applyFill="1" applyBorder="1" applyAlignment="1" applyProtection="1">
      <alignment horizontal="left" wrapText="1"/>
      <protection locked="0"/>
    </xf>
    <xf numFmtId="0" fontId="11" fillId="4" borderId="4" xfId="0" applyFont="1" applyFill="1" applyBorder="1" applyAlignment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47" fillId="0" borderId="0" xfId="0" applyFont="1" applyFill="1" applyAlignment="1" applyProtection="1">
      <alignment horizontal="left" wrapText="1"/>
      <protection locked="0"/>
    </xf>
    <xf numFmtId="0" fontId="11" fillId="39" borderId="2" xfId="0" applyFont="1" applyFill="1" applyBorder="1" applyAlignment="1" applyProtection="1">
      <protection locked="0"/>
    </xf>
    <xf numFmtId="0" fontId="0" fillId="39" borderId="13" xfId="0" applyFill="1" applyBorder="1" applyAlignment="1" applyProtection="1">
      <protection locked="0"/>
    </xf>
    <xf numFmtId="0" fontId="0" fillId="39" borderId="14" xfId="0" applyFill="1" applyBorder="1" applyAlignment="1" applyProtection="1">
      <protection locked="0"/>
    </xf>
    <xf numFmtId="0" fontId="11" fillId="0" borderId="3" xfId="0" applyFont="1" applyFill="1" applyBorder="1" applyAlignment="1" applyProtection="1">
      <alignment vertical="top" wrapText="1"/>
      <protection locked="0"/>
    </xf>
  </cellXfs>
  <cellStyles count="887">
    <cellStyle name="20% - uthevingsfarge 1 2" xfId="811"/>
    <cellStyle name="20% - uthevingsfarge 2 2" xfId="812"/>
    <cellStyle name="20% - uthevingsfarge 3 2" xfId="813"/>
    <cellStyle name="20% - uthevingsfarge 4 2" xfId="814"/>
    <cellStyle name="20% - uthevingsfarge 5 2" xfId="815"/>
    <cellStyle name="20% - uthevingsfarge 6 2" xfId="816"/>
    <cellStyle name="40% - uthevingsfarge 1 2" xfId="817"/>
    <cellStyle name="40% - uthevingsfarge 2 2" xfId="818"/>
    <cellStyle name="40% - uthevingsfarge 3 2" xfId="819"/>
    <cellStyle name="40% - uthevingsfarge 4 2" xfId="820"/>
    <cellStyle name="40% - uthevingsfarge 5 2" xfId="821"/>
    <cellStyle name="40% - uthevingsfarge 6 2" xfId="822"/>
    <cellStyle name="60% - uthevingsfarge 1 2" xfId="823"/>
    <cellStyle name="60% - uthevingsfarge 2 2" xfId="824"/>
    <cellStyle name="60% - uthevingsfarge 3 2" xfId="825"/>
    <cellStyle name="60% - uthevingsfarge 4 2" xfId="826"/>
    <cellStyle name="60% - uthevingsfarge 5 2" xfId="827"/>
    <cellStyle name="60% - uthevingsfarge 6 2" xfId="828"/>
    <cellStyle name="Benyttet hyperkobling 2" xfId="829"/>
    <cellStyle name="Beregning 2" xfId="830"/>
    <cellStyle name="cf1" xfId="18"/>
    <cellStyle name="Dårlig 2" xfId="831"/>
    <cellStyle name="Forklarende tekst 2" xfId="832"/>
    <cellStyle name="God 2" xfId="833"/>
    <cellStyle name="Hyperkobling 2" xfId="52"/>
    <cellStyle name="Hyperkobling 3" xfId="834"/>
    <cellStyle name="Inndata 2" xfId="835"/>
    <cellStyle name="Koblet celle 2" xfId="836"/>
    <cellStyle name="Komma" xfId="7" builtinId="3"/>
    <cellStyle name="Komma 2" xfId="28"/>
    <cellStyle name="Komma 2 2" xfId="837"/>
    <cellStyle name="Komma 3" xfId="33"/>
    <cellStyle name="Komma 4" xfId="16"/>
    <cellStyle name="Komma 5" xfId="838"/>
    <cellStyle name="Komma 5 2" xfId="839"/>
    <cellStyle name="Kontrollcelle 2" xfId="840"/>
    <cellStyle name="Merknad 2" xfId="841"/>
    <cellStyle name="Merknad 3" xfId="842"/>
    <cellStyle name="Normal" xfId="0" builtinId="0"/>
    <cellStyle name="Normal 10" xfId="58"/>
    <cellStyle name="Normal 10 2" xfId="72"/>
    <cellStyle name="Normal 10 2 2" xfId="153"/>
    <cellStyle name="Normal 10 3" xfId="161"/>
    <cellStyle name="Normal 10 3 2" xfId="192"/>
    <cellStyle name="Normal 10 4" xfId="128"/>
    <cellStyle name="Normal 10 4 2" xfId="221"/>
    <cellStyle name="Normal 10 4 2 2" xfId="584"/>
    <cellStyle name="Normal 10 4 3" xfId="277"/>
    <cellStyle name="Normal 10 4 3 2" xfId="640"/>
    <cellStyle name="Normal 10 4 4" xfId="349"/>
    <cellStyle name="Normal 10 4 4 2" xfId="712"/>
    <cellStyle name="Normal 10 4 5" xfId="422"/>
    <cellStyle name="Normal 10 4 5 2" xfId="782"/>
    <cellStyle name="Normal 10 4 6" xfId="528"/>
    <cellStyle name="Normal 11" xfId="24"/>
    <cellStyle name="Normal 11 2" xfId="122"/>
    <cellStyle name="Normal 11 3" xfId="311"/>
    <cellStyle name="Normal 11 3 2" xfId="674"/>
    <cellStyle name="Normal 11 4" xfId="388"/>
    <cellStyle name="Normal 11 4 2" xfId="749"/>
    <cellStyle name="Normal 11 5" xfId="456"/>
    <cellStyle name="Normal 11_Befolkning pr. 01.01.2017" xfId="843"/>
    <cellStyle name="Normal 12" xfId="75"/>
    <cellStyle name="Normal 12 2" xfId="312"/>
    <cellStyle name="Normal 12 2 2" xfId="675"/>
    <cellStyle name="Normal 12 3" xfId="357"/>
    <cellStyle name="Normal 12 3 2" xfId="719"/>
    <cellStyle name="Normal 12 4" xfId="478"/>
    <cellStyle name="Normal 12_Befolkning pr. 01.01.2017" xfId="844"/>
    <cellStyle name="Normal 13" xfId="97"/>
    <cellStyle name="Normal 13 2" xfId="500"/>
    <cellStyle name="Normal 13_Befolkning pr. 01.01.2017" xfId="845"/>
    <cellStyle name="Normal 14" xfId="193"/>
    <cellStyle name="Normal 14 2" xfId="556"/>
    <cellStyle name="Normal 14_Befolkning pr. 01.01.2017" xfId="846"/>
    <cellStyle name="Normal 15" xfId="249"/>
    <cellStyle name="Normal 15 2" xfId="612"/>
    <cellStyle name="Normal 15_Befolkning pr. 01.01.2017" xfId="847"/>
    <cellStyle name="Normal 16" xfId="320"/>
    <cellStyle name="Normal 16 2" xfId="683"/>
    <cellStyle name="Normal 17" xfId="394"/>
    <cellStyle name="Normal 17 2" xfId="754"/>
    <cellStyle name="Normal 18" xfId="15"/>
    <cellStyle name="Normal 19" xfId="810"/>
    <cellStyle name="Normal 2" xfId="1"/>
    <cellStyle name="Normal 2 2" xfId="53"/>
    <cellStyle name="Normal 2 2 2" xfId="90"/>
    <cellStyle name="Normal 2 2 2 2" xfId="135"/>
    <cellStyle name="Normal 2 2 2 3" xfId="309"/>
    <cellStyle name="Normal 2 2 2 3 2" xfId="672"/>
    <cellStyle name="Normal 2 2 2 4" xfId="393"/>
    <cellStyle name="Normal 2 2 2 4 2" xfId="753"/>
    <cellStyle name="Normal 2 2 2 5" xfId="493"/>
    <cellStyle name="Normal 2 2 2_Befolkning pr. 01.01.2017" xfId="849"/>
    <cellStyle name="Normal 2 2 3" xfId="113"/>
    <cellStyle name="Normal 2 2 3 2" xfId="515"/>
    <cellStyle name="Normal 2 2 4" xfId="208"/>
    <cellStyle name="Normal 2 2 4 2" xfId="571"/>
    <cellStyle name="Normal 2 2 5" xfId="264"/>
    <cellStyle name="Normal 2 2 5 2" xfId="627"/>
    <cellStyle name="Normal 2 2 6" xfId="336"/>
    <cellStyle name="Normal 2 2 6 2" xfId="699"/>
    <cellStyle name="Normal 2 2 7" xfId="409"/>
    <cellStyle name="Normal 2 2 7 2" xfId="769"/>
    <cellStyle name="Normal 2 2 8" xfId="471"/>
    <cellStyle name="Normal 2 2_Befolkning pr. 01.01.2017" xfId="848"/>
    <cellStyle name="Normal 2 3" xfId="30"/>
    <cellStyle name="Normal 2 3 2" xfId="134"/>
    <cellStyle name="Normal 2 3_Befolkning pr. 01.01.2017" xfId="850"/>
    <cellStyle name="Normal 2 4" xfId="143"/>
    <cellStyle name="Normal 2 5" xfId="19"/>
    <cellStyle name="Normal 2_Kriteriebefolkning 1.1.2014" xfId="851"/>
    <cellStyle name="Normal 3" xfId="8"/>
    <cellStyle name="Normal 3 2" xfId="34"/>
    <cellStyle name="Normal 3 2 2" xfId="145"/>
    <cellStyle name="Normal 3 2 3" xfId="124"/>
    <cellStyle name="Normal 3 2 3 2" xfId="218"/>
    <cellStyle name="Normal 3 2 3 2 2" xfId="581"/>
    <cellStyle name="Normal 3 2 3 3" xfId="274"/>
    <cellStyle name="Normal 3 2 3 3 2" xfId="637"/>
    <cellStyle name="Normal 3 2 3 4" xfId="346"/>
    <cellStyle name="Normal 3 2 3 4 2" xfId="709"/>
    <cellStyle name="Normal 3 2 3 5" xfId="419"/>
    <cellStyle name="Normal 3 2 3 5 2" xfId="779"/>
    <cellStyle name="Normal 3 2 3 6" xfId="525"/>
    <cellStyle name="Normal 3 2_Kriteriebefolkning 1.1.2014" xfId="853"/>
    <cellStyle name="Normal 3 3" xfId="66"/>
    <cellStyle name="Normal 3 3 2" xfId="132"/>
    <cellStyle name="Normal 3 3 3" xfId="391"/>
    <cellStyle name="Normal 3 3_Befolkning pr. 01.01.2017" xfId="854"/>
    <cellStyle name="Normal 3 4" xfId="142"/>
    <cellStyle name="Normal 3 5" xfId="154"/>
    <cellStyle name="Normal 3 5 2" xfId="190"/>
    <cellStyle name="Normal 3 5_Befolkning pr. 01.01.2017" xfId="855"/>
    <cellStyle name="Normal 3 6" xfId="121"/>
    <cellStyle name="Normal 3 6 2" xfId="216"/>
    <cellStyle name="Normal 3 6 2 2" xfId="579"/>
    <cellStyle name="Normal 3 6 3" xfId="272"/>
    <cellStyle name="Normal 3 6 3 2" xfId="635"/>
    <cellStyle name="Normal 3 6 4" xfId="344"/>
    <cellStyle name="Normal 3 6 4 2" xfId="707"/>
    <cellStyle name="Normal 3 6 5" xfId="417"/>
    <cellStyle name="Normal 3 6 5 2" xfId="777"/>
    <cellStyle name="Normal 3 6 6" xfId="523"/>
    <cellStyle name="Normal 3 6_Befolkning pr. 01.01.2017" xfId="856"/>
    <cellStyle name="Normal 3 7" xfId="25"/>
    <cellStyle name="Normal 3_Befolkning pr. 01.01.2017" xfId="852"/>
    <cellStyle name="Normal 4" xfId="9"/>
    <cellStyle name="Normal 4 10" xfId="98"/>
    <cellStyle name="Normal 4 10 2" xfId="501"/>
    <cellStyle name="Normal 4 11" xfId="194"/>
    <cellStyle name="Normal 4 11 2" xfId="557"/>
    <cellStyle name="Normal 4 12" xfId="250"/>
    <cellStyle name="Normal 4 12 2" xfId="613"/>
    <cellStyle name="Normal 4 13" xfId="322"/>
    <cellStyle name="Normal 4 13 2" xfId="685"/>
    <cellStyle name="Normal 4 14" xfId="395"/>
    <cellStyle name="Normal 4 14 2" xfId="755"/>
    <cellStyle name="Normal 4 15" xfId="35"/>
    <cellStyle name="Normal 4 15 2" xfId="457"/>
    <cellStyle name="Normal 4 16" xfId="450"/>
    <cellStyle name="Normal 4 2" xfId="11"/>
    <cellStyle name="Normal 4 2 10" xfId="252"/>
    <cellStyle name="Normal 4 2 10 2" xfId="615"/>
    <cellStyle name="Normal 4 2 11" xfId="324"/>
    <cellStyle name="Normal 4 2 11 2" xfId="687"/>
    <cellStyle name="Normal 4 2 12" xfId="397"/>
    <cellStyle name="Normal 4 2 12 2" xfId="757"/>
    <cellStyle name="Normal 4 2 13" xfId="37"/>
    <cellStyle name="Normal 4 2 13 2" xfId="459"/>
    <cellStyle name="Normal 4 2 14" xfId="452"/>
    <cellStyle name="Normal 4 2 2" xfId="45"/>
    <cellStyle name="Normal 4 2 2 2" xfId="84"/>
    <cellStyle name="Normal 4 2 2 2 2" xfId="180"/>
    <cellStyle name="Normal 4 2 2 2 2 2" xfId="550"/>
    <cellStyle name="Normal 4 2 2 2 3" xfId="243"/>
    <cellStyle name="Normal 4 2 2 2 3 2" xfId="606"/>
    <cellStyle name="Normal 4 2 2 2 4" xfId="299"/>
    <cellStyle name="Normal 4 2 2 2 4 2" xfId="662"/>
    <cellStyle name="Normal 4 2 2 2 5" xfId="376"/>
    <cellStyle name="Normal 4 2 2 2 5 2" xfId="738"/>
    <cellStyle name="Normal 4 2 2 2 6" xfId="444"/>
    <cellStyle name="Normal 4 2 2 2 6 2" xfId="804"/>
    <cellStyle name="Normal 4 2 2 2 7" xfId="487"/>
    <cellStyle name="Normal 4 2 2 3" xfId="107"/>
    <cellStyle name="Normal 4 2 2 3 2" xfId="509"/>
    <cellStyle name="Normal 4 2 2 4" xfId="202"/>
    <cellStyle name="Normal 4 2 2 4 2" xfId="565"/>
    <cellStyle name="Normal 4 2 2 5" xfId="258"/>
    <cellStyle name="Normal 4 2 2 5 2" xfId="621"/>
    <cellStyle name="Normal 4 2 2 6" xfId="330"/>
    <cellStyle name="Normal 4 2 2 6 2" xfId="693"/>
    <cellStyle name="Normal 4 2 2 7" xfId="403"/>
    <cellStyle name="Normal 4 2 2 7 2" xfId="763"/>
    <cellStyle name="Normal 4 2 2 8" xfId="465"/>
    <cellStyle name="Normal 4 2 2_Befolkning pr. 01.01.2017" xfId="859"/>
    <cellStyle name="Normal 4 2 3" xfId="49"/>
    <cellStyle name="Normal 4 2 3 2" xfId="88"/>
    <cellStyle name="Normal 4 2 3 2 2" xfId="319"/>
    <cellStyle name="Normal 4 2 3 2 2 2" xfId="682"/>
    <cellStyle name="Normal 4 2 3 2 3" xfId="382"/>
    <cellStyle name="Normal 4 2 3 2 3 2" xfId="744"/>
    <cellStyle name="Normal 4 2 3 2 4" xfId="491"/>
    <cellStyle name="Normal 4 2 3 3" xfId="111"/>
    <cellStyle name="Normal 4 2 3 3 2" xfId="513"/>
    <cellStyle name="Normal 4 2 3 4" xfId="206"/>
    <cellStyle name="Normal 4 2 3 4 2" xfId="569"/>
    <cellStyle name="Normal 4 2 3 5" xfId="262"/>
    <cellStyle name="Normal 4 2 3 5 2" xfId="625"/>
    <cellStyle name="Normal 4 2 3 6" xfId="334"/>
    <cellStyle name="Normal 4 2 3 6 2" xfId="697"/>
    <cellStyle name="Normal 4 2 3 7" xfId="407"/>
    <cellStyle name="Normal 4 2 3 7 2" xfId="767"/>
    <cellStyle name="Normal 4 2 3 8" xfId="469"/>
    <cellStyle name="Normal 4 2 3_Befolkning pr. 01.01.2017" xfId="860"/>
    <cellStyle name="Normal 4 2 4" xfId="78"/>
    <cellStyle name="Normal 4 2 4 2" xfId="165"/>
    <cellStyle name="Normal 4 2 4 2 2" xfId="535"/>
    <cellStyle name="Normal 4 2 4 3" xfId="228"/>
    <cellStyle name="Normal 4 2 4 3 2" xfId="591"/>
    <cellStyle name="Normal 4 2 4 4" xfId="284"/>
    <cellStyle name="Normal 4 2 4 4 2" xfId="647"/>
    <cellStyle name="Normal 4 2 4 5" xfId="361"/>
    <cellStyle name="Normal 4 2 4 5 2" xfId="723"/>
    <cellStyle name="Normal 4 2 4 6" xfId="429"/>
    <cellStyle name="Normal 4 2 4 6 2" xfId="789"/>
    <cellStyle name="Normal 4 2 4 7" xfId="481"/>
    <cellStyle name="Normal 4 2 5" xfId="176"/>
    <cellStyle name="Normal 4 2 5 2" xfId="239"/>
    <cellStyle name="Normal 4 2 5 2 2" xfId="602"/>
    <cellStyle name="Normal 4 2 5 3" xfId="295"/>
    <cellStyle name="Normal 4 2 5 3 2" xfId="658"/>
    <cellStyle name="Normal 4 2 5 4" xfId="372"/>
    <cellStyle name="Normal 4 2 5 4 2" xfId="734"/>
    <cellStyle name="Normal 4 2 5 5" xfId="440"/>
    <cellStyle name="Normal 4 2 5 5 2" xfId="800"/>
    <cellStyle name="Normal 4 2 5 6" xfId="546"/>
    <cellStyle name="Normal 4 2 6" xfId="184"/>
    <cellStyle name="Normal 4 2 6 2" xfId="247"/>
    <cellStyle name="Normal 4 2 6 2 2" xfId="610"/>
    <cellStyle name="Normal 4 2 6 3" xfId="303"/>
    <cellStyle name="Normal 4 2 6 3 2" xfId="666"/>
    <cellStyle name="Normal 4 2 6 4" xfId="380"/>
    <cellStyle name="Normal 4 2 6 4 2" xfId="742"/>
    <cellStyle name="Normal 4 2 6 5" xfId="448"/>
    <cellStyle name="Normal 4 2 6 5 2" xfId="808"/>
    <cellStyle name="Normal 4 2 6 6" xfId="554"/>
    <cellStyle name="Normal 4 2 7" xfId="170"/>
    <cellStyle name="Normal 4 2 7 2" xfId="233"/>
    <cellStyle name="Normal 4 2 7 2 2" xfId="596"/>
    <cellStyle name="Normal 4 2 7 3" xfId="289"/>
    <cellStyle name="Normal 4 2 7 3 2" xfId="652"/>
    <cellStyle name="Normal 4 2 7 4" xfId="366"/>
    <cellStyle name="Normal 4 2 7 4 2" xfId="728"/>
    <cellStyle name="Normal 4 2 7 5" xfId="434"/>
    <cellStyle name="Normal 4 2 7 5 2" xfId="794"/>
    <cellStyle name="Normal 4 2 7 6" xfId="540"/>
    <cellStyle name="Normal 4 2 8" xfId="100"/>
    <cellStyle name="Normal 4 2 8 2" xfId="503"/>
    <cellStyle name="Normal 4 2 9" xfId="196"/>
    <cellStyle name="Normal 4 2 9 2" xfId="559"/>
    <cellStyle name="Normal 4 2_Befolkning pr. 01.01.2017" xfId="858"/>
    <cellStyle name="Normal 4 3" xfId="14"/>
    <cellStyle name="Normal 4 3 10" xfId="400"/>
    <cellStyle name="Normal 4 3 10 2" xfId="760"/>
    <cellStyle name="Normal 4 3 11" xfId="40"/>
    <cellStyle name="Normal 4 3 11 2" xfId="462"/>
    <cellStyle name="Normal 4 3 12" xfId="455"/>
    <cellStyle name="Normal 4 3 2" xfId="61"/>
    <cellStyle name="Normal 4 3 2 2" xfId="93"/>
    <cellStyle name="Normal 4 3 2 2 2" xfId="178"/>
    <cellStyle name="Normal 4 3 2 2 2 2" xfId="548"/>
    <cellStyle name="Normal 4 3 2 2 3" xfId="241"/>
    <cellStyle name="Normal 4 3 2 2 3 2" xfId="604"/>
    <cellStyle name="Normal 4 3 2 2 4" xfId="297"/>
    <cellStyle name="Normal 4 3 2 2 4 2" xfId="660"/>
    <cellStyle name="Normal 4 3 2 2 5" xfId="374"/>
    <cellStyle name="Normal 4 3 2 2 5 2" xfId="736"/>
    <cellStyle name="Normal 4 3 2 2 6" xfId="442"/>
    <cellStyle name="Normal 4 3 2 2 6 2" xfId="802"/>
    <cellStyle name="Normal 4 3 2 2 7" xfId="496"/>
    <cellStyle name="Normal 4 3 2 3" xfId="116"/>
    <cellStyle name="Normal 4 3 2 3 2" xfId="518"/>
    <cellStyle name="Normal 4 3 2 4" xfId="211"/>
    <cellStyle name="Normal 4 3 2 4 2" xfId="574"/>
    <cellStyle name="Normal 4 3 2 5" xfId="267"/>
    <cellStyle name="Normal 4 3 2 5 2" xfId="630"/>
    <cellStyle name="Normal 4 3 2 6" xfId="339"/>
    <cellStyle name="Normal 4 3 2 6 2" xfId="702"/>
    <cellStyle name="Normal 4 3 2 7" xfId="412"/>
    <cellStyle name="Normal 4 3 2 7 2" xfId="772"/>
    <cellStyle name="Normal 4 3 2 8" xfId="474"/>
    <cellStyle name="Normal 4 3 2_Befolkning pr. 01.01.2017" xfId="862"/>
    <cellStyle name="Normal 4 3 3" xfId="81"/>
    <cellStyle name="Normal 4 3 3 2" xfId="162"/>
    <cellStyle name="Normal 4 3 3 2 2" xfId="532"/>
    <cellStyle name="Normal 4 3 3 3" xfId="225"/>
    <cellStyle name="Normal 4 3 3 3 2" xfId="588"/>
    <cellStyle name="Normal 4 3 3 4" xfId="281"/>
    <cellStyle name="Normal 4 3 3 4 2" xfId="644"/>
    <cellStyle name="Normal 4 3 3 5" xfId="358"/>
    <cellStyle name="Normal 4 3 3 5 2" xfId="720"/>
    <cellStyle name="Normal 4 3 3 6" xfId="426"/>
    <cellStyle name="Normal 4 3 3 6 2" xfId="786"/>
    <cellStyle name="Normal 4 3 3 7" xfId="484"/>
    <cellStyle name="Normal 4 3 4" xfId="167"/>
    <cellStyle name="Normal 4 3 4 2" xfId="230"/>
    <cellStyle name="Normal 4 3 4 2 2" xfId="593"/>
    <cellStyle name="Normal 4 3 4 3" xfId="286"/>
    <cellStyle name="Normal 4 3 4 3 2" xfId="649"/>
    <cellStyle name="Normal 4 3 4 4" xfId="363"/>
    <cellStyle name="Normal 4 3 4 4 2" xfId="725"/>
    <cellStyle name="Normal 4 3 4 5" xfId="431"/>
    <cellStyle name="Normal 4 3 4 5 2" xfId="791"/>
    <cellStyle name="Normal 4 3 4 6" xfId="537"/>
    <cellStyle name="Normal 4 3 5" xfId="173"/>
    <cellStyle name="Normal 4 3 5 2" xfId="236"/>
    <cellStyle name="Normal 4 3 5 2 2" xfId="599"/>
    <cellStyle name="Normal 4 3 5 3" xfId="292"/>
    <cellStyle name="Normal 4 3 5 3 2" xfId="655"/>
    <cellStyle name="Normal 4 3 5 4" xfId="369"/>
    <cellStyle name="Normal 4 3 5 4 2" xfId="731"/>
    <cellStyle name="Normal 4 3 5 5" xfId="437"/>
    <cellStyle name="Normal 4 3 5 5 2" xfId="797"/>
    <cellStyle name="Normal 4 3 5 6" xfId="543"/>
    <cellStyle name="Normal 4 3 6" xfId="103"/>
    <cellStyle name="Normal 4 3 6 2" xfId="506"/>
    <cellStyle name="Normal 4 3 7" xfId="199"/>
    <cellStyle name="Normal 4 3 7 2" xfId="562"/>
    <cellStyle name="Normal 4 3 8" xfId="255"/>
    <cellStyle name="Normal 4 3 8 2" xfId="618"/>
    <cellStyle name="Normal 4 3 9" xfId="327"/>
    <cellStyle name="Normal 4 3 9 2" xfId="690"/>
    <cellStyle name="Normal 4 3_Befolkning pr. 01.01.2017" xfId="861"/>
    <cellStyle name="Normal 4 4" xfId="41"/>
    <cellStyle name="Normal 4 4 2" xfId="63"/>
    <cellStyle name="Normal 4 4 2 2" xfId="95"/>
    <cellStyle name="Normal 4 4 2 2 2" xfId="318"/>
    <cellStyle name="Normal 4 4 2 2 2 2" xfId="681"/>
    <cellStyle name="Normal 4 4 2 2 3" xfId="386"/>
    <cellStyle name="Normal 4 4 2 2 3 2" xfId="748"/>
    <cellStyle name="Normal 4 4 2 2 4" xfId="498"/>
    <cellStyle name="Normal 4 4 2 3" xfId="118"/>
    <cellStyle name="Normal 4 4 2 3 2" xfId="520"/>
    <cellStyle name="Normal 4 4 2 4" xfId="213"/>
    <cellStyle name="Normal 4 4 2 4 2" xfId="576"/>
    <cellStyle name="Normal 4 4 2 5" xfId="269"/>
    <cellStyle name="Normal 4 4 2 5 2" xfId="632"/>
    <cellStyle name="Normal 4 4 2 6" xfId="341"/>
    <cellStyle name="Normal 4 4 2 6 2" xfId="704"/>
    <cellStyle name="Normal 4 4 2 7" xfId="414"/>
    <cellStyle name="Normal 4 4 2 7 2" xfId="774"/>
    <cellStyle name="Normal 4 4 2 8" xfId="476"/>
    <cellStyle name="Normal 4 4 2_Befolkning pr. 01.01.2017" xfId="864"/>
    <cellStyle name="Normal 4 4 3" xfId="82"/>
    <cellStyle name="Normal 4 4 3 2" xfId="317"/>
    <cellStyle name="Normal 4 4 3 2 2" xfId="680"/>
    <cellStyle name="Normal 4 4 3 3" xfId="355"/>
    <cellStyle name="Normal 4 4 3 3 2" xfId="717"/>
    <cellStyle name="Normal 4 4 3 4" xfId="485"/>
    <cellStyle name="Normal 4 4 4" xfId="104"/>
    <cellStyle name="Normal 4 4 4 2" xfId="507"/>
    <cellStyle name="Normal 4 4 5" xfId="200"/>
    <cellStyle name="Normal 4 4 5 2" xfId="563"/>
    <cellStyle name="Normal 4 4 6" xfId="256"/>
    <cellStyle name="Normal 4 4 6 2" xfId="619"/>
    <cellStyle name="Normal 4 4 7" xfId="328"/>
    <cellStyle name="Normal 4 4 7 2" xfId="691"/>
    <cellStyle name="Normal 4 4 8" xfId="401"/>
    <cellStyle name="Normal 4 4 8 2" xfId="761"/>
    <cellStyle name="Normal 4 4 9" xfId="463"/>
    <cellStyle name="Normal 4 4_Befolkning pr. 01.01.2017" xfId="863"/>
    <cellStyle name="Normal 4 5" xfId="47"/>
    <cellStyle name="Normal 4 5 2" xfId="86"/>
    <cellStyle name="Normal 4 5 2 2" xfId="310"/>
    <cellStyle name="Normal 4 5 2 2 2" xfId="673"/>
    <cellStyle name="Normal 4 5 2 3" xfId="384"/>
    <cellStyle name="Normal 4 5 2 3 2" xfId="746"/>
    <cellStyle name="Normal 4 5 2 4" xfId="489"/>
    <cellStyle name="Normal 4 5 3" xfId="109"/>
    <cellStyle name="Normal 4 5 3 2" xfId="511"/>
    <cellStyle name="Normal 4 5 4" xfId="204"/>
    <cellStyle name="Normal 4 5 4 2" xfId="567"/>
    <cellStyle name="Normal 4 5 5" xfId="260"/>
    <cellStyle name="Normal 4 5 5 2" xfId="623"/>
    <cellStyle name="Normal 4 5 6" xfId="332"/>
    <cellStyle name="Normal 4 5 6 2" xfId="695"/>
    <cellStyle name="Normal 4 5 7" xfId="405"/>
    <cellStyle name="Normal 4 5 7 2" xfId="765"/>
    <cellStyle name="Normal 4 5 8" xfId="467"/>
    <cellStyle name="Normal 4 5_Befolkning pr. 01.01.2017" xfId="865"/>
    <cellStyle name="Normal 4 6" xfId="76"/>
    <cellStyle name="Normal 4 6 2" xfId="163"/>
    <cellStyle name="Normal 4 6 2 2" xfId="533"/>
    <cellStyle name="Normal 4 6 3" xfId="226"/>
    <cellStyle name="Normal 4 6 3 2" xfId="589"/>
    <cellStyle name="Normal 4 6 4" xfId="282"/>
    <cellStyle name="Normal 4 6 4 2" xfId="645"/>
    <cellStyle name="Normal 4 6 5" xfId="359"/>
    <cellStyle name="Normal 4 6 5 2" xfId="721"/>
    <cellStyle name="Normal 4 6 6" xfId="427"/>
    <cellStyle name="Normal 4 6 6 2" xfId="787"/>
    <cellStyle name="Normal 4 6 7" xfId="479"/>
    <cellStyle name="Normal 4 6_Befolkning pr. 01.01.2017" xfId="866"/>
    <cellStyle name="Normal 4 7" xfId="174"/>
    <cellStyle name="Normal 4 7 2" xfId="237"/>
    <cellStyle name="Normal 4 7 2 2" xfId="600"/>
    <cellStyle name="Normal 4 7 3" xfId="293"/>
    <cellStyle name="Normal 4 7 3 2" xfId="656"/>
    <cellStyle name="Normal 4 7 4" xfId="370"/>
    <cellStyle name="Normal 4 7 4 2" xfId="732"/>
    <cellStyle name="Normal 4 7 5" xfId="438"/>
    <cellStyle name="Normal 4 7 5 2" xfId="798"/>
    <cellStyle name="Normal 4 7 6" xfId="544"/>
    <cellStyle name="Normal 4 7_Befolkning pr. 01.01.2017" xfId="867"/>
    <cellStyle name="Normal 4 8" xfId="182"/>
    <cellStyle name="Normal 4 8 2" xfId="245"/>
    <cellStyle name="Normal 4 8 2 2" xfId="608"/>
    <cellStyle name="Normal 4 8 3" xfId="301"/>
    <cellStyle name="Normal 4 8 3 2" xfId="664"/>
    <cellStyle name="Normal 4 8 4" xfId="378"/>
    <cellStyle name="Normal 4 8 4 2" xfId="740"/>
    <cellStyle name="Normal 4 8 5" xfId="446"/>
    <cellStyle name="Normal 4 8 5 2" xfId="806"/>
    <cellStyle name="Normal 4 8 6" xfId="552"/>
    <cellStyle name="Normal 4 9" xfId="168"/>
    <cellStyle name="Normal 4 9 2" xfId="231"/>
    <cellStyle name="Normal 4 9 2 2" xfId="594"/>
    <cellStyle name="Normal 4 9 3" xfId="287"/>
    <cellStyle name="Normal 4 9 3 2" xfId="650"/>
    <cellStyle name="Normal 4 9 4" xfId="364"/>
    <cellStyle name="Normal 4 9 4 2" xfId="726"/>
    <cellStyle name="Normal 4 9 5" xfId="432"/>
    <cellStyle name="Normal 4 9 5 2" xfId="792"/>
    <cellStyle name="Normal 4 9 6" xfId="538"/>
    <cellStyle name="Normal 4_Befolkning pr. 01.01.2017" xfId="857"/>
    <cellStyle name="Normal 5" xfId="31"/>
    <cellStyle name="Normal 5 2" xfId="44"/>
    <cellStyle name="Normal 5 2 2" xfId="67"/>
    <cellStyle name="Normal 5 2 2 2" xfId="148"/>
    <cellStyle name="Normal 5 2 3" xfId="156"/>
    <cellStyle name="Normal 5 2 3 2" xfId="189"/>
    <cellStyle name="Normal 5 2 4" xfId="123"/>
    <cellStyle name="Normal 5 2 4 2" xfId="217"/>
    <cellStyle name="Normal 5 2 4 2 2" xfId="580"/>
    <cellStyle name="Normal 5 2 4 3" xfId="273"/>
    <cellStyle name="Normal 5 2 4 3 2" xfId="636"/>
    <cellStyle name="Normal 5 2 4 4" xfId="345"/>
    <cellStyle name="Normal 5 2 4 4 2" xfId="708"/>
    <cellStyle name="Normal 5 2 4 5" xfId="418"/>
    <cellStyle name="Normal 5 2 4 5 2" xfId="778"/>
    <cellStyle name="Normal 5 2 4 6" xfId="524"/>
    <cellStyle name="Normal 5 3" xfId="51"/>
    <cellStyle name="Normal 5 4" xfId="59"/>
    <cellStyle name="Normal 5 4 2" xfId="91"/>
    <cellStyle name="Normal 5 4 2 2" xfId="307"/>
    <cellStyle name="Normal 5 4 2 2 2" xfId="670"/>
    <cellStyle name="Normal 5 4 2 3" xfId="390"/>
    <cellStyle name="Normal 5 4 2 3 2" xfId="751"/>
    <cellStyle name="Normal 5 4 2 4" xfId="494"/>
    <cellStyle name="Normal 5 4 3" xfId="114"/>
    <cellStyle name="Normal 5 4 3 2" xfId="516"/>
    <cellStyle name="Normal 5 4 4" xfId="209"/>
    <cellStyle name="Normal 5 4 4 2" xfId="572"/>
    <cellStyle name="Normal 5 4 5" xfId="265"/>
    <cellStyle name="Normal 5 4 5 2" xfId="628"/>
    <cellStyle name="Normal 5 4 6" xfId="337"/>
    <cellStyle name="Normal 5 4 6 2" xfId="700"/>
    <cellStyle name="Normal 5 4 7" xfId="410"/>
    <cellStyle name="Normal 5 4 7 2" xfId="770"/>
    <cellStyle name="Normal 5 4 8" xfId="472"/>
    <cellStyle name="Normal 5 4_Befolkning pr. 01.01.2017" xfId="868"/>
    <cellStyle name="Normal 5 5" xfId="65"/>
    <cellStyle name="Normal 5 5 2" xfId="144"/>
    <cellStyle name="Normal 5 6" xfId="155"/>
    <cellStyle name="Normal 5 6 2" xfId="187"/>
    <cellStyle name="Normal 6" xfId="54"/>
    <cellStyle name="Normal 6 2" xfId="68"/>
    <cellStyle name="Normal 6 2 2" xfId="127"/>
    <cellStyle name="Normal 6 2 2 2" xfId="527"/>
    <cellStyle name="Normal 6 2 3" xfId="220"/>
    <cellStyle name="Normal 6 2 3 2" xfId="583"/>
    <cellStyle name="Normal 6 2 4" xfId="276"/>
    <cellStyle name="Normal 6 2 4 2" xfId="639"/>
    <cellStyle name="Normal 6 2 5" xfId="348"/>
    <cellStyle name="Normal 6 2 5 2" xfId="711"/>
    <cellStyle name="Normal 6 2 6" xfId="354"/>
    <cellStyle name="Normal 6 2 7" xfId="421"/>
    <cellStyle name="Normal 6 2 7 2" xfId="781"/>
    <cellStyle name="Normal 6 3" xfId="149"/>
    <cellStyle name="Normal 6 4" xfId="157"/>
    <cellStyle name="Normal 6 4 2" xfId="106"/>
    <cellStyle name="Normal 6 5" xfId="120"/>
    <cellStyle name="Normal 6 5 2" xfId="215"/>
    <cellStyle name="Normal 6 5 2 2" xfId="578"/>
    <cellStyle name="Normal 6 5 3" xfId="271"/>
    <cellStyle name="Normal 6 5 3 2" xfId="634"/>
    <cellStyle name="Normal 6 5 4" xfId="343"/>
    <cellStyle name="Normal 6 5 4 2" xfId="706"/>
    <cellStyle name="Normal 6 5 5" xfId="416"/>
    <cellStyle name="Normal 6 5 5 2" xfId="776"/>
    <cellStyle name="Normal 6 5 6" xfId="522"/>
    <cellStyle name="Normal 7" xfId="56"/>
    <cellStyle name="Normal 7 2" xfId="70"/>
    <cellStyle name="Normal 7 2 2" xfId="151"/>
    <cellStyle name="Normal 7 3" xfId="159"/>
    <cellStyle name="Normal 7 3 2" xfId="188"/>
    <cellStyle name="Normal 7 4" xfId="125"/>
    <cellStyle name="Normal 7 4 2" xfId="219"/>
    <cellStyle name="Normal 7 4 2 2" xfId="582"/>
    <cellStyle name="Normal 7 4 3" xfId="275"/>
    <cellStyle name="Normal 7 4 3 2" xfId="638"/>
    <cellStyle name="Normal 7 4 4" xfId="347"/>
    <cellStyle name="Normal 7 4 4 2" xfId="710"/>
    <cellStyle name="Normal 7 4 5" xfId="420"/>
    <cellStyle name="Normal 7 4 5 2" xfId="780"/>
    <cellStyle name="Normal 7 4 6" xfId="526"/>
    <cellStyle name="Normal 8" xfId="57"/>
    <cellStyle name="Normal 8 2" xfId="71"/>
    <cellStyle name="Normal 8 2 2" xfId="141"/>
    <cellStyle name="Normal 8 2 3" xfId="387"/>
    <cellStyle name="Normal 8 3" xfId="139"/>
    <cellStyle name="Normal 8 4" xfId="152"/>
    <cellStyle name="Normal 8 5" xfId="160"/>
    <cellStyle name="Normal 8 5 2" xfId="186"/>
    <cellStyle name="Normal 8 6" xfId="130"/>
    <cellStyle name="Normal 9" xfId="55"/>
    <cellStyle name="Normal 9 2" xfId="69"/>
    <cellStyle name="Normal 9 2 2" xfId="150"/>
    <cellStyle name="Normal 9 3" xfId="158"/>
    <cellStyle name="Normal 9 3 2" xfId="191"/>
    <cellStyle name="Normal 9 4" xfId="129"/>
    <cellStyle name="Normal 9 4 2" xfId="222"/>
    <cellStyle name="Normal 9 4 2 2" xfId="585"/>
    <cellStyle name="Normal 9 4 3" xfId="278"/>
    <cellStyle name="Normal 9 4 3 2" xfId="641"/>
    <cellStyle name="Normal 9 4 4" xfId="350"/>
    <cellStyle name="Normal 9 4 4 2" xfId="713"/>
    <cellStyle name="Normal 9 4 5" xfId="423"/>
    <cellStyle name="Normal 9 4 5 2" xfId="783"/>
    <cellStyle name="Normal 9 4 6" xfId="529"/>
    <cellStyle name="Normal_Ark1" xfId="2"/>
    <cellStyle name="Normal_Ark1_1" xfId="3"/>
    <cellStyle name="Normal_IN9813 2" xfId="73"/>
    <cellStyle name="Normal_IN9828" xfId="22"/>
    <cellStyle name="Normal_Måltall FO2B Barnevern" xfId="4"/>
    <cellStyle name="Normal_SO02ny 2" xfId="74"/>
    <cellStyle name="Nøytral 2" xfId="869"/>
    <cellStyle name="Overskrift 1 2" xfId="870"/>
    <cellStyle name="Overskrift 2 2" xfId="871"/>
    <cellStyle name="Overskrift 3 2" xfId="872"/>
    <cellStyle name="Overskrift 4 2" xfId="873"/>
    <cellStyle name="Prosent" xfId="5" builtinId="5"/>
    <cellStyle name="Prosent 10" xfId="329"/>
    <cellStyle name="Prosent 10 2" xfId="692"/>
    <cellStyle name="Prosent 11" xfId="402"/>
    <cellStyle name="Prosent 11 2" xfId="762"/>
    <cellStyle name="Prosent 12" xfId="17"/>
    <cellStyle name="Prosent 2" xfId="10"/>
    <cellStyle name="Prosent 2 10" xfId="20"/>
    <cellStyle name="Prosent 2 11" xfId="451"/>
    <cellStyle name="Prosent 2 2" xfId="12"/>
    <cellStyle name="Prosent 2 2 10" xfId="253"/>
    <cellStyle name="Prosent 2 2 10 2" xfId="616"/>
    <cellStyle name="Prosent 2 2 11" xfId="325"/>
    <cellStyle name="Prosent 2 2 11 2" xfId="688"/>
    <cellStyle name="Prosent 2 2 12" xfId="398"/>
    <cellStyle name="Prosent 2 2 12 2" xfId="758"/>
    <cellStyle name="Prosent 2 2 13" xfId="38"/>
    <cellStyle name="Prosent 2 2 13 2" xfId="460"/>
    <cellStyle name="Prosent 2 2 14" xfId="453"/>
    <cellStyle name="Prosent 2 2 2" xfId="46"/>
    <cellStyle name="Prosent 2 2 2 2" xfId="85"/>
    <cellStyle name="Prosent 2 2 2 2 2" xfId="181"/>
    <cellStyle name="Prosent 2 2 2 2 2 2" xfId="551"/>
    <cellStyle name="Prosent 2 2 2 2 3" xfId="244"/>
    <cellStyle name="Prosent 2 2 2 2 3 2" xfId="607"/>
    <cellStyle name="Prosent 2 2 2 2 4" xfId="300"/>
    <cellStyle name="Prosent 2 2 2 2 4 2" xfId="663"/>
    <cellStyle name="Prosent 2 2 2 2 5" xfId="377"/>
    <cellStyle name="Prosent 2 2 2 2 5 2" xfId="739"/>
    <cellStyle name="Prosent 2 2 2 2 6" xfId="445"/>
    <cellStyle name="Prosent 2 2 2 2 6 2" xfId="805"/>
    <cellStyle name="Prosent 2 2 2 2 7" xfId="488"/>
    <cellStyle name="Prosent 2 2 2 3" xfId="108"/>
    <cellStyle name="Prosent 2 2 2 3 2" xfId="510"/>
    <cellStyle name="Prosent 2 2 2 4" xfId="203"/>
    <cellStyle name="Prosent 2 2 2 4 2" xfId="566"/>
    <cellStyle name="Prosent 2 2 2 5" xfId="259"/>
    <cellStyle name="Prosent 2 2 2 5 2" xfId="622"/>
    <cellStyle name="Prosent 2 2 2 6" xfId="331"/>
    <cellStyle name="Prosent 2 2 2 6 2" xfId="694"/>
    <cellStyle name="Prosent 2 2 2 7" xfId="404"/>
    <cellStyle name="Prosent 2 2 2 7 2" xfId="764"/>
    <cellStyle name="Prosent 2 2 2 8" xfId="466"/>
    <cellStyle name="Prosent 2 2 3" xfId="50"/>
    <cellStyle name="Prosent 2 2 3 2" xfId="89"/>
    <cellStyle name="Prosent 2 2 3 2 2" xfId="308"/>
    <cellStyle name="Prosent 2 2 3 2 2 2" xfId="671"/>
    <cellStyle name="Prosent 2 2 3 2 3" xfId="385"/>
    <cellStyle name="Prosent 2 2 3 2 3 2" xfId="747"/>
    <cellStyle name="Prosent 2 2 3 2 4" xfId="492"/>
    <cellStyle name="Prosent 2 2 3 3" xfId="112"/>
    <cellStyle name="Prosent 2 2 3 3 2" xfId="514"/>
    <cellStyle name="Prosent 2 2 3 4" xfId="207"/>
    <cellStyle name="Prosent 2 2 3 4 2" xfId="570"/>
    <cellStyle name="Prosent 2 2 3 5" xfId="263"/>
    <cellStyle name="Prosent 2 2 3 5 2" xfId="626"/>
    <cellStyle name="Prosent 2 2 3 6" xfId="335"/>
    <cellStyle name="Prosent 2 2 3 6 2" xfId="698"/>
    <cellStyle name="Prosent 2 2 3 7" xfId="408"/>
    <cellStyle name="Prosent 2 2 3 7 2" xfId="768"/>
    <cellStyle name="Prosent 2 2 3 8" xfId="470"/>
    <cellStyle name="Prosent 2 2 4" xfId="79"/>
    <cellStyle name="Prosent 2 2 4 2" xfId="146"/>
    <cellStyle name="Prosent 2 2 4 2 2" xfId="530"/>
    <cellStyle name="Prosent 2 2 4 3" xfId="223"/>
    <cellStyle name="Prosent 2 2 4 3 2" xfId="586"/>
    <cellStyle name="Prosent 2 2 4 4" xfId="279"/>
    <cellStyle name="Prosent 2 2 4 4 2" xfId="642"/>
    <cellStyle name="Prosent 2 2 4 5" xfId="352"/>
    <cellStyle name="Prosent 2 2 4 5 2" xfId="715"/>
    <cellStyle name="Prosent 2 2 4 6" xfId="424"/>
    <cellStyle name="Prosent 2 2 4 6 2" xfId="784"/>
    <cellStyle name="Prosent 2 2 4 7" xfId="482"/>
    <cellStyle name="Prosent 2 2 5" xfId="131"/>
    <cellStyle name="Prosent 2 2 5 2" xfId="177"/>
    <cellStyle name="Prosent 2 2 5 2 2" xfId="240"/>
    <cellStyle name="Prosent 2 2 5 2 2 2" xfId="603"/>
    <cellStyle name="Prosent 2 2 5 2 3" xfId="296"/>
    <cellStyle name="Prosent 2 2 5 2 3 2" xfId="659"/>
    <cellStyle name="Prosent 2 2 5 2 4" xfId="373"/>
    <cellStyle name="Prosent 2 2 5 2 4 2" xfId="735"/>
    <cellStyle name="Prosent 2 2 5 2 5" xfId="441"/>
    <cellStyle name="Prosent 2 2 5 2 5 2" xfId="801"/>
    <cellStyle name="Prosent 2 2 5 2 6" xfId="547"/>
    <cellStyle name="Prosent 2 2 6" xfId="185"/>
    <cellStyle name="Prosent 2 2 6 2" xfId="248"/>
    <cellStyle name="Prosent 2 2 6 2 2" xfId="611"/>
    <cellStyle name="Prosent 2 2 6 3" xfId="304"/>
    <cellStyle name="Prosent 2 2 6 3 2" xfId="667"/>
    <cellStyle name="Prosent 2 2 6 4" xfId="381"/>
    <cellStyle name="Prosent 2 2 6 4 2" xfId="743"/>
    <cellStyle name="Prosent 2 2 6 5" xfId="449"/>
    <cellStyle name="Prosent 2 2 6 5 2" xfId="809"/>
    <cellStyle name="Prosent 2 2 6 6" xfId="555"/>
    <cellStyle name="Prosent 2 2 7" xfId="171"/>
    <cellStyle name="Prosent 2 2 7 2" xfId="234"/>
    <cellStyle name="Prosent 2 2 7 2 2" xfId="597"/>
    <cellStyle name="Prosent 2 2 7 3" xfId="290"/>
    <cellStyle name="Prosent 2 2 7 3 2" xfId="653"/>
    <cellStyle name="Prosent 2 2 7 4" xfId="367"/>
    <cellStyle name="Prosent 2 2 7 4 2" xfId="729"/>
    <cellStyle name="Prosent 2 2 7 5" xfId="435"/>
    <cellStyle name="Prosent 2 2 7 5 2" xfId="795"/>
    <cellStyle name="Prosent 2 2 7 6" xfId="541"/>
    <cellStyle name="Prosent 2 2 8" xfId="101"/>
    <cellStyle name="Prosent 2 2 8 2" xfId="504"/>
    <cellStyle name="Prosent 2 2 9" xfId="197"/>
    <cellStyle name="Prosent 2 2 9 2" xfId="560"/>
    <cellStyle name="Prosent 2 3" xfId="13"/>
    <cellStyle name="Prosent 2 3 10" xfId="399"/>
    <cellStyle name="Prosent 2 3 10 2" xfId="759"/>
    <cellStyle name="Prosent 2 3 11" xfId="39"/>
    <cellStyle name="Prosent 2 3 11 2" xfId="461"/>
    <cellStyle name="Prosent 2 3 12" xfId="454"/>
    <cellStyle name="Prosent 2 3 2" xfId="62"/>
    <cellStyle name="Prosent 2 3 2 2" xfId="94"/>
    <cellStyle name="Prosent 2 3 2 2 2" xfId="179"/>
    <cellStyle name="Prosent 2 3 2 2 2 2" xfId="549"/>
    <cellStyle name="Prosent 2 3 2 2 3" xfId="242"/>
    <cellStyle name="Prosent 2 3 2 2 3 2" xfId="605"/>
    <cellStyle name="Prosent 2 3 2 2 4" xfId="298"/>
    <cellStyle name="Prosent 2 3 2 2 4 2" xfId="661"/>
    <cellStyle name="Prosent 2 3 2 2 5" xfId="375"/>
    <cellStyle name="Prosent 2 3 2 2 5 2" xfId="737"/>
    <cellStyle name="Prosent 2 3 2 2 6" xfId="443"/>
    <cellStyle name="Prosent 2 3 2 2 6 2" xfId="803"/>
    <cellStyle name="Prosent 2 3 2 2 7" xfId="497"/>
    <cellStyle name="Prosent 2 3 2 3" xfId="117"/>
    <cellStyle name="Prosent 2 3 2 3 2" xfId="519"/>
    <cellStyle name="Prosent 2 3 2 4" xfId="212"/>
    <cellStyle name="Prosent 2 3 2 4 2" xfId="575"/>
    <cellStyle name="Prosent 2 3 2 5" xfId="268"/>
    <cellStyle name="Prosent 2 3 2 5 2" xfId="631"/>
    <cellStyle name="Prosent 2 3 2 6" xfId="340"/>
    <cellStyle name="Prosent 2 3 2 6 2" xfId="703"/>
    <cellStyle name="Prosent 2 3 2 7" xfId="413"/>
    <cellStyle name="Prosent 2 3 2 7 2" xfId="773"/>
    <cellStyle name="Prosent 2 3 2 8" xfId="475"/>
    <cellStyle name="Prosent 2 3 3" xfId="80"/>
    <cellStyle name="Prosent 2 3 3 2" xfId="147"/>
    <cellStyle name="Prosent 2 3 3 2 2" xfId="531"/>
    <cellStyle name="Prosent 2 3 3 3" xfId="224"/>
    <cellStyle name="Prosent 2 3 3 3 2" xfId="587"/>
    <cellStyle name="Prosent 2 3 3 4" xfId="280"/>
    <cellStyle name="Prosent 2 3 3 4 2" xfId="643"/>
    <cellStyle name="Prosent 2 3 3 5" xfId="353"/>
    <cellStyle name="Prosent 2 3 3 5 2" xfId="716"/>
    <cellStyle name="Prosent 2 3 3 6" xfId="425"/>
    <cellStyle name="Prosent 2 3 3 6 2" xfId="785"/>
    <cellStyle name="Prosent 2 3 3 7" xfId="483"/>
    <cellStyle name="Prosent 2 3 4" xfId="133"/>
    <cellStyle name="Prosent 2 3 4 2" xfId="166"/>
    <cellStyle name="Prosent 2 3 4 2 2" xfId="229"/>
    <cellStyle name="Prosent 2 3 4 2 2 2" xfId="592"/>
    <cellStyle name="Prosent 2 3 4 2 3" xfId="285"/>
    <cellStyle name="Prosent 2 3 4 2 3 2" xfId="648"/>
    <cellStyle name="Prosent 2 3 4 2 4" xfId="362"/>
    <cellStyle name="Prosent 2 3 4 2 4 2" xfId="724"/>
    <cellStyle name="Prosent 2 3 4 2 5" xfId="430"/>
    <cellStyle name="Prosent 2 3 4 2 5 2" xfId="790"/>
    <cellStyle name="Prosent 2 3 4 2 6" xfId="536"/>
    <cellStyle name="Prosent 2 3 5" xfId="172"/>
    <cellStyle name="Prosent 2 3 5 2" xfId="235"/>
    <cellStyle name="Prosent 2 3 5 2 2" xfId="598"/>
    <cellStyle name="Prosent 2 3 5 3" xfId="291"/>
    <cellStyle name="Prosent 2 3 5 3 2" xfId="654"/>
    <cellStyle name="Prosent 2 3 5 4" xfId="368"/>
    <cellStyle name="Prosent 2 3 5 4 2" xfId="730"/>
    <cellStyle name="Prosent 2 3 5 5" xfId="436"/>
    <cellStyle name="Prosent 2 3 5 5 2" xfId="796"/>
    <cellStyle name="Prosent 2 3 5 6" xfId="542"/>
    <cellStyle name="Prosent 2 3 6" xfId="102"/>
    <cellStyle name="Prosent 2 3 6 2" xfId="505"/>
    <cellStyle name="Prosent 2 3 7" xfId="198"/>
    <cellStyle name="Prosent 2 3 7 2" xfId="561"/>
    <cellStyle name="Prosent 2 3 8" xfId="254"/>
    <cellStyle name="Prosent 2 3 8 2" xfId="617"/>
    <cellStyle name="Prosent 2 3 9" xfId="326"/>
    <cellStyle name="Prosent 2 3 9 2" xfId="689"/>
    <cellStyle name="Prosent 2 4" xfId="36"/>
    <cellStyle name="Prosent 2 4 2" xfId="64"/>
    <cellStyle name="Prosent 2 4 2 2" xfId="96"/>
    <cellStyle name="Prosent 2 4 2 2 2" xfId="305"/>
    <cellStyle name="Prosent 2 4 2 2 2 2" xfId="668"/>
    <cellStyle name="Prosent 2 4 2 2 3" xfId="392"/>
    <cellStyle name="Prosent 2 4 2 2 3 2" xfId="752"/>
    <cellStyle name="Prosent 2 4 2 2 4" xfId="499"/>
    <cellStyle name="Prosent 2 4 2 3" xfId="119"/>
    <cellStyle name="Prosent 2 4 2 3 2" xfId="521"/>
    <cellStyle name="Prosent 2 4 2 4" xfId="214"/>
    <cellStyle name="Prosent 2 4 2 4 2" xfId="577"/>
    <cellStyle name="Prosent 2 4 2 5" xfId="270"/>
    <cellStyle name="Prosent 2 4 2 5 2" xfId="633"/>
    <cellStyle name="Prosent 2 4 2 6" xfId="342"/>
    <cellStyle name="Prosent 2 4 2 6 2" xfId="705"/>
    <cellStyle name="Prosent 2 4 2 7" xfId="415"/>
    <cellStyle name="Prosent 2 4 2 7 2" xfId="775"/>
    <cellStyle name="Prosent 2 4 2 8" xfId="477"/>
    <cellStyle name="Prosent 2 4 3" xfId="77"/>
    <cellStyle name="Prosent 2 4 3 2" xfId="316"/>
    <cellStyle name="Prosent 2 4 3 2 2" xfId="679"/>
    <cellStyle name="Prosent 2 4 3 3" xfId="389"/>
    <cellStyle name="Prosent 2 4 3 3 2" xfId="750"/>
    <cellStyle name="Prosent 2 4 3 4" xfId="480"/>
    <cellStyle name="Prosent 2 4 4" xfId="99"/>
    <cellStyle name="Prosent 2 4 4 2" xfId="502"/>
    <cellStyle name="Prosent 2 4 5" xfId="195"/>
    <cellStyle name="Prosent 2 4 5 2" xfId="558"/>
    <cellStyle name="Prosent 2 4 6" xfId="251"/>
    <cellStyle name="Prosent 2 4 6 2" xfId="614"/>
    <cellStyle name="Prosent 2 4 7" xfId="323"/>
    <cellStyle name="Prosent 2 4 7 2" xfId="686"/>
    <cellStyle name="Prosent 2 4 8" xfId="396"/>
    <cellStyle name="Prosent 2 4 8 2" xfId="756"/>
    <cellStyle name="Prosent 2 4 9" xfId="458"/>
    <cellStyle name="Prosent 2 5" xfId="43"/>
    <cellStyle name="Prosent 2 5 2" xfId="48"/>
    <cellStyle name="Prosent 2 5 2 2" xfId="87"/>
    <cellStyle name="Prosent 2 5 2 2 2" xfId="315"/>
    <cellStyle name="Prosent 2 5 2 2 2 2" xfId="678"/>
    <cellStyle name="Prosent 2 5 2 2 3" xfId="321"/>
    <cellStyle name="Prosent 2 5 2 2 3 2" xfId="684"/>
    <cellStyle name="Prosent 2 5 2 2 4" xfId="490"/>
    <cellStyle name="Prosent 2 5 2 3" xfId="110"/>
    <cellStyle name="Prosent 2 5 2 3 2" xfId="512"/>
    <cellStyle name="Prosent 2 5 2 4" xfId="205"/>
    <cellStyle name="Prosent 2 5 2 4 2" xfId="568"/>
    <cellStyle name="Prosent 2 5 2 5" xfId="261"/>
    <cellStyle name="Prosent 2 5 2 5 2" xfId="624"/>
    <cellStyle name="Prosent 2 5 2 6" xfId="333"/>
    <cellStyle name="Prosent 2 5 2 6 2" xfId="696"/>
    <cellStyle name="Prosent 2 5 2 7" xfId="406"/>
    <cellStyle name="Prosent 2 5 2 7 2" xfId="766"/>
    <cellStyle name="Prosent 2 5 2 8" xfId="468"/>
    <cellStyle name="Prosent 2 6" xfId="29"/>
    <cellStyle name="Prosent 2 6 2" xfId="164"/>
    <cellStyle name="Prosent 2 6 2 2" xfId="534"/>
    <cellStyle name="Prosent 2 6 3" xfId="227"/>
    <cellStyle name="Prosent 2 6 3 2" xfId="590"/>
    <cellStyle name="Prosent 2 6 4" xfId="283"/>
    <cellStyle name="Prosent 2 6 4 2" xfId="646"/>
    <cellStyle name="Prosent 2 6 5" xfId="360"/>
    <cellStyle name="Prosent 2 6 5 2" xfId="722"/>
    <cellStyle name="Prosent 2 6 6" xfId="428"/>
    <cellStyle name="Prosent 2 6 6 2" xfId="788"/>
    <cellStyle name="Prosent 2 7" xfId="175"/>
    <cellStyle name="Prosent 2 7 2" xfId="238"/>
    <cellStyle name="Prosent 2 7 2 2" xfId="601"/>
    <cellStyle name="Prosent 2 7 3" xfId="294"/>
    <cellStyle name="Prosent 2 7 3 2" xfId="657"/>
    <cellStyle name="Prosent 2 7 4" xfId="371"/>
    <cellStyle name="Prosent 2 7 4 2" xfId="733"/>
    <cellStyle name="Prosent 2 7 5" xfId="439"/>
    <cellStyle name="Prosent 2 7 5 2" xfId="799"/>
    <cellStyle name="Prosent 2 7 6" xfId="545"/>
    <cellStyle name="Prosent 2 8" xfId="183"/>
    <cellStyle name="Prosent 2 8 2" xfId="246"/>
    <cellStyle name="Prosent 2 8 2 2" xfId="609"/>
    <cellStyle name="Prosent 2 8 3" xfId="302"/>
    <cellStyle name="Prosent 2 8 3 2" xfId="665"/>
    <cellStyle name="Prosent 2 8 4" xfId="379"/>
    <cellStyle name="Prosent 2 8 4 2" xfId="741"/>
    <cellStyle name="Prosent 2 8 5" xfId="447"/>
    <cellStyle name="Prosent 2 8 5 2" xfId="807"/>
    <cellStyle name="Prosent 2 8 6" xfId="553"/>
    <cellStyle name="Prosent 2 9" xfId="169"/>
    <cellStyle name="Prosent 2 9 2" xfId="232"/>
    <cellStyle name="Prosent 2 9 2 2" xfId="595"/>
    <cellStyle name="Prosent 2 9 3" xfId="288"/>
    <cellStyle name="Prosent 2 9 3 2" xfId="651"/>
    <cellStyle name="Prosent 2 9 4" xfId="365"/>
    <cellStyle name="Prosent 2 9 4 2" xfId="727"/>
    <cellStyle name="Prosent 2 9 5" xfId="433"/>
    <cellStyle name="Prosent 2 9 5 2" xfId="793"/>
    <cellStyle name="Prosent 2 9 6" xfId="539"/>
    <cellStyle name="Prosent 3" xfId="26"/>
    <cellStyle name="Prosent 3 2" xfId="60"/>
    <cellStyle name="Prosent 3 2 2" xfId="92"/>
    <cellStyle name="Prosent 3 2 2 2" xfId="314"/>
    <cellStyle name="Prosent 3 2 2 2 2" xfId="677"/>
    <cellStyle name="Prosent 3 2 2 3" xfId="383"/>
    <cellStyle name="Prosent 3 2 2 3 2" xfId="745"/>
    <cellStyle name="Prosent 3 2 2 4" xfId="495"/>
    <cellStyle name="Prosent 3 2 3" xfId="115"/>
    <cellStyle name="Prosent 3 2 3 2" xfId="517"/>
    <cellStyle name="Prosent 3 2 4" xfId="210"/>
    <cellStyle name="Prosent 3 2 4 2" xfId="573"/>
    <cellStyle name="Prosent 3 2 5" xfId="266"/>
    <cellStyle name="Prosent 3 2 5 2" xfId="629"/>
    <cellStyle name="Prosent 3 2 6" xfId="338"/>
    <cellStyle name="Prosent 3 2 6 2" xfId="701"/>
    <cellStyle name="Prosent 3 2 7" xfId="411"/>
    <cellStyle name="Prosent 3 2 7 2" xfId="771"/>
    <cellStyle name="Prosent 3 2 8" xfId="473"/>
    <cellStyle name="Prosent 4" xfId="32"/>
    <cellStyle name="Prosent 4 2" xfId="874"/>
    <cellStyle name="Prosent 4_Kriteriebefolkning 1.1.2014" xfId="875"/>
    <cellStyle name="Prosent 5" xfId="42"/>
    <cellStyle name="Prosent 5 2" xfId="306"/>
    <cellStyle name="Prosent 5 2 2" xfId="669"/>
    <cellStyle name="Prosent 5 3" xfId="356"/>
    <cellStyle name="Prosent 5 3 2" xfId="718"/>
    <cellStyle name="Prosent 5 4" xfId="464"/>
    <cellStyle name="Prosent 6" xfId="83"/>
    <cellStyle name="Prosent 6 2" xfId="313"/>
    <cellStyle name="Prosent 6 2 2" xfId="676"/>
    <cellStyle name="Prosent 6 3" xfId="351"/>
    <cellStyle name="Prosent 6 3 2" xfId="714"/>
    <cellStyle name="Prosent 6 4" xfId="486"/>
    <cellStyle name="Prosent 7" xfId="105"/>
    <cellStyle name="Prosent 7 2" xfId="508"/>
    <cellStyle name="Prosent 8" xfId="201"/>
    <cellStyle name="Prosent 8 2" xfId="564"/>
    <cellStyle name="Prosent 9" xfId="257"/>
    <cellStyle name="Prosent 9 2" xfId="620"/>
    <cellStyle name="Svein" xfId="6"/>
    <cellStyle name="Svein 2" xfId="27"/>
    <cellStyle name="Svein 3" xfId="136"/>
    <cellStyle name="Svein 4" xfId="21"/>
    <cellStyle name="Tittel 2" xfId="876"/>
    <cellStyle name="Totalt 2" xfId="877"/>
    <cellStyle name="Tusen[0]" xfId="137"/>
    <cellStyle name="Tusenskille 2" xfId="126"/>
    <cellStyle name="Tusenskille 2 2" xfId="140"/>
    <cellStyle name="Tusenskille 2 3" xfId="138"/>
    <cellStyle name="Tusenskille 2_Befolkning pr. 01.01.2017" xfId="878"/>
    <cellStyle name="Tusenskille 3" xfId="23"/>
    <cellStyle name="Utdata 2" xfId="879"/>
    <cellStyle name="Uthevingsfarge1 2" xfId="880"/>
    <cellStyle name="Uthevingsfarge2 2" xfId="881"/>
    <cellStyle name="Uthevingsfarge3 2" xfId="882"/>
    <cellStyle name="Uthevingsfarge4 2" xfId="883"/>
    <cellStyle name="Uthevingsfarge5 2" xfId="884"/>
    <cellStyle name="Uthevingsfarge6 2" xfId="885"/>
    <cellStyle name="Varseltekst 2" xfId="886"/>
  </cellStyles>
  <dxfs count="0"/>
  <tableStyles count="0" defaultTableStyle="TableStyleMedium9" defaultPivotStyle="PivotStyleLight16"/>
  <colors>
    <mruColors>
      <color rgb="FF2F2FF1"/>
      <color rgb="FFCCFFCC"/>
      <color rgb="FFDBF9CF"/>
      <color rgb="FFFFFF99"/>
      <color rgb="FF0C0CB4"/>
      <color rgb="FFE3F2D2"/>
      <color rgb="FFD2EBB7"/>
      <color rgb="FFC4E59F"/>
      <color rgb="FF89CC4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1145</xdr:row>
      <xdr:rowOff>0</xdr:rowOff>
    </xdr:from>
    <xdr:to>
      <xdr:col>4</xdr:col>
      <xdr:colOff>352425</xdr:colOff>
      <xdr:row>1145</xdr:row>
      <xdr:rowOff>0</xdr:rowOff>
    </xdr:to>
    <xdr:sp macro="" textlink="">
      <xdr:nvSpPr>
        <xdr:cNvPr id="50873" name="Line 187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371475</xdr:colOff>
      <xdr:row>349</xdr:row>
      <xdr:rowOff>0</xdr:rowOff>
    </xdr:from>
    <xdr:to>
      <xdr:col>7</xdr:col>
      <xdr:colOff>447675</xdr:colOff>
      <xdr:row>349</xdr:row>
      <xdr:rowOff>200025</xdr:rowOff>
    </xdr:to>
    <xdr:sp macro="" textlink="">
      <xdr:nvSpPr>
        <xdr:cNvPr id="50874" name="Text Box 515"/>
        <xdr:cNvSpPr txBox="1">
          <a:spLocks noChangeArrowheads="1"/>
        </xdr:cNvSpPr>
      </xdr:nvSpPr>
      <xdr:spPr bwMode="auto">
        <a:xfrm>
          <a:off x="4933950" y="6938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352425</xdr:colOff>
      <xdr:row>1145</xdr:row>
      <xdr:rowOff>0</xdr:rowOff>
    </xdr:from>
    <xdr:to>
      <xdr:col>4</xdr:col>
      <xdr:colOff>352425</xdr:colOff>
      <xdr:row>1145</xdr:row>
      <xdr:rowOff>0</xdr:rowOff>
    </xdr:to>
    <xdr:sp macro="" textlink="">
      <xdr:nvSpPr>
        <xdr:cNvPr id="50876" name="Line 981"/>
        <xdr:cNvSpPr>
          <a:spLocks noChangeShapeType="1"/>
        </xdr:cNvSpPr>
      </xdr:nvSpPr>
      <xdr:spPr bwMode="auto">
        <a:xfrm flipV="1">
          <a:off x="3209925" y="6045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33</xdr:row>
      <xdr:rowOff>9525</xdr:rowOff>
    </xdr:from>
    <xdr:to>
      <xdr:col>11</xdr:col>
      <xdr:colOff>209550</xdr:colOff>
      <xdr:row>43</xdr:row>
      <xdr:rowOff>19050</xdr:rowOff>
    </xdr:to>
    <xdr:sp macro="" textlink="">
      <xdr:nvSpPr>
        <xdr:cNvPr id="27782" name="Tekst 56"/>
        <xdr:cNvSpPr>
          <a:spLocks noChangeArrowheads="1"/>
        </xdr:cNvSpPr>
      </xdr:nvSpPr>
      <xdr:spPr bwMode="auto">
        <a:xfrm>
          <a:off x="238125" y="6134100"/>
          <a:ext cx="6943725" cy="1743075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VIKTIG!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Gule felt inneholder formler eller kobling til andre celler.  IKKE skriv inn tall her. Kontroller likevel tallene for å sikre at formler ikke er blitt endret.</a:t>
          </a:r>
        </a:p>
        <a:p>
          <a:pPr algn="ctr" rtl="0">
            <a:defRPr sz="1000"/>
          </a:pPr>
          <a:endParaRPr lang="nb-NO" sz="1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Felt markert med "xxxxx" skal ikke fylles ut eller endres. Tallene registreres i fargeløse celler merket med 0.</a:t>
          </a:r>
        </a:p>
      </xdr:txBody>
    </xdr:sp>
    <xdr:clientData/>
  </xdr:twoCellAnchor>
  <xdr:twoCellAnchor>
    <xdr:from>
      <xdr:col>4</xdr:col>
      <xdr:colOff>352425</xdr:colOff>
      <xdr:row>1037</xdr:row>
      <xdr:rowOff>0</xdr:rowOff>
    </xdr:from>
    <xdr:to>
      <xdr:col>4</xdr:col>
      <xdr:colOff>352425</xdr:colOff>
      <xdr:row>1037</xdr:row>
      <xdr:rowOff>0</xdr:rowOff>
    </xdr:to>
    <xdr:sp macro="" textlink="">
      <xdr:nvSpPr>
        <xdr:cNvPr id="50879" name="Line 1173"/>
        <xdr:cNvSpPr>
          <a:spLocks noChangeShapeType="1"/>
        </xdr:cNvSpPr>
      </xdr:nvSpPr>
      <xdr:spPr bwMode="auto">
        <a:xfrm flipV="1">
          <a:off x="3209925" y="3711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51</xdr:row>
      <xdr:rowOff>0</xdr:rowOff>
    </xdr:from>
    <xdr:to>
      <xdr:col>10</xdr:col>
      <xdr:colOff>533400</xdr:colOff>
      <xdr:row>55</xdr:row>
      <xdr:rowOff>0</xdr:rowOff>
    </xdr:to>
    <xdr:sp macro="" textlink="">
      <xdr:nvSpPr>
        <xdr:cNvPr id="28146" name="Tekst 56"/>
        <xdr:cNvSpPr>
          <a:spLocks noChangeArrowheads="1"/>
        </xdr:cNvSpPr>
      </xdr:nvSpPr>
      <xdr:spPr bwMode="auto">
        <a:xfrm>
          <a:off x="9525" y="9753600"/>
          <a:ext cx="6572250" cy="609600"/>
        </a:xfrm>
        <a:prstGeom prst="roundRect">
          <a:avLst>
            <a:gd name="adj" fmla="val 16667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skal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settes inn nye rader  eller enkeltceller. </a:t>
          </a:r>
        </a:p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 kan ikke </a:t>
          </a:r>
          <a:r>
            <a:rPr lang="nb-NO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slette</a:t>
          </a: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rader eller enkeltceller.</a:t>
          </a:r>
        </a:p>
      </xdr:txBody>
    </xdr:sp>
    <xdr:clientData/>
  </xdr:twoCellAnchor>
  <xdr:twoCellAnchor>
    <xdr:from>
      <xdr:col>6</xdr:col>
      <xdr:colOff>123824</xdr:colOff>
      <xdr:row>811</xdr:row>
      <xdr:rowOff>38100</xdr:rowOff>
    </xdr:from>
    <xdr:to>
      <xdr:col>11</xdr:col>
      <xdr:colOff>400050</xdr:colOff>
      <xdr:row>822</xdr:row>
      <xdr:rowOff>28575</xdr:rowOff>
    </xdr:to>
    <xdr:sp macro="" textlink="">
      <xdr:nvSpPr>
        <xdr:cNvPr id="28360" name="AutoShape 1736"/>
        <xdr:cNvSpPr>
          <a:spLocks noChangeArrowheads="1"/>
        </xdr:cNvSpPr>
      </xdr:nvSpPr>
      <xdr:spPr bwMode="auto">
        <a:xfrm>
          <a:off x="4524374" y="165363525"/>
          <a:ext cx="3248026" cy="18097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3)</a:t>
          </a:r>
          <a:r>
            <a:rPr lang="nb-NO" sz="850" b="1" i="0" u="none" strike="noStrike" baseline="0">
              <a:solidFill>
                <a:srgbClr val="000000"/>
              </a:solidFill>
              <a:latin typeface="MS Sans Serif"/>
            </a:rPr>
            <a:t> VIKTIG!</a:t>
          </a: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  Bydelene må ved utfylling av denne kolonnen kontrollere at: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dokumentasjon foreligger i den enkeltes saksmappe på at personen er psykisk utviklingshemmet, og at det fremgår hvem som har uttalt dette.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alderskategori er korrekt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personen ikke samtidig er registrert som psyk. utvikl.hemmet i annen kommune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det foreligger enkeltvedtak med saksnr. i hht. nevnte lover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rgbClr val="000000"/>
              </a:solidFill>
              <a:latin typeface="MS Sans Serif"/>
            </a:rPr>
            <a:t>- personer som danner grunnlag for vertskommunetilskudd ikke er tatt med.</a:t>
          </a:r>
        </a:p>
        <a:p>
          <a:pPr algn="l" rtl="0">
            <a:defRPr sz="1000"/>
          </a:pPr>
          <a:r>
            <a:rPr lang="nb-NO" sz="850" b="0" i="0" u="none" strike="noStrike" baseline="0">
              <a:solidFill>
                <a:sysClr val="windowText" lastClr="000000"/>
              </a:solidFill>
              <a:latin typeface="MS Sans Serif"/>
            </a:rPr>
            <a:t>Ref. for øvrig rundskriv IS-3/2020 fra Helsedirektoratet</a:t>
          </a:r>
          <a:r>
            <a:rPr lang="nb-NO" sz="850" b="0" i="0" u="none" strike="noStrike" baseline="0">
              <a:solidFill>
                <a:srgbClr val="FF0000"/>
              </a:solidFill>
              <a:latin typeface="MS Sans Serif"/>
            </a:rPr>
            <a:t>.</a:t>
          </a:r>
        </a:p>
      </xdr:txBody>
    </xdr:sp>
    <xdr:clientData/>
  </xdr:twoCellAnchor>
  <xdr:twoCellAnchor>
    <xdr:from>
      <xdr:col>7</xdr:col>
      <xdr:colOff>19050</xdr:colOff>
      <xdr:row>845</xdr:row>
      <xdr:rowOff>38100</xdr:rowOff>
    </xdr:from>
    <xdr:to>
      <xdr:col>12</xdr:col>
      <xdr:colOff>0</xdr:colOff>
      <xdr:row>848</xdr:row>
      <xdr:rowOff>104775</xdr:rowOff>
    </xdr:to>
    <xdr:sp macro="" textlink="">
      <xdr:nvSpPr>
        <xdr:cNvPr id="38954" name="AutoShape 2090"/>
        <xdr:cNvSpPr>
          <a:spLocks noChangeArrowheads="1"/>
        </xdr:cNvSpPr>
      </xdr:nvSpPr>
      <xdr:spPr bwMode="auto">
        <a:xfrm>
          <a:off x="4924425" y="199367775"/>
          <a:ext cx="2905125" cy="552450"/>
        </a:xfrm>
        <a:prstGeom prst="roundRect">
          <a:avLst>
            <a:gd name="adj" fmla="val 16667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Omfatter velferdstiltak spesielt rettet mot</a:t>
          </a:r>
        </a:p>
        <a:p>
          <a:pPr algn="l" rtl="0">
            <a:defRPr sz="1000"/>
          </a:pPr>
          <a:r>
            <a:rPr lang="nb-NO" sz="1000" b="1" i="0" u="none" strike="noStrike" baseline="0">
              <a:solidFill>
                <a:srgbClr val="000000"/>
              </a:solidFill>
              <a:latin typeface="MS Sans Serif"/>
            </a:rPr>
            <a:t> utviklingshemmede,  først og fremst aktiviseringstilbud.</a:t>
          </a:r>
        </a:p>
      </xdr:txBody>
    </xdr:sp>
    <xdr:clientData/>
  </xdr:twoCellAnchor>
  <xdr:twoCellAnchor>
    <xdr:from>
      <xdr:col>1</xdr:col>
      <xdr:colOff>1066800</xdr:colOff>
      <xdr:row>70</xdr:row>
      <xdr:rowOff>66675</xdr:rowOff>
    </xdr:from>
    <xdr:to>
      <xdr:col>1</xdr:col>
      <xdr:colOff>1695450</xdr:colOff>
      <xdr:row>79</xdr:row>
      <xdr:rowOff>57150</xdr:rowOff>
    </xdr:to>
    <xdr:sp macro="" textlink="">
      <xdr:nvSpPr>
        <xdr:cNvPr id="38974" name="AutoShape 2110"/>
        <xdr:cNvSpPr>
          <a:spLocks noChangeArrowheads="1"/>
        </xdr:cNvSpPr>
      </xdr:nvSpPr>
      <xdr:spPr bwMode="auto">
        <a:xfrm>
          <a:off x="1066800" y="66675000"/>
          <a:ext cx="628650" cy="0"/>
        </a:xfrm>
        <a:prstGeom prst="roundRect">
          <a:avLst>
            <a:gd name="adj" fmla="val 16667"/>
          </a:avLst>
        </a:prstGeom>
        <a:solidFill>
          <a:srgbClr val="FFFF00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NB!! </a:t>
          </a:r>
        </a:p>
        <a:p>
          <a:pPr algn="ctr" rtl="0">
            <a:defRPr sz="1000"/>
          </a:pPr>
          <a:r>
            <a:rPr lang="nb-NO" sz="1000" b="0" i="0" u="none" strike="noStrike" baseline="0">
              <a:solidFill>
                <a:srgbClr val="000000"/>
              </a:solidFill>
              <a:latin typeface="MS Sans Serif"/>
            </a:rPr>
            <a:t>Husk at bydelen ikke kjøper plasser av seg selv!</a:t>
          </a:r>
        </a:p>
      </xdr:txBody>
    </xdr:sp>
    <xdr:clientData/>
  </xdr:twoCellAnchor>
  <xdr:twoCellAnchor>
    <xdr:from>
      <xdr:col>1</xdr:col>
      <xdr:colOff>0</xdr:colOff>
      <xdr:row>1261</xdr:row>
      <xdr:rowOff>0</xdr:rowOff>
    </xdr:from>
    <xdr:to>
      <xdr:col>10</xdr:col>
      <xdr:colOff>466725</xdr:colOff>
      <xdr:row>1264</xdr:row>
      <xdr:rowOff>114300</xdr:rowOff>
    </xdr:to>
    <xdr:sp macro="" textlink="">
      <xdr:nvSpPr>
        <xdr:cNvPr id="39158" name="Tekst 38"/>
        <xdr:cNvSpPr txBox="1">
          <a:spLocks noChangeArrowheads="1"/>
        </xdr:cNvSpPr>
      </xdr:nvSpPr>
      <xdr:spPr bwMode="auto">
        <a:xfrm>
          <a:off x="0" y="167049450"/>
          <a:ext cx="6515100" cy="5143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nb-NO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 gule felter er det innlagt formler eller verdier som er overført fra andre tabeller.  Det skal ikke legges inn tall her.     </a:t>
          </a:r>
        </a:p>
      </xdr:txBody>
    </xdr:sp>
    <xdr:clientData/>
  </xdr:twoCellAnchor>
  <xdr:twoCellAnchor>
    <xdr:from>
      <xdr:col>1</xdr:col>
      <xdr:colOff>438150</xdr:colOff>
      <xdr:row>1248</xdr:row>
      <xdr:rowOff>85725</xdr:rowOff>
    </xdr:from>
    <xdr:to>
      <xdr:col>10</xdr:col>
      <xdr:colOff>57150</xdr:colOff>
      <xdr:row>1258</xdr:row>
      <xdr:rowOff>133350</xdr:rowOff>
    </xdr:to>
    <xdr:sp macro="" textlink="">
      <xdr:nvSpPr>
        <xdr:cNvPr id="39159" name="AutoShape 2295"/>
        <xdr:cNvSpPr>
          <a:spLocks noChangeArrowheads="1"/>
        </xdr:cNvSpPr>
      </xdr:nvSpPr>
      <xdr:spPr bwMode="auto">
        <a:xfrm>
          <a:off x="438150" y="140065125"/>
          <a:ext cx="6019800" cy="1666875"/>
        </a:xfrm>
        <a:prstGeom prst="roundRect">
          <a:avLst>
            <a:gd name="adj" fmla="val 16667"/>
          </a:avLst>
        </a:prstGeom>
        <a:solidFill>
          <a:srgbClr val="FFFFCC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 etterfølgende tabeller omfatter obligatoriske måltall som det skal rapporteres på.  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Prognoser for årsresultatet skal være reelle.</a:t>
          </a:r>
        </a:p>
        <a:p>
          <a:pPr algn="ctr" rtl="0">
            <a:defRPr sz="1000"/>
          </a:pPr>
          <a:endParaRPr lang="nb-NO" sz="1200" b="1" i="0" u="none" strike="noStrike" baseline="0">
            <a:solidFill>
              <a:srgbClr val="000000"/>
            </a:solidFill>
            <a:latin typeface="MS Sans Serif"/>
          </a:endParaRPr>
        </a:p>
        <a:p>
          <a:pPr algn="ctr" rtl="0"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MS Sans Serif"/>
            </a:rPr>
            <a:t>Dersom årsprognosen medfører avvik i forhold til de måltall som  bydelsutvalget har vedtatt sammen med  årsbudsjett (fordelingen av dok. 3 -rammen),  </a:t>
          </a:r>
          <a:r>
            <a:rPr lang="nb-NO" sz="1350" b="1" i="0" u="sng" strike="noStrike" baseline="0">
              <a:solidFill>
                <a:srgbClr val="000000"/>
              </a:solidFill>
              <a:latin typeface="MS Sans Serif"/>
            </a:rPr>
            <a:t>må dette kommenteres under respektive tabell.</a:t>
          </a:r>
        </a:p>
      </xdr:txBody>
    </xdr:sp>
    <xdr:clientData/>
  </xdr:twoCellAnchor>
  <xdr:twoCellAnchor>
    <xdr:from>
      <xdr:col>7</xdr:col>
      <xdr:colOff>314325</xdr:colOff>
      <xdr:row>157</xdr:row>
      <xdr:rowOff>0</xdr:rowOff>
    </xdr:from>
    <xdr:to>
      <xdr:col>10</xdr:col>
      <xdr:colOff>561975</xdr:colOff>
      <xdr:row>170</xdr:row>
      <xdr:rowOff>171450</xdr:rowOff>
    </xdr:to>
    <xdr:sp macro="" textlink="">
      <xdr:nvSpPr>
        <xdr:cNvPr id="16" name="Tekst 13"/>
        <xdr:cNvSpPr>
          <a:spLocks noChangeArrowheads="1"/>
        </xdr:cNvSpPr>
      </xdr:nvSpPr>
      <xdr:spPr bwMode="auto">
        <a:xfrm>
          <a:off x="5248275" y="67294125"/>
          <a:ext cx="1990725" cy="2695575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Det er viktig at tall som benyttes i  tabellene 2.2 og 2.3 stemmer overens.</a:t>
          </a:r>
        </a:p>
        <a:p>
          <a:pPr algn="l" rtl="0">
            <a:defRPr sz="1000"/>
          </a:pPr>
          <a:endParaRPr lang="nb-NO" sz="11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9</xdr:col>
      <xdr:colOff>180976</xdr:colOff>
      <xdr:row>1263</xdr:row>
      <xdr:rowOff>129540</xdr:rowOff>
    </xdr:from>
    <xdr:to>
      <xdr:col>11</xdr:col>
      <xdr:colOff>523876</xdr:colOff>
      <xdr:row>1277</xdr:row>
      <xdr:rowOff>70757</xdr:rowOff>
    </xdr:to>
    <xdr:sp macro="" textlink="">
      <xdr:nvSpPr>
        <xdr:cNvPr id="18" name="Tekst 13"/>
        <xdr:cNvSpPr>
          <a:spLocks noChangeArrowheads="1"/>
        </xdr:cNvSpPr>
      </xdr:nvSpPr>
      <xdr:spPr bwMode="auto">
        <a:xfrm>
          <a:off x="6706962" y="129206897"/>
          <a:ext cx="1551214" cy="2336074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  <a:latin typeface="+mn-lt"/>
              <a:ea typeface="+mn-ea"/>
              <a:cs typeface="+mn-cs"/>
            </a:rPr>
            <a:t>1) Mrkn: Andel avsluttede undersøkelser innen 3 mnd:</a:t>
          </a:r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endParaRPr lang="nb-NO" sz="1050" b="1" baseline="0">
            <a:effectLst/>
            <a:latin typeface="+mn-lt"/>
            <a:ea typeface="+mn-ea"/>
            <a:cs typeface="+mn-cs"/>
          </a:endParaRPr>
        </a:p>
        <a:p>
          <a:r>
            <a:rPr lang="nb-NO" sz="1050" b="1" baseline="0">
              <a:effectLst/>
              <a:latin typeface="+mn-lt"/>
              <a:ea typeface="+mn-ea"/>
              <a:cs typeface="+mn-cs"/>
            </a:rPr>
            <a:t>Bydelene må summere antall avsluttede </a:t>
          </a:r>
          <a:r>
            <a:rPr lang="nb-NO" sz="1000" b="1" baseline="0">
              <a:effectLst/>
              <a:latin typeface="+mn-lt"/>
              <a:ea typeface="+mn-ea"/>
              <a:cs typeface="+mn-cs"/>
            </a:rPr>
            <a:t>undersøkelser</a:t>
          </a:r>
          <a:r>
            <a:rPr lang="nb-NO" sz="1050" b="1" baseline="0">
              <a:effectLst/>
              <a:latin typeface="+mn-lt"/>
              <a:ea typeface="+mn-ea"/>
              <a:cs typeface="+mn-cs"/>
            </a:rPr>
            <a:t> hittil i år og de av disse som ikke var avsluttet innen 3 mnd. På det grunnlag må  måloppnåelsen hittil i år regnes ut.</a:t>
          </a:r>
          <a:endParaRPr lang="nb-NO" sz="1050" b="1">
            <a:effectLst/>
          </a:endParaRPr>
        </a:p>
      </xdr:txBody>
    </xdr:sp>
    <xdr:clientData/>
  </xdr:twoCellAnchor>
  <xdr:twoCellAnchor>
    <xdr:from>
      <xdr:col>9</xdr:col>
      <xdr:colOff>83820</xdr:colOff>
      <xdr:row>1279</xdr:row>
      <xdr:rowOff>60960</xdr:rowOff>
    </xdr:from>
    <xdr:to>
      <xdr:col>11</xdr:col>
      <xdr:colOff>426720</xdr:colOff>
      <xdr:row>1285</xdr:row>
      <xdr:rowOff>7620</xdr:rowOff>
    </xdr:to>
    <xdr:sp macro="" textlink="">
      <xdr:nvSpPr>
        <xdr:cNvPr id="19" name="Tekst 13"/>
        <xdr:cNvSpPr>
          <a:spLocks noChangeArrowheads="1"/>
        </xdr:cNvSpPr>
      </xdr:nvSpPr>
      <xdr:spPr bwMode="auto">
        <a:xfrm>
          <a:off x="6469380" y="132382260"/>
          <a:ext cx="1516380" cy="1341120"/>
        </a:xfrm>
        <a:prstGeom prst="roundRect">
          <a:avLst>
            <a:gd name="adj" fmla="val 16667"/>
          </a:avLst>
        </a:prstGeom>
        <a:solidFill>
          <a:srgbClr val="DBF9C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r>
            <a:rPr lang="nb-NO" sz="1050" b="1">
              <a:effectLst/>
            </a:rPr>
            <a:t>Andel mottagere av helsetjeneste</a:t>
          </a:r>
          <a:r>
            <a:rPr lang="nb-NO" sz="1050" b="1" baseline="0">
              <a:effectLst/>
            </a:rPr>
            <a:t> i hjemmet 67 år og over </a:t>
          </a:r>
          <a:r>
            <a:rPr lang="nb-NO" sz="1050" b="1">
              <a:effectLst/>
            </a:rPr>
            <a:t>som er kartlagt for ernæringsmessig risiko:</a:t>
          </a:r>
        </a:p>
        <a:p>
          <a:r>
            <a:rPr lang="nb-NO" sz="1050" b="1" baseline="0">
              <a:effectLst/>
            </a:rPr>
            <a:t>Nasjonal kvalitetsindikator.</a:t>
          </a:r>
          <a:endParaRPr lang="nb-NO" sz="105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5" name="Text Box 1"/>
        <xdr:cNvSpPr txBox="1">
          <a:spLocks noChangeArrowheads="1"/>
        </xdr:cNvSpPr>
      </xdr:nvSpPr>
      <xdr:spPr bwMode="auto">
        <a:xfrm>
          <a:off x="0" y="809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6" name="Text Box 2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7" name="Text Box 3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52228" name="Text Box 4"/>
        <xdr:cNvSpPr txBox="1">
          <a:spLocks noChangeArrowheads="1"/>
        </xdr:cNvSpPr>
      </xdr:nvSpPr>
      <xdr:spPr bwMode="auto">
        <a:xfrm>
          <a:off x="0" y="4610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0" y="6762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161925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1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158750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0" y="44196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25</xdr:row>
      <xdr:rowOff>38100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0" y="4581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0" y="323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0" y="396240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0" y="33528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1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0" y="4053840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6" name="Text Box 3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0" y="438912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39" name="Text Box 3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0" y="4892040"/>
          <a:ext cx="7620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0" y="315686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4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76200</xdr:colOff>
      <xdr:row>22</xdr:row>
      <xdr:rowOff>196850</xdr:rowOff>
    </xdr:to>
    <xdr:sp macro="" textlink="">
      <xdr:nvSpPr>
        <xdr:cNvPr id="47" name="Text Box 4"/>
        <xdr:cNvSpPr txBox="1">
          <a:spLocks noChangeArrowheads="1"/>
        </xdr:cNvSpPr>
      </xdr:nvSpPr>
      <xdr:spPr bwMode="auto">
        <a:xfrm>
          <a:off x="0" y="3897086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38100</xdr:rowOff>
    </xdr:to>
    <xdr:sp macro="" textlink="">
      <xdr:nvSpPr>
        <xdr:cNvPr id="50" name="Text Box 4"/>
        <xdr:cNvSpPr txBox="1">
          <a:spLocks noChangeArrowheads="1"/>
        </xdr:cNvSpPr>
      </xdr:nvSpPr>
      <xdr:spPr bwMode="auto">
        <a:xfrm>
          <a:off x="0" y="4212771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27</xdr:row>
      <xdr:rowOff>38100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0" y="4686300"/>
          <a:ext cx="76200" cy="19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34-P1-FIL001\BYR\Byr&#229;dsavdeling%20for%20eldre%20helse%20og%20arbeid\Seksjon%20for%20eldretjenester\Elisabeth%20Boe\Befolkningsfremskrivning\2020\AGL-%20Kriteriebef2020-Med%20tilleggsinfo%20(uten%20kopling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ØR korreksjon befolkning 67+"/>
      <sheetName val=" ETTER korreksjon befolkn 67+"/>
    </sheetNames>
    <sheetDataSet>
      <sheetData sheetId="0">
        <row r="5">
          <cell r="C5">
            <v>962</v>
          </cell>
          <cell r="D5">
            <v>3618</v>
          </cell>
          <cell r="E5">
            <v>3365</v>
          </cell>
          <cell r="F5">
            <v>1056</v>
          </cell>
          <cell r="G5">
            <v>639</v>
          </cell>
          <cell r="H5">
            <v>717</v>
          </cell>
          <cell r="I5">
            <v>3705</v>
          </cell>
          <cell r="J5">
            <v>8350</v>
          </cell>
          <cell r="K5">
            <v>15878</v>
          </cell>
          <cell r="L5">
            <v>8580</v>
          </cell>
          <cell r="M5">
            <v>8299</v>
          </cell>
          <cell r="N5">
            <v>2150</v>
          </cell>
          <cell r="O5">
            <v>665</v>
          </cell>
          <cell r="P5">
            <v>325</v>
          </cell>
          <cell r="Q5">
            <v>200</v>
          </cell>
          <cell r="R5">
            <v>111</v>
          </cell>
          <cell r="S5">
            <v>51</v>
          </cell>
        </row>
        <row r="6">
          <cell r="C6">
            <v>1034</v>
          </cell>
          <cell r="D6">
            <v>3319</v>
          </cell>
          <cell r="E6">
            <v>2864</v>
          </cell>
          <cell r="F6">
            <v>932</v>
          </cell>
          <cell r="G6">
            <v>573</v>
          </cell>
          <cell r="H6">
            <v>691</v>
          </cell>
          <cell r="I6">
            <v>5351</v>
          </cell>
          <cell r="J6">
            <v>11669</v>
          </cell>
          <cell r="K6">
            <v>17430</v>
          </cell>
          <cell r="L6">
            <v>8042</v>
          </cell>
          <cell r="M6">
            <v>7315</v>
          </cell>
          <cell r="N6">
            <v>1864</v>
          </cell>
          <cell r="O6">
            <v>666</v>
          </cell>
          <cell r="P6">
            <v>299</v>
          </cell>
          <cell r="Q6">
            <v>185</v>
          </cell>
          <cell r="R6">
            <v>123</v>
          </cell>
          <cell r="S6">
            <v>66</v>
          </cell>
        </row>
        <row r="7">
          <cell r="C7">
            <v>798</v>
          </cell>
          <cell r="D7">
            <v>2554</v>
          </cell>
          <cell r="E7">
            <v>1921</v>
          </cell>
          <cell r="F7">
            <v>570</v>
          </cell>
          <cell r="G7">
            <v>379</v>
          </cell>
          <cell r="H7">
            <v>420</v>
          </cell>
          <cell r="I7">
            <v>3634</v>
          </cell>
          <cell r="J7">
            <v>8176</v>
          </cell>
          <cell r="K7">
            <v>12551</v>
          </cell>
          <cell r="L7">
            <v>5470</v>
          </cell>
          <cell r="M7">
            <v>5577</v>
          </cell>
          <cell r="N7">
            <v>1722</v>
          </cell>
          <cell r="O7">
            <v>640</v>
          </cell>
          <cell r="P7">
            <v>319</v>
          </cell>
          <cell r="Q7">
            <v>186</v>
          </cell>
          <cell r="R7">
            <v>105</v>
          </cell>
          <cell r="S7">
            <v>67</v>
          </cell>
        </row>
        <row r="8">
          <cell r="C8">
            <v>542</v>
          </cell>
          <cell r="D8">
            <v>1634</v>
          </cell>
          <cell r="E8">
            <v>1641</v>
          </cell>
          <cell r="F8">
            <v>517</v>
          </cell>
          <cell r="G8">
            <v>378</v>
          </cell>
          <cell r="H8">
            <v>455</v>
          </cell>
          <cell r="I8">
            <v>4291</v>
          </cell>
          <cell r="J8">
            <v>7891</v>
          </cell>
          <cell r="K8">
            <v>10040</v>
          </cell>
          <cell r="L8">
            <v>4863</v>
          </cell>
          <cell r="M8">
            <v>5193</v>
          </cell>
          <cell r="N8">
            <v>1579</v>
          </cell>
          <cell r="O8">
            <v>591</v>
          </cell>
          <cell r="P8">
            <v>369</v>
          </cell>
          <cell r="Q8">
            <v>219</v>
          </cell>
          <cell r="R8">
            <v>119</v>
          </cell>
          <cell r="S8">
            <v>94</v>
          </cell>
        </row>
        <row r="9">
          <cell r="C9">
            <v>615</v>
          </cell>
          <cell r="D9">
            <v>2233</v>
          </cell>
          <cell r="E9">
            <v>2345</v>
          </cell>
          <cell r="F9">
            <v>933</v>
          </cell>
          <cell r="G9">
            <v>617</v>
          </cell>
          <cell r="H9">
            <v>767</v>
          </cell>
          <cell r="I9">
            <v>5197</v>
          </cell>
          <cell r="J9">
            <v>9427</v>
          </cell>
          <cell r="K9">
            <v>12034</v>
          </cell>
          <cell r="L9">
            <v>6905</v>
          </cell>
          <cell r="M9">
            <v>10493</v>
          </cell>
          <cell r="N9">
            <v>3911</v>
          </cell>
          <cell r="O9">
            <v>1723</v>
          </cell>
          <cell r="P9">
            <v>1050</v>
          </cell>
          <cell r="Q9">
            <v>578</v>
          </cell>
          <cell r="R9">
            <v>309</v>
          </cell>
          <cell r="S9">
            <v>132</v>
          </cell>
        </row>
        <row r="10">
          <cell r="C10">
            <v>404</v>
          </cell>
          <cell r="D10">
            <v>2084</v>
          </cell>
          <cell r="E10">
            <v>2880</v>
          </cell>
          <cell r="F10">
            <v>1170</v>
          </cell>
          <cell r="G10">
            <v>721</v>
          </cell>
          <cell r="H10">
            <v>681</v>
          </cell>
          <cell r="I10">
            <v>1573</v>
          </cell>
          <cell r="J10">
            <v>2097</v>
          </cell>
          <cell r="K10">
            <v>5093</v>
          </cell>
          <cell r="L10">
            <v>4777</v>
          </cell>
          <cell r="M10">
            <v>6933</v>
          </cell>
          <cell r="N10">
            <v>3048</v>
          </cell>
          <cell r="O10">
            <v>1360</v>
          </cell>
          <cell r="P10">
            <v>810</v>
          </cell>
          <cell r="Q10">
            <v>509</v>
          </cell>
          <cell r="R10">
            <v>312</v>
          </cell>
          <cell r="S10">
            <v>117</v>
          </cell>
        </row>
        <row r="11">
          <cell r="C11">
            <v>669</v>
          </cell>
          <cell r="D11">
            <v>3481</v>
          </cell>
          <cell r="E11">
            <v>4913</v>
          </cell>
          <cell r="F11">
            <v>1929</v>
          </cell>
          <cell r="G11">
            <v>1123</v>
          </cell>
          <cell r="H11">
            <v>1157</v>
          </cell>
          <cell r="I11">
            <v>2588</v>
          </cell>
          <cell r="J11">
            <v>2902</v>
          </cell>
          <cell r="K11">
            <v>7147</v>
          </cell>
          <cell r="L11">
            <v>7380</v>
          </cell>
          <cell r="M11">
            <v>9779</v>
          </cell>
          <cell r="N11">
            <v>4012</v>
          </cell>
          <cell r="O11">
            <v>1630</v>
          </cell>
          <cell r="P11">
            <v>1023</v>
          </cell>
          <cell r="Q11">
            <v>634</v>
          </cell>
          <cell r="R11">
            <v>365</v>
          </cell>
          <cell r="S11">
            <v>126</v>
          </cell>
        </row>
        <row r="12">
          <cell r="C12">
            <v>563</v>
          </cell>
          <cell r="D12">
            <v>3153</v>
          </cell>
          <cell r="E12">
            <v>4874</v>
          </cell>
          <cell r="F12">
            <v>1946</v>
          </cell>
          <cell r="G12">
            <v>1177</v>
          </cell>
          <cell r="H12">
            <v>1214</v>
          </cell>
          <cell r="I12">
            <v>4419</v>
          </cell>
          <cell r="J12">
            <v>4307</v>
          </cell>
          <cell r="K12">
            <v>7553</v>
          </cell>
          <cell r="L12">
            <v>7679</v>
          </cell>
          <cell r="M12">
            <v>9821</v>
          </cell>
          <cell r="N12">
            <v>3203</v>
          </cell>
          <cell r="O12">
            <v>1293</v>
          </cell>
          <cell r="P12">
            <v>866</v>
          </cell>
          <cell r="Q12">
            <v>640</v>
          </cell>
          <cell r="R12">
            <v>334</v>
          </cell>
          <cell r="S12">
            <v>111</v>
          </cell>
        </row>
        <row r="13">
          <cell r="C13">
            <v>481</v>
          </cell>
          <cell r="D13">
            <v>2400</v>
          </cell>
          <cell r="E13">
            <v>3109</v>
          </cell>
          <cell r="F13">
            <v>1170</v>
          </cell>
          <cell r="G13">
            <v>731</v>
          </cell>
          <cell r="H13">
            <v>662</v>
          </cell>
          <cell r="I13">
            <v>1756</v>
          </cell>
          <cell r="J13">
            <v>2801</v>
          </cell>
          <cell r="K13">
            <v>6395</v>
          </cell>
          <cell r="L13">
            <v>5177</v>
          </cell>
          <cell r="M13">
            <v>5498</v>
          </cell>
          <cell r="N13">
            <v>1608</v>
          </cell>
          <cell r="O13">
            <v>645</v>
          </cell>
          <cell r="P13">
            <v>436</v>
          </cell>
          <cell r="Q13">
            <v>307</v>
          </cell>
          <cell r="R13">
            <v>184</v>
          </cell>
          <cell r="S13">
            <v>62</v>
          </cell>
        </row>
        <row r="14">
          <cell r="C14">
            <v>295</v>
          </cell>
          <cell r="D14">
            <v>1675</v>
          </cell>
          <cell r="E14">
            <v>2231</v>
          </cell>
          <cell r="F14">
            <v>959</v>
          </cell>
          <cell r="G14">
            <v>639</v>
          </cell>
          <cell r="H14">
            <v>616</v>
          </cell>
          <cell r="I14">
            <v>1669</v>
          </cell>
          <cell r="J14">
            <v>2088</v>
          </cell>
          <cell r="K14">
            <v>4380</v>
          </cell>
          <cell r="L14">
            <v>4002</v>
          </cell>
          <cell r="M14">
            <v>5771</v>
          </cell>
          <cell r="N14">
            <v>1613</v>
          </cell>
          <cell r="O14">
            <v>714</v>
          </cell>
          <cell r="P14">
            <v>481</v>
          </cell>
          <cell r="Q14">
            <v>341</v>
          </cell>
          <cell r="R14">
            <v>173</v>
          </cell>
          <cell r="S14">
            <v>65</v>
          </cell>
        </row>
        <row r="15">
          <cell r="C15">
            <v>411</v>
          </cell>
          <cell r="D15">
            <v>1997</v>
          </cell>
          <cell r="E15">
            <v>2988</v>
          </cell>
          <cell r="F15">
            <v>1391</v>
          </cell>
          <cell r="G15">
            <v>958</v>
          </cell>
          <cell r="H15">
            <v>977</v>
          </cell>
          <cell r="I15">
            <v>2208</v>
          </cell>
          <cell r="J15">
            <v>2119</v>
          </cell>
          <cell r="K15">
            <v>4581</v>
          </cell>
          <cell r="L15">
            <v>4627</v>
          </cell>
          <cell r="M15">
            <v>6533</v>
          </cell>
          <cell r="N15">
            <v>2233</v>
          </cell>
          <cell r="O15">
            <v>1090</v>
          </cell>
          <cell r="P15">
            <v>629</v>
          </cell>
          <cell r="Q15">
            <v>354</v>
          </cell>
          <cell r="R15">
            <v>165</v>
          </cell>
          <cell r="S15">
            <v>55</v>
          </cell>
        </row>
        <row r="16">
          <cell r="C16">
            <v>627</v>
          </cell>
          <cell r="D16">
            <v>3246</v>
          </cell>
          <cell r="E16">
            <v>4292</v>
          </cell>
          <cell r="F16">
            <v>1659</v>
          </cell>
          <cell r="G16">
            <v>1125</v>
          </cell>
          <cell r="H16">
            <v>1095</v>
          </cell>
          <cell r="I16">
            <v>2797</v>
          </cell>
          <cell r="J16">
            <v>3886</v>
          </cell>
          <cell r="K16">
            <v>8451</v>
          </cell>
          <cell r="L16">
            <v>6981</v>
          </cell>
          <cell r="M16">
            <v>9381</v>
          </cell>
          <cell r="N16">
            <v>3350</v>
          </cell>
          <cell r="O16">
            <v>1309</v>
          </cell>
          <cell r="P16">
            <v>760</v>
          </cell>
          <cell r="Q16">
            <v>527</v>
          </cell>
          <cell r="R16">
            <v>236</v>
          </cell>
          <cell r="S16">
            <v>84</v>
          </cell>
        </row>
        <row r="17">
          <cell r="C17">
            <v>596</v>
          </cell>
          <cell r="D17">
            <v>3275</v>
          </cell>
          <cell r="E17">
            <v>4701</v>
          </cell>
          <cell r="F17">
            <v>1817</v>
          </cell>
          <cell r="G17">
            <v>1063</v>
          </cell>
          <cell r="H17">
            <v>1039</v>
          </cell>
          <cell r="I17">
            <v>2350</v>
          </cell>
          <cell r="J17">
            <v>3287</v>
          </cell>
          <cell r="K17">
            <v>7942</v>
          </cell>
          <cell r="L17">
            <v>7851</v>
          </cell>
          <cell r="M17">
            <v>10169</v>
          </cell>
          <cell r="N17">
            <v>2872</v>
          </cell>
          <cell r="O17">
            <v>1259</v>
          </cell>
          <cell r="P17">
            <v>1125</v>
          </cell>
          <cell r="Q17">
            <v>926</v>
          </cell>
          <cell r="R17">
            <v>433</v>
          </cell>
          <cell r="S17">
            <v>129</v>
          </cell>
        </row>
        <row r="18">
          <cell r="C18">
            <v>592</v>
          </cell>
          <cell r="D18">
            <v>3222</v>
          </cell>
          <cell r="E18">
            <v>4899</v>
          </cell>
          <cell r="F18">
            <v>1938</v>
          </cell>
          <cell r="G18">
            <v>1204</v>
          </cell>
          <cell r="H18">
            <v>1195</v>
          </cell>
          <cell r="I18">
            <v>2663</v>
          </cell>
          <cell r="J18">
            <v>3084</v>
          </cell>
          <cell r="K18">
            <v>7292</v>
          </cell>
          <cell r="L18">
            <v>8056</v>
          </cell>
          <cell r="M18">
            <v>10671</v>
          </cell>
          <cell r="N18">
            <v>3707</v>
          </cell>
          <cell r="O18">
            <v>1557</v>
          </cell>
          <cell r="P18">
            <v>1052</v>
          </cell>
          <cell r="Q18">
            <v>734</v>
          </cell>
          <cell r="R18">
            <v>421</v>
          </cell>
          <cell r="S18">
            <v>172</v>
          </cell>
        </row>
        <row r="19">
          <cell r="C19">
            <v>506</v>
          </cell>
          <cell r="D19">
            <v>2556</v>
          </cell>
          <cell r="E19">
            <v>4025</v>
          </cell>
          <cell r="F19">
            <v>1713</v>
          </cell>
          <cell r="G19">
            <v>1146</v>
          </cell>
          <cell r="H19">
            <v>1085</v>
          </cell>
          <cell r="I19">
            <v>2494</v>
          </cell>
          <cell r="J19">
            <v>2437</v>
          </cell>
          <cell r="K19">
            <v>5815</v>
          </cell>
          <cell r="L19">
            <v>5568</v>
          </cell>
          <cell r="M19">
            <v>8100</v>
          </cell>
          <cell r="N19">
            <v>2211</v>
          </cell>
          <cell r="O19">
            <v>765</v>
          </cell>
          <cell r="P19">
            <v>352</v>
          </cell>
          <cell r="Q19">
            <v>208</v>
          </cell>
          <cell r="R19">
            <v>88</v>
          </cell>
          <cell r="S19">
            <v>42</v>
          </cell>
        </row>
        <row r="20">
          <cell r="C20">
            <v>6</v>
          </cell>
          <cell r="D20">
            <v>86</v>
          </cell>
          <cell r="E20">
            <v>193</v>
          </cell>
          <cell r="F20">
            <v>55</v>
          </cell>
          <cell r="G20">
            <v>25</v>
          </cell>
          <cell r="H20">
            <v>22</v>
          </cell>
          <cell r="I20">
            <v>104</v>
          </cell>
          <cell r="J20">
            <v>195</v>
          </cell>
          <cell r="K20">
            <v>594</v>
          </cell>
          <cell r="L20">
            <v>518</v>
          </cell>
          <cell r="M20">
            <v>459</v>
          </cell>
          <cell r="N20">
            <v>59</v>
          </cell>
          <cell r="O20">
            <v>28</v>
          </cell>
          <cell r="P20">
            <v>18</v>
          </cell>
          <cell r="Q20">
            <v>13</v>
          </cell>
          <cell r="R20">
            <v>7</v>
          </cell>
          <cell r="S20">
            <v>4</v>
          </cell>
        </row>
        <row r="26">
          <cell r="C26">
            <v>4</v>
          </cell>
          <cell r="D26">
            <v>13</v>
          </cell>
          <cell r="E26">
            <v>16</v>
          </cell>
          <cell r="F26">
            <v>6</v>
          </cell>
          <cell r="G26">
            <v>4</v>
          </cell>
          <cell r="H26">
            <v>16</v>
          </cell>
          <cell r="I26">
            <v>316</v>
          </cell>
          <cell r="J26">
            <v>381</v>
          </cell>
          <cell r="K26">
            <v>392</v>
          </cell>
          <cell r="L26">
            <v>139</v>
          </cell>
          <cell r="M26">
            <v>143</v>
          </cell>
          <cell r="N26">
            <v>26</v>
          </cell>
          <cell r="O26">
            <v>6</v>
          </cell>
          <cell r="P26">
            <v>3</v>
          </cell>
          <cell r="Q26">
            <v>2</v>
          </cell>
          <cell r="R26">
            <v>4</v>
          </cell>
          <cell r="S26">
            <v>0</v>
          </cell>
        </row>
        <row r="29">
          <cell r="C29">
            <v>5</v>
          </cell>
          <cell r="D29">
            <v>23</v>
          </cell>
          <cell r="E29">
            <v>61</v>
          </cell>
          <cell r="F29">
            <v>21</v>
          </cell>
          <cell r="G29">
            <v>27</v>
          </cell>
          <cell r="H29">
            <v>15</v>
          </cell>
          <cell r="I29">
            <v>25</v>
          </cell>
          <cell r="J29">
            <v>32</v>
          </cell>
          <cell r="K29">
            <v>77</v>
          </cell>
          <cell r="L29">
            <v>116</v>
          </cell>
          <cell r="M29">
            <v>195</v>
          </cell>
          <cell r="N29">
            <v>55</v>
          </cell>
          <cell r="O29">
            <v>24</v>
          </cell>
          <cell r="P29">
            <v>14</v>
          </cell>
          <cell r="Q29">
            <v>9</v>
          </cell>
          <cell r="R29">
            <v>2</v>
          </cell>
          <cell r="S29">
            <v>0</v>
          </cell>
        </row>
        <row r="30">
          <cell r="C30">
            <v>6</v>
          </cell>
          <cell r="D30">
            <v>49</v>
          </cell>
          <cell r="E30">
            <v>70</v>
          </cell>
          <cell r="F30">
            <v>26</v>
          </cell>
          <cell r="G30">
            <v>15</v>
          </cell>
          <cell r="H30">
            <v>19</v>
          </cell>
          <cell r="I30">
            <v>49</v>
          </cell>
          <cell r="J30">
            <v>39</v>
          </cell>
          <cell r="K30">
            <v>103</v>
          </cell>
          <cell r="L30">
            <v>122</v>
          </cell>
          <cell r="M30">
            <v>240</v>
          </cell>
          <cell r="N30">
            <v>55</v>
          </cell>
          <cell r="O30">
            <v>12</v>
          </cell>
          <cell r="P30">
            <v>12</v>
          </cell>
          <cell r="Q30">
            <v>4</v>
          </cell>
          <cell r="R30">
            <v>5</v>
          </cell>
          <cell r="S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1</v>
          </cell>
          <cell r="L31">
            <v>0</v>
          </cell>
          <cell r="M31">
            <v>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2</v>
          </cell>
          <cell r="G33">
            <v>3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  <cell r="L33">
            <v>3</v>
          </cell>
          <cell r="M33">
            <v>8</v>
          </cell>
          <cell r="N33">
            <v>3</v>
          </cell>
          <cell r="O33">
            <v>4</v>
          </cell>
          <cell r="P33">
            <v>1</v>
          </cell>
          <cell r="Q33">
            <v>0</v>
          </cell>
          <cell r="R33">
            <v>0</v>
          </cell>
          <cell r="S33">
            <v>0</v>
          </cell>
        </row>
        <row r="34">
          <cell r="C34">
            <v>2</v>
          </cell>
          <cell r="D34">
            <v>0</v>
          </cell>
          <cell r="E34">
            <v>3</v>
          </cell>
          <cell r="F34">
            <v>0</v>
          </cell>
          <cell r="G34">
            <v>0</v>
          </cell>
          <cell r="H34">
            <v>2</v>
          </cell>
          <cell r="I34">
            <v>1</v>
          </cell>
          <cell r="J34">
            <v>3</v>
          </cell>
          <cell r="K34">
            <v>5</v>
          </cell>
          <cell r="L34">
            <v>13</v>
          </cell>
          <cell r="M34">
            <v>10</v>
          </cell>
          <cell r="N34">
            <v>5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</sheetData>
      <sheetData sheetId="1">
        <row r="5">
          <cell r="U5">
            <v>7</v>
          </cell>
          <cell r="V5">
            <v>-1</v>
          </cell>
          <cell r="W5">
            <v>13</v>
          </cell>
          <cell r="X5">
            <v>7</v>
          </cell>
          <cell r="Y5">
            <v>11</v>
          </cell>
          <cell r="Z5">
            <v>5</v>
          </cell>
        </row>
        <row r="6">
          <cell r="U6">
            <v>3</v>
          </cell>
          <cell r="V6">
            <v>2</v>
          </cell>
          <cell r="W6">
            <v>4</v>
          </cell>
          <cell r="X6">
            <v>-6</v>
          </cell>
          <cell r="Y6">
            <v>-11</v>
          </cell>
          <cell r="Z6">
            <v>-6</v>
          </cell>
        </row>
        <row r="7">
          <cell r="U7">
            <v>-12</v>
          </cell>
          <cell r="V7">
            <v>-6</v>
          </cell>
          <cell r="W7">
            <v>-2</v>
          </cell>
          <cell r="X7">
            <v>-5</v>
          </cell>
          <cell r="Y7">
            <v>-10</v>
          </cell>
          <cell r="Z7">
            <v>-1</v>
          </cell>
        </row>
        <row r="8">
          <cell r="U8">
            <v>-7</v>
          </cell>
          <cell r="V8">
            <v>-8</v>
          </cell>
          <cell r="W8">
            <v>-15</v>
          </cell>
          <cell r="X8">
            <v>-25</v>
          </cell>
          <cell r="Y8">
            <v>-20</v>
          </cell>
          <cell r="Z8">
            <v>-20</v>
          </cell>
        </row>
        <row r="9">
          <cell r="U9">
            <v>6</v>
          </cell>
          <cell r="V9">
            <v>6</v>
          </cell>
          <cell r="W9">
            <v>3</v>
          </cell>
          <cell r="X9">
            <v>5</v>
          </cell>
          <cell r="Y9">
            <v>-7</v>
          </cell>
          <cell r="Z9">
            <v>10</v>
          </cell>
        </row>
        <row r="10">
          <cell r="U10">
            <v>-7</v>
          </cell>
          <cell r="V10">
            <v>-3</v>
          </cell>
          <cell r="W10">
            <v>-7</v>
          </cell>
          <cell r="X10">
            <v>-18</v>
          </cell>
          <cell r="Y10">
            <v>-14</v>
          </cell>
          <cell r="Z10">
            <v>-20</v>
          </cell>
        </row>
        <row r="11">
          <cell r="U11">
            <v>-3</v>
          </cell>
          <cell r="V11">
            <v>7</v>
          </cell>
          <cell r="W11">
            <v>0</v>
          </cell>
          <cell r="X11">
            <v>9</v>
          </cell>
          <cell r="Y11">
            <v>-11</v>
          </cell>
          <cell r="Z11">
            <v>16</v>
          </cell>
        </row>
        <row r="12">
          <cell r="U12">
            <v>8</v>
          </cell>
          <cell r="V12">
            <v>11</v>
          </cell>
          <cell r="W12">
            <v>12</v>
          </cell>
          <cell r="X12">
            <v>5</v>
          </cell>
          <cell r="Y12">
            <v>11</v>
          </cell>
          <cell r="Z12">
            <v>6</v>
          </cell>
        </row>
        <row r="13">
          <cell r="U13">
            <v>4</v>
          </cell>
          <cell r="V13">
            <v>1</v>
          </cell>
          <cell r="W13">
            <v>5</v>
          </cell>
          <cell r="X13">
            <v>25</v>
          </cell>
          <cell r="Y13">
            <v>21</v>
          </cell>
          <cell r="Z13">
            <v>13</v>
          </cell>
        </row>
        <row r="14">
          <cell r="U14">
            <v>-6</v>
          </cell>
          <cell r="V14">
            <v>-4</v>
          </cell>
          <cell r="W14">
            <v>-22</v>
          </cell>
          <cell r="X14">
            <v>-18</v>
          </cell>
          <cell r="Y14">
            <v>-18</v>
          </cell>
          <cell r="Z14">
            <v>-14</v>
          </cell>
        </row>
        <row r="15">
          <cell r="U15">
            <v>-2</v>
          </cell>
          <cell r="V15">
            <v>-9</v>
          </cell>
          <cell r="W15">
            <v>7</v>
          </cell>
          <cell r="X15">
            <v>-17</v>
          </cell>
          <cell r="Y15">
            <v>-21</v>
          </cell>
          <cell r="Z15">
            <v>-15</v>
          </cell>
        </row>
        <row r="16">
          <cell r="U16">
            <v>15</v>
          </cell>
          <cell r="V16">
            <v>8</v>
          </cell>
          <cell r="W16">
            <v>-1</v>
          </cell>
          <cell r="X16">
            <v>-1</v>
          </cell>
          <cell r="Y16">
            <v>3</v>
          </cell>
          <cell r="Z16">
            <v>4</v>
          </cell>
        </row>
        <row r="17">
          <cell r="U17">
            <v>3</v>
          </cell>
          <cell r="V17">
            <v>-4</v>
          </cell>
          <cell r="W17">
            <v>4</v>
          </cell>
          <cell r="X17">
            <v>16</v>
          </cell>
          <cell r="Y17">
            <v>37</v>
          </cell>
          <cell r="Z17">
            <v>15</v>
          </cell>
        </row>
        <row r="18">
          <cell r="U18">
            <v>17</v>
          </cell>
          <cell r="V18">
            <v>16</v>
          </cell>
          <cell r="W18">
            <v>6</v>
          </cell>
          <cell r="X18">
            <v>28</v>
          </cell>
          <cell r="Y18">
            <v>34</v>
          </cell>
          <cell r="Z18">
            <v>14</v>
          </cell>
        </row>
        <row r="19">
          <cell r="U19">
            <v>2</v>
          </cell>
          <cell r="V19">
            <v>0</v>
          </cell>
          <cell r="W19">
            <v>3</v>
          </cell>
          <cell r="X19">
            <v>0</v>
          </cell>
          <cell r="Y19">
            <v>-4</v>
          </cell>
          <cell r="Z19">
            <v>-3</v>
          </cell>
        </row>
        <row r="23">
          <cell r="N23">
            <v>6</v>
          </cell>
          <cell r="O23">
            <v>4</v>
          </cell>
          <cell r="P23">
            <v>4</v>
          </cell>
          <cell r="Q23">
            <v>0</v>
          </cell>
          <cell r="R23">
            <v>0</v>
          </cell>
          <cell r="S2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 filterMode="1"/>
  <dimension ref="A2:IM1315"/>
  <sheetViews>
    <sheetView showGridLines="0" tabSelected="1" topLeftCell="B1" zoomScaleNormal="100" zoomScaleSheetLayoutView="100" workbookViewId="0">
      <selection activeCell="I5" sqref="I5"/>
    </sheetView>
  </sheetViews>
  <sheetFormatPr baseColWidth="10" defaultColWidth="9.140625" defaultRowHeight="12.75"/>
  <cols>
    <col min="1" max="1" width="3.85546875" style="160" hidden="1" customWidth="1"/>
    <col min="2" max="2" width="26.5703125" style="390" customWidth="1"/>
    <col min="3" max="3" width="7.7109375" style="390" customWidth="1"/>
    <col min="4" max="5" width="8.5703125" style="390" customWidth="1"/>
    <col min="6" max="6" width="9.5703125" style="390" customWidth="1"/>
    <col min="7" max="7" width="8.42578125" style="390" customWidth="1"/>
    <col min="8" max="8" width="9" style="390" customWidth="1"/>
    <col min="9" max="9" width="10" style="390" customWidth="1"/>
    <col min="10" max="11" width="8.5703125" style="390" customWidth="1"/>
    <col min="12" max="12" width="9.140625" style="390"/>
    <col min="13" max="16384" width="9.140625" style="8"/>
  </cols>
  <sheetData>
    <row r="2" spans="2:12">
      <c r="B2" s="391"/>
    </row>
    <row r="16" spans="2:12" ht="20.25">
      <c r="B16" s="1467" t="s">
        <v>1095</v>
      </c>
      <c r="C16" s="1467"/>
      <c r="D16" s="1467"/>
      <c r="E16" s="1467"/>
      <c r="F16" s="1467"/>
      <c r="G16" s="1467"/>
      <c r="H16" s="1467"/>
      <c r="I16" s="1467"/>
      <c r="J16" s="1467"/>
      <c r="K16" s="1467"/>
      <c r="L16" s="392"/>
    </row>
    <row r="17" spans="2:12" ht="25.5">
      <c r="B17" s="1468" t="s">
        <v>1441</v>
      </c>
      <c r="C17" s="1468"/>
      <c r="D17" s="1468"/>
      <c r="E17" s="1468"/>
      <c r="F17" s="1468"/>
      <c r="G17" s="1468"/>
      <c r="H17" s="1468"/>
      <c r="I17" s="1468"/>
      <c r="J17" s="1468"/>
      <c r="K17" s="1468"/>
      <c r="L17" s="392"/>
    </row>
    <row r="18" spans="2:12" ht="25.5">
      <c r="B18" s="1468">
        <v>2020</v>
      </c>
      <c r="C18" s="1468"/>
      <c r="D18" s="1468"/>
      <c r="E18" s="1468"/>
      <c r="F18" s="1468"/>
      <c r="G18" s="1468"/>
      <c r="H18" s="1468"/>
      <c r="I18" s="1468"/>
      <c r="J18" s="1468"/>
      <c r="K18" s="1468"/>
      <c r="L18" s="392"/>
    </row>
    <row r="19" spans="2:12" ht="20.25">
      <c r="B19" s="393"/>
      <c r="C19" s="393"/>
      <c r="D19" s="393"/>
      <c r="E19" s="393"/>
      <c r="F19" s="393"/>
      <c r="G19" s="393"/>
      <c r="H19" s="394"/>
      <c r="I19" s="394"/>
      <c r="J19" s="394"/>
      <c r="K19" s="395"/>
      <c r="L19" s="392"/>
    </row>
    <row r="20" spans="2:12" ht="20.25">
      <c r="B20" s="1469"/>
      <c r="C20" s="1469"/>
      <c r="D20" s="1469"/>
      <c r="E20" s="1469"/>
      <c r="F20" s="1469"/>
      <c r="G20" s="1469"/>
      <c r="H20" s="1469"/>
      <c r="I20" s="1469"/>
      <c r="J20" s="1469"/>
      <c r="K20" s="1469"/>
      <c r="L20" s="392"/>
    </row>
    <row r="21" spans="2:12" ht="20.25"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2"/>
    </row>
    <row r="22" spans="2:12">
      <c r="B22" s="397"/>
      <c r="C22" s="398"/>
      <c r="D22" s="398"/>
      <c r="E22" s="398"/>
      <c r="F22" s="398"/>
      <c r="G22" s="398"/>
      <c r="H22" s="398"/>
      <c r="I22" s="398"/>
      <c r="J22" s="398"/>
      <c r="K22" s="398"/>
      <c r="L22" s="392"/>
    </row>
    <row r="23" spans="2:12">
      <c r="B23" s="399"/>
      <c r="C23" s="399"/>
      <c r="D23" s="399"/>
      <c r="E23" s="399"/>
      <c r="F23" s="399"/>
      <c r="G23" s="399"/>
      <c r="H23" s="392"/>
      <c r="I23" s="392"/>
      <c r="J23" s="392"/>
      <c r="K23" s="400"/>
      <c r="L23" s="392"/>
    </row>
    <row r="24" spans="2:12">
      <c r="B24" s="399"/>
      <c r="C24" s="399"/>
      <c r="D24" s="399"/>
      <c r="E24" s="399"/>
      <c r="F24" s="399"/>
      <c r="G24" s="399"/>
      <c r="H24" s="392"/>
      <c r="I24" s="392"/>
      <c r="J24" s="392"/>
      <c r="K24" s="400"/>
      <c r="L24" s="392"/>
    </row>
    <row r="25" spans="2:12">
      <c r="B25" s="399"/>
      <c r="C25" s="399"/>
      <c r="D25" s="399"/>
      <c r="E25" s="399"/>
      <c r="F25" s="399"/>
      <c r="G25" s="399"/>
      <c r="H25" s="392"/>
      <c r="I25" s="392"/>
      <c r="J25" s="392"/>
      <c r="K25" s="400"/>
      <c r="L25" s="392"/>
    </row>
    <row r="26" spans="2:12">
      <c r="B26" s="399"/>
      <c r="C26" s="399"/>
      <c r="D26" s="399"/>
      <c r="E26" s="399"/>
      <c r="F26" s="399"/>
      <c r="G26" s="399"/>
      <c r="H26" s="392"/>
      <c r="I26" s="392"/>
      <c r="J26" s="392"/>
      <c r="K26" s="400"/>
      <c r="L26" s="392"/>
    </row>
    <row r="27" spans="2:12">
      <c r="B27" s="399"/>
      <c r="C27" s="399"/>
      <c r="D27" s="399"/>
      <c r="E27" s="399"/>
      <c r="F27" s="399"/>
      <c r="G27" s="399"/>
      <c r="H27" s="392"/>
      <c r="I27" s="392"/>
      <c r="J27" s="392"/>
      <c r="K27" s="400"/>
      <c r="L27" s="392"/>
    </row>
    <row r="28" spans="2:12">
      <c r="B28" s="399"/>
      <c r="C28" s="399"/>
      <c r="D28" s="399"/>
      <c r="E28" s="399"/>
      <c r="F28" s="399"/>
      <c r="G28" s="399"/>
      <c r="H28" s="392"/>
      <c r="I28" s="392"/>
      <c r="J28" s="392"/>
      <c r="K28" s="400"/>
      <c r="L28" s="392"/>
    </row>
    <row r="29" spans="2:12">
      <c r="B29" s="399"/>
      <c r="C29" s="399"/>
      <c r="D29" s="399"/>
      <c r="E29" s="399"/>
      <c r="F29" s="399"/>
      <c r="G29" s="399"/>
      <c r="H29" s="392"/>
      <c r="I29" s="392"/>
      <c r="J29" s="392"/>
      <c r="K29" s="400"/>
      <c r="L29" s="392"/>
    </row>
    <row r="30" spans="2:12">
      <c r="B30" s="399"/>
      <c r="C30" s="399"/>
      <c r="D30" s="399"/>
      <c r="E30" s="399"/>
      <c r="F30" s="399"/>
      <c r="G30" s="399"/>
      <c r="H30" s="392"/>
      <c r="I30" s="392"/>
      <c r="J30" s="392"/>
      <c r="K30" s="400"/>
      <c r="L30" s="392"/>
    </row>
    <row r="31" spans="2:12">
      <c r="B31" s="399"/>
      <c r="C31" s="399"/>
      <c r="D31" s="399"/>
      <c r="E31" s="399"/>
      <c r="F31" s="399"/>
      <c r="G31" s="399"/>
      <c r="H31" s="392"/>
      <c r="I31" s="392"/>
      <c r="J31" s="392"/>
      <c r="K31" s="400"/>
      <c r="L31" s="392"/>
    </row>
    <row r="32" spans="2:12" ht="15.75">
      <c r="B32" s="401" t="s">
        <v>656</v>
      </c>
      <c r="C32" s="402"/>
      <c r="D32" s="402"/>
      <c r="E32" s="402"/>
      <c r="F32" s="402"/>
      <c r="G32" s="403"/>
      <c r="H32" s="401" t="s">
        <v>657</v>
      </c>
      <c r="I32" s="402"/>
      <c r="J32" s="404"/>
      <c r="K32" s="404"/>
      <c r="L32" s="405"/>
    </row>
    <row r="33" spans="2:12" ht="15.75">
      <c r="B33" s="406" t="s">
        <v>658</v>
      </c>
      <c r="C33" s="403"/>
      <c r="D33" s="403"/>
      <c r="E33" s="403"/>
      <c r="F33" s="403"/>
      <c r="G33" s="403"/>
      <c r="H33" s="402"/>
      <c r="I33" s="402"/>
      <c r="J33" s="402"/>
      <c r="K33" s="405"/>
      <c r="L33" s="405"/>
    </row>
    <row r="34" spans="2:12" ht="15.75">
      <c r="B34" s="403"/>
      <c r="C34" s="407" t="s">
        <v>134</v>
      </c>
      <c r="D34" s="407"/>
      <c r="E34" s="407"/>
      <c r="F34" s="407"/>
      <c r="G34" s="407"/>
      <c r="H34" s="408"/>
      <c r="I34" s="409"/>
      <c r="J34" s="405"/>
      <c r="K34" s="405"/>
      <c r="L34" s="405"/>
    </row>
    <row r="35" spans="2:12" ht="15.75">
      <c r="B35" s="403"/>
      <c r="C35" s="410"/>
      <c r="D35" s="410"/>
      <c r="E35" s="410"/>
      <c r="F35" s="410"/>
      <c r="G35" s="410"/>
      <c r="H35" s="401"/>
      <c r="I35" s="409"/>
      <c r="J35" s="405"/>
      <c r="K35" s="405"/>
      <c r="L35" s="405"/>
    </row>
    <row r="36" spans="2:12" ht="15.75">
      <c r="B36" s="401" t="s">
        <v>330</v>
      </c>
      <c r="C36" s="908"/>
      <c r="D36" s="402"/>
      <c r="E36" s="402"/>
      <c r="F36" s="402"/>
      <c r="G36" s="410"/>
      <c r="H36" s="401" t="s">
        <v>659</v>
      </c>
      <c r="I36" s="1470"/>
      <c r="J36" s="1470"/>
      <c r="K36" s="405"/>
      <c r="L36" s="405"/>
    </row>
    <row r="37" spans="2:12">
      <c r="C37" s="399"/>
      <c r="D37" s="399"/>
      <c r="E37" s="399"/>
      <c r="F37" s="399"/>
      <c r="G37" s="399"/>
      <c r="H37" s="411"/>
      <c r="I37" s="405"/>
      <c r="J37" s="405"/>
      <c r="K37" s="405"/>
      <c r="L37" s="405"/>
    </row>
    <row r="38" spans="2:12">
      <c r="C38" s="399"/>
      <c r="D38" s="399"/>
      <c r="E38" s="399"/>
      <c r="F38" s="399"/>
      <c r="G38" s="399"/>
      <c r="H38" s="411"/>
      <c r="I38" s="405"/>
      <c r="J38" s="405"/>
      <c r="K38" s="405"/>
      <c r="L38" s="405"/>
    </row>
    <row r="39" spans="2:12">
      <c r="C39" s="399"/>
      <c r="D39" s="399"/>
      <c r="E39" s="399"/>
      <c r="F39" s="399"/>
      <c r="G39" s="399"/>
      <c r="H39" s="411"/>
      <c r="I39" s="405"/>
      <c r="J39" s="405"/>
      <c r="K39" s="405"/>
      <c r="L39" s="405"/>
    </row>
    <row r="57" spans="1:12" s="966" customFormat="1">
      <c r="A57" s="862"/>
      <c r="B57" s="907"/>
      <c r="C57" s="907"/>
      <c r="D57" s="907"/>
      <c r="E57" s="907"/>
      <c r="F57" s="907"/>
      <c r="G57" s="907"/>
      <c r="H57" s="907"/>
      <c r="I57" s="907"/>
      <c r="J57" s="907"/>
      <c r="K57" s="907"/>
      <c r="L57" s="907"/>
    </row>
    <row r="58" spans="1:12" s="966" customFormat="1">
      <c r="A58" s="862"/>
      <c r="B58" s="907"/>
      <c r="C58" s="907"/>
      <c r="D58" s="907"/>
      <c r="E58" s="907"/>
      <c r="F58" s="907"/>
      <c r="G58" s="907"/>
      <c r="H58" s="907"/>
      <c r="I58" s="907"/>
      <c r="J58" s="907"/>
      <c r="K58" s="907"/>
      <c r="L58" s="907"/>
    </row>
    <row r="59" spans="1:12" s="966" customFormat="1">
      <c r="A59" s="862"/>
      <c r="B59" s="907"/>
      <c r="C59" s="907"/>
      <c r="D59" s="907"/>
      <c r="E59" s="907"/>
      <c r="F59" s="907"/>
      <c r="G59" s="907"/>
      <c r="H59" s="907"/>
      <c r="I59" s="907"/>
      <c r="J59" s="907"/>
      <c r="K59" s="907"/>
      <c r="L59" s="907"/>
    </row>
    <row r="60" spans="1:12" s="966" customFormat="1">
      <c r="A60" s="862"/>
      <c r="B60" s="907"/>
      <c r="C60" s="907"/>
      <c r="D60" s="907"/>
      <c r="E60" s="907"/>
      <c r="F60" s="907"/>
      <c r="G60" s="907"/>
      <c r="H60" s="907"/>
      <c r="I60" s="907"/>
      <c r="J60" s="907"/>
      <c r="K60" s="907"/>
      <c r="L60" s="907"/>
    </row>
    <row r="61" spans="1:12" s="966" customFormat="1">
      <c r="A61" s="862"/>
      <c r="B61" s="907"/>
      <c r="C61" s="907"/>
      <c r="D61" s="907"/>
      <c r="E61" s="907"/>
      <c r="F61" s="907"/>
      <c r="G61" s="907"/>
      <c r="H61" s="907"/>
      <c r="I61" s="907"/>
      <c r="J61" s="907"/>
      <c r="K61" s="907"/>
      <c r="L61" s="907"/>
    </row>
    <row r="62" spans="1:12" s="966" customFormat="1">
      <c r="A62" s="862"/>
      <c r="B62" s="907"/>
      <c r="C62" s="907"/>
      <c r="D62" s="907"/>
      <c r="E62" s="907"/>
      <c r="F62" s="907"/>
      <c r="G62" s="907"/>
      <c r="H62" s="907"/>
      <c r="I62" s="907"/>
      <c r="J62" s="907"/>
      <c r="K62" s="907"/>
      <c r="L62" s="907"/>
    </row>
    <row r="64" spans="1:12" ht="19.5" thickBot="1">
      <c r="A64" s="966"/>
      <c r="B64" s="412" t="s">
        <v>639</v>
      </c>
      <c r="C64" s="405"/>
      <c r="D64" s="405"/>
      <c r="E64" s="405"/>
      <c r="F64" s="405"/>
      <c r="L64" s="419"/>
    </row>
    <row r="65" spans="1:12" ht="13.5" hidden="1" thickBot="1">
      <c r="A65" s="966" t="s">
        <v>314</v>
      </c>
      <c r="B65" s="438"/>
      <c r="C65" s="405"/>
      <c r="D65" s="405"/>
      <c r="E65" s="405"/>
      <c r="F65" s="405"/>
      <c r="G65" s="405"/>
      <c r="H65" s="405"/>
      <c r="I65" s="405"/>
      <c r="J65" s="405"/>
      <c r="K65" s="491"/>
      <c r="L65" s="419"/>
    </row>
    <row r="66" spans="1:12" ht="13.5" hidden="1" thickBot="1">
      <c r="A66" s="966" t="s">
        <v>314</v>
      </c>
      <c r="I66" s="439"/>
      <c r="J66" s="405"/>
      <c r="K66" s="405"/>
      <c r="L66" s="419"/>
    </row>
    <row r="67" spans="1:12" ht="15.75" hidden="1" thickBot="1">
      <c r="A67" s="966" t="s">
        <v>314</v>
      </c>
      <c r="B67" s="37"/>
      <c r="C67" s="8"/>
      <c r="D67" s="8"/>
      <c r="E67" s="8"/>
      <c r="F67" s="8"/>
      <c r="G67" s="8"/>
      <c r="H67" s="8"/>
      <c r="I67" s="8"/>
      <c r="J67" s="8"/>
      <c r="K67" s="8"/>
      <c r="L67" s="900"/>
    </row>
    <row r="68" spans="1:12" ht="51.75" hidden="1" thickBot="1">
      <c r="A68" s="966" t="s">
        <v>314</v>
      </c>
      <c r="B68" s="231" t="s">
        <v>975</v>
      </c>
      <c r="C68" s="1490" t="s">
        <v>699</v>
      </c>
      <c r="D68" s="1491"/>
      <c r="E68" s="1491"/>
      <c r="F68" s="1492"/>
      <c r="G68" s="1490" t="s">
        <v>700</v>
      </c>
      <c r="H68" s="1491"/>
      <c r="I68" s="1491"/>
      <c r="J68" s="1492"/>
      <c r="K68" s="8"/>
      <c r="L68" s="8"/>
    </row>
    <row r="69" spans="1:12" ht="39" hidden="1" thickBot="1">
      <c r="A69" s="966" t="s">
        <v>314</v>
      </c>
      <c r="B69" s="31" t="s">
        <v>810</v>
      </c>
      <c r="C69" s="232" t="s">
        <v>1345</v>
      </c>
      <c r="D69" s="233" t="s">
        <v>1346</v>
      </c>
      <c r="E69" s="234" t="s">
        <v>1347</v>
      </c>
      <c r="F69" s="235" t="s">
        <v>1348</v>
      </c>
      <c r="G69" s="232" t="s">
        <v>1345</v>
      </c>
      <c r="H69" s="233" t="s">
        <v>1346</v>
      </c>
      <c r="I69" s="234" t="s">
        <v>1347</v>
      </c>
      <c r="J69" s="235" t="s">
        <v>1348</v>
      </c>
      <c r="K69" s="8" t="s">
        <v>135</v>
      </c>
      <c r="L69" s="8"/>
    </row>
    <row r="70" spans="1:12" ht="13.5" hidden="1" thickBot="1">
      <c r="A70" s="966" t="s">
        <v>314</v>
      </c>
      <c r="B70" s="236">
        <v>1</v>
      </c>
      <c r="C70" s="174">
        <v>0</v>
      </c>
      <c r="D70" s="174">
        <v>0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8"/>
      <c r="L70" s="8"/>
    </row>
    <row r="71" spans="1:12" ht="13.5" hidden="1" thickBot="1">
      <c r="A71" s="966" t="s">
        <v>314</v>
      </c>
      <c r="B71" s="236">
        <v>2</v>
      </c>
      <c r="C71" s="175">
        <v>0</v>
      </c>
      <c r="D71" s="175">
        <v>0</v>
      </c>
      <c r="E71" s="175">
        <v>0</v>
      </c>
      <c r="F71" s="175">
        <v>0</v>
      </c>
      <c r="G71" s="175">
        <v>0</v>
      </c>
      <c r="H71" s="175">
        <v>0</v>
      </c>
      <c r="I71" s="175">
        <v>0</v>
      </c>
      <c r="J71" s="175">
        <v>0</v>
      </c>
      <c r="K71" s="8"/>
      <c r="L71" s="8"/>
    </row>
    <row r="72" spans="1:12" ht="13.5" hidden="1" thickBot="1">
      <c r="A72" s="966" t="s">
        <v>314</v>
      </c>
      <c r="B72" s="236">
        <v>3</v>
      </c>
      <c r="C72" s="175">
        <v>0</v>
      </c>
      <c r="D72" s="175">
        <v>0</v>
      </c>
      <c r="E72" s="175">
        <v>0</v>
      </c>
      <c r="F72" s="175">
        <v>0</v>
      </c>
      <c r="G72" s="175">
        <v>0</v>
      </c>
      <c r="H72" s="175">
        <v>0</v>
      </c>
      <c r="I72" s="175">
        <v>0</v>
      </c>
      <c r="J72" s="175">
        <v>0</v>
      </c>
      <c r="K72" s="8"/>
      <c r="L72" s="8"/>
    </row>
    <row r="73" spans="1:12" ht="13.5" hidden="1" thickBot="1">
      <c r="A73" s="966" t="s">
        <v>314</v>
      </c>
      <c r="B73" s="236">
        <v>4</v>
      </c>
      <c r="C73" s="175">
        <v>0</v>
      </c>
      <c r="D73" s="175">
        <v>0</v>
      </c>
      <c r="E73" s="175">
        <v>0</v>
      </c>
      <c r="F73" s="175">
        <v>0</v>
      </c>
      <c r="G73" s="175">
        <v>0</v>
      </c>
      <c r="H73" s="175">
        <v>0</v>
      </c>
      <c r="I73" s="175">
        <v>0</v>
      </c>
      <c r="J73" s="175">
        <v>0</v>
      </c>
      <c r="K73" s="8"/>
      <c r="L73" s="8"/>
    </row>
    <row r="74" spans="1:12" ht="13.5" hidden="1" thickBot="1">
      <c r="A74" s="966" t="s">
        <v>314</v>
      </c>
      <c r="B74" s="236">
        <v>5</v>
      </c>
      <c r="C74" s="175">
        <v>0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  <c r="I74" s="175">
        <v>0</v>
      </c>
      <c r="J74" s="175">
        <v>0</v>
      </c>
      <c r="K74" s="8"/>
      <c r="L74" s="8"/>
    </row>
    <row r="75" spans="1:12" s="30" customFormat="1" ht="13.5" hidden="1" thickBot="1">
      <c r="A75" s="966" t="s">
        <v>314</v>
      </c>
      <c r="B75" s="236">
        <v>6</v>
      </c>
      <c r="C75" s="175">
        <v>0</v>
      </c>
      <c r="D75" s="175">
        <v>0</v>
      </c>
      <c r="E75" s="175">
        <v>0</v>
      </c>
      <c r="F75" s="175">
        <v>0</v>
      </c>
      <c r="G75" s="175">
        <v>0</v>
      </c>
      <c r="H75" s="175">
        <v>0</v>
      </c>
      <c r="I75" s="175">
        <v>0</v>
      </c>
      <c r="J75" s="175">
        <v>0</v>
      </c>
      <c r="K75" s="8"/>
      <c r="L75" s="8"/>
    </row>
    <row r="76" spans="1:12" ht="13.5" hidden="1" thickBot="1">
      <c r="A76" s="966" t="s">
        <v>314</v>
      </c>
      <c r="B76" s="236">
        <v>7</v>
      </c>
      <c r="C76" s="175">
        <v>0</v>
      </c>
      <c r="D76" s="175">
        <v>0</v>
      </c>
      <c r="E76" s="175">
        <v>0</v>
      </c>
      <c r="F76" s="175">
        <v>0</v>
      </c>
      <c r="G76" s="175">
        <v>0</v>
      </c>
      <c r="H76" s="175">
        <v>0</v>
      </c>
      <c r="I76" s="175">
        <v>0</v>
      </c>
      <c r="J76" s="175">
        <v>0</v>
      </c>
      <c r="K76" s="8"/>
      <c r="L76" s="8"/>
    </row>
    <row r="77" spans="1:12" ht="13.5" hidden="1" thickBot="1">
      <c r="A77" s="966" t="s">
        <v>314</v>
      </c>
      <c r="B77" s="236">
        <v>8</v>
      </c>
      <c r="C77" s="175">
        <v>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  <c r="I77" s="175">
        <v>0</v>
      </c>
      <c r="J77" s="175">
        <v>0</v>
      </c>
      <c r="K77" s="8"/>
      <c r="L77" s="8"/>
    </row>
    <row r="78" spans="1:12" ht="13.5" hidden="1" thickBot="1">
      <c r="A78" s="966" t="s">
        <v>314</v>
      </c>
      <c r="B78" s="236">
        <v>9</v>
      </c>
      <c r="C78" s="175">
        <v>0</v>
      </c>
      <c r="D78" s="175">
        <v>0</v>
      </c>
      <c r="E78" s="175">
        <v>0</v>
      </c>
      <c r="F78" s="175">
        <v>0</v>
      </c>
      <c r="G78" s="175">
        <v>0</v>
      </c>
      <c r="H78" s="175">
        <v>0</v>
      </c>
      <c r="I78" s="175">
        <v>0</v>
      </c>
      <c r="J78" s="175">
        <v>0</v>
      </c>
      <c r="K78" s="8"/>
      <c r="L78" s="8"/>
    </row>
    <row r="79" spans="1:12" ht="13.5" hidden="1" thickBot="1">
      <c r="A79" s="966" t="s">
        <v>314</v>
      </c>
      <c r="B79" s="236">
        <v>10</v>
      </c>
      <c r="C79" s="175">
        <v>0</v>
      </c>
      <c r="D79" s="175">
        <v>0</v>
      </c>
      <c r="E79" s="175">
        <v>0</v>
      </c>
      <c r="F79" s="175">
        <v>0</v>
      </c>
      <c r="G79" s="175">
        <v>0</v>
      </c>
      <c r="H79" s="175">
        <v>0</v>
      </c>
      <c r="I79" s="175">
        <v>0</v>
      </c>
      <c r="J79" s="175">
        <v>0</v>
      </c>
      <c r="K79" s="8"/>
      <c r="L79" s="8"/>
    </row>
    <row r="80" spans="1:12" ht="13.5" hidden="1" thickBot="1">
      <c r="A80" s="966" t="s">
        <v>314</v>
      </c>
      <c r="B80" s="236">
        <v>11</v>
      </c>
      <c r="C80" s="175">
        <v>0</v>
      </c>
      <c r="D80" s="175">
        <v>0</v>
      </c>
      <c r="E80" s="175">
        <v>0</v>
      </c>
      <c r="F80" s="175">
        <v>0</v>
      </c>
      <c r="G80" s="175">
        <v>0</v>
      </c>
      <c r="H80" s="175">
        <v>0</v>
      </c>
      <c r="I80" s="175">
        <v>0</v>
      </c>
      <c r="J80" s="175">
        <v>0</v>
      </c>
      <c r="K80" s="8"/>
      <c r="L80" s="8"/>
    </row>
    <row r="81" spans="1:12" ht="13.5" hidden="1" thickBot="1">
      <c r="A81" s="966" t="s">
        <v>314</v>
      </c>
      <c r="B81" s="236">
        <v>12</v>
      </c>
      <c r="C81" s="175">
        <v>0</v>
      </c>
      <c r="D81" s="175">
        <v>0</v>
      </c>
      <c r="E81" s="175">
        <v>0</v>
      </c>
      <c r="F81" s="175">
        <v>0</v>
      </c>
      <c r="G81" s="175">
        <v>0</v>
      </c>
      <c r="H81" s="175">
        <v>0</v>
      </c>
      <c r="I81" s="175">
        <v>0</v>
      </c>
      <c r="J81" s="175">
        <v>0</v>
      </c>
      <c r="K81" s="8"/>
      <c r="L81" s="8"/>
    </row>
    <row r="82" spans="1:12" ht="13.5" hidden="1" thickBot="1">
      <c r="A82" s="160" t="s">
        <v>314</v>
      </c>
      <c r="B82" s="236">
        <v>13</v>
      </c>
      <c r="C82" s="175">
        <v>0</v>
      </c>
      <c r="D82" s="175">
        <v>0</v>
      </c>
      <c r="E82" s="175">
        <v>0</v>
      </c>
      <c r="F82" s="175">
        <v>0</v>
      </c>
      <c r="G82" s="175">
        <v>0</v>
      </c>
      <c r="H82" s="175">
        <v>0</v>
      </c>
      <c r="I82" s="175">
        <v>0</v>
      </c>
      <c r="J82" s="175">
        <v>0</v>
      </c>
      <c r="K82" s="8"/>
      <c r="L82" s="8"/>
    </row>
    <row r="83" spans="1:12" ht="13.5" hidden="1" thickBot="1">
      <c r="A83" s="160" t="s">
        <v>314</v>
      </c>
      <c r="B83" s="236">
        <v>14</v>
      </c>
      <c r="C83" s="175">
        <v>0</v>
      </c>
      <c r="D83" s="175">
        <v>0</v>
      </c>
      <c r="E83" s="175">
        <v>0</v>
      </c>
      <c r="F83" s="175">
        <v>0</v>
      </c>
      <c r="G83" s="175">
        <v>0</v>
      </c>
      <c r="H83" s="175">
        <v>0</v>
      </c>
      <c r="I83" s="175">
        <v>0</v>
      </c>
      <c r="J83" s="175">
        <v>0</v>
      </c>
      <c r="K83" s="8"/>
      <c r="L83" s="8"/>
    </row>
    <row r="84" spans="1:12" s="3" customFormat="1" ht="13.5" hidden="1" thickBot="1">
      <c r="A84" s="160" t="s">
        <v>314</v>
      </c>
      <c r="B84" s="236">
        <v>15</v>
      </c>
      <c r="C84" s="175">
        <v>0</v>
      </c>
      <c r="D84" s="175">
        <v>0</v>
      </c>
      <c r="E84" s="175">
        <v>0</v>
      </c>
      <c r="F84" s="175">
        <v>0</v>
      </c>
      <c r="G84" s="175">
        <v>0</v>
      </c>
      <c r="H84" s="175">
        <v>0</v>
      </c>
      <c r="I84" s="175">
        <v>0</v>
      </c>
      <c r="J84" s="175">
        <v>0</v>
      </c>
      <c r="K84" s="8"/>
      <c r="L84" s="8"/>
    </row>
    <row r="85" spans="1:12" s="3" customFormat="1" ht="13.5" hidden="1" thickBot="1">
      <c r="A85" s="160" t="s">
        <v>314</v>
      </c>
      <c r="B85" s="5" t="s">
        <v>137</v>
      </c>
      <c r="C85" s="175">
        <v>0</v>
      </c>
      <c r="D85" s="175">
        <v>0</v>
      </c>
      <c r="E85" s="175">
        <v>0</v>
      </c>
      <c r="F85" s="175">
        <v>0</v>
      </c>
      <c r="G85" s="175">
        <v>0</v>
      </c>
      <c r="H85" s="175">
        <v>0</v>
      </c>
      <c r="I85" s="175">
        <v>0</v>
      </c>
      <c r="J85" s="175">
        <v>0</v>
      </c>
      <c r="K85" s="8"/>
      <c r="L85" s="8"/>
    </row>
    <row r="86" spans="1:12" s="3" customFormat="1" ht="13.5" hidden="1" thickBot="1">
      <c r="A86" s="160" t="s">
        <v>314</v>
      </c>
      <c r="B86" s="11" t="s">
        <v>138</v>
      </c>
      <c r="C86" s="24">
        <f t="shared" ref="C86:J86" si="0">SUM(C70:C85)</f>
        <v>0</v>
      </c>
      <c r="D86" s="24">
        <f t="shared" si="0"/>
        <v>0</v>
      </c>
      <c r="E86" s="24">
        <f t="shared" si="0"/>
        <v>0</v>
      </c>
      <c r="F86" s="24">
        <f t="shared" si="0"/>
        <v>0</v>
      </c>
      <c r="G86" s="24">
        <f t="shared" si="0"/>
        <v>0</v>
      </c>
      <c r="H86" s="24">
        <f t="shared" si="0"/>
        <v>0</v>
      </c>
      <c r="I86" s="24">
        <f t="shared" si="0"/>
        <v>0</v>
      </c>
      <c r="J86" s="24">
        <f t="shared" si="0"/>
        <v>0</v>
      </c>
      <c r="K86" s="8"/>
      <c r="L86" s="8"/>
    </row>
    <row r="87" spans="1:12" s="3" customFormat="1" ht="13.5" hidden="1" thickBot="1">
      <c r="A87" s="160" t="s">
        <v>314</v>
      </c>
      <c r="B87" s="237" t="s">
        <v>1195</v>
      </c>
      <c r="C87" s="60"/>
      <c r="D87" s="60"/>
      <c r="E87" s="60"/>
      <c r="F87" s="60"/>
      <c r="G87" s="60"/>
      <c r="H87" s="60"/>
      <c r="I87" s="60"/>
      <c r="J87" s="60"/>
      <c r="K87" s="8"/>
      <c r="L87" s="8"/>
    </row>
    <row r="88" spans="1:12" s="3" customFormat="1" ht="13.5" hidden="1" thickBot="1">
      <c r="A88" s="160" t="s">
        <v>314</v>
      </c>
      <c r="B88" s="28" t="s">
        <v>346</v>
      </c>
      <c r="C88" s="60"/>
      <c r="D88" s="60"/>
      <c r="E88" s="60"/>
      <c r="F88" s="60"/>
      <c r="G88" s="60"/>
      <c r="H88" s="60"/>
      <c r="I88" s="60"/>
      <c r="J88" s="60"/>
      <c r="K88" s="8"/>
      <c r="L88" s="8"/>
    </row>
    <row r="89" spans="1:12" s="27" customFormat="1" ht="13.5" hidden="1" thickBot="1">
      <c r="A89" s="160" t="s">
        <v>314</v>
      </c>
      <c r="B89" s="28" t="s">
        <v>1017</v>
      </c>
      <c r="C89" s="60"/>
      <c r="D89" s="60"/>
      <c r="E89" s="60"/>
      <c r="F89" s="60"/>
      <c r="G89" s="60"/>
      <c r="H89" s="60"/>
      <c r="I89" s="60"/>
      <c r="J89" s="60"/>
      <c r="K89" s="8"/>
      <c r="L89" s="8"/>
    </row>
    <row r="90" spans="1:12" ht="13.5" hidden="1" thickBot="1">
      <c r="A90" s="160" t="s">
        <v>314</v>
      </c>
      <c r="B90" s="3"/>
      <c r="C90" s="60"/>
      <c r="D90" s="60"/>
      <c r="E90" s="60"/>
      <c r="F90" s="60"/>
      <c r="G90" s="60"/>
      <c r="H90" s="60"/>
      <c r="I90" s="60"/>
      <c r="J90" s="60"/>
      <c r="K90" s="8"/>
      <c r="L90" s="8"/>
    </row>
    <row r="91" spans="1:12" ht="13.5" hidden="1" thickBot="1">
      <c r="A91" s="160" t="s">
        <v>314</v>
      </c>
      <c r="B91" s="278"/>
      <c r="C91" s="41"/>
      <c r="D91" s="41"/>
      <c r="E91" s="41"/>
      <c r="F91" s="41"/>
      <c r="G91" s="41"/>
      <c r="H91" s="41"/>
      <c r="I91" s="172"/>
      <c r="J91" s="172"/>
      <c r="K91" s="172"/>
      <c r="L91" s="8"/>
    </row>
    <row r="92" spans="1:12" ht="39" hidden="1" thickBot="1">
      <c r="A92" s="160" t="s">
        <v>314</v>
      </c>
      <c r="B92" s="279" t="s">
        <v>403</v>
      </c>
      <c r="C92" s="279" t="s">
        <v>404</v>
      </c>
      <c r="D92" s="41"/>
      <c r="E92" s="41"/>
      <c r="F92" s="41"/>
      <c r="G92" s="41"/>
      <c r="H92" s="41"/>
      <c r="I92" s="172" t="s">
        <v>135</v>
      </c>
      <c r="J92" s="172"/>
      <c r="K92" s="172"/>
      <c r="L92" s="8"/>
    </row>
    <row r="93" spans="1:12" ht="13.5" hidden="1" thickBot="1">
      <c r="A93" s="160" t="s">
        <v>314</v>
      </c>
      <c r="B93" s="173" t="s">
        <v>405</v>
      </c>
      <c r="C93" s="173">
        <v>0</v>
      </c>
      <c r="D93" s="41"/>
      <c r="E93" s="41"/>
      <c r="F93" s="41"/>
      <c r="G93" s="41"/>
      <c r="H93" s="41"/>
      <c r="I93" s="172" t="s">
        <v>135</v>
      </c>
      <c r="J93" s="172"/>
      <c r="K93" s="172"/>
      <c r="L93" s="8"/>
    </row>
    <row r="94" spans="1:12" s="27" customFormat="1" ht="13.5" hidden="1" thickBot="1">
      <c r="A94" s="160" t="s">
        <v>314</v>
      </c>
      <c r="B94" s="173" t="s">
        <v>406</v>
      </c>
      <c r="C94" s="173">
        <v>0</v>
      </c>
      <c r="D94" s="41"/>
      <c r="E94" s="41"/>
      <c r="F94" s="41"/>
      <c r="G94" s="41"/>
      <c r="H94" s="41"/>
      <c r="I94" s="172"/>
      <c r="J94" s="172"/>
      <c r="K94" s="172"/>
      <c r="L94" s="8"/>
    </row>
    <row r="95" spans="1:12" ht="13.5" hidden="1" thickBot="1">
      <c r="A95" s="160" t="s">
        <v>314</v>
      </c>
      <c r="B95" s="173" t="s">
        <v>457</v>
      </c>
      <c r="C95" s="238">
        <f>SUBTOTAL(9,C93:C94)</f>
        <v>0</v>
      </c>
      <c r="D95" s="41"/>
      <c r="E95" s="41"/>
      <c r="F95" s="41"/>
      <c r="G95" s="41"/>
      <c r="H95" s="41"/>
      <c r="I95" s="172"/>
      <c r="J95" s="172"/>
      <c r="K95" s="172"/>
      <c r="L95" s="8"/>
    </row>
    <row r="96" spans="1:12" ht="13.5" hidden="1" thickBot="1">
      <c r="A96" s="160" t="s">
        <v>314</v>
      </c>
      <c r="B96" s="280" t="s">
        <v>1349</v>
      </c>
      <c r="C96" s="172"/>
      <c r="D96" s="41"/>
      <c r="E96" s="41"/>
      <c r="F96" s="41"/>
      <c r="G96" s="41"/>
      <c r="H96" s="41"/>
      <c r="I96" s="172" t="s">
        <v>135</v>
      </c>
      <c r="J96" s="172"/>
      <c r="K96" s="172"/>
      <c r="L96" s="8"/>
    </row>
    <row r="97" spans="1:12" ht="13.5" hidden="1" thickBot="1">
      <c r="A97" s="160" t="s">
        <v>314</v>
      </c>
      <c r="B97" s="1012"/>
      <c r="C97" s="288"/>
      <c r="D97" s="288"/>
      <c r="E97" s="311"/>
      <c r="F97" s="311"/>
      <c r="G97" s="1040"/>
      <c r="H97" s="1040"/>
      <c r="I97" s="1043"/>
      <c r="J97" s="1043"/>
      <c r="K97" s="1043"/>
      <c r="L97" s="148"/>
    </row>
    <row r="98" spans="1:12" ht="13.9" customHeight="1" thickBot="1">
      <c r="B98" s="1215" t="s">
        <v>1078</v>
      </c>
      <c r="C98" s="856"/>
      <c r="D98" s="856"/>
      <c r="E98" s="1216"/>
      <c r="F98" s="857" t="s">
        <v>650</v>
      </c>
      <c r="G98" s="861"/>
      <c r="H98" s="861"/>
      <c r="I98" s="861"/>
      <c r="J98" s="861" t="s">
        <v>135</v>
      </c>
      <c r="K98" s="861"/>
      <c r="L98" s="148"/>
    </row>
    <row r="99" spans="1:12" ht="13.5" thickBot="1">
      <c r="B99" s="1212" t="s">
        <v>1442</v>
      </c>
      <c r="C99" s="1213"/>
      <c r="D99" s="1213"/>
      <c r="E99" s="1214"/>
      <c r="F99" s="936">
        <v>0</v>
      </c>
      <c r="G99" s="861"/>
      <c r="H99" s="861"/>
      <c r="I99" s="861"/>
      <c r="J99" s="861"/>
      <c r="K99" s="861"/>
      <c r="L99" s="148"/>
    </row>
    <row r="100" spans="1:12" ht="13.5" thickBot="1">
      <c r="B100" s="938" t="s">
        <v>1100</v>
      </c>
      <c r="C100" s="939"/>
      <c r="D100" s="939"/>
      <c r="E100" s="940"/>
      <c r="F100" s="937">
        <v>0</v>
      </c>
      <c r="G100" s="861"/>
      <c r="H100" s="861"/>
      <c r="I100" s="861"/>
      <c r="J100" s="861"/>
      <c r="K100" s="861"/>
      <c r="L100" s="1002"/>
    </row>
    <row r="101" spans="1:12">
      <c r="B101" s="1011" t="s">
        <v>1079</v>
      </c>
      <c r="C101" s="60"/>
      <c r="D101" s="60"/>
      <c r="E101" s="60"/>
      <c r="F101" s="941"/>
      <c r="G101" s="861"/>
      <c r="H101" s="861"/>
      <c r="I101" s="861"/>
      <c r="J101" s="861"/>
      <c r="K101" s="861"/>
      <c r="L101" s="148"/>
    </row>
    <row r="102" spans="1:12">
      <c r="B102" s="1012"/>
      <c r="C102" s="288"/>
      <c r="D102" s="288"/>
      <c r="E102" s="311"/>
      <c r="F102" s="311"/>
      <c r="G102" s="1040"/>
      <c r="H102" s="1040"/>
      <c r="I102" s="1043"/>
      <c r="J102" s="1043"/>
      <c r="K102" s="1043"/>
      <c r="L102" s="148"/>
    </row>
    <row r="103" spans="1:12" hidden="1">
      <c r="A103" s="862" t="s">
        <v>314</v>
      </c>
      <c r="B103" s="6" t="s">
        <v>447</v>
      </c>
      <c r="C103" s="212"/>
      <c r="D103" s="212"/>
      <c r="E103" s="212"/>
      <c r="F103" s="230"/>
      <c r="G103" s="230"/>
      <c r="H103" s="8"/>
      <c r="I103" s="8"/>
      <c r="J103" s="8"/>
      <c r="K103" s="8"/>
    </row>
    <row r="104" spans="1:12" ht="51.75" hidden="1" thickBot="1">
      <c r="A104" s="966" t="s">
        <v>314</v>
      </c>
      <c r="B104" s="239" t="s">
        <v>319</v>
      </c>
      <c r="C104" s="12"/>
      <c r="D104" s="12"/>
      <c r="E104" s="12"/>
      <c r="F104" s="240" t="s">
        <v>342</v>
      </c>
      <c r="G104" s="240" t="s">
        <v>647</v>
      </c>
      <c r="H104" s="8"/>
      <c r="I104" s="8"/>
      <c r="J104" s="8" t="s">
        <v>135</v>
      </c>
      <c r="K104" s="8"/>
    </row>
    <row r="105" spans="1:12" ht="13.5" hidden="1" thickBot="1">
      <c r="A105" s="966" t="s">
        <v>314</v>
      </c>
      <c r="B105" s="11" t="s">
        <v>790</v>
      </c>
      <c r="C105" s="32"/>
      <c r="D105" s="32"/>
      <c r="E105" s="151"/>
      <c r="F105" s="246">
        <v>0</v>
      </c>
      <c r="G105" s="246">
        <v>0</v>
      </c>
      <c r="H105" s="3"/>
      <c r="I105" s="3"/>
      <c r="J105" s="3"/>
      <c r="K105" s="3"/>
      <c r="L105" s="3"/>
    </row>
    <row r="106" spans="1:12" hidden="1">
      <c r="A106" s="966" t="s">
        <v>314</v>
      </c>
      <c r="B106" s="28" t="s">
        <v>344</v>
      </c>
      <c r="C106" s="60"/>
      <c r="D106" s="60"/>
      <c r="E106" s="60"/>
      <c r="F106" s="60"/>
      <c r="G106" s="60"/>
      <c r="H106" s="60"/>
      <c r="I106" s="60"/>
      <c r="J106" s="8"/>
      <c r="K106" s="8" t="s">
        <v>135</v>
      </c>
    </row>
    <row r="107" spans="1:12" hidden="1">
      <c r="A107" s="966" t="s">
        <v>314</v>
      </c>
      <c r="B107" s="28" t="s">
        <v>646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8"/>
    </row>
    <row r="108" spans="1:12" hidden="1">
      <c r="A108" s="966" t="s">
        <v>314</v>
      </c>
      <c r="B108" s="28" t="s">
        <v>1124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8"/>
    </row>
    <row r="109" spans="1:12" hidden="1">
      <c r="A109" s="160" t="s">
        <v>314</v>
      </c>
      <c r="B109" s="4"/>
      <c r="C109" s="60"/>
      <c r="D109" s="60"/>
      <c r="E109" s="60"/>
      <c r="F109" s="8"/>
      <c r="G109" s="60"/>
      <c r="H109" s="60"/>
      <c r="I109" s="60"/>
      <c r="J109" s="60"/>
      <c r="K109" s="60"/>
      <c r="L109" s="8"/>
    </row>
    <row r="110" spans="1:12" hidden="1">
      <c r="A110" s="160" t="s">
        <v>314</v>
      </c>
      <c r="B110" s="6" t="s">
        <v>135</v>
      </c>
      <c r="C110" s="225"/>
      <c r="D110" s="225" t="s">
        <v>135</v>
      </c>
      <c r="E110" s="247" t="s">
        <v>572</v>
      </c>
      <c r="F110" s="248"/>
      <c r="G110" s="226" t="s">
        <v>650</v>
      </c>
      <c r="H110" s="225" t="s">
        <v>310</v>
      </c>
      <c r="I110" s="4"/>
      <c r="J110" s="4" t="s">
        <v>135</v>
      </c>
      <c r="K110" s="8"/>
      <c r="L110" s="8"/>
    </row>
    <row r="111" spans="1:12" hidden="1">
      <c r="A111" s="160" t="s">
        <v>314</v>
      </c>
      <c r="B111" s="5" t="s">
        <v>448</v>
      </c>
      <c r="C111" s="13"/>
      <c r="D111" s="227" t="s">
        <v>459</v>
      </c>
      <c r="E111" s="236" t="s">
        <v>573</v>
      </c>
      <c r="F111" s="227" t="s">
        <v>310</v>
      </c>
      <c r="G111" s="227" t="s">
        <v>574</v>
      </c>
      <c r="H111" s="227" t="s">
        <v>166</v>
      </c>
      <c r="I111" s="8"/>
      <c r="J111" s="8"/>
      <c r="K111" s="8"/>
      <c r="L111" s="8"/>
    </row>
    <row r="112" spans="1:12" hidden="1">
      <c r="A112" s="160" t="s">
        <v>314</v>
      </c>
      <c r="B112" s="5" t="s">
        <v>575</v>
      </c>
      <c r="C112" s="13"/>
      <c r="D112" s="227" t="s">
        <v>576</v>
      </c>
      <c r="E112" s="236" t="s">
        <v>577</v>
      </c>
      <c r="F112" s="210" t="s">
        <v>67</v>
      </c>
      <c r="G112" s="227" t="s">
        <v>68</v>
      </c>
      <c r="H112" s="227" t="s">
        <v>69</v>
      </c>
      <c r="I112" s="8"/>
      <c r="J112" s="8"/>
      <c r="K112" s="8"/>
      <c r="L112" s="3"/>
    </row>
    <row r="113" spans="1:12" hidden="1">
      <c r="A113" s="160" t="s">
        <v>314</v>
      </c>
      <c r="B113" s="5" t="s">
        <v>70</v>
      </c>
      <c r="C113" s="13"/>
      <c r="D113" s="227" t="s">
        <v>517</v>
      </c>
      <c r="E113" s="210" t="s">
        <v>71</v>
      </c>
      <c r="F113" s="210" t="s">
        <v>72</v>
      </c>
      <c r="G113" s="227" t="s">
        <v>73</v>
      </c>
      <c r="H113" s="227" t="s">
        <v>74</v>
      </c>
      <c r="I113" s="8"/>
      <c r="J113" s="8"/>
      <c r="K113" s="8"/>
      <c r="L113" s="8"/>
    </row>
    <row r="114" spans="1:12" hidden="1">
      <c r="A114" s="160" t="s">
        <v>314</v>
      </c>
      <c r="B114" s="5" t="s">
        <v>75</v>
      </c>
      <c r="C114" s="13"/>
      <c r="D114" s="227"/>
      <c r="E114" s="210" t="s">
        <v>76</v>
      </c>
      <c r="F114" s="210" t="s">
        <v>77</v>
      </c>
      <c r="G114" s="227" t="s">
        <v>78</v>
      </c>
      <c r="H114" s="227" t="s">
        <v>167</v>
      </c>
      <c r="I114" s="8"/>
      <c r="J114" s="249"/>
      <c r="K114" s="8"/>
      <c r="L114" s="8"/>
    </row>
    <row r="115" spans="1:12" ht="13.5" hidden="1" thickBot="1">
      <c r="A115" s="160" t="s">
        <v>314</v>
      </c>
      <c r="B115" s="156" t="s">
        <v>79</v>
      </c>
      <c r="C115" s="215"/>
      <c r="D115" s="228"/>
      <c r="E115" s="17" t="s">
        <v>80</v>
      </c>
      <c r="F115" s="17" t="s">
        <v>81</v>
      </c>
      <c r="G115" s="228"/>
      <c r="H115" s="228"/>
      <c r="I115" s="8"/>
      <c r="J115" s="4"/>
      <c r="K115" s="8"/>
      <c r="L115" s="8"/>
    </row>
    <row r="116" spans="1:12" ht="12.75" hidden="1" customHeight="1">
      <c r="A116" s="160" t="s">
        <v>314</v>
      </c>
      <c r="B116" s="1471" t="s">
        <v>390</v>
      </c>
      <c r="C116" s="1472"/>
      <c r="D116" s="250" t="s">
        <v>456</v>
      </c>
      <c r="E116" s="250" t="s">
        <v>456</v>
      </c>
      <c r="F116" s="250" t="s">
        <v>456</v>
      </c>
      <c r="G116" s="250" t="s">
        <v>456</v>
      </c>
      <c r="H116" s="250" t="s">
        <v>456</v>
      </c>
      <c r="I116" s="60"/>
      <c r="J116" s="60"/>
      <c r="K116" s="8"/>
      <c r="L116" s="8"/>
    </row>
    <row r="117" spans="1:12" hidden="1">
      <c r="A117" s="160" t="s">
        <v>314</v>
      </c>
      <c r="B117" s="1473"/>
      <c r="C117" s="1474"/>
      <c r="D117" s="167">
        <v>0</v>
      </c>
      <c r="E117" s="167">
        <v>0</v>
      </c>
      <c r="F117" s="167">
        <v>0</v>
      </c>
      <c r="G117" s="167">
        <v>0</v>
      </c>
      <c r="H117" s="167">
        <v>0</v>
      </c>
      <c r="I117" s="60"/>
      <c r="J117" s="60"/>
      <c r="K117" s="8"/>
      <c r="L117" s="8"/>
    </row>
    <row r="118" spans="1:12" hidden="1">
      <c r="A118" s="160" t="s">
        <v>314</v>
      </c>
      <c r="B118" s="998"/>
      <c r="C118" s="167"/>
      <c r="D118" s="167">
        <v>0</v>
      </c>
      <c r="E118" s="167">
        <v>0</v>
      </c>
      <c r="F118" s="167">
        <v>0</v>
      </c>
      <c r="G118" s="167">
        <v>0</v>
      </c>
      <c r="H118" s="167">
        <v>0</v>
      </c>
      <c r="I118" s="60"/>
      <c r="J118" s="60"/>
      <c r="K118" s="8"/>
      <c r="L118" s="8"/>
    </row>
    <row r="119" spans="1:12" hidden="1">
      <c r="A119" s="160" t="s">
        <v>314</v>
      </c>
      <c r="B119" s="998"/>
      <c r="C119" s="167"/>
      <c r="D119" s="167">
        <v>0</v>
      </c>
      <c r="E119" s="167">
        <v>0</v>
      </c>
      <c r="F119" s="167">
        <v>0</v>
      </c>
      <c r="G119" s="167">
        <v>0</v>
      </c>
      <c r="H119" s="167">
        <v>0</v>
      </c>
      <c r="I119" s="60"/>
      <c r="J119" s="60"/>
      <c r="K119" s="8"/>
      <c r="L119" s="8"/>
    </row>
    <row r="120" spans="1:12" hidden="1">
      <c r="A120" s="160" t="s">
        <v>314</v>
      </c>
      <c r="B120" s="998" t="s">
        <v>135</v>
      </c>
      <c r="C120" s="167"/>
      <c r="D120" s="167">
        <v>0</v>
      </c>
      <c r="E120" s="167">
        <v>0</v>
      </c>
      <c r="F120" s="167">
        <v>0</v>
      </c>
      <c r="G120" s="167">
        <v>0</v>
      </c>
      <c r="H120" s="167">
        <v>0</v>
      </c>
      <c r="I120" s="60"/>
      <c r="J120" s="60"/>
      <c r="K120" s="8"/>
      <c r="L120" s="8"/>
    </row>
    <row r="121" spans="1:12" hidden="1">
      <c r="A121" s="862" t="s">
        <v>314</v>
      </c>
      <c r="B121" s="998"/>
      <c r="C121" s="167"/>
      <c r="D121" s="167">
        <v>0</v>
      </c>
      <c r="E121" s="167">
        <v>0</v>
      </c>
      <c r="F121" s="167">
        <v>0</v>
      </c>
      <c r="G121" s="167">
        <v>0</v>
      </c>
      <c r="H121" s="167">
        <v>0</v>
      </c>
      <c r="I121" s="60"/>
      <c r="J121" s="60"/>
      <c r="K121" s="8"/>
      <c r="L121" s="8"/>
    </row>
    <row r="122" spans="1:12" ht="13.5" hidden="1" thickBot="1">
      <c r="A122" s="160" t="s">
        <v>314</v>
      </c>
      <c r="B122" s="159" t="s">
        <v>703</v>
      </c>
      <c r="C122" s="165"/>
      <c r="D122" s="238">
        <f>SUM(D117:D121)</f>
        <v>0</v>
      </c>
      <c r="E122" s="238">
        <f>SUM(E117:E121)</f>
        <v>0</v>
      </c>
      <c r="F122" s="238">
        <f>IF($D122=0,0,SUM(F117:F121)/D122)</f>
        <v>0</v>
      </c>
      <c r="G122" s="238">
        <f>IF($D122=0,0,SUM(G117:G121)/D122)</f>
        <v>0</v>
      </c>
      <c r="H122" s="238">
        <f>SUM(H117:H121)</f>
        <v>0</v>
      </c>
      <c r="I122" s="172"/>
      <c r="J122" s="172"/>
      <c r="K122" s="8"/>
      <c r="L122" s="8"/>
    </row>
    <row r="123" spans="1:12" ht="12.75" hidden="1" customHeight="1">
      <c r="A123" s="160" t="s">
        <v>314</v>
      </c>
      <c r="B123" s="1471" t="s">
        <v>168</v>
      </c>
      <c r="C123" s="1472"/>
      <c r="D123" s="250" t="s">
        <v>456</v>
      </c>
      <c r="E123" s="250" t="s">
        <v>456</v>
      </c>
      <c r="F123" s="250" t="s">
        <v>456</v>
      </c>
      <c r="G123" s="250" t="s">
        <v>456</v>
      </c>
      <c r="H123" s="250" t="s">
        <v>456</v>
      </c>
      <c r="I123" s="60"/>
      <c r="J123" s="60"/>
      <c r="K123" s="8"/>
      <c r="L123" s="8"/>
    </row>
    <row r="124" spans="1:12" hidden="1">
      <c r="A124" s="160" t="s">
        <v>314</v>
      </c>
      <c r="B124" s="1473"/>
      <c r="C124" s="1474"/>
      <c r="D124" s="167">
        <v>0</v>
      </c>
      <c r="E124" s="167">
        <v>0</v>
      </c>
      <c r="F124" s="167">
        <v>0</v>
      </c>
      <c r="G124" s="167">
        <v>0</v>
      </c>
      <c r="H124" s="167">
        <v>0</v>
      </c>
      <c r="I124" s="60"/>
      <c r="J124" s="60"/>
      <c r="K124" s="8"/>
      <c r="L124" s="8"/>
    </row>
    <row r="125" spans="1:12" hidden="1">
      <c r="A125" s="160" t="s">
        <v>314</v>
      </c>
      <c r="B125" s="158"/>
      <c r="C125" s="167"/>
      <c r="D125" s="167">
        <v>0</v>
      </c>
      <c r="E125" s="167">
        <v>0</v>
      </c>
      <c r="F125" s="167">
        <v>0</v>
      </c>
      <c r="G125" s="167">
        <v>0</v>
      </c>
      <c r="H125" s="167">
        <v>0</v>
      </c>
      <c r="I125" s="60"/>
      <c r="J125" s="60"/>
      <c r="K125" s="8"/>
      <c r="L125" s="8"/>
    </row>
    <row r="126" spans="1:12" hidden="1">
      <c r="A126" s="160" t="s">
        <v>314</v>
      </c>
      <c r="B126" s="158"/>
      <c r="C126" s="167"/>
      <c r="D126" s="167">
        <v>0</v>
      </c>
      <c r="E126" s="167">
        <v>0</v>
      </c>
      <c r="F126" s="167">
        <v>0</v>
      </c>
      <c r="G126" s="167">
        <v>0</v>
      </c>
      <c r="H126" s="167">
        <v>0</v>
      </c>
      <c r="I126" s="60"/>
      <c r="J126" s="60"/>
      <c r="K126" s="8"/>
      <c r="L126" s="8"/>
    </row>
    <row r="127" spans="1:12" hidden="1">
      <c r="A127" s="160" t="s">
        <v>314</v>
      </c>
      <c r="B127" s="158"/>
      <c r="C127" s="167"/>
      <c r="D127" s="167">
        <v>0</v>
      </c>
      <c r="E127" s="167">
        <v>0</v>
      </c>
      <c r="F127" s="167">
        <v>0</v>
      </c>
      <c r="G127" s="167">
        <v>0</v>
      </c>
      <c r="H127" s="167">
        <v>0</v>
      </c>
      <c r="I127" s="60"/>
      <c r="J127" s="60"/>
      <c r="K127" s="8"/>
      <c r="L127" s="8"/>
    </row>
    <row r="128" spans="1:12" hidden="1">
      <c r="A128" s="160" t="s">
        <v>314</v>
      </c>
      <c r="B128" s="158"/>
      <c r="C128" s="167"/>
      <c r="D128" s="167">
        <v>0</v>
      </c>
      <c r="E128" s="167">
        <v>0</v>
      </c>
      <c r="F128" s="167">
        <v>0</v>
      </c>
      <c r="G128" s="167">
        <v>0</v>
      </c>
      <c r="H128" s="167">
        <v>0</v>
      </c>
      <c r="I128" s="60"/>
      <c r="J128" s="60"/>
      <c r="K128" s="8"/>
      <c r="L128" s="8"/>
    </row>
    <row r="129" spans="1:15" ht="13.5" hidden="1" thickBot="1">
      <c r="A129" s="160" t="s">
        <v>314</v>
      </c>
      <c r="B129" s="159" t="s">
        <v>703</v>
      </c>
      <c r="C129" s="165"/>
      <c r="D129" s="238">
        <f>SUM(D124:D128)</f>
        <v>0</v>
      </c>
      <c r="E129" s="238">
        <f>SUM(E124:E128)</f>
        <v>0</v>
      </c>
      <c r="F129" s="238">
        <f>IF($D129=0,0,SUM(F124:F128)/D129)</f>
        <v>0</v>
      </c>
      <c r="G129" s="238">
        <f>IF($D129=0,0,SUM(G124:G128)/D129)</f>
        <v>0</v>
      </c>
      <c r="H129" s="238">
        <f>SUM(H124:H128)</f>
        <v>0</v>
      </c>
      <c r="I129" s="172"/>
      <c r="J129" s="172"/>
      <c r="K129" s="8"/>
      <c r="L129" s="8"/>
    </row>
    <row r="130" spans="1:15" ht="12.75" hidden="1" customHeight="1">
      <c r="A130" s="160" t="s">
        <v>314</v>
      </c>
      <c r="B130" s="1471" t="s">
        <v>242</v>
      </c>
      <c r="C130" s="1472"/>
      <c r="D130" s="250" t="s">
        <v>456</v>
      </c>
      <c r="E130" s="250" t="s">
        <v>456</v>
      </c>
      <c r="F130" s="250" t="s">
        <v>456</v>
      </c>
      <c r="G130" s="250" t="s">
        <v>456</v>
      </c>
      <c r="H130" s="250" t="s">
        <v>456</v>
      </c>
      <c r="I130" s="60"/>
      <c r="J130" s="60"/>
      <c r="K130" s="8"/>
      <c r="L130" s="8"/>
    </row>
    <row r="131" spans="1:15" hidden="1">
      <c r="A131" s="160" t="s">
        <v>314</v>
      </c>
      <c r="B131" s="1473"/>
      <c r="C131" s="1474"/>
      <c r="D131" s="167">
        <v>0</v>
      </c>
      <c r="E131" s="167">
        <v>0</v>
      </c>
      <c r="F131" s="167">
        <v>0</v>
      </c>
      <c r="G131" s="167">
        <v>0</v>
      </c>
      <c r="H131" s="167">
        <v>0</v>
      </c>
      <c r="I131" s="60"/>
      <c r="J131" s="60"/>
      <c r="K131" s="8"/>
      <c r="L131" s="8"/>
    </row>
    <row r="132" spans="1:15" hidden="1">
      <c r="A132" s="160" t="s">
        <v>314</v>
      </c>
      <c r="B132" s="158"/>
      <c r="C132" s="167"/>
      <c r="D132" s="167">
        <v>0</v>
      </c>
      <c r="E132" s="167">
        <v>0</v>
      </c>
      <c r="F132" s="167">
        <v>0</v>
      </c>
      <c r="G132" s="167">
        <v>0</v>
      </c>
      <c r="H132" s="167">
        <v>0</v>
      </c>
      <c r="I132" s="60"/>
      <c r="J132" s="60"/>
      <c r="K132" s="8"/>
      <c r="L132" s="8"/>
    </row>
    <row r="133" spans="1:15" hidden="1">
      <c r="A133" s="160" t="s">
        <v>314</v>
      </c>
      <c r="B133" s="158"/>
      <c r="C133" s="167"/>
      <c r="D133" s="167">
        <v>0</v>
      </c>
      <c r="E133" s="167">
        <v>0</v>
      </c>
      <c r="F133" s="167">
        <v>0</v>
      </c>
      <c r="G133" s="167">
        <v>0</v>
      </c>
      <c r="H133" s="167">
        <v>0</v>
      </c>
      <c r="I133" s="60"/>
      <c r="J133" s="60"/>
      <c r="K133" s="8"/>
      <c r="L133" s="8"/>
    </row>
    <row r="134" spans="1:15" hidden="1">
      <c r="A134" s="160" t="s">
        <v>314</v>
      </c>
      <c r="B134" s="158"/>
      <c r="C134" s="167"/>
      <c r="D134" s="167">
        <v>0</v>
      </c>
      <c r="E134" s="167">
        <v>0</v>
      </c>
      <c r="F134" s="167">
        <v>0</v>
      </c>
      <c r="G134" s="167">
        <v>0</v>
      </c>
      <c r="H134" s="167">
        <v>0</v>
      </c>
      <c r="I134" s="60"/>
      <c r="J134" s="60"/>
      <c r="K134" s="8"/>
      <c r="L134" s="8"/>
    </row>
    <row r="135" spans="1:15" hidden="1">
      <c r="A135" s="160" t="s">
        <v>314</v>
      </c>
      <c r="B135" s="158"/>
      <c r="C135" s="167"/>
      <c r="D135" s="167">
        <v>0</v>
      </c>
      <c r="E135" s="167">
        <v>0</v>
      </c>
      <c r="F135" s="167">
        <v>0</v>
      </c>
      <c r="G135" s="167">
        <v>0</v>
      </c>
      <c r="H135" s="167">
        <v>0</v>
      </c>
      <c r="I135" s="60"/>
      <c r="J135" s="60"/>
      <c r="K135" s="8"/>
      <c r="L135" s="8"/>
    </row>
    <row r="136" spans="1:15" ht="13.5" hidden="1" thickBot="1">
      <c r="A136" s="160" t="s">
        <v>314</v>
      </c>
      <c r="B136" s="159" t="s">
        <v>703</v>
      </c>
      <c r="C136" s="165"/>
      <c r="D136" s="238">
        <f>SUM(D130:D135)</f>
        <v>0</v>
      </c>
      <c r="E136" s="238">
        <f>SUM(E130:E135)</f>
        <v>0</v>
      </c>
      <c r="F136" s="238">
        <f>IF($D136=0,0,SUM(F130:F135)/D136)</f>
        <v>0</v>
      </c>
      <c r="G136" s="238">
        <f>IF($D136=0,0,SUM(G130:G135)/D136)</f>
        <v>0</v>
      </c>
      <c r="H136" s="238">
        <f>SUM(H130:H135)</f>
        <v>0</v>
      </c>
      <c r="I136" s="172"/>
      <c r="J136" s="172"/>
      <c r="K136" s="8"/>
      <c r="L136" s="8"/>
    </row>
    <row r="137" spans="1:15" ht="12.75" hidden="1" customHeight="1">
      <c r="A137" s="160" t="s">
        <v>314</v>
      </c>
      <c r="B137" s="1471" t="s">
        <v>241</v>
      </c>
      <c r="C137" s="1472"/>
      <c r="D137" s="250" t="s">
        <v>456</v>
      </c>
      <c r="E137" s="250" t="s">
        <v>456</v>
      </c>
      <c r="F137" s="250" t="s">
        <v>456</v>
      </c>
      <c r="G137" s="250" t="s">
        <v>456</v>
      </c>
      <c r="H137" s="250" t="s">
        <v>456</v>
      </c>
      <c r="I137" s="60"/>
      <c r="J137" s="60"/>
      <c r="K137" s="8"/>
      <c r="L137" s="8"/>
    </row>
    <row r="138" spans="1:15" hidden="1">
      <c r="A138" s="160" t="s">
        <v>314</v>
      </c>
      <c r="B138" s="1473"/>
      <c r="C138" s="1474"/>
      <c r="D138" s="167">
        <v>0</v>
      </c>
      <c r="E138" s="167">
        <v>0</v>
      </c>
      <c r="F138" s="167">
        <v>0</v>
      </c>
      <c r="G138" s="167">
        <v>0</v>
      </c>
      <c r="H138" s="167">
        <v>0</v>
      </c>
      <c r="I138" s="60"/>
      <c r="J138" s="60"/>
      <c r="K138" s="8"/>
      <c r="L138" s="8"/>
    </row>
    <row r="139" spans="1:15" hidden="1">
      <c r="A139" s="160" t="s">
        <v>314</v>
      </c>
      <c r="B139" s="158"/>
      <c r="C139" s="167"/>
      <c r="D139" s="167">
        <v>0</v>
      </c>
      <c r="E139" s="167">
        <v>0</v>
      </c>
      <c r="F139" s="167">
        <v>0</v>
      </c>
      <c r="G139" s="167">
        <v>0</v>
      </c>
      <c r="H139" s="167">
        <v>0</v>
      </c>
      <c r="I139" s="60"/>
      <c r="J139" s="60"/>
      <c r="K139" s="8"/>
      <c r="L139" s="8"/>
    </row>
    <row r="140" spans="1:15" hidden="1">
      <c r="A140" s="160" t="s">
        <v>314</v>
      </c>
      <c r="B140" s="158"/>
      <c r="C140" s="167"/>
      <c r="D140" s="167">
        <v>0</v>
      </c>
      <c r="E140" s="167">
        <v>0</v>
      </c>
      <c r="F140" s="167">
        <v>0</v>
      </c>
      <c r="G140" s="167">
        <v>0</v>
      </c>
      <c r="H140" s="167">
        <v>0</v>
      </c>
      <c r="I140" s="60"/>
      <c r="J140" s="60"/>
      <c r="K140" s="8"/>
      <c r="L140" s="8"/>
    </row>
    <row r="141" spans="1:15" hidden="1">
      <c r="A141" s="160" t="s">
        <v>314</v>
      </c>
      <c r="B141" s="158"/>
      <c r="C141" s="167"/>
      <c r="D141" s="167">
        <v>0</v>
      </c>
      <c r="E141" s="167">
        <v>0</v>
      </c>
      <c r="F141" s="167">
        <v>0</v>
      </c>
      <c r="G141" s="167">
        <v>0</v>
      </c>
      <c r="H141" s="167">
        <v>0</v>
      </c>
      <c r="I141" s="60"/>
      <c r="J141" s="60"/>
      <c r="K141" s="8"/>
      <c r="L141" s="8"/>
    </row>
    <row r="142" spans="1:15" hidden="1">
      <c r="A142" s="160" t="s">
        <v>314</v>
      </c>
      <c r="B142" s="158"/>
      <c r="C142" s="167"/>
      <c r="D142" s="167">
        <v>0</v>
      </c>
      <c r="E142" s="167">
        <v>0</v>
      </c>
      <c r="F142" s="167">
        <v>0</v>
      </c>
      <c r="G142" s="167">
        <v>0</v>
      </c>
      <c r="H142" s="167">
        <v>0</v>
      </c>
      <c r="I142" s="60"/>
      <c r="J142" s="60"/>
      <c r="K142" s="8"/>
      <c r="L142" s="8"/>
    </row>
    <row r="143" spans="1:15" s="148" customFormat="1" ht="13.5" hidden="1" thickBot="1">
      <c r="A143" s="160" t="s">
        <v>314</v>
      </c>
      <c r="B143" s="159" t="s">
        <v>703</v>
      </c>
      <c r="C143" s="165"/>
      <c r="D143" s="238">
        <f>SUM(D137:D142)</f>
        <v>0</v>
      </c>
      <c r="E143" s="238">
        <f>SUM(E137:E142)</f>
        <v>0</v>
      </c>
      <c r="F143" s="238">
        <f>IF($D143=0,0,SUM(F137:F142)/D143)</f>
        <v>0</v>
      </c>
      <c r="G143" s="238">
        <f>IF($D143=0,0,SUM(G137:G142)/D143)</f>
        <v>0</v>
      </c>
      <c r="H143" s="238">
        <f>SUM(H137:H142)</f>
        <v>0</v>
      </c>
      <c r="I143" s="172"/>
      <c r="J143" s="172"/>
      <c r="K143" s="8"/>
      <c r="L143" s="8"/>
    </row>
    <row r="144" spans="1:15" ht="12.75" hidden="1" customHeight="1">
      <c r="A144" s="160" t="s">
        <v>314</v>
      </c>
      <c r="B144" s="1471" t="s">
        <v>240</v>
      </c>
      <c r="C144" s="1472"/>
      <c r="D144" s="250" t="s">
        <v>456</v>
      </c>
      <c r="E144" s="250" t="s">
        <v>456</v>
      </c>
      <c r="F144" s="250" t="s">
        <v>456</v>
      </c>
      <c r="G144" s="250" t="s">
        <v>456</v>
      </c>
      <c r="H144" s="250" t="s">
        <v>456</v>
      </c>
      <c r="I144" s="60"/>
      <c r="J144" s="60"/>
      <c r="K144" s="8"/>
      <c r="L144" s="8"/>
      <c r="M144" s="861"/>
      <c r="N144" s="861"/>
      <c r="O144" s="861"/>
    </row>
    <row r="145" spans="1:19" hidden="1">
      <c r="A145" s="160" t="s">
        <v>314</v>
      </c>
      <c r="B145" s="1473"/>
      <c r="C145" s="1474"/>
      <c r="D145" s="167">
        <v>0</v>
      </c>
      <c r="E145" s="167">
        <v>0</v>
      </c>
      <c r="F145" s="167">
        <v>0</v>
      </c>
      <c r="G145" s="167">
        <v>0</v>
      </c>
      <c r="H145" s="167">
        <v>0</v>
      </c>
      <c r="I145" s="60"/>
      <c r="J145" s="60"/>
      <c r="K145" s="8"/>
      <c r="L145" s="8"/>
      <c r="M145" s="861"/>
      <c r="N145" s="861"/>
      <c r="O145" s="861"/>
    </row>
    <row r="146" spans="1:19" hidden="1">
      <c r="A146" s="160" t="s">
        <v>314</v>
      </c>
      <c r="B146" s="158"/>
      <c r="C146" s="167"/>
      <c r="D146" s="167">
        <v>0</v>
      </c>
      <c r="E146" s="167">
        <v>0</v>
      </c>
      <c r="F146" s="167">
        <v>0</v>
      </c>
      <c r="G146" s="167">
        <v>0</v>
      </c>
      <c r="H146" s="167">
        <v>0</v>
      </c>
      <c r="I146" s="60"/>
      <c r="J146" s="60"/>
      <c r="K146" s="8"/>
      <c r="L146" s="8"/>
      <c r="M146" s="861"/>
      <c r="N146" s="861"/>
      <c r="O146" s="861"/>
    </row>
    <row r="147" spans="1:19" hidden="1">
      <c r="A147" s="160" t="s">
        <v>314</v>
      </c>
      <c r="B147" s="158"/>
      <c r="C147" s="167"/>
      <c r="D147" s="167">
        <v>0</v>
      </c>
      <c r="E147" s="167">
        <v>0</v>
      </c>
      <c r="F147" s="167">
        <v>0</v>
      </c>
      <c r="G147" s="167">
        <v>0</v>
      </c>
      <c r="H147" s="167">
        <v>0</v>
      </c>
      <c r="I147" s="60"/>
      <c r="J147" s="60"/>
      <c r="K147" s="8"/>
      <c r="L147" s="8"/>
      <c r="M147" s="861"/>
      <c r="N147" s="861"/>
      <c r="O147" s="861"/>
    </row>
    <row r="148" spans="1:19" hidden="1">
      <c r="A148" s="160" t="s">
        <v>314</v>
      </c>
      <c r="B148" s="158"/>
      <c r="C148" s="167"/>
      <c r="D148" s="167">
        <v>0</v>
      </c>
      <c r="E148" s="167">
        <v>0</v>
      </c>
      <c r="F148" s="167">
        <v>0</v>
      </c>
      <c r="G148" s="167">
        <v>0</v>
      </c>
      <c r="H148" s="167">
        <v>0</v>
      </c>
      <c r="I148" s="60"/>
      <c r="J148" s="60"/>
      <c r="K148" s="8"/>
      <c r="L148" s="8"/>
    </row>
    <row r="149" spans="1:19" hidden="1">
      <c r="A149" s="160" t="s">
        <v>314</v>
      </c>
      <c r="B149" s="158"/>
      <c r="C149" s="167"/>
      <c r="D149" s="167">
        <v>0</v>
      </c>
      <c r="E149" s="167">
        <v>0</v>
      </c>
      <c r="F149" s="167">
        <v>0</v>
      </c>
      <c r="G149" s="167">
        <v>0</v>
      </c>
      <c r="H149" s="167">
        <v>0</v>
      </c>
      <c r="I149" s="60"/>
      <c r="J149" s="60"/>
      <c r="K149" s="8"/>
      <c r="L149" s="8"/>
    </row>
    <row r="150" spans="1:19" ht="13.5" hidden="1" thickBot="1">
      <c r="A150" s="160" t="s">
        <v>314</v>
      </c>
      <c r="B150" s="159" t="s">
        <v>703</v>
      </c>
      <c r="C150" s="165"/>
      <c r="D150" s="238">
        <f>SUM(D144:D149)</f>
        <v>0</v>
      </c>
      <c r="E150" s="238">
        <f>SUM(E144:E149)</f>
        <v>0</v>
      </c>
      <c r="F150" s="238">
        <f>IF($D150=0,0,SUM(F144:F149)/D150)</f>
        <v>0</v>
      </c>
      <c r="G150" s="238">
        <f>IF($D150=0,0,SUM(G144:G149)/D150)</f>
        <v>0</v>
      </c>
      <c r="H150" s="238">
        <f>SUM(H144:H149)</f>
        <v>0</v>
      </c>
      <c r="I150" s="172"/>
      <c r="J150" s="172"/>
      <c r="K150" s="8"/>
      <c r="L150" s="8"/>
    </row>
    <row r="151" spans="1:19" hidden="1">
      <c r="A151" s="160" t="s">
        <v>314</v>
      </c>
      <c r="B151" s="28" t="s">
        <v>336</v>
      </c>
      <c r="C151" s="19"/>
      <c r="D151" s="19"/>
      <c r="E151" s="19"/>
      <c r="F151" s="60"/>
      <c r="G151" s="60"/>
      <c r="H151" s="60"/>
      <c r="I151" s="60"/>
      <c r="J151" s="60"/>
      <c r="K151" s="60"/>
      <c r="L151" s="8"/>
    </row>
    <row r="152" spans="1:19" hidden="1">
      <c r="A152" s="160" t="s">
        <v>314</v>
      </c>
      <c r="B152" s="28" t="s">
        <v>341</v>
      </c>
      <c r="C152" s="19"/>
      <c r="D152" s="19"/>
      <c r="E152" s="19"/>
      <c r="F152" s="60"/>
      <c r="G152" s="60"/>
      <c r="H152" s="60"/>
      <c r="I152" s="60"/>
      <c r="J152" s="60"/>
      <c r="K152" s="60"/>
      <c r="L152" s="8"/>
    </row>
    <row r="153" spans="1:19" hidden="1">
      <c r="A153" s="160" t="s">
        <v>314</v>
      </c>
      <c r="B153" s="28" t="s">
        <v>391</v>
      </c>
      <c r="C153" s="19"/>
      <c r="D153" s="19"/>
      <c r="E153" s="19"/>
      <c r="F153" s="60"/>
      <c r="G153" s="60"/>
      <c r="H153" s="60"/>
      <c r="I153" s="60"/>
      <c r="J153" s="60"/>
      <c r="K153" s="60"/>
      <c r="L153" s="8"/>
    </row>
    <row r="154" spans="1:19" hidden="1">
      <c r="A154" s="160" t="s">
        <v>314</v>
      </c>
      <c r="B154" s="8"/>
      <c r="C154" s="60"/>
      <c r="D154" s="60"/>
      <c r="E154" s="60" t="s">
        <v>464</v>
      </c>
      <c r="F154" s="19"/>
      <c r="G154" s="60"/>
      <c r="H154" s="60"/>
      <c r="I154" s="60"/>
      <c r="J154" s="60"/>
      <c r="K154" s="60"/>
      <c r="L154" s="8"/>
    </row>
    <row r="155" spans="1:19" hidden="1">
      <c r="A155" s="160" t="s">
        <v>314</v>
      </c>
      <c r="B155" s="8"/>
      <c r="C155" s="8"/>
      <c r="D155" s="8"/>
      <c r="E155" s="8"/>
      <c r="F155" s="8"/>
      <c r="G155" s="8"/>
      <c r="H155" s="8"/>
      <c r="I155" s="8"/>
      <c r="J155" s="60"/>
      <c r="K155" s="60"/>
      <c r="L155" s="8"/>
    </row>
    <row r="156" spans="1:19" ht="18.75">
      <c r="A156" s="160" t="s">
        <v>1091</v>
      </c>
      <c r="B156" s="412" t="s">
        <v>1434</v>
      </c>
      <c r="C156" s="405"/>
      <c r="D156" s="405"/>
      <c r="E156" s="405"/>
      <c r="F156" s="405"/>
      <c r="G156" s="405"/>
      <c r="H156" s="405"/>
      <c r="I156" s="405"/>
      <c r="J156" s="405" t="s">
        <v>135</v>
      </c>
      <c r="K156" s="405"/>
      <c r="L156" s="8"/>
    </row>
    <row r="157" spans="1:19" ht="19.5" thickBot="1">
      <c r="A157" s="862" t="s">
        <v>1091</v>
      </c>
      <c r="B157" s="581"/>
      <c r="C157" s="405"/>
      <c r="D157" s="405"/>
      <c r="E157" s="405"/>
      <c r="F157" s="405"/>
      <c r="G157" s="405"/>
      <c r="H157" s="405"/>
      <c r="I157" s="405"/>
      <c r="J157" s="405"/>
      <c r="K157" s="405"/>
      <c r="L157" s="8"/>
      <c r="M157" s="966"/>
      <c r="N157" s="966"/>
      <c r="O157" s="966"/>
      <c r="P157" s="966"/>
      <c r="Q157" s="966"/>
      <c r="R157" s="966"/>
      <c r="S157" s="966"/>
    </row>
    <row r="158" spans="1:19">
      <c r="A158" s="862" t="s">
        <v>1091</v>
      </c>
      <c r="B158" s="848" t="s">
        <v>890</v>
      </c>
      <c r="C158" s="599"/>
      <c r="D158" s="599"/>
      <c r="E158" s="599"/>
      <c r="F158" s="599"/>
      <c r="G158" s="852" t="s">
        <v>310</v>
      </c>
      <c r="H158" s="585"/>
      <c r="I158" s="586"/>
      <c r="J158" s="586"/>
      <c r="K158" s="586"/>
      <c r="L158" s="8"/>
      <c r="M158" s="966"/>
      <c r="N158" s="966"/>
      <c r="O158" s="966"/>
      <c r="P158" s="966"/>
      <c r="Q158" s="966"/>
      <c r="R158" s="966"/>
      <c r="S158" s="966"/>
    </row>
    <row r="159" spans="1:19">
      <c r="A159" s="862" t="s">
        <v>1091</v>
      </c>
      <c r="B159" s="860" t="s">
        <v>1444</v>
      </c>
      <c r="C159" s="603"/>
      <c r="D159" s="603"/>
      <c r="E159" s="603"/>
      <c r="F159" s="603"/>
      <c r="G159" s="853" t="s">
        <v>891</v>
      </c>
      <c r="H159" s="585"/>
      <c r="I159" s="586"/>
      <c r="J159" s="586"/>
      <c r="K159" s="586"/>
      <c r="L159" s="8"/>
      <c r="M159" s="966"/>
      <c r="N159" s="966"/>
      <c r="O159" s="966"/>
      <c r="P159" s="966"/>
      <c r="Q159" s="966"/>
      <c r="R159" s="966"/>
      <c r="S159" s="966"/>
    </row>
    <row r="160" spans="1:19" ht="13.5" thickBot="1">
      <c r="A160" s="862" t="s">
        <v>1091</v>
      </c>
      <c r="B160" s="850"/>
      <c r="C160" s="851"/>
      <c r="D160" s="851"/>
      <c r="E160" s="851"/>
      <c r="F160" s="851"/>
      <c r="G160" s="854" t="s">
        <v>219</v>
      </c>
      <c r="H160" s="585"/>
      <c r="I160" s="586"/>
      <c r="J160" s="586"/>
      <c r="K160" s="586"/>
      <c r="L160" s="8"/>
      <c r="M160" s="966"/>
      <c r="N160" s="966"/>
      <c r="O160" s="966"/>
      <c r="P160" s="966"/>
      <c r="Q160" s="966"/>
      <c r="R160" s="966"/>
      <c r="S160" s="966"/>
    </row>
    <row r="161" spans="1:19">
      <c r="A161" s="862" t="s">
        <v>1091</v>
      </c>
      <c r="B161" s="588" t="s">
        <v>1445</v>
      </c>
      <c r="C161" s="917"/>
      <c r="D161" s="917"/>
      <c r="E161" s="917"/>
      <c r="F161" s="917"/>
      <c r="G161" s="593">
        <v>0</v>
      </c>
      <c r="H161" s="585"/>
      <c r="I161" s="586"/>
      <c r="J161" s="586"/>
      <c r="K161" s="586"/>
      <c r="L161" s="8"/>
      <c r="M161" s="966"/>
      <c r="N161" s="966"/>
      <c r="O161" s="966"/>
      <c r="P161" s="966"/>
      <c r="Q161" s="966"/>
      <c r="R161" s="966"/>
      <c r="S161" s="966"/>
    </row>
    <row r="162" spans="1:19" ht="13.5" thickBot="1">
      <c r="A162" s="862" t="s">
        <v>1091</v>
      </c>
      <c r="B162" s="588" t="s">
        <v>1446</v>
      </c>
      <c r="C162" s="585"/>
      <c r="D162" s="585"/>
      <c r="E162" s="585"/>
      <c r="F162" s="585"/>
      <c r="G162" s="592">
        <v>0</v>
      </c>
      <c r="H162" s="585"/>
      <c r="I162" s="586"/>
      <c r="J162" s="586"/>
      <c r="K162" s="586"/>
      <c r="L162" s="8"/>
      <c r="M162" s="966"/>
      <c r="N162" s="966"/>
      <c r="O162" s="966"/>
      <c r="P162" s="966"/>
      <c r="Q162" s="966"/>
      <c r="R162" s="966"/>
      <c r="S162" s="966"/>
    </row>
    <row r="163" spans="1:19" ht="13.5" thickBot="1">
      <c r="A163" s="862" t="s">
        <v>1091</v>
      </c>
      <c r="B163" s="587" t="s">
        <v>892</v>
      </c>
      <c r="C163" s="591"/>
      <c r="D163" s="591"/>
      <c r="E163" s="591"/>
      <c r="F163" s="591"/>
      <c r="G163" s="830">
        <f>SUBTOTAL(9,G161:G162)</f>
        <v>0</v>
      </c>
      <c r="H163" s="585"/>
      <c r="I163" s="586"/>
      <c r="J163" s="586"/>
      <c r="K163" s="586"/>
      <c r="L163" s="8"/>
      <c r="M163" s="966"/>
      <c r="N163" s="966"/>
      <c r="O163" s="966"/>
      <c r="P163" s="966"/>
      <c r="Q163" s="966"/>
      <c r="R163" s="966"/>
      <c r="S163" s="966"/>
    </row>
    <row r="164" spans="1:19">
      <c r="A164" s="862" t="s">
        <v>1091</v>
      </c>
      <c r="B164" s="588" t="s">
        <v>1447</v>
      </c>
      <c r="C164" s="917"/>
      <c r="D164" s="917"/>
      <c r="E164" s="917"/>
      <c r="F164" s="917"/>
      <c r="G164" s="589">
        <v>0</v>
      </c>
      <c r="H164" s="585"/>
      <c r="I164" s="586"/>
      <c r="J164" s="586"/>
      <c r="K164" s="586"/>
      <c r="M164" s="966"/>
      <c r="N164" s="966"/>
      <c r="O164" s="966"/>
      <c r="P164" s="966"/>
      <c r="Q164" s="966"/>
      <c r="R164" s="966"/>
      <c r="S164" s="966"/>
    </row>
    <row r="165" spans="1:19">
      <c r="A165" s="862" t="s">
        <v>1091</v>
      </c>
      <c r="B165" s="588" t="s">
        <v>1448</v>
      </c>
      <c r="C165" s="585"/>
      <c r="D165" s="585"/>
      <c r="E165" s="585"/>
      <c r="F165" s="917"/>
      <c r="G165" s="593">
        <v>0</v>
      </c>
      <c r="H165" s="585"/>
      <c r="I165" s="586"/>
      <c r="J165" s="586"/>
      <c r="K165" s="586"/>
      <c r="M165" s="966"/>
      <c r="N165" s="966"/>
      <c r="O165" s="966"/>
      <c r="P165" s="966"/>
      <c r="Q165" s="966"/>
      <c r="R165" s="966"/>
      <c r="S165" s="966"/>
    </row>
    <row r="166" spans="1:19" ht="13.5" thickBot="1">
      <c r="A166" s="862" t="s">
        <v>1091</v>
      </c>
      <c r="B166" s="588" t="s">
        <v>1443</v>
      </c>
      <c r="C166" s="585"/>
      <c r="D166" s="585"/>
      <c r="E166" s="585"/>
      <c r="F166" s="585"/>
      <c r="G166" s="593">
        <v>0</v>
      </c>
      <c r="H166" s="585"/>
      <c r="I166" s="405"/>
      <c r="J166" s="405"/>
      <c r="K166" s="405"/>
      <c r="L166" s="586"/>
      <c r="M166" s="966"/>
      <c r="N166" s="966"/>
      <c r="O166" s="966"/>
      <c r="P166" s="966"/>
      <c r="Q166" s="966"/>
      <c r="R166" s="966"/>
      <c r="S166" s="966"/>
    </row>
    <row r="167" spans="1:19" s="27" customFormat="1" ht="13.5" thickBot="1">
      <c r="A167" s="862" t="s">
        <v>1091</v>
      </c>
      <c r="B167" s="594" t="s">
        <v>893</v>
      </c>
      <c r="C167" s="595"/>
      <c r="D167" s="595"/>
      <c r="E167" s="595"/>
      <c r="F167" s="596"/>
      <c r="G167" s="830">
        <f>SUBTOTAL(9,G164:G166)</f>
        <v>0</v>
      </c>
      <c r="H167" s="585"/>
      <c r="I167" s="405"/>
      <c r="J167" s="405"/>
      <c r="K167" s="405"/>
      <c r="L167" s="586"/>
      <c r="M167" s="966"/>
      <c r="N167" s="966"/>
      <c r="O167" s="966"/>
      <c r="P167" s="966"/>
      <c r="Q167" s="966"/>
      <c r="R167" s="966"/>
      <c r="S167" s="966"/>
    </row>
    <row r="168" spans="1:19" s="27" customFormat="1" ht="13.5" thickBot="1">
      <c r="A168" s="862" t="s">
        <v>1091</v>
      </c>
      <c r="B168" s="590" t="s">
        <v>1491</v>
      </c>
      <c r="C168" s="591"/>
      <c r="D168" s="591"/>
      <c r="E168" s="591"/>
      <c r="F168" s="591"/>
      <c r="G168" s="1387">
        <v>0</v>
      </c>
      <c r="H168" s="585"/>
      <c r="I168" s="909"/>
      <c r="J168" s="909"/>
      <c r="K168" s="909"/>
      <c r="L168" s="917"/>
      <c r="M168" s="966"/>
      <c r="N168" s="966"/>
      <c r="O168" s="966"/>
      <c r="P168" s="966"/>
      <c r="Q168" s="966"/>
      <c r="R168" s="966"/>
      <c r="S168" s="966"/>
    </row>
    <row r="169" spans="1:19" s="27" customFormat="1" ht="13.5" thickBot="1">
      <c r="A169" s="862" t="s">
        <v>1091</v>
      </c>
      <c r="B169" s="590" t="s">
        <v>1492</v>
      </c>
      <c r="C169" s="591"/>
      <c r="D169" s="591"/>
      <c r="E169" s="591"/>
      <c r="F169" s="591"/>
      <c r="G169" s="1387">
        <v>0</v>
      </c>
      <c r="H169" s="585"/>
      <c r="I169" s="909"/>
      <c r="J169" s="909"/>
      <c r="K169" s="909"/>
      <c r="L169" s="917"/>
      <c r="M169" s="966"/>
      <c r="N169" s="966"/>
      <c r="O169" s="966"/>
      <c r="P169" s="966"/>
      <c r="Q169" s="966"/>
      <c r="R169" s="966"/>
      <c r="S169" s="966"/>
    </row>
    <row r="170" spans="1:19" s="27" customFormat="1" ht="13.5" thickBot="1">
      <c r="A170" s="862" t="s">
        <v>1091</v>
      </c>
      <c r="B170" s="587" t="s">
        <v>1495</v>
      </c>
      <c r="C170" s="591"/>
      <c r="D170" s="591"/>
      <c r="E170" s="591"/>
      <c r="F170" s="591"/>
      <c r="G170" s="830">
        <f>G168+G169</f>
        <v>0</v>
      </c>
      <c r="H170" s="585"/>
      <c r="I170" s="909"/>
      <c r="J170" s="909"/>
      <c r="K170" s="909"/>
      <c r="L170" s="917"/>
      <c r="M170" s="966"/>
      <c r="N170" s="966"/>
      <c r="O170" s="966"/>
      <c r="P170" s="966"/>
      <c r="Q170" s="966"/>
      <c r="R170" s="966"/>
      <c r="S170" s="966"/>
    </row>
    <row r="171" spans="1:19" ht="13.5" thickBot="1">
      <c r="A171" s="862" t="s">
        <v>1091</v>
      </c>
      <c r="B171" s="590" t="s">
        <v>1494</v>
      </c>
      <c r="C171" s="591"/>
      <c r="D171" s="591"/>
      <c r="E171" s="591"/>
      <c r="F171" s="591"/>
      <c r="G171" s="1078">
        <v>0</v>
      </c>
      <c r="H171" s="585"/>
      <c r="I171" s="405"/>
      <c r="J171" s="405"/>
      <c r="K171" s="405"/>
      <c r="L171" s="586"/>
      <c r="M171" s="966"/>
      <c r="N171" s="966"/>
      <c r="O171" s="966"/>
      <c r="P171" s="966"/>
      <c r="Q171" s="966"/>
      <c r="R171" s="966"/>
      <c r="S171" s="966"/>
    </row>
    <row r="172" spans="1:19" ht="13.5" thickBot="1">
      <c r="A172" s="862" t="s">
        <v>1091</v>
      </c>
      <c r="B172" s="583"/>
      <c r="C172" s="583"/>
      <c r="D172" s="597" t="s">
        <v>101</v>
      </c>
      <c r="E172" s="1077" t="str">
        <f>IF(G163=G167,"","Manglende samsvar mellom pkt. 3 og 7, kontroller tallene")</f>
        <v/>
      </c>
      <c r="F172" s="583"/>
      <c r="G172" s="583"/>
      <c r="H172" s="582"/>
      <c r="I172" s="405"/>
      <c r="J172" s="405"/>
      <c r="K172" s="405"/>
      <c r="L172" s="586"/>
      <c r="M172" s="966"/>
      <c r="N172" s="966"/>
      <c r="O172" s="966"/>
      <c r="P172" s="966"/>
      <c r="Q172" s="966"/>
      <c r="R172" s="966"/>
      <c r="S172" s="966"/>
    </row>
    <row r="173" spans="1:19" ht="13.5" thickBot="1">
      <c r="A173" s="862" t="s">
        <v>1091</v>
      </c>
      <c r="B173" s="586"/>
      <c r="C173" s="586"/>
      <c r="D173" s="597" t="s">
        <v>101</v>
      </c>
      <c r="E173" s="1083" t="str">
        <f>IF(G171&gt;0,"","Antall barn kan ikke være lik null")</f>
        <v>Antall barn kan ikke være lik null</v>
      </c>
      <c r="F173" s="586"/>
      <c r="G173" s="585"/>
      <c r="H173" s="585"/>
      <c r="I173" s="405"/>
      <c r="J173" s="405"/>
      <c r="K173" s="405"/>
      <c r="L173" s="586"/>
      <c r="M173" s="966"/>
      <c r="N173" s="966"/>
      <c r="O173" s="966"/>
      <c r="P173" s="966"/>
      <c r="Q173" s="966"/>
      <c r="R173" s="966"/>
      <c r="S173" s="966"/>
    </row>
    <row r="174" spans="1:19" ht="19.5" thickBot="1">
      <c r="A174" s="862" t="s">
        <v>1091</v>
      </c>
      <c r="B174" s="581"/>
      <c r="C174" s="405"/>
      <c r="D174" s="405"/>
      <c r="E174" s="405"/>
      <c r="F174" s="405"/>
      <c r="G174" s="405"/>
      <c r="H174" s="405"/>
      <c r="I174" s="405"/>
      <c r="J174" s="405"/>
      <c r="K174" s="405"/>
      <c r="L174" s="586"/>
      <c r="M174" s="966"/>
      <c r="N174" s="966"/>
      <c r="O174" s="966"/>
      <c r="P174" s="966"/>
      <c r="Q174" s="966"/>
      <c r="R174" s="966"/>
      <c r="S174" s="966"/>
    </row>
    <row r="175" spans="1:19">
      <c r="A175" s="862" t="s">
        <v>1091</v>
      </c>
      <c r="B175" s="598" t="s">
        <v>894</v>
      </c>
      <c r="C175" s="599"/>
      <c r="D175" s="599"/>
      <c r="E175" s="599"/>
      <c r="F175" s="599"/>
      <c r="G175" s="599"/>
      <c r="H175" s="599"/>
      <c r="I175" s="599"/>
      <c r="J175" s="600" t="s">
        <v>310</v>
      </c>
      <c r="K175" s="601"/>
      <c r="M175" s="148"/>
    </row>
    <row r="176" spans="1:19">
      <c r="A176" s="862" t="s">
        <v>1091</v>
      </c>
      <c r="B176" s="860" t="s">
        <v>946</v>
      </c>
      <c r="C176" s="603"/>
      <c r="D176" s="603"/>
      <c r="E176" s="603"/>
      <c r="F176" s="603"/>
      <c r="G176" s="603"/>
      <c r="H176" s="603"/>
      <c r="I176" s="603"/>
      <c r="J176" s="604" t="s">
        <v>891</v>
      </c>
      <c r="K176" s="601"/>
      <c r="M176" s="148"/>
    </row>
    <row r="177" spans="1:13" ht="13.5" thickBot="1">
      <c r="A177" s="862" t="s">
        <v>1091</v>
      </c>
      <c r="B177" s="605"/>
      <c r="C177" s="606"/>
      <c r="D177" s="606"/>
      <c r="E177" s="606"/>
      <c r="F177" s="606"/>
      <c r="G177" s="606"/>
      <c r="H177" s="606"/>
      <c r="I177" s="606"/>
      <c r="J177" s="607" t="s">
        <v>219</v>
      </c>
      <c r="K177" s="601"/>
      <c r="M177" s="148"/>
    </row>
    <row r="178" spans="1:13">
      <c r="A178" s="862" t="s">
        <v>1091</v>
      </c>
      <c r="B178" s="608" t="s">
        <v>1449</v>
      </c>
      <c r="C178" s="602"/>
      <c r="D178" s="602"/>
      <c r="E178" s="602"/>
      <c r="F178" s="602"/>
      <c r="G178" s="602"/>
      <c r="H178" s="602"/>
      <c r="I178" s="602"/>
      <c r="J178" s="831">
        <f>G165</f>
        <v>0</v>
      </c>
      <c r="K178" s="601"/>
      <c r="M178" s="148"/>
    </row>
    <row r="179" spans="1:13" ht="13.5" thickBot="1">
      <c r="A179" s="862" t="s">
        <v>1091</v>
      </c>
      <c r="B179" s="608" t="s">
        <v>1450</v>
      </c>
      <c r="C179" s="602"/>
      <c r="D179" s="602"/>
      <c r="E179" s="602"/>
      <c r="F179" s="602"/>
      <c r="G179" s="602"/>
      <c r="H179" s="602"/>
      <c r="I179" s="602"/>
      <c r="J179" s="609">
        <v>0</v>
      </c>
      <c r="K179" s="601"/>
      <c r="M179" s="148"/>
    </row>
    <row r="180" spans="1:13" ht="13.5" thickBot="1">
      <c r="A180" s="862" t="s">
        <v>1091</v>
      </c>
      <c r="B180" s="613" t="s">
        <v>895</v>
      </c>
      <c r="C180" s="614"/>
      <c r="D180" s="614"/>
      <c r="E180" s="614"/>
      <c r="F180" s="614"/>
      <c r="G180" s="614"/>
      <c r="H180" s="614"/>
      <c r="I180" s="614"/>
      <c r="J180" s="832">
        <f>SUBTOTAL(9,J178:J179)</f>
        <v>0</v>
      </c>
      <c r="K180" s="601"/>
      <c r="M180" s="148"/>
    </row>
    <row r="181" spans="1:13">
      <c r="A181" s="862" t="s">
        <v>1091</v>
      </c>
      <c r="B181" s="616" t="s">
        <v>896</v>
      </c>
      <c r="C181" s="602"/>
      <c r="D181" s="602"/>
      <c r="E181" s="602"/>
      <c r="F181" s="602"/>
      <c r="G181" s="602"/>
      <c r="H181" s="602"/>
      <c r="I181" s="602"/>
      <c r="J181" s="617" t="s">
        <v>513</v>
      </c>
      <c r="K181" s="601"/>
      <c r="M181" s="148"/>
    </row>
    <row r="182" spans="1:13" s="27" customFormat="1">
      <c r="A182" s="862" t="s">
        <v>1091</v>
      </c>
      <c r="B182" s="608" t="s">
        <v>897</v>
      </c>
      <c r="C182" s="602"/>
      <c r="D182" s="602"/>
      <c r="E182" s="602"/>
      <c r="F182" s="602"/>
      <c r="G182" s="602"/>
      <c r="H182" s="602"/>
      <c r="I182" s="602"/>
      <c r="J182" s="609">
        <v>0</v>
      </c>
      <c r="K182" s="601"/>
      <c r="L182" s="907"/>
      <c r="M182" s="928"/>
    </row>
    <row r="183" spans="1:13" s="27" customFormat="1">
      <c r="A183" s="862" t="s">
        <v>1091</v>
      </c>
      <c r="B183" s="608" t="s">
        <v>1493</v>
      </c>
      <c r="C183" s="602"/>
      <c r="D183" s="602"/>
      <c r="E183" s="602"/>
      <c r="F183" s="602"/>
      <c r="G183" s="602"/>
      <c r="H183" s="602"/>
      <c r="I183" s="602"/>
      <c r="J183" s="609">
        <v>0</v>
      </c>
      <c r="K183" s="601"/>
      <c r="L183" s="929"/>
      <c r="M183" s="928"/>
    </row>
    <row r="184" spans="1:13">
      <c r="A184" s="862" t="s">
        <v>1091</v>
      </c>
      <c r="B184" s="608" t="s">
        <v>898</v>
      </c>
      <c r="C184" s="602"/>
      <c r="D184" s="602"/>
      <c r="E184" s="602"/>
      <c r="F184" s="602"/>
      <c r="G184" s="602"/>
      <c r="H184" s="602"/>
      <c r="I184" s="602"/>
      <c r="J184" s="618">
        <v>0</v>
      </c>
      <c r="K184" s="601"/>
      <c r="L184" s="602"/>
      <c r="M184" s="148"/>
    </row>
    <row r="185" spans="1:13">
      <c r="A185" s="862" t="s">
        <v>1091</v>
      </c>
      <c r="B185" s="608" t="s">
        <v>899</v>
      </c>
      <c r="C185" s="602"/>
      <c r="D185" s="602"/>
      <c r="E185" s="602"/>
      <c r="F185" s="602"/>
      <c r="G185" s="602"/>
      <c r="H185" s="602"/>
      <c r="I185" s="602"/>
      <c r="J185" s="617" t="s">
        <v>513</v>
      </c>
      <c r="K185" s="601"/>
      <c r="L185" s="602"/>
      <c r="M185" s="148"/>
    </row>
    <row r="186" spans="1:13">
      <c r="A186" s="862" t="s">
        <v>1091</v>
      </c>
      <c r="B186" s="619" t="s">
        <v>1123</v>
      </c>
      <c r="C186" s="602"/>
      <c r="D186" s="602"/>
      <c r="E186" s="602"/>
      <c r="F186" s="602"/>
      <c r="G186" s="602"/>
      <c r="H186" s="602"/>
      <c r="I186" s="602"/>
      <c r="J186" s="620">
        <v>0</v>
      </c>
      <c r="K186" s="601"/>
      <c r="L186" s="602"/>
      <c r="M186" s="148"/>
    </row>
    <row r="187" spans="1:13">
      <c r="A187" s="862" t="s">
        <v>1091</v>
      </c>
      <c r="B187" s="619" t="s">
        <v>901</v>
      </c>
      <c r="C187" s="602"/>
      <c r="D187" s="602"/>
      <c r="E187" s="602"/>
      <c r="F187" s="602"/>
      <c r="G187" s="602"/>
      <c r="H187" s="602"/>
      <c r="I187" s="602"/>
      <c r="J187" s="620">
        <v>0</v>
      </c>
      <c r="K187" s="601"/>
      <c r="L187" s="602"/>
      <c r="M187" s="148"/>
    </row>
    <row r="188" spans="1:13">
      <c r="A188" s="862" t="s">
        <v>1091</v>
      </c>
      <c r="B188" s="619" t="s">
        <v>902</v>
      </c>
      <c r="C188" s="602"/>
      <c r="D188" s="602"/>
      <c r="E188" s="602"/>
      <c r="F188" s="602"/>
      <c r="G188" s="602"/>
      <c r="H188" s="602"/>
      <c r="I188" s="602"/>
      <c r="J188" s="618">
        <v>0</v>
      </c>
      <c r="K188" s="601"/>
      <c r="L188" s="602"/>
      <c r="M188" s="148"/>
    </row>
    <row r="189" spans="1:13">
      <c r="A189" s="862" t="s">
        <v>1091</v>
      </c>
      <c r="B189" s="619" t="s">
        <v>940</v>
      </c>
      <c r="C189" s="602"/>
      <c r="D189" s="602"/>
      <c r="E189" s="602"/>
      <c r="F189" s="602"/>
      <c r="G189" s="602"/>
      <c r="H189" s="602"/>
      <c r="I189" s="602"/>
      <c r="J189" s="618">
        <v>0</v>
      </c>
      <c r="K189" s="601"/>
      <c r="L189" s="602"/>
      <c r="M189" s="148"/>
    </row>
    <row r="190" spans="1:13" ht="13.5" thickBot="1">
      <c r="A190" s="862" t="s">
        <v>1091</v>
      </c>
      <c r="B190" s="608" t="s">
        <v>903</v>
      </c>
      <c r="C190" s="621"/>
      <c r="D190" s="602"/>
      <c r="E190" s="602"/>
      <c r="F190" s="602"/>
      <c r="G190" s="602"/>
      <c r="H190" s="602"/>
      <c r="I190" s="602"/>
      <c r="J190" s="609">
        <v>0</v>
      </c>
      <c r="K190" s="601"/>
      <c r="L190" s="602"/>
      <c r="M190" s="148"/>
    </row>
    <row r="191" spans="1:13" ht="13.5" thickBot="1">
      <c r="A191" s="862" t="s">
        <v>1091</v>
      </c>
      <c r="B191" s="613" t="s">
        <v>939</v>
      </c>
      <c r="C191" s="614"/>
      <c r="D191" s="614"/>
      <c r="E191" s="614"/>
      <c r="F191" s="614"/>
      <c r="G191" s="614"/>
      <c r="H191" s="614"/>
      <c r="I191" s="614"/>
      <c r="J191" s="615">
        <f>J182+J184+J190</f>
        <v>0</v>
      </c>
      <c r="K191" s="601"/>
      <c r="L191" s="602"/>
      <c r="M191" s="148"/>
    </row>
    <row r="192" spans="1:13">
      <c r="A192" s="862" t="s">
        <v>1091</v>
      </c>
      <c r="B192" s="616" t="s">
        <v>904</v>
      </c>
      <c r="C192" s="621"/>
      <c r="D192" s="602"/>
      <c r="E192" s="602"/>
      <c r="F192" s="602"/>
      <c r="G192" s="602"/>
      <c r="H192" s="602"/>
      <c r="I192" s="602"/>
      <c r="J192" s="617" t="s">
        <v>513</v>
      </c>
      <c r="K192" s="601"/>
      <c r="L192" s="602"/>
      <c r="M192" s="148"/>
    </row>
    <row r="193" spans="1:13">
      <c r="A193" s="862" t="s">
        <v>1091</v>
      </c>
      <c r="B193" s="608" t="s">
        <v>905</v>
      </c>
      <c r="C193" s="621"/>
      <c r="D193" s="602"/>
      <c r="E193" s="602"/>
      <c r="F193" s="602"/>
      <c r="G193" s="602"/>
      <c r="H193" s="602"/>
      <c r="I193" s="602"/>
      <c r="J193" s="609">
        <v>0</v>
      </c>
      <c r="K193" s="601"/>
      <c r="L193" s="602"/>
      <c r="M193" s="148"/>
    </row>
    <row r="194" spans="1:13">
      <c r="A194" s="862" t="s">
        <v>1091</v>
      </c>
      <c r="B194" s="608" t="s">
        <v>906</v>
      </c>
      <c r="C194" s="621"/>
      <c r="D194" s="602"/>
      <c r="E194" s="602"/>
      <c r="F194" s="602"/>
      <c r="G194" s="602"/>
      <c r="H194" s="602"/>
      <c r="I194" s="602"/>
      <c r="J194" s="609">
        <v>0</v>
      </c>
      <c r="K194" s="601"/>
      <c r="L194" s="602"/>
      <c r="M194" s="148"/>
    </row>
    <row r="195" spans="1:13">
      <c r="A195" s="862" t="s">
        <v>1091</v>
      </c>
      <c r="B195" s="608" t="s">
        <v>941</v>
      </c>
      <c r="C195" s="621"/>
      <c r="D195" s="602"/>
      <c r="E195" s="602"/>
      <c r="F195" s="602"/>
      <c r="G195" s="602"/>
      <c r="H195" s="602"/>
      <c r="I195" s="602"/>
      <c r="J195" s="609">
        <v>0</v>
      </c>
      <c r="K195" s="601"/>
      <c r="L195" s="602"/>
      <c r="M195" s="148"/>
    </row>
    <row r="196" spans="1:13">
      <c r="A196" s="862" t="s">
        <v>1091</v>
      </c>
      <c r="B196" s="608" t="s">
        <v>942</v>
      </c>
      <c r="C196" s="612"/>
      <c r="D196" s="612"/>
      <c r="E196" s="612"/>
      <c r="F196" s="612"/>
      <c r="G196" s="612"/>
      <c r="H196" s="612"/>
      <c r="I196" s="602"/>
      <c r="J196" s="609">
        <v>0</v>
      </c>
      <c r="K196" s="601"/>
      <c r="L196" s="602"/>
      <c r="M196" s="148"/>
    </row>
    <row r="197" spans="1:13" ht="13.5" thickBot="1">
      <c r="A197" s="862" t="s">
        <v>1091</v>
      </c>
      <c r="B197" s="608" t="s">
        <v>943</v>
      </c>
      <c r="C197" s="611"/>
      <c r="D197" s="611"/>
      <c r="E197" s="611"/>
      <c r="F197" s="611"/>
      <c r="G197" s="612"/>
      <c r="H197" s="612"/>
      <c r="I197" s="602"/>
      <c r="J197" s="609">
        <v>0</v>
      </c>
      <c r="K197" s="601"/>
      <c r="L197" s="602"/>
      <c r="M197" s="148"/>
    </row>
    <row r="198" spans="1:13" ht="13.5" thickBot="1">
      <c r="A198" s="862" t="s">
        <v>1091</v>
      </c>
      <c r="B198" s="613" t="s">
        <v>907</v>
      </c>
      <c r="C198" s="614"/>
      <c r="D198" s="614"/>
      <c r="E198" s="614"/>
      <c r="F198" s="614"/>
      <c r="G198" s="614"/>
      <c r="H198" s="614"/>
      <c r="I198" s="614"/>
      <c r="J198" s="832">
        <f>SUBTOTAL(9,J193:J197)</f>
        <v>0</v>
      </c>
      <c r="K198" s="601"/>
      <c r="L198" s="602"/>
      <c r="M198" s="148"/>
    </row>
    <row r="199" spans="1:13">
      <c r="A199" s="862" t="s">
        <v>1091</v>
      </c>
      <c r="B199" s="622" t="s">
        <v>908</v>
      </c>
      <c r="C199" s="623"/>
      <c r="D199" s="623"/>
      <c r="E199" s="623"/>
      <c r="F199" s="623"/>
      <c r="G199" s="623"/>
      <c r="H199" s="623"/>
      <c r="I199" s="623"/>
      <c r="J199" s="624">
        <v>0</v>
      </c>
      <c r="K199" s="625"/>
      <c r="L199" s="602"/>
      <c r="M199" s="148"/>
    </row>
    <row r="200" spans="1:13" ht="13.5" thickBot="1">
      <c r="A200" s="862" t="s">
        <v>1091</v>
      </c>
      <c r="B200" s="590" t="s">
        <v>909</v>
      </c>
      <c r="C200" s="626"/>
      <c r="D200" s="626"/>
      <c r="E200" s="626"/>
      <c r="F200" s="626"/>
      <c r="G200" s="626"/>
      <c r="H200" s="626"/>
      <c r="I200" s="626"/>
      <c r="J200" s="627">
        <v>0</v>
      </c>
      <c r="K200" s="625"/>
      <c r="L200" s="602"/>
      <c r="M200" s="148"/>
    </row>
    <row r="201" spans="1:13">
      <c r="A201" s="862" t="s">
        <v>1091</v>
      </c>
      <c r="B201" s="616" t="s">
        <v>910</v>
      </c>
      <c r="C201" s="621"/>
      <c r="D201" s="621"/>
      <c r="E201" s="621"/>
      <c r="F201" s="621"/>
      <c r="G201" s="621"/>
      <c r="H201" s="621"/>
      <c r="I201" s="621"/>
      <c r="J201" s="628" t="s">
        <v>513</v>
      </c>
      <c r="K201" s="601"/>
      <c r="L201" s="602"/>
      <c r="M201" s="148"/>
    </row>
    <row r="202" spans="1:13">
      <c r="A202" s="862" t="s">
        <v>1091</v>
      </c>
      <c r="B202" s="608" t="s">
        <v>911</v>
      </c>
      <c r="C202" s="602"/>
      <c r="D202" s="602"/>
      <c r="E202" s="602"/>
      <c r="F202" s="602"/>
      <c r="G202" s="602"/>
      <c r="H202" s="602"/>
      <c r="I202" s="602"/>
      <c r="J202" s="609">
        <v>0</v>
      </c>
      <c r="K202" s="601"/>
      <c r="L202" s="602"/>
      <c r="M202" s="148"/>
    </row>
    <row r="203" spans="1:13" ht="13.5" thickBot="1">
      <c r="A203" s="862" t="s">
        <v>1091</v>
      </c>
      <c r="B203" s="608" t="s">
        <v>912</v>
      </c>
      <c r="C203" s="602"/>
      <c r="D203" s="602"/>
      <c r="E203" s="602"/>
      <c r="F203" s="602"/>
      <c r="G203" s="602"/>
      <c r="H203" s="602"/>
      <c r="I203" s="602"/>
      <c r="J203" s="609">
        <v>0</v>
      </c>
      <c r="K203" s="601"/>
      <c r="L203" s="602"/>
      <c r="M203" s="148"/>
    </row>
    <row r="204" spans="1:13" ht="13.5" thickBot="1">
      <c r="A204" s="862" t="s">
        <v>1091</v>
      </c>
      <c r="B204" s="613" t="s">
        <v>913</v>
      </c>
      <c r="C204" s="614"/>
      <c r="D204" s="614"/>
      <c r="E204" s="614"/>
      <c r="F204" s="614"/>
      <c r="G204" s="614"/>
      <c r="H204" s="614"/>
      <c r="I204" s="614"/>
      <c r="J204" s="833">
        <f>SUBTOTAL(9,J202:J203)</f>
        <v>0</v>
      </c>
      <c r="K204" s="601"/>
      <c r="L204" s="602"/>
      <c r="M204" s="148"/>
    </row>
    <row r="205" spans="1:13">
      <c r="A205" s="862" t="s">
        <v>1091</v>
      </c>
      <c r="B205" s="622" t="s">
        <v>914</v>
      </c>
      <c r="C205" s="623"/>
      <c r="D205" s="623"/>
      <c r="E205" s="623"/>
      <c r="F205" s="623"/>
      <c r="G205" s="623"/>
      <c r="H205" s="623"/>
      <c r="I205" s="623"/>
      <c r="J205" s="629">
        <v>0</v>
      </c>
      <c r="K205" s="625"/>
      <c r="L205" s="602"/>
      <c r="M205" s="148"/>
    </row>
    <row r="206" spans="1:13" ht="13.5" thickBot="1">
      <c r="A206" s="862" t="s">
        <v>1091</v>
      </c>
      <c r="B206" s="590" t="s">
        <v>915</v>
      </c>
      <c r="C206" s="626"/>
      <c r="D206" s="626"/>
      <c r="E206" s="626"/>
      <c r="F206" s="626"/>
      <c r="G206" s="626"/>
      <c r="H206" s="626"/>
      <c r="I206" s="626"/>
      <c r="J206" s="630">
        <v>0</v>
      </c>
      <c r="K206" s="625"/>
      <c r="L206" s="602"/>
      <c r="M206" s="148"/>
    </row>
    <row r="207" spans="1:13" ht="13.5" thickBot="1">
      <c r="A207" s="862" t="s">
        <v>1091</v>
      </c>
      <c r="B207" s="631" t="s">
        <v>916</v>
      </c>
      <c r="C207" s="611"/>
      <c r="D207" s="611"/>
      <c r="E207" s="611"/>
      <c r="F207" s="611"/>
      <c r="G207" s="611"/>
      <c r="H207" s="611"/>
      <c r="I207" s="614"/>
      <c r="J207" s="833">
        <f>J191+J198+J204</f>
        <v>0</v>
      </c>
      <c r="K207" s="602"/>
      <c r="L207" s="583"/>
      <c r="M207" s="148"/>
    </row>
    <row r="208" spans="1:13">
      <c r="A208" s="862" t="s">
        <v>1091</v>
      </c>
      <c r="B208" s="633" t="s">
        <v>917</v>
      </c>
      <c r="C208" s="634"/>
      <c r="D208" s="634"/>
      <c r="E208" s="634"/>
      <c r="F208" s="634"/>
      <c r="G208" s="634"/>
      <c r="H208" s="634"/>
      <c r="I208" s="634"/>
      <c r="J208" s="629">
        <v>0</v>
      </c>
      <c r="K208" s="601"/>
      <c r="L208" s="583"/>
      <c r="M208" s="148"/>
    </row>
    <row r="209" spans="1:13" ht="13.5" thickBot="1">
      <c r="A209" s="862" t="s">
        <v>1091</v>
      </c>
      <c r="B209" s="610" t="s">
        <v>918</v>
      </c>
      <c r="C209" s="611"/>
      <c r="D209" s="611"/>
      <c r="E209" s="611"/>
      <c r="F209" s="611"/>
      <c r="G209" s="611"/>
      <c r="H209" s="611"/>
      <c r="I209" s="611"/>
      <c r="J209" s="630">
        <v>0</v>
      </c>
      <c r="K209" s="601"/>
      <c r="L209" s="602"/>
      <c r="M209" s="148"/>
    </row>
    <row r="210" spans="1:13" ht="13.5" thickBot="1">
      <c r="A210" s="862" t="s">
        <v>1091</v>
      </c>
      <c r="B210" s="610" t="s">
        <v>919</v>
      </c>
      <c r="C210" s="611"/>
      <c r="D210" s="611"/>
      <c r="E210" s="611"/>
      <c r="F210" s="611"/>
      <c r="G210" s="611"/>
      <c r="H210" s="611"/>
      <c r="I210" s="611"/>
      <c r="J210" s="635">
        <v>0</v>
      </c>
      <c r="K210" s="601"/>
      <c r="L210" s="602"/>
      <c r="M210" s="148"/>
    </row>
    <row r="211" spans="1:13" ht="15" thickBot="1">
      <c r="A211" s="862" t="s">
        <v>1091</v>
      </c>
      <c r="B211" s="636"/>
      <c r="C211" s="612"/>
      <c r="D211" s="612"/>
      <c r="E211" s="612"/>
      <c r="F211" s="612"/>
      <c r="G211" s="637" t="s">
        <v>101</v>
      </c>
      <c r="H211" s="612"/>
      <c r="I211" s="834" t="str">
        <f>IF(J191+J198+J204=J180,"","Feil i kontrollsum, kontroller tallene")</f>
        <v/>
      </c>
      <c r="K211" s="602"/>
      <c r="L211" s="602"/>
      <c r="M211" s="148"/>
    </row>
    <row r="212" spans="1:13" ht="13.5" thickBot="1">
      <c r="A212" s="862" t="s">
        <v>1091</v>
      </c>
      <c r="B212" s="612"/>
      <c r="C212" s="612"/>
      <c r="D212" s="612"/>
      <c r="E212" s="612"/>
      <c r="F212" s="612"/>
      <c r="G212" s="637" t="s">
        <v>101</v>
      </c>
      <c r="H212" s="612"/>
      <c r="I212" s="1077" t="str">
        <f>IF(J208&gt;0,"","Antall barn kan ikke være lik null")</f>
        <v>Antall barn kan ikke være lik null</v>
      </c>
      <c r="J212" s="602"/>
      <c r="K212" s="602"/>
      <c r="L212" s="602"/>
      <c r="M212" s="148"/>
    </row>
    <row r="213" spans="1:13" ht="13.5" thickBot="1">
      <c r="A213" s="862" t="s">
        <v>1091</v>
      </c>
      <c r="B213" s="612"/>
      <c r="C213" s="612"/>
      <c r="D213" s="612"/>
      <c r="E213" s="612"/>
      <c r="F213" s="612"/>
      <c r="G213" s="637" t="s">
        <v>101</v>
      </c>
      <c r="H213" s="612"/>
      <c r="I213" s="1077" t="str">
        <f>IF(J210&gt;0,"","Antall husstander kan ikke være lik null")</f>
        <v>Antall husstander kan ikke være lik null</v>
      </c>
      <c r="J213" s="602"/>
      <c r="K213" s="602"/>
      <c r="L213" s="583"/>
      <c r="M213" s="148"/>
    </row>
    <row r="214" spans="1:13" s="966" customFormat="1">
      <c r="A214" s="862"/>
      <c r="B214" s="612"/>
      <c r="C214" s="612"/>
      <c r="D214" s="612"/>
      <c r="E214" s="612"/>
      <c r="F214" s="612"/>
      <c r="G214" s="637"/>
      <c r="H214" s="612"/>
      <c r="I214" s="1131"/>
      <c r="J214" s="602"/>
      <c r="K214" s="602"/>
      <c r="L214" s="583"/>
      <c r="M214" s="1002"/>
    </row>
    <row r="215" spans="1:13" s="966" customFormat="1" ht="13.5" thickBot="1">
      <c r="A215" s="862"/>
      <c r="B215" s="612"/>
      <c r="C215" s="612"/>
      <c r="D215" s="612"/>
      <c r="E215" s="612"/>
      <c r="F215" s="612"/>
      <c r="G215" s="637"/>
      <c r="H215" s="612"/>
      <c r="I215" s="1131"/>
      <c r="J215" s="602"/>
      <c r="K215" s="602"/>
      <c r="L215" s="583"/>
      <c r="M215" s="1002"/>
    </row>
    <row r="216" spans="1:13" ht="15.75" thickBot="1">
      <c r="A216" s="862" t="s">
        <v>1091</v>
      </c>
      <c r="B216" s="638" t="s">
        <v>920</v>
      </c>
      <c r="C216" s="638"/>
      <c r="D216" s="639"/>
      <c r="E216" s="640"/>
      <c r="F216" s="641"/>
      <c r="G216" s="642"/>
      <c r="H216" s="643"/>
      <c r="I216" s="644" t="s">
        <v>135</v>
      </c>
      <c r="J216" s="872" t="e">
        <f>(J191+J198-J199)/(J191+J198)</f>
        <v>#DIV/0!</v>
      </c>
      <c r="K216" s="899"/>
      <c r="L216" s="583"/>
      <c r="M216" s="148"/>
    </row>
    <row r="217" spans="1:13" ht="15">
      <c r="A217" s="862" t="s">
        <v>1091</v>
      </c>
      <c r="B217" s="708" t="s">
        <v>1281</v>
      </c>
      <c r="C217" s="909"/>
      <c r="D217" s="909"/>
      <c r="E217" s="909"/>
      <c r="F217" s="646"/>
      <c r="G217" s="602"/>
      <c r="H217" s="900"/>
      <c r="I217" s="646"/>
      <c r="J217" s="602"/>
      <c r="K217" s="602"/>
      <c r="L217" s="632"/>
      <c r="M217" s="148"/>
    </row>
    <row r="218" spans="1:13" ht="15">
      <c r="A218" s="862" t="s">
        <v>1091</v>
      </c>
      <c r="B218" s="708" t="s">
        <v>921</v>
      </c>
      <c r="C218" s="582"/>
      <c r="D218" s="647"/>
      <c r="E218" s="647"/>
      <c r="F218" s="647"/>
      <c r="G218" s="583"/>
      <c r="H218" s="900"/>
      <c r="I218" s="647"/>
      <c r="J218" s="583"/>
      <c r="K218" s="583"/>
      <c r="M218" s="148"/>
    </row>
    <row r="219" spans="1:13" ht="13.5" thickBot="1">
      <c r="A219" s="862" t="s">
        <v>1091</v>
      </c>
      <c r="B219" s="602"/>
      <c r="C219" s="612"/>
      <c r="D219" s="646"/>
      <c r="E219" s="646"/>
      <c r="F219" s="646"/>
      <c r="G219" s="602"/>
      <c r="H219" s="646"/>
      <c r="I219" s="646"/>
      <c r="J219" s="602"/>
      <c r="K219" s="602"/>
      <c r="M219" s="148"/>
    </row>
    <row r="220" spans="1:13" ht="15.75" thickBot="1">
      <c r="A220" s="862" t="s">
        <v>1091</v>
      </c>
      <c r="B220" s="638" t="s">
        <v>922</v>
      </c>
      <c r="C220" s="648"/>
      <c r="D220" s="649"/>
      <c r="E220" s="650"/>
      <c r="F220" s="651"/>
      <c r="G220" s="652"/>
      <c r="H220" s="612"/>
      <c r="I220" s="602"/>
      <c r="J220" s="645" t="e">
        <f>(J191+J198-J200)/(J191+J198)</f>
        <v>#DIV/0!</v>
      </c>
      <c r="K220" s="899"/>
      <c r="M220" s="148"/>
    </row>
    <row r="221" spans="1:13">
      <c r="A221" s="862" t="s">
        <v>1091</v>
      </c>
      <c r="B221" s="708" t="s">
        <v>1281</v>
      </c>
      <c r="C221" s="612"/>
      <c r="D221" s="646"/>
      <c r="E221" s="646"/>
      <c r="F221" s="646"/>
      <c r="G221" s="602"/>
      <c r="H221" s="646"/>
      <c r="I221" s="646"/>
      <c r="J221" s="602"/>
      <c r="K221" s="602"/>
      <c r="M221" s="148"/>
    </row>
    <row r="222" spans="1:13">
      <c r="A222" s="862" t="s">
        <v>1091</v>
      </c>
      <c r="B222" s="708" t="s">
        <v>921</v>
      </c>
      <c r="C222" s="582"/>
      <c r="D222" s="647"/>
      <c r="E222" s="647"/>
      <c r="F222" s="647"/>
      <c r="G222" s="583"/>
      <c r="H222" s="647"/>
      <c r="I222" s="647"/>
      <c r="J222" s="583"/>
      <c r="K222" s="583"/>
      <c r="M222" s="148"/>
    </row>
    <row r="223" spans="1:13">
      <c r="A223" s="862" t="s">
        <v>1091</v>
      </c>
      <c r="B223" s="602"/>
      <c r="C223" s="612"/>
      <c r="D223" s="646"/>
      <c r="E223" s="646"/>
      <c r="F223" s="646"/>
      <c r="G223" s="602"/>
      <c r="H223" s="646"/>
      <c r="I223" s="646"/>
      <c r="J223" s="602"/>
      <c r="K223" s="602"/>
      <c r="M223" s="148"/>
    </row>
    <row r="224" spans="1:13">
      <c r="A224" s="862" t="s">
        <v>1091</v>
      </c>
      <c r="B224" s="584" t="s">
        <v>923</v>
      </c>
      <c r="C224" s="612"/>
      <c r="D224" s="646"/>
      <c r="E224" s="646"/>
      <c r="F224" s="646"/>
      <c r="G224" s="602"/>
      <c r="H224" s="646"/>
      <c r="I224" s="602"/>
      <c r="J224" s="602"/>
      <c r="K224" s="602"/>
      <c r="M224" s="148"/>
    </row>
    <row r="225" spans="1:13" ht="15">
      <c r="A225" s="862" t="s">
        <v>1091</v>
      </c>
      <c r="C225" s="405"/>
      <c r="D225" s="405"/>
      <c r="E225" s="405"/>
      <c r="F225" s="405"/>
      <c r="G225" s="847"/>
      <c r="H225" s="405"/>
      <c r="I225" s="405"/>
      <c r="J225" s="405"/>
      <c r="K225" s="405"/>
      <c r="M225" s="148"/>
    </row>
    <row r="226" spans="1:13" ht="19.5" thickBot="1">
      <c r="A226" s="862" t="s">
        <v>1091</v>
      </c>
      <c r="B226" s="581"/>
      <c r="C226" s="405"/>
      <c r="D226" s="405"/>
      <c r="E226" s="405"/>
      <c r="F226" s="405"/>
      <c r="G226" s="405"/>
      <c r="H226" s="405"/>
      <c r="I226" s="405"/>
      <c r="J226" s="405"/>
      <c r="K226" s="405"/>
      <c r="L226" s="583"/>
      <c r="M226" s="148"/>
    </row>
    <row r="227" spans="1:13" ht="60.75" thickBot="1">
      <c r="A227" s="862" t="s">
        <v>1091</v>
      </c>
      <c r="B227" s="859" t="s">
        <v>1112</v>
      </c>
      <c r="C227" s="856"/>
      <c r="D227" s="856"/>
      <c r="E227" s="856"/>
      <c r="F227" s="856"/>
      <c r="G227" s="856"/>
      <c r="H227" s="856"/>
      <c r="I227" s="855" t="s">
        <v>1451</v>
      </c>
      <c r="J227" s="855" t="s">
        <v>938</v>
      </c>
      <c r="K227" s="855" t="s">
        <v>924</v>
      </c>
      <c r="L227" s="602"/>
    </row>
    <row r="228" spans="1:13">
      <c r="A228" s="862" t="s">
        <v>1091</v>
      </c>
      <c r="B228" s="654" t="s">
        <v>961</v>
      </c>
      <c r="C228" s="655"/>
      <c r="D228" s="656"/>
      <c r="E228" s="656"/>
      <c r="F228" s="656"/>
      <c r="G228" s="656"/>
      <c r="H228" s="657"/>
      <c r="I228" s="658">
        <v>0</v>
      </c>
      <c r="J228" s="659">
        <v>0</v>
      </c>
      <c r="K228" s="660">
        <v>0</v>
      </c>
      <c r="L228" s="602"/>
    </row>
    <row r="229" spans="1:13">
      <c r="A229" s="862" t="s">
        <v>1091</v>
      </c>
      <c r="B229" s="662" t="s">
        <v>925</v>
      </c>
      <c r="C229" s="663"/>
      <c r="D229" s="664"/>
      <c r="E229" s="664"/>
      <c r="F229" s="664"/>
      <c r="G229" s="664"/>
      <c r="H229" s="665"/>
      <c r="I229" s="666">
        <v>0</v>
      </c>
      <c r="J229" s="667">
        <v>0</v>
      </c>
      <c r="K229" s="668">
        <v>0</v>
      </c>
      <c r="L229" s="602"/>
    </row>
    <row r="230" spans="1:13">
      <c r="A230" s="862" t="s">
        <v>1091</v>
      </c>
      <c r="B230" s="669" t="s">
        <v>962</v>
      </c>
      <c r="C230" s="663"/>
      <c r="D230" s="664"/>
      <c r="E230" s="664"/>
      <c r="F230" s="664"/>
      <c r="G230" s="664"/>
      <c r="H230" s="665"/>
      <c r="I230" s="670">
        <v>0</v>
      </c>
      <c r="J230" s="671">
        <v>0</v>
      </c>
      <c r="K230" s="672">
        <v>0</v>
      </c>
      <c r="L230" s="583"/>
    </row>
    <row r="231" spans="1:13">
      <c r="A231" s="862" t="s">
        <v>1091</v>
      </c>
      <c r="B231" s="662" t="s">
        <v>925</v>
      </c>
      <c r="C231" s="663"/>
      <c r="D231" s="664"/>
      <c r="E231" s="664"/>
      <c r="F231" s="664"/>
      <c r="G231" s="664"/>
      <c r="H231" s="665"/>
      <c r="I231" s="666">
        <v>0</v>
      </c>
      <c r="J231" s="667">
        <v>0</v>
      </c>
      <c r="K231" s="668">
        <v>0</v>
      </c>
      <c r="L231" s="602"/>
    </row>
    <row r="232" spans="1:13">
      <c r="A232" s="862" t="s">
        <v>1091</v>
      </c>
      <c r="B232" s="662" t="s">
        <v>1484</v>
      </c>
      <c r="C232" s="663"/>
      <c r="D232" s="664"/>
      <c r="E232" s="664"/>
      <c r="F232" s="664"/>
      <c r="G232" s="664"/>
      <c r="H232" s="665"/>
      <c r="I232" s="666">
        <v>0</v>
      </c>
      <c r="J232" s="673" t="s">
        <v>456</v>
      </c>
      <c r="K232" s="674" t="s">
        <v>456</v>
      </c>
      <c r="L232" s="602"/>
    </row>
    <row r="233" spans="1:13">
      <c r="A233" s="862" t="s">
        <v>1091</v>
      </c>
      <c r="B233" s="662" t="s">
        <v>926</v>
      </c>
      <c r="C233" s="663"/>
      <c r="D233" s="664"/>
      <c r="E233" s="664"/>
      <c r="F233" s="664"/>
      <c r="G233" s="664"/>
      <c r="H233" s="665"/>
      <c r="I233" s="666">
        <v>0</v>
      </c>
      <c r="J233" s="673" t="s">
        <v>456</v>
      </c>
      <c r="K233" s="674" t="s">
        <v>456</v>
      </c>
    </row>
    <row r="234" spans="1:13">
      <c r="A234" s="862" t="s">
        <v>1091</v>
      </c>
      <c r="B234" s="662" t="s">
        <v>927</v>
      </c>
      <c r="C234" s="663"/>
      <c r="D234" s="664"/>
      <c r="E234" s="664"/>
      <c r="F234" s="664"/>
      <c r="G234" s="664"/>
      <c r="H234" s="665"/>
      <c r="I234" s="666">
        <v>0</v>
      </c>
      <c r="J234" s="673" t="s">
        <v>456</v>
      </c>
      <c r="K234" s="674" t="s">
        <v>456</v>
      </c>
    </row>
    <row r="235" spans="1:13">
      <c r="A235" s="862" t="s">
        <v>1091</v>
      </c>
      <c r="B235" s="662" t="s">
        <v>928</v>
      </c>
      <c r="C235" s="663"/>
      <c r="D235" s="664"/>
      <c r="E235" s="664"/>
      <c r="F235" s="664"/>
      <c r="G235" s="664"/>
      <c r="H235" s="665"/>
      <c r="I235" s="666">
        <v>0</v>
      </c>
      <c r="J235" s="673" t="s">
        <v>456</v>
      </c>
      <c r="K235" s="674" t="s">
        <v>456</v>
      </c>
      <c r="L235" s="653"/>
    </row>
    <row r="236" spans="1:13" ht="13.5" thickBot="1">
      <c r="A236" s="862" t="s">
        <v>1091</v>
      </c>
      <c r="B236" s="675" t="s">
        <v>929</v>
      </c>
      <c r="C236" s="676"/>
      <c r="D236" s="677"/>
      <c r="E236" s="677"/>
      <c r="F236" s="677"/>
      <c r="G236" s="677"/>
      <c r="H236" s="678"/>
      <c r="I236" s="679">
        <v>0</v>
      </c>
      <c r="J236" s="680" t="s">
        <v>456</v>
      </c>
      <c r="K236" s="681" t="s">
        <v>456</v>
      </c>
      <c r="L236" s="661"/>
    </row>
    <row r="237" spans="1:13" ht="13.5" thickBot="1">
      <c r="A237" s="862" t="s">
        <v>1091</v>
      </c>
      <c r="B237" s="587" t="s">
        <v>963</v>
      </c>
      <c r="C237" s="682"/>
      <c r="D237" s="683"/>
      <c r="E237" s="683"/>
      <c r="F237" s="683"/>
      <c r="G237" s="683"/>
      <c r="H237" s="684"/>
      <c r="I237" s="835">
        <f>I228+I230</f>
        <v>0</v>
      </c>
      <c r="J237" s="835">
        <f>J228+J230-J238</f>
        <v>0</v>
      </c>
      <c r="K237" s="836">
        <f>K228+K230-K238</f>
        <v>0</v>
      </c>
      <c r="L237" s="661"/>
    </row>
    <row r="238" spans="1:13" ht="13.5" thickBot="1">
      <c r="A238" s="862" t="s">
        <v>1091</v>
      </c>
      <c r="B238" s="590" t="s">
        <v>1010</v>
      </c>
      <c r="C238" s="682"/>
      <c r="D238" s="683"/>
      <c r="E238" s="683"/>
      <c r="F238" s="683"/>
      <c r="G238" s="683"/>
      <c r="H238" s="684"/>
      <c r="I238" s="942" t="s">
        <v>835</v>
      </c>
      <c r="J238" s="686">
        <v>0</v>
      </c>
      <c r="K238" s="686">
        <v>0</v>
      </c>
      <c r="L238" s="661"/>
    </row>
    <row r="239" spans="1:13" ht="13.5" thickBot="1">
      <c r="A239" s="862" t="s">
        <v>1091</v>
      </c>
      <c r="B239" s="590" t="s">
        <v>1052</v>
      </c>
      <c r="C239" s="682"/>
      <c r="D239" s="683"/>
      <c r="E239" s="683"/>
      <c r="F239" s="683"/>
      <c r="G239" s="683"/>
      <c r="H239" s="684"/>
      <c r="I239" s="687" t="s">
        <v>835</v>
      </c>
      <c r="J239" s="688">
        <v>0</v>
      </c>
      <c r="K239" s="688">
        <v>0</v>
      </c>
      <c r="L239" s="661"/>
    </row>
    <row r="240" spans="1:13" ht="13.5" thickBot="1">
      <c r="A240" s="862" t="s">
        <v>1091</v>
      </c>
      <c r="B240" s="590" t="s">
        <v>945</v>
      </c>
      <c r="C240" s="682"/>
      <c r="D240" s="683"/>
      <c r="E240" s="683"/>
      <c r="F240" s="683"/>
      <c r="G240" s="683"/>
      <c r="H240" s="684"/>
      <c r="I240" s="687">
        <v>0</v>
      </c>
      <c r="J240" s="688">
        <v>0</v>
      </c>
      <c r="K240" s="688">
        <v>0</v>
      </c>
      <c r="L240" s="661"/>
    </row>
    <row r="241" spans="1:12">
      <c r="A241" s="862" t="s">
        <v>1091</v>
      </c>
      <c r="B241" s="689"/>
      <c r="C241" s="582"/>
      <c r="D241" s="647"/>
      <c r="E241" s="647"/>
      <c r="F241" s="647"/>
      <c r="G241" s="647"/>
      <c r="H241" s="647"/>
      <c r="I241" s="647"/>
      <c r="J241" s="583"/>
      <c r="K241" s="583"/>
      <c r="L241" s="661"/>
    </row>
    <row r="242" spans="1:12">
      <c r="A242" s="862" t="s">
        <v>1091</v>
      </c>
      <c r="B242" s="582"/>
      <c r="C242" s="582"/>
      <c r="D242" s="647"/>
      <c r="E242" s="647"/>
      <c r="F242" s="647"/>
      <c r="G242" s="647"/>
      <c r="H242" s="647"/>
      <c r="I242" s="647"/>
      <c r="J242" s="583"/>
      <c r="K242" s="583"/>
      <c r="L242" s="661"/>
    </row>
    <row r="243" spans="1:12">
      <c r="A243" s="862" t="s">
        <v>1091</v>
      </c>
      <c r="B243" s="584" t="s">
        <v>930</v>
      </c>
      <c r="C243" s="583"/>
      <c r="D243" s="583"/>
      <c r="E243" s="583"/>
      <c r="F243" s="583"/>
      <c r="G243" s="583"/>
      <c r="H243" s="690"/>
      <c r="I243" s="583"/>
      <c r="J243" s="583"/>
      <c r="K243" s="583"/>
      <c r="L243" s="661"/>
    </row>
    <row r="244" spans="1:12" ht="13.5" thickBot="1">
      <c r="A244" s="862" t="s">
        <v>1091</v>
      </c>
      <c r="B244" s="585"/>
      <c r="C244" s="902"/>
      <c r="D244" s="902"/>
      <c r="E244" s="902"/>
      <c r="F244" s="902"/>
      <c r="G244" s="902"/>
      <c r="H244" s="903"/>
      <c r="I244" s="583"/>
      <c r="J244" s="583"/>
      <c r="K244" s="583"/>
      <c r="L244" s="661"/>
    </row>
    <row r="245" spans="1:12" ht="13.5" thickBot="1">
      <c r="A245" s="862" t="s">
        <v>1091</v>
      </c>
      <c r="B245" s="858" t="s">
        <v>1111</v>
      </c>
      <c r="C245" s="599"/>
      <c r="D245" s="599"/>
      <c r="E245" s="599"/>
      <c r="F245" s="599"/>
      <c r="G245" s="599"/>
      <c r="H245" s="599"/>
      <c r="I245" s="857" t="s">
        <v>1451</v>
      </c>
      <c r="J245" s="691"/>
      <c r="K245" s="692"/>
      <c r="L245" s="685"/>
    </row>
    <row r="246" spans="1:12">
      <c r="A246" s="862" t="s">
        <v>1091</v>
      </c>
      <c r="B246" s="693" t="s">
        <v>967</v>
      </c>
      <c r="C246" s="694"/>
      <c r="D246" s="695"/>
      <c r="E246" s="695"/>
      <c r="F246" s="695"/>
      <c r="G246" s="695"/>
      <c r="H246" s="696"/>
      <c r="I246" s="697">
        <v>0</v>
      </c>
      <c r="J246" s="698"/>
      <c r="K246" s="699"/>
      <c r="L246" s="685"/>
    </row>
    <row r="247" spans="1:12">
      <c r="A247" s="862" t="s">
        <v>1091</v>
      </c>
      <c r="B247" s="588" t="s">
        <v>968</v>
      </c>
      <c r="C247" s="647"/>
      <c r="D247" s="700"/>
      <c r="E247" s="700"/>
      <c r="F247" s="700"/>
      <c r="G247" s="700"/>
      <c r="H247" s="701"/>
      <c r="I247" s="702">
        <v>0</v>
      </c>
      <c r="J247" s="703"/>
      <c r="K247" s="704"/>
      <c r="L247" s="685"/>
    </row>
    <row r="248" spans="1:12" ht="13.5" thickBot="1">
      <c r="A248" s="862" t="s">
        <v>1091</v>
      </c>
      <c r="B248" s="587" t="s">
        <v>934</v>
      </c>
      <c r="C248" s="682"/>
      <c r="D248" s="683"/>
      <c r="E248" s="683"/>
      <c r="F248" s="683"/>
      <c r="G248" s="683"/>
      <c r="H248" s="684"/>
      <c r="I248" s="837" t="e">
        <f>I247/I246</f>
        <v>#DIV/0!</v>
      </c>
      <c r="J248" s="698"/>
      <c r="K248" s="699"/>
      <c r="L248" s="685"/>
    </row>
    <row r="249" spans="1:12">
      <c r="A249" s="862" t="s">
        <v>1091</v>
      </c>
      <c r="B249" s="693" t="s">
        <v>969</v>
      </c>
      <c r="C249" s="694"/>
      <c r="D249" s="695"/>
      <c r="E249" s="695"/>
      <c r="F249" s="695"/>
      <c r="G249" s="695"/>
      <c r="H249" s="696"/>
      <c r="I249" s="705">
        <v>0</v>
      </c>
      <c r="J249" s="706"/>
      <c r="K249" s="707"/>
      <c r="L249" s="583"/>
    </row>
    <row r="250" spans="1:12">
      <c r="A250" s="862" t="s">
        <v>1091</v>
      </c>
      <c r="B250" s="588" t="s">
        <v>970</v>
      </c>
      <c r="C250" s="647"/>
      <c r="D250" s="700"/>
      <c r="E250" s="700"/>
      <c r="F250" s="700"/>
      <c r="G250" s="700"/>
      <c r="H250" s="701"/>
      <c r="I250" s="702">
        <v>0</v>
      </c>
      <c r="J250" s="706"/>
      <c r="K250" s="707"/>
      <c r="L250" s="583"/>
    </row>
    <row r="251" spans="1:12" ht="13.5" thickBot="1">
      <c r="A251" s="862" t="s">
        <v>1091</v>
      </c>
      <c r="B251" s="587" t="s">
        <v>937</v>
      </c>
      <c r="C251" s="682"/>
      <c r="D251" s="683"/>
      <c r="E251" s="683"/>
      <c r="F251" s="683"/>
      <c r="G251" s="683"/>
      <c r="H251" s="684"/>
      <c r="I251" s="837" t="e">
        <f>I250/I249</f>
        <v>#DIV/0!</v>
      </c>
      <c r="J251" s="706"/>
      <c r="K251" s="707"/>
      <c r="L251" s="583"/>
    </row>
    <row r="252" spans="1:12">
      <c r="A252" s="862" t="s">
        <v>1091</v>
      </c>
      <c r="B252" s="708"/>
      <c r="C252" s="583"/>
      <c r="D252" s="583"/>
      <c r="E252" s="583"/>
      <c r="F252" s="583"/>
      <c r="G252" s="583"/>
      <c r="H252" s="690"/>
      <c r="I252" s="583"/>
      <c r="J252" s="583"/>
      <c r="K252" s="583"/>
      <c r="L252" s="583"/>
    </row>
    <row r="253" spans="1:12" s="966" customFormat="1">
      <c r="A253" s="862"/>
      <c r="B253" s="708"/>
      <c r="C253" s="583"/>
      <c r="D253" s="583"/>
      <c r="E253" s="583"/>
      <c r="F253" s="583"/>
      <c r="G253" s="583"/>
      <c r="H253" s="690"/>
      <c r="I253" s="583"/>
      <c r="J253" s="583"/>
      <c r="K253" s="583"/>
      <c r="L253" s="583"/>
    </row>
    <row r="254" spans="1:12" s="966" customFormat="1">
      <c r="A254" s="862"/>
      <c r="B254" s="708"/>
      <c r="C254" s="583"/>
      <c r="D254" s="583"/>
      <c r="E254" s="583"/>
      <c r="F254" s="583"/>
      <c r="G254" s="583"/>
      <c r="H254" s="690"/>
      <c r="I254" s="583"/>
      <c r="J254" s="583"/>
      <c r="K254" s="583"/>
      <c r="L254" s="583"/>
    </row>
    <row r="255" spans="1:12" s="966" customFormat="1" ht="18.75">
      <c r="A255" s="160"/>
      <c r="B255" s="412" t="s">
        <v>1490</v>
      </c>
      <c r="C255" s="405"/>
      <c r="D255" s="405"/>
      <c r="E255" s="405"/>
      <c r="F255" s="405"/>
      <c r="G255" s="390"/>
      <c r="H255" s="390"/>
      <c r="I255" s="390"/>
      <c r="J255" s="390"/>
      <c r="K255" s="390"/>
      <c r="L255" s="148"/>
    </row>
    <row r="256" spans="1:12" ht="13.5" thickBot="1">
      <c r="C256" s="405"/>
      <c r="D256" s="405"/>
      <c r="E256" s="405"/>
      <c r="F256" s="405"/>
      <c r="L256" s="148"/>
    </row>
    <row r="257" spans="1:12" ht="13.5" thickBot="1">
      <c r="A257" s="160" t="s">
        <v>1054</v>
      </c>
      <c r="B257" s="6" t="s">
        <v>446</v>
      </c>
      <c r="C257" s="212"/>
      <c r="D257" s="212"/>
      <c r="E257" s="1475" t="s">
        <v>126</v>
      </c>
      <c r="F257" s="1476"/>
      <c r="G257" s="1476"/>
      <c r="H257" s="1476"/>
      <c r="I257" s="1476"/>
      <c r="J257" s="1476"/>
      <c r="K257" s="1477"/>
      <c r="L257" s="1002"/>
    </row>
    <row r="258" spans="1:12" ht="90" thickBot="1">
      <c r="A258" s="862" t="s">
        <v>1054</v>
      </c>
      <c r="B258" s="239" t="s">
        <v>130</v>
      </c>
      <c r="C258" s="12"/>
      <c r="D258" s="12"/>
      <c r="E258" s="240" t="s">
        <v>127</v>
      </c>
      <c r="F258" s="240" t="s">
        <v>1060</v>
      </c>
      <c r="G258" s="1091" t="s">
        <v>1061</v>
      </c>
      <c r="H258" s="1091" t="s">
        <v>128</v>
      </c>
      <c r="I258" s="240" t="s">
        <v>129</v>
      </c>
      <c r="J258" s="241" t="s">
        <v>444</v>
      </c>
      <c r="K258" s="240" t="s">
        <v>457</v>
      </c>
      <c r="L258" s="861"/>
    </row>
    <row r="259" spans="1:12">
      <c r="A259" s="862" t="s">
        <v>1054</v>
      </c>
      <c r="B259" s="1346" t="s">
        <v>1368</v>
      </c>
      <c r="C259" s="60"/>
      <c r="D259" s="60"/>
      <c r="E259" s="1092">
        <v>0</v>
      </c>
      <c r="F259" s="194">
        <v>0</v>
      </c>
      <c r="G259" s="194">
        <v>0</v>
      </c>
      <c r="H259" s="194">
        <v>0</v>
      </c>
      <c r="I259" s="194">
        <v>0</v>
      </c>
      <c r="J259" s="242">
        <v>0</v>
      </c>
      <c r="K259" s="243">
        <f t="shared" ref="K259:K264" si="1">SUM(E259:J259)</f>
        <v>0</v>
      </c>
      <c r="L259" s="861"/>
    </row>
    <row r="260" spans="1:12">
      <c r="A260" s="862" t="s">
        <v>1054</v>
      </c>
      <c r="B260" s="1346" t="s">
        <v>1352</v>
      </c>
      <c r="C260" s="60"/>
      <c r="D260" s="60"/>
      <c r="E260" s="1093">
        <v>0</v>
      </c>
      <c r="F260" s="194">
        <v>0</v>
      </c>
      <c r="G260" s="194">
        <v>0</v>
      </c>
      <c r="H260" s="194">
        <v>0</v>
      </c>
      <c r="I260" s="194">
        <v>0</v>
      </c>
      <c r="J260" s="242">
        <v>0</v>
      </c>
      <c r="K260" s="243">
        <f t="shared" si="1"/>
        <v>0</v>
      </c>
      <c r="L260" s="861"/>
    </row>
    <row r="261" spans="1:12">
      <c r="A261" s="862" t="s">
        <v>1054</v>
      </c>
      <c r="B261" s="1346" t="s">
        <v>1353</v>
      </c>
      <c r="C261" s="60"/>
      <c r="D261" s="60"/>
      <c r="E261" s="1093">
        <v>0</v>
      </c>
      <c r="F261" s="194">
        <v>0</v>
      </c>
      <c r="G261" s="194">
        <v>0</v>
      </c>
      <c r="H261" s="194">
        <v>0</v>
      </c>
      <c r="I261" s="194">
        <v>0</v>
      </c>
      <c r="J261" s="242">
        <v>0</v>
      </c>
      <c r="K261" s="243">
        <f t="shared" si="1"/>
        <v>0</v>
      </c>
      <c r="L261" s="861"/>
    </row>
    <row r="262" spans="1:12">
      <c r="A262" s="862" t="s">
        <v>1054</v>
      </c>
      <c r="B262" s="1346" t="s">
        <v>1354</v>
      </c>
      <c r="C262" s="60"/>
      <c r="D262" s="60"/>
      <c r="E262" s="1093">
        <v>0</v>
      </c>
      <c r="F262" s="194">
        <v>0</v>
      </c>
      <c r="G262" s="194">
        <v>0</v>
      </c>
      <c r="H262" s="194">
        <v>0</v>
      </c>
      <c r="I262" s="194">
        <v>0</v>
      </c>
      <c r="J262" s="242">
        <v>0</v>
      </c>
      <c r="K262" s="243">
        <f t="shared" si="1"/>
        <v>0</v>
      </c>
      <c r="L262" s="1002"/>
    </row>
    <row r="263" spans="1:12" ht="12.75" customHeight="1">
      <c r="A263" s="862" t="s">
        <v>1054</v>
      </c>
      <c r="B263" s="1346" t="s">
        <v>1350</v>
      </c>
      <c r="C263" s="1347"/>
      <c r="D263" s="1348"/>
      <c r="E263" s="1093">
        <v>0</v>
      </c>
      <c r="F263" s="194">
        <v>0</v>
      </c>
      <c r="G263" s="194">
        <v>0</v>
      </c>
      <c r="H263" s="194">
        <v>0</v>
      </c>
      <c r="I263" s="194">
        <v>0</v>
      </c>
      <c r="J263" s="242">
        <v>0</v>
      </c>
      <c r="K263" s="243">
        <f t="shared" si="1"/>
        <v>0</v>
      </c>
    </row>
    <row r="264" spans="1:12" s="966" customFormat="1" ht="13.5" thickBot="1">
      <c r="A264" s="862" t="s">
        <v>1054</v>
      </c>
      <c r="B264" s="1349" t="s">
        <v>1351</v>
      </c>
      <c r="C264" s="60"/>
      <c r="D264" s="60"/>
      <c r="E264" s="1093">
        <v>0</v>
      </c>
      <c r="F264" s="194">
        <v>0</v>
      </c>
      <c r="G264" s="194">
        <v>0</v>
      </c>
      <c r="H264" s="194">
        <v>0</v>
      </c>
      <c r="I264" s="194">
        <v>0</v>
      </c>
      <c r="J264" s="242">
        <v>0</v>
      </c>
      <c r="K264" s="243">
        <f t="shared" si="1"/>
        <v>0</v>
      </c>
      <c r="L264" s="390"/>
    </row>
    <row r="265" spans="1:12" ht="13.5" thickBot="1">
      <c r="A265" s="862" t="s">
        <v>1054</v>
      </c>
      <c r="B265" s="11" t="s">
        <v>790</v>
      </c>
      <c r="C265" s="32"/>
      <c r="D265" s="32"/>
      <c r="E265" s="1094">
        <f t="shared" ref="E265:F265" si="2">SUM(E259:E264)</f>
        <v>0</v>
      </c>
      <c r="F265" s="195">
        <f t="shared" si="2"/>
        <v>0</v>
      </c>
      <c r="G265" s="195">
        <f t="shared" ref="G265" si="3">SUM(G259:G264)</f>
        <v>0</v>
      </c>
      <c r="H265" s="195">
        <f>SUM(H259:H264)</f>
        <v>0</v>
      </c>
      <c r="I265" s="195">
        <f>SUM(I259:I264)</f>
        <v>0</v>
      </c>
      <c r="J265" s="195">
        <f>SUM(J259:J264)</f>
        <v>0</v>
      </c>
      <c r="K265" s="195">
        <f>SUM(K259:K264)</f>
        <v>0</v>
      </c>
    </row>
    <row r="266" spans="1:12" ht="26.25" hidden="1" thickBot="1">
      <c r="A266" s="160" t="s">
        <v>314</v>
      </c>
      <c r="B266" s="1358" t="s">
        <v>131</v>
      </c>
      <c r="C266" s="176"/>
      <c r="D266" s="176"/>
      <c r="E266" s="1095">
        <v>0</v>
      </c>
      <c r="F266" s="244">
        <v>0</v>
      </c>
      <c r="G266" s="244">
        <v>0</v>
      </c>
      <c r="H266" s="244">
        <v>0</v>
      </c>
      <c r="I266" s="244">
        <v>0</v>
      </c>
      <c r="J266" s="245">
        <v>0</v>
      </c>
      <c r="K266" s="195">
        <f>SUM(E266:J266)</f>
        <v>0</v>
      </c>
    </row>
    <row r="267" spans="1:12" s="966" customFormat="1" ht="39.950000000000003" customHeight="1" thickBot="1">
      <c r="A267" s="862"/>
      <c r="B267" s="1487" t="s">
        <v>1488</v>
      </c>
      <c r="C267" s="1488"/>
      <c r="D267" s="1489"/>
      <c r="E267" s="1384">
        <v>0</v>
      </c>
      <c r="F267" s="1385">
        <v>0</v>
      </c>
      <c r="G267" s="1385">
        <v>0</v>
      </c>
      <c r="H267" s="1385">
        <v>0</v>
      </c>
      <c r="I267" s="1385">
        <v>0</v>
      </c>
      <c r="J267" s="1386">
        <v>0</v>
      </c>
      <c r="K267" s="195">
        <f t="shared" ref="K267" si="4">SUM(E267:J267)</f>
        <v>0</v>
      </c>
      <c r="L267" s="907"/>
    </row>
    <row r="268" spans="1:12">
      <c r="A268" s="862" t="s">
        <v>1054</v>
      </c>
      <c r="B268" s="28" t="s">
        <v>389</v>
      </c>
      <c r="C268" s="60"/>
      <c r="D268" s="60"/>
      <c r="E268" s="60"/>
      <c r="F268" s="60"/>
      <c r="G268" s="60"/>
      <c r="H268" s="60"/>
      <c r="I268" s="60"/>
      <c r="J268" s="60"/>
      <c r="K268" s="3"/>
    </row>
    <row r="269" spans="1:12">
      <c r="A269" s="862" t="s">
        <v>1054</v>
      </c>
      <c r="B269" s="28" t="s">
        <v>445</v>
      </c>
      <c r="C269" s="60"/>
      <c r="D269" s="60"/>
      <c r="E269" s="60"/>
      <c r="F269" s="60"/>
      <c r="G269" s="60"/>
      <c r="H269" s="60"/>
      <c r="I269" s="60"/>
      <c r="J269" s="60"/>
      <c r="K269" s="3"/>
    </row>
    <row r="270" spans="1:12">
      <c r="A270" s="862" t="s">
        <v>1054</v>
      </c>
      <c r="B270" s="1012" t="s">
        <v>1489</v>
      </c>
      <c r="C270" s="964"/>
      <c r="D270" s="964"/>
      <c r="E270" s="964"/>
      <c r="F270" s="964"/>
      <c r="G270" s="964"/>
      <c r="H270" s="964"/>
      <c r="I270" s="964"/>
      <c r="J270" s="964"/>
      <c r="K270" s="971"/>
    </row>
    <row r="271" spans="1:12">
      <c r="A271" s="862"/>
      <c r="B271" s="28"/>
      <c r="C271" s="60"/>
      <c r="D271" s="60"/>
      <c r="E271" s="60"/>
      <c r="F271" s="60"/>
      <c r="G271" s="60"/>
      <c r="H271" s="60"/>
      <c r="I271" s="60"/>
      <c r="J271" s="60"/>
      <c r="K271" s="3"/>
    </row>
    <row r="272" spans="1:12" s="966" customFormat="1">
      <c r="A272" s="862"/>
      <c r="B272" s="708"/>
      <c r="C272" s="583"/>
      <c r="D272" s="583"/>
      <c r="E272" s="583"/>
      <c r="F272" s="583"/>
      <c r="G272" s="583"/>
      <c r="H272" s="690"/>
      <c r="I272" s="583"/>
      <c r="J272" s="583"/>
      <c r="K272" s="583"/>
      <c r="L272" s="583"/>
    </row>
    <row r="273" spans="1:12" s="966" customFormat="1">
      <c r="A273" s="862"/>
      <c r="B273" s="708"/>
      <c r="C273" s="583"/>
      <c r="D273" s="583"/>
      <c r="E273" s="583"/>
      <c r="F273" s="583"/>
      <c r="G273" s="583"/>
      <c r="H273" s="690"/>
      <c r="I273" s="583"/>
      <c r="J273" s="583"/>
      <c r="K273" s="583"/>
      <c r="L273" s="583"/>
    </row>
    <row r="274" spans="1:12" s="966" customFormat="1">
      <c r="A274" s="862"/>
      <c r="B274" s="708"/>
      <c r="C274" s="583"/>
      <c r="D274" s="583"/>
      <c r="E274" s="583"/>
      <c r="F274" s="583"/>
      <c r="G274" s="583"/>
      <c r="H274" s="690"/>
      <c r="I274" s="583"/>
      <c r="J274" s="583"/>
      <c r="K274" s="583"/>
      <c r="L274" s="583"/>
    </row>
    <row r="275" spans="1:12" s="966" customFormat="1">
      <c r="A275" s="862"/>
      <c r="B275" s="708"/>
      <c r="C275" s="583"/>
      <c r="D275" s="583"/>
      <c r="E275" s="583"/>
      <c r="F275" s="583"/>
      <c r="G275" s="583"/>
      <c r="H275" s="690"/>
      <c r="I275" s="583"/>
      <c r="J275" s="583"/>
      <c r="K275" s="583"/>
      <c r="L275" s="583"/>
    </row>
    <row r="276" spans="1:12">
      <c r="A276" s="862" t="s">
        <v>1091</v>
      </c>
      <c r="B276" s="437"/>
      <c r="C276" s="437"/>
      <c r="D276" s="437"/>
      <c r="E276" s="437"/>
      <c r="F276" s="437"/>
      <c r="G276" s="437"/>
      <c r="H276" s="437"/>
      <c r="I276" s="437"/>
      <c r="J276" s="437"/>
      <c r="K276" s="437"/>
      <c r="L276" s="583"/>
    </row>
    <row r="277" spans="1:12" hidden="1">
      <c r="A277" s="862" t="s">
        <v>314</v>
      </c>
      <c r="B277" s="709"/>
      <c r="C277" s="405"/>
      <c r="D277" s="405"/>
      <c r="E277" s="405"/>
      <c r="F277" s="405"/>
      <c r="G277" s="405"/>
      <c r="H277" s="405"/>
      <c r="I277" s="405"/>
      <c r="J277" s="405"/>
      <c r="K277" s="405"/>
      <c r="L277" s="583"/>
    </row>
    <row r="278" spans="1:12" ht="13.5" hidden="1" thickBot="1">
      <c r="A278" s="862" t="s">
        <v>314</v>
      </c>
      <c r="B278" s="1480" t="s">
        <v>1011</v>
      </c>
      <c r="C278" s="1481"/>
      <c r="D278" s="1482"/>
      <c r="E278" s="1486" t="str">
        <f>"Sum pr. 31.12."</f>
        <v>Sum pr. 31.12.</v>
      </c>
      <c r="F278" s="1486"/>
      <c r="G278" s="1486"/>
      <c r="H278" s="1486"/>
      <c r="I278" s="1403" t="s">
        <v>841</v>
      </c>
      <c r="J278" s="419"/>
      <c r="K278" s="1478" t="s">
        <v>842</v>
      </c>
      <c r="L278" s="583"/>
    </row>
    <row r="279" spans="1:12" ht="26.25" hidden="1" thickBot="1">
      <c r="A279" s="862" t="s">
        <v>314</v>
      </c>
      <c r="B279" s="1483"/>
      <c r="C279" s="1484"/>
      <c r="D279" s="1485"/>
      <c r="E279" s="710" t="s">
        <v>843</v>
      </c>
      <c r="F279" s="442" t="s">
        <v>844</v>
      </c>
      <c r="G279" s="442" t="s">
        <v>845</v>
      </c>
      <c r="H279" s="711" t="s">
        <v>846</v>
      </c>
      <c r="I279" s="1404"/>
      <c r="J279" s="419"/>
      <c r="K279" s="1479"/>
      <c r="L279" s="583"/>
    </row>
    <row r="280" spans="1:12" ht="13.5" hidden="1" thickBot="1">
      <c r="A280" s="862" t="s">
        <v>314</v>
      </c>
      <c r="B280" s="712" t="s">
        <v>847</v>
      </c>
      <c r="C280" s="713"/>
      <c r="D280" s="713"/>
      <c r="E280" s="714"/>
      <c r="F280" s="714"/>
      <c r="G280" s="714"/>
      <c r="H280" s="714"/>
      <c r="I280" s="839">
        <f>SUM(E280:H280)</f>
        <v>0</v>
      </c>
      <c r="J280" s="419"/>
      <c r="K280" s="715"/>
      <c r="L280" s="583"/>
    </row>
    <row r="281" spans="1:12" ht="39" hidden="1" thickBot="1">
      <c r="A281" s="862" t="s">
        <v>314</v>
      </c>
      <c r="B281" s="838" t="s">
        <v>848</v>
      </c>
      <c r="C281" s="717"/>
      <c r="D281" s="717"/>
      <c r="E281" s="718"/>
      <c r="F281" s="718"/>
      <c r="G281" s="718"/>
      <c r="H281" s="718"/>
      <c r="I281" s="840">
        <f>SUM(E281:H281)</f>
        <v>0</v>
      </c>
      <c r="J281" s="419"/>
      <c r="K281" s="718"/>
      <c r="L281" s="583"/>
    </row>
    <row r="282" spans="1:12" ht="13.5" hidden="1" thickBot="1">
      <c r="A282" s="862" t="s">
        <v>314</v>
      </c>
      <c r="B282" s="719" t="s">
        <v>849</v>
      </c>
      <c r="C282" s="720"/>
      <c r="D282" s="720"/>
      <c r="E282" s="721"/>
      <c r="F282" s="721"/>
      <c r="G282" s="721"/>
      <c r="H282" s="721"/>
      <c r="I282" s="840">
        <f>SUM(E282:H282)</f>
        <v>0</v>
      </c>
      <c r="J282" s="419"/>
      <c r="K282" s="722"/>
    </row>
    <row r="283" spans="1:12" ht="13.5" hidden="1" thickBot="1">
      <c r="A283" s="862" t="s">
        <v>314</v>
      </c>
      <c r="B283" s="716" t="s">
        <v>850</v>
      </c>
      <c r="C283" s="723"/>
      <c r="D283" s="723"/>
      <c r="E283" s="494"/>
      <c r="F283" s="494"/>
      <c r="G283" s="494"/>
      <c r="H283" s="494"/>
      <c r="I283" s="840">
        <f>SUM(E283:H283)</f>
        <v>0</v>
      </c>
      <c r="J283" s="419"/>
      <c r="K283" s="724"/>
    </row>
    <row r="284" spans="1:12" ht="13.5" hidden="1" thickBot="1">
      <c r="A284" s="862" t="s">
        <v>314</v>
      </c>
      <c r="B284" s="725" t="s">
        <v>849</v>
      </c>
      <c r="C284" s="723"/>
      <c r="D284" s="723"/>
      <c r="E284" s="494"/>
      <c r="F284" s="494"/>
      <c r="G284" s="494"/>
      <c r="H284" s="494"/>
      <c r="I284" s="840">
        <f>SUM(E284:H284)</f>
        <v>0</v>
      </c>
      <c r="J284" s="419"/>
      <c r="K284" s="724"/>
      <c r="L284" s="437"/>
    </row>
    <row r="285" spans="1:12" ht="13.5" hidden="1" thickBot="1">
      <c r="A285" s="862" t="s">
        <v>314</v>
      </c>
      <c r="B285" s="719" t="s">
        <v>889</v>
      </c>
      <c r="C285" s="723"/>
      <c r="D285" s="723"/>
      <c r="E285" s="484" t="s">
        <v>456</v>
      </c>
      <c r="F285" s="484" t="s">
        <v>456</v>
      </c>
      <c r="G285" s="484" t="s">
        <v>456</v>
      </c>
      <c r="H285" s="484" t="s">
        <v>456</v>
      </c>
      <c r="I285" s="841" t="s">
        <v>456</v>
      </c>
      <c r="J285" s="419"/>
      <c r="K285" s="724"/>
    </row>
    <row r="286" spans="1:12" ht="13.5" hidden="1" thickBot="1">
      <c r="A286" s="862" t="s">
        <v>314</v>
      </c>
      <c r="B286" s="716" t="s">
        <v>851</v>
      </c>
      <c r="C286" s="717"/>
      <c r="D286" s="717"/>
      <c r="E286" s="718"/>
      <c r="F286" s="718"/>
      <c r="G286" s="718"/>
      <c r="H286" s="718"/>
      <c r="I286" s="840">
        <f>SUM(E286:H286)</f>
        <v>0</v>
      </c>
      <c r="J286" s="419"/>
      <c r="K286" s="718"/>
      <c r="L286" s="8"/>
    </row>
    <row r="287" spans="1:12" ht="13.5" hidden="1" thickBot="1">
      <c r="A287" s="862" t="s">
        <v>314</v>
      </c>
      <c r="B287" s="725" t="s">
        <v>849</v>
      </c>
      <c r="C287" s="405"/>
      <c r="D287" s="723"/>
      <c r="E287" s="494"/>
      <c r="F287" s="494"/>
      <c r="G287" s="494"/>
      <c r="H287" s="494"/>
      <c r="I287" s="840">
        <f>SUM(E287:H287)</f>
        <v>0</v>
      </c>
      <c r="J287" s="419"/>
      <c r="K287" s="724"/>
      <c r="L287" s="8"/>
    </row>
    <row r="288" spans="1:12" ht="13.5" hidden="1" thickBot="1">
      <c r="A288" s="862" t="s">
        <v>314</v>
      </c>
      <c r="B288" s="719" t="s">
        <v>852</v>
      </c>
      <c r="C288" s="720"/>
      <c r="D288" s="720"/>
      <c r="E288" s="484" t="s">
        <v>456</v>
      </c>
      <c r="F288" s="484" t="s">
        <v>456</v>
      </c>
      <c r="G288" s="484" t="s">
        <v>456</v>
      </c>
      <c r="H288" s="484" t="s">
        <v>456</v>
      </c>
      <c r="I288" s="841" t="s">
        <v>456</v>
      </c>
      <c r="J288" s="419"/>
      <c r="K288" s="722"/>
      <c r="L288" s="8"/>
    </row>
    <row r="289" spans="1:12" ht="13.5" hidden="1" thickBot="1">
      <c r="A289" s="862" t="s">
        <v>314</v>
      </c>
      <c r="B289" s="716" t="s">
        <v>853</v>
      </c>
      <c r="C289" s="717"/>
      <c r="D289" s="717"/>
      <c r="E289" s="718"/>
      <c r="F289" s="718"/>
      <c r="G289" s="718"/>
      <c r="H289" s="718"/>
      <c r="I289" s="840">
        <f>SUM(E289:H289)</f>
        <v>0</v>
      </c>
      <c r="J289" s="419"/>
      <c r="K289" s="718"/>
      <c r="L289" s="8"/>
    </row>
    <row r="290" spans="1:12" ht="13.5" hidden="1" thickBot="1">
      <c r="A290" s="862" t="s">
        <v>314</v>
      </c>
      <c r="B290" s="725" t="s">
        <v>849</v>
      </c>
      <c r="C290" s="723"/>
      <c r="D290" s="723"/>
      <c r="E290" s="494"/>
      <c r="F290" s="494"/>
      <c r="G290" s="494"/>
      <c r="H290" s="494"/>
      <c r="I290" s="840">
        <f>SUM(E290:H290)</f>
        <v>0</v>
      </c>
      <c r="J290" s="419"/>
      <c r="K290" s="724"/>
      <c r="L290" s="8"/>
    </row>
    <row r="291" spans="1:12" ht="13.5" hidden="1" thickBot="1">
      <c r="A291" s="862" t="s">
        <v>314</v>
      </c>
      <c r="B291" s="719" t="s">
        <v>854</v>
      </c>
      <c r="C291" s="425"/>
      <c r="D291" s="720"/>
      <c r="E291" s="550" t="s">
        <v>456</v>
      </c>
      <c r="F291" s="550" t="s">
        <v>456</v>
      </c>
      <c r="G291" s="550" t="s">
        <v>456</v>
      </c>
      <c r="H291" s="550" t="s">
        <v>456</v>
      </c>
      <c r="I291" s="842" t="s">
        <v>456</v>
      </c>
      <c r="J291" s="419"/>
      <c r="K291" s="722"/>
      <c r="L291" s="8"/>
    </row>
    <row r="292" spans="1:12" ht="13.5" hidden="1" thickBot="1">
      <c r="A292" s="862" t="s">
        <v>314</v>
      </c>
      <c r="B292" s="716" t="s">
        <v>855</v>
      </c>
      <c r="C292" s="717"/>
      <c r="D292" s="717"/>
      <c r="E292" s="718"/>
      <c r="F292" s="718"/>
      <c r="G292" s="718"/>
      <c r="H292" s="718"/>
      <c r="I292" s="840">
        <f>SUM(E292:H292)</f>
        <v>0</v>
      </c>
      <c r="J292" s="419"/>
      <c r="K292" s="718"/>
      <c r="L292" s="8"/>
    </row>
    <row r="293" spans="1:12" ht="13.5" hidden="1" thickBot="1">
      <c r="A293" s="862" t="s">
        <v>314</v>
      </c>
      <c r="B293" s="725" t="s">
        <v>849</v>
      </c>
      <c r="C293" s="723"/>
      <c r="D293" s="723"/>
      <c r="E293" s="494"/>
      <c r="F293" s="494"/>
      <c r="G293" s="494"/>
      <c r="H293" s="494"/>
      <c r="I293" s="840">
        <f>SUM(E293:H293)</f>
        <v>0</v>
      </c>
      <c r="J293" s="419"/>
      <c r="K293" s="724"/>
      <c r="L293" s="8"/>
    </row>
    <row r="294" spans="1:12" ht="13.5" hidden="1" thickBot="1">
      <c r="A294" s="862" t="s">
        <v>314</v>
      </c>
      <c r="B294" s="719" t="s">
        <v>856</v>
      </c>
      <c r="C294" s="425"/>
      <c r="D294" s="720"/>
      <c r="E294" s="484" t="s">
        <v>456</v>
      </c>
      <c r="F294" s="484" t="s">
        <v>456</v>
      </c>
      <c r="G294" s="484" t="s">
        <v>456</v>
      </c>
      <c r="H294" s="484" t="s">
        <v>456</v>
      </c>
      <c r="I294" s="841" t="s">
        <v>456</v>
      </c>
      <c r="J294" s="419"/>
      <c r="K294" s="722"/>
      <c r="L294" s="8"/>
    </row>
    <row r="295" spans="1:12" ht="13.5" hidden="1" thickBot="1">
      <c r="A295" s="862" t="s">
        <v>314</v>
      </c>
      <c r="B295" s="716" t="s">
        <v>857</v>
      </c>
      <c r="C295" s="717"/>
      <c r="D295" s="717"/>
      <c r="E295" s="718"/>
      <c r="F295" s="718"/>
      <c r="G295" s="718"/>
      <c r="H295" s="718"/>
      <c r="I295" s="840">
        <f>SUM(E295:H295)</f>
        <v>0</v>
      </c>
      <c r="J295" s="419"/>
      <c r="K295" s="718"/>
      <c r="L295" s="8"/>
    </row>
    <row r="296" spans="1:12" ht="13.5" hidden="1" thickBot="1">
      <c r="A296" s="862" t="s">
        <v>314</v>
      </c>
      <c r="B296" s="725" t="s">
        <v>849</v>
      </c>
      <c r="C296" s="723"/>
      <c r="D296" s="723"/>
      <c r="E296" s="494"/>
      <c r="F296" s="494"/>
      <c r="G296" s="494"/>
      <c r="H296" s="494"/>
      <c r="I296" s="840">
        <f>SUM(E296:H296)</f>
        <v>0</v>
      </c>
      <c r="J296" s="419"/>
      <c r="K296" s="724"/>
      <c r="L296" s="8"/>
    </row>
    <row r="297" spans="1:12" ht="13.5" hidden="1" thickBot="1">
      <c r="A297" s="862" t="s">
        <v>314</v>
      </c>
      <c r="B297" s="719" t="s">
        <v>858</v>
      </c>
      <c r="C297" s="425"/>
      <c r="D297" s="720"/>
      <c r="E297" s="484" t="s">
        <v>456</v>
      </c>
      <c r="F297" s="484" t="s">
        <v>456</v>
      </c>
      <c r="G297" s="484" t="s">
        <v>456</v>
      </c>
      <c r="H297" s="484" t="s">
        <v>456</v>
      </c>
      <c r="I297" s="841" t="s">
        <v>456</v>
      </c>
      <c r="J297" s="419"/>
      <c r="K297" s="722"/>
      <c r="L297" s="8"/>
    </row>
    <row r="298" spans="1:12" ht="13.5" hidden="1" thickBot="1">
      <c r="A298" s="862" t="s">
        <v>314</v>
      </c>
      <c r="B298" s="726" t="s">
        <v>859</v>
      </c>
      <c r="C298" s="723"/>
      <c r="D298" s="723"/>
      <c r="E298" s="724"/>
      <c r="F298" s="724"/>
      <c r="G298" s="724"/>
      <c r="H298" s="724"/>
      <c r="I298" s="840">
        <f>SUM(E298:H298)</f>
        <v>0</v>
      </c>
      <c r="J298" s="419"/>
      <c r="K298" s="724"/>
      <c r="L298" s="8"/>
    </row>
    <row r="299" spans="1:12" ht="13.5" hidden="1" thickBot="1">
      <c r="A299" s="862" t="s">
        <v>314</v>
      </c>
      <c r="B299" s="725" t="s">
        <v>849</v>
      </c>
      <c r="C299" s="405"/>
      <c r="D299" s="723"/>
      <c r="E299" s="494"/>
      <c r="F299" s="494"/>
      <c r="G299" s="494"/>
      <c r="H299" s="494"/>
      <c r="I299" s="840">
        <f>SUM(E299:H299)</f>
        <v>0</v>
      </c>
      <c r="J299" s="419"/>
      <c r="K299" s="724"/>
      <c r="L299" s="8"/>
    </row>
    <row r="300" spans="1:12" ht="13.5" hidden="1" thickBot="1">
      <c r="A300" s="862" t="s">
        <v>314</v>
      </c>
      <c r="B300" s="719" t="s">
        <v>860</v>
      </c>
      <c r="C300" s="425"/>
      <c r="D300" s="720"/>
      <c r="E300" s="484" t="s">
        <v>456</v>
      </c>
      <c r="F300" s="484" t="s">
        <v>456</v>
      </c>
      <c r="G300" s="484" t="s">
        <v>456</v>
      </c>
      <c r="H300" s="484" t="s">
        <v>456</v>
      </c>
      <c r="I300" s="841" t="s">
        <v>456</v>
      </c>
      <c r="J300" s="419"/>
      <c r="K300" s="722"/>
      <c r="L300" s="8"/>
    </row>
    <row r="301" spans="1:12" ht="13.5" hidden="1" thickBot="1">
      <c r="A301" s="862" t="s">
        <v>314</v>
      </c>
      <c r="B301" s="727" t="s">
        <v>861</v>
      </c>
      <c r="C301" s="728"/>
      <c r="D301" s="729"/>
      <c r="E301" s="843">
        <f>SUM(E281+E286+E289+E292+E295+E298)</f>
        <v>0</v>
      </c>
      <c r="F301" s="843">
        <f t="shared" ref="F301:I301" si="5">SUM(F281+F286+F289+F292+F295+F298)</f>
        <v>0</v>
      </c>
      <c r="G301" s="843">
        <f t="shared" si="5"/>
        <v>0</v>
      </c>
      <c r="H301" s="843">
        <f t="shared" si="5"/>
        <v>0</v>
      </c>
      <c r="I301" s="843">
        <f t="shared" si="5"/>
        <v>0</v>
      </c>
      <c r="J301" s="419"/>
      <c r="K301" s="840">
        <f>SUM(K281+K286+K289+K292+K295+K298)</f>
        <v>0</v>
      </c>
      <c r="L301" s="8"/>
    </row>
    <row r="302" spans="1:12" ht="13.5" hidden="1" thickBot="1">
      <c r="A302" s="862" t="s">
        <v>314</v>
      </c>
      <c r="B302" s="493" t="s">
        <v>862</v>
      </c>
      <c r="C302" s="425"/>
      <c r="D302" s="525"/>
      <c r="E302" s="845">
        <f>E280-E301</f>
        <v>0</v>
      </c>
      <c r="F302" s="846">
        <f>F280-F301</f>
        <v>0</v>
      </c>
      <c r="G302" s="846">
        <f>G280-G301</f>
        <v>0</v>
      </c>
      <c r="H302" s="846">
        <f>H280-H301</f>
        <v>0</v>
      </c>
      <c r="I302" s="844">
        <f>I280-I301</f>
        <v>0</v>
      </c>
      <c r="J302" s="419"/>
      <c r="K302" s="419"/>
      <c r="L302" s="8"/>
    </row>
    <row r="303" spans="1:12" hidden="1">
      <c r="A303" s="862" t="s">
        <v>314</v>
      </c>
      <c r="B303" s="730"/>
      <c r="C303" s="405"/>
      <c r="D303" s="467"/>
      <c r="E303" s="731"/>
      <c r="F303" s="731"/>
      <c r="G303" s="731"/>
      <c r="H303" s="731"/>
      <c r="I303" s="731"/>
      <c r="J303" s="419"/>
      <c r="K303" s="731"/>
      <c r="L303" s="8"/>
    </row>
    <row r="304" spans="1:12" ht="13.5" hidden="1" thickBot="1">
      <c r="A304" s="862" t="s">
        <v>314</v>
      </c>
      <c r="D304" s="411" t="s">
        <v>101</v>
      </c>
      <c r="E304" s="732" t="str">
        <f>IF(I280=I237,(""),"Kontroller sun barn under tiltak mot tab 2-4-1A, jf pkt 1+ pkt2")</f>
        <v/>
      </c>
      <c r="L304" s="8"/>
    </row>
    <row r="305" spans="1:12" ht="13.5" hidden="1" thickBot="1">
      <c r="A305" s="862" t="s">
        <v>314</v>
      </c>
      <c r="D305" s="411" t="s">
        <v>1009</v>
      </c>
      <c r="E305" s="732" t="str">
        <f>IF(SUM(I281+I286+I289+I292+I295+I298)=I280,"","Summen av pkt. 1.1 til og med pkt. 1.6 skal være lik summen i pkt. 1")</f>
        <v/>
      </c>
      <c r="L305" s="8"/>
    </row>
    <row r="306" spans="1:12" ht="13.5" hidden="1" thickBot="1">
      <c r="A306" s="862" t="s">
        <v>314</v>
      </c>
      <c r="D306" s="411" t="s">
        <v>863</v>
      </c>
      <c r="E306" s="732" t="str">
        <f>IF(SUM(K281+K286+K289+K292+K295+K298)&lt;K280,"Summen av pkt. 1.1 til og med pkt. 1.6 skal være større eller lik summen i pkt. 1","")</f>
        <v/>
      </c>
      <c r="L306" s="8"/>
    </row>
    <row r="307" spans="1:12" hidden="1">
      <c r="A307" s="862" t="s">
        <v>314</v>
      </c>
      <c r="B307" s="437"/>
      <c r="C307" s="405"/>
      <c r="D307" s="405"/>
      <c r="E307" s="405"/>
      <c r="F307" s="405"/>
      <c r="G307" s="405"/>
      <c r="H307" s="405"/>
      <c r="I307" s="405"/>
      <c r="J307" s="405"/>
      <c r="K307" s="405"/>
      <c r="L307" s="8"/>
    </row>
    <row r="308" spans="1:12" hidden="1">
      <c r="A308" s="386" t="s">
        <v>314</v>
      </c>
      <c r="B308" s="437"/>
      <c r="C308" s="909"/>
      <c r="D308" s="909"/>
      <c r="E308" s="909"/>
      <c r="F308" s="909"/>
      <c r="G308" s="909"/>
      <c r="H308" s="909"/>
      <c r="I308" s="909"/>
      <c r="J308" s="909"/>
      <c r="K308" s="909"/>
      <c r="L308" s="8"/>
    </row>
    <row r="309" spans="1:12" ht="24.75" hidden="1" thickBot="1">
      <c r="A309" s="386" t="s">
        <v>314</v>
      </c>
      <c r="B309" s="1400" t="s">
        <v>977</v>
      </c>
      <c r="C309" s="1401"/>
      <c r="D309" s="1401"/>
      <c r="E309" s="1401"/>
      <c r="F309" s="1401"/>
      <c r="G309" s="1401"/>
      <c r="H309" s="1401"/>
      <c r="I309" s="1402"/>
      <c r="J309" s="1026" t="s">
        <v>978</v>
      </c>
      <c r="K309" s="909"/>
      <c r="L309" s="8"/>
    </row>
    <row r="310" spans="1:12" hidden="1">
      <c r="A310" s="386" t="s">
        <v>314</v>
      </c>
      <c r="B310" s="1029" t="s">
        <v>979</v>
      </c>
      <c r="C310" s="1013"/>
      <c r="D310" s="1013"/>
      <c r="E310" s="1013"/>
      <c r="F310" s="1013"/>
      <c r="G310" s="1013"/>
      <c r="H310" s="1013"/>
      <c r="I310" s="1013"/>
      <c r="J310" s="1015">
        <v>0</v>
      </c>
      <c r="K310" s="909"/>
      <c r="L310" s="8"/>
    </row>
    <row r="311" spans="1:12" ht="13.5" hidden="1" thickBot="1">
      <c r="A311" s="386" t="s">
        <v>314</v>
      </c>
      <c r="B311" s="1004" t="s">
        <v>980</v>
      </c>
      <c r="C311" s="1027"/>
      <c r="D311" s="1013"/>
      <c r="E311" s="1013"/>
      <c r="F311" s="1013"/>
      <c r="G311" s="1013"/>
      <c r="H311" s="1013"/>
      <c r="I311" s="1013"/>
      <c r="J311" s="1018">
        <v>0</v>
      </c>
      <c r="K311" s="909"/>
      <c r="L311" s="8"/>
    </row>
    <row r="312" spans="1:12" ht="13.5" hidden="1" thickBot="1">
      <c r="A312" s="386" t="s">
        <v>314</v>
      </c>
      <c r="B312" s="1032" t="s">
        <v>981</v>
      </c>
      <c r="C312" s="1030"/>
      <c r="D312" s="1031"/>
      <c r="E312" s="1031"/>
      <c r="F312" s="1031"/>
      <c r="G312" s="1031"/>
      <c r="H312" s="1031"/>
      <c r="I312" s="1031"/>
      <c r="J312" s="995">
        <f>SUBTOTAL(9,J310:J311)</f>
        <v>0</v>
      </c>
      <c r="K312" s="909"/>
      <c r="L312" s="8"/>
    </row>
    <row r="313" spans="1:12" hidden="1">
      <c r="A313" s="386" t="s">
        <v>314</v>
      </c>
      <c r="B313" s="1029" t="s">
        <v>982</v>
      </c>
      <c r="C313" s="1017"/>
      <c r="D313" s="1017"/>
      <c r="E313" s="1017"/>
      <c r="F313" s="1017"/>
      <c r="G313" s="1017"/>
      <c r="H313" s="1017"/>
      <c r="I313" s="1017"/>
      <c r="J313" s="1015">
        <v>0</v>
      </c>
      <c r="K313" s="909"/>
      <c r="L313" s="8"/>
    </row>
    <row r="314" spans="1:12" hidden="1">
      <c r="A314" s="386" t="s">
        <v>314</v>
      </c>
      <c r="B314" s="1014" t="s">
        <v>983</v>
      </c>
      <c r="C314" s="1013"/>
      <c r="D314" s="1013"/>
      <c r="E314" s="1013"/>
      <c r="F314" s="1013"/>
      <c r="G314" s="1013"/>
      <c r="H314" s="1013"/>
      <c r="I314" s="1013"/>
      <c r="J314" s="1016">
        <v>0</v>
      </c>
      <c r="K314" s="909"/>
      <c r="L314" s="8"/>
    </row>
    <row r="315" spans="1:12" ht="13.5" hidden="1" thickBot="1">
      <c r="A315" s="386" t="s">
        <v>314</v>
      </c>
      <c r="B315" s="1004" t="s">
        <v>984</v>
      </c>
      <c r="C315" s="1028"/>
      <c r="D315" s="1003"/>
      <c r="E315" s="1003"/>
      <c r="F315" s="1003"/>
      <c r="G315" s="1003"/>
      <c r="H315" s="1003"/>
      <c r="I315" s="1003"/>
      <c r="J315" s="1018">
        <v>0</v>
      </c>
      <c r="K315" s="909"/>
      <c r="L315" s="8"/>
    </row>
    <row r="316" spans="1:12" hidden="1">
      <c r="A316" s="386" t="s">
        <v>314</v>
      </c>
      <c r="B316" s="960"/>
      <c r="C316" s="960"/>
      <c r="D316" s="988"/>
      <c r="E316" s="960"/>
      <c r="F316" s="960"/>
      <c r="G316" s="960"/>
      <c r="H316" s="960"/>
      <c r="I316" s="960"/>
      <c r="J316" s="960"/>
      <c r="K316" s="909"/>
      <c r="L316" s="907"/>
    </row>
    <row r="317" spans="1:12" ht="19.5" hidden="1" thickBot="1">
      <c r="A317" s="386" t="s">
        <v>314</v>
      </c>
      <c r="B317" s="1042" t="s">
        <v>147</v>
      </c>
      <c r="C317" s="1041" t="str">
        <f>IF(J310=J313+J314,(""),"Summen av rad 3+4 skal være lik rad 1")</f>
        <v/>
      </c>
      <c r="D317" s="988"/>
      <c r="E317" s="960"/>
      <c r="F317" s="960"/>
      <c r="G317" s="960"/>
      <c r="H317" s="960"/>
      <c r="I317" s="960"/>
      <c r="J317" s="960"/>
      <c r="K317" s="909"/>
      <c r="L317" s="907"/>
    </row>
    <row r="318" spans="1:12" hidden="1">
      <c r="A318" s="386" t="s">
        <v>314</v>
      </c>
      <c r="B318" s="962"/>
      <c r="C318" s="962"/>
      <c r="D318" s="980"/>
      <c r="E318" s="980"/>
      <c r="F318" s="980"/>
      <c r="G318" s="980"/>
      <c r="H318" s="980"/>
      <c r="I318" s="980"/>
      <c r="J318" s="960"/>
      <c r="K318" s="909"/>
      <c r="L318" s="907"/>
    </row>
    <row r="319" spans="1:12" ht="13.5" hidden="1" thickBot="1">
      <c r="A319" s="386" t="s">
        <v>314</v>
      </c>
      <c r="B319" s="1044" t="s">
        <v>1016</v>
      </c>
      <c r="C319" s="1045"/>
      <c r="D319" s="1045"/>
      <c r="E319" s="1036"/>
      <c r="F319" s="1036"/>
      <c r="G319" s="1037" t="s">
        <v>135</v>
      </c>
      <c r="H319" s="1025" t="s">
        <v>978</v>
      </c>
      <c r="I319" s="980"/>
      <c r="J319" s="980"/>
      <c r="K319" s="909"/>
      <c r="L319" s="907"/>
    </row>
    <row r="320" spans="1:12" hidden="1">
      <c r="A320" s="386" t="s">
        <v>314</v>
      </c>
      <c r="B320" s="973" t="s">
        <v>1012</v>
      </c>
      <c r="C320" s="972"/>
      <c r="D320" s="986"/>
      <c r="E320" s="986"/>
      <c r="F320" s="986"/>
      <c r="G320" s="992"/>
      <c r="H320" s="1118">
        <v>0</v>
      </c>
      <c r="I320" s="980"/>
      <c r="J320" s="980"/>
      <c r="K320" s="909"/>
      <c r="L320" s="907"/>
    </row>
    <row r="321" spans="1:12" hidden="1">
      <c r="A321" s="386" t="s">
        <v>314</v>
      </c>
      <c r="B321" s="998" t="s">
        <v>985</v>
      </c>
      <c r="C321" s="962"/>
      <c r="D321" s="980"/>
      <c r="E321" s="980"/>
      <c r="F321" s="980"/>
      <c r="G321" s="991"/>
      <c r="H321" s="976">
        <v>0</v>
      </c>
      <c r="I321" s="980"/>
      <c r="J321" s="980"/>
      <c r="K321" s="909"/>
      <c r="L321" s="907"/>
    </row>
    <row r="322" spans="1:12" hidden="1">
      <c r="A322" s="386" t="s">
        <v>314</v>
      </c>
      <c r="B322" s="1038" t="s">
        <v>986</v>
      </c>
      <c r="C322" s="1034"/>
      <c r="D322" s="1033"/>
      <c r="E322" s="1033"/>
      <c r="F322" s="1033"/>
      <c r="G322" s="1039"/>
      <c r="H322" s="994" t="e">
        <f>H321/H320</f>
        <v>#DIV/0!</v>
      </c>
      <c r="I322" s="980"/>
      <c r="J322" s="980"/>
      <c r="K322" s="909"/>
      <c r="L322" s="907"/>
    </row>
    <row r="323" spans="1:12" hidden="1">
      <c r="A323" s="386" t="s">
        <v>314</v>
      </c>
      <c r="B323" s="973" t="s">
        <v>1014</v>
      </c>
      <c r="C323" s="972"/>
      <c r="D323" s="986"/>
      <c r="E323" s="986"/>
      <c r="F323" s="986"/>
      <c r="G323" s="986"/>
      <c r="H323" s="987">
        <v>0</v>
      </c>
      <c r="I323" s="980"/>
      <c r="J323" s="980"/>
      <c r="K323" s="909"/>
      <c r="L323" s="907"/>
    </row>
    <row r="324" spans="1:12" hidden="1">
      <c r="A324" s="386" t="s">
        <v>314</v>
      </c>
      <c r="B324" s="998" t="s">
        <v>987</v>
      </c>
      <c r="C324" s="962"/>
      <c r="D324" s="980"/>
      <c r="E324" s="980"/>
      <c r="F324" s="980"/>
      <c r="G324" s="980"/>
      <c r="H324" s="976">
        <v>0</v>
      </c>
      <c r="I324" s="980"/>
      <c r="J324" s="980"/>
      <c r="K324" s="909"/>
      <c r="L324" s="907"/>
    </row>
    <row r="325" spans="1:12" ht="13.5" hidden="1" thickBot="1">
      <c r="A325" s="386" t="s">
        <v>314</v>
      </c>
      <c r="B325" s="1035" t="s">
        <v>988</v>
      </c>
      <c r="C325" s="1020"/>
      <c r="D325" s="1019"/>
      <c r="E325" s="1019"/>
      <c r="F325" s="1019"/>
      <c r="G325" s="1019"/>
      <c r="H325" s="1024" t="e">
        <f>H324/H323</f>
        <v>#DIV/0!</v>
      </c>
      <c r="I325" s="980"/>
      <c r="J325" s="980"/>
      <c r="K325" s="960"/>
      <c r="L325" s="907"/>
    </row>
    <row r="326" spans="1:12" hidden="1">
      <c r="A326" s="386" t="s">
        <v>314</v>
      </c>
      <c r="B326" s="973" t="s">
        <v>1012</v>
      </c>
      <c r="C326" s="972"/>
      <c r="D326" s="986"/>
      <c r="E326" s="986"/>
      <c r="F326" s="986"/>
      <c r="G326" s="992"/>
      <c r="H326" s="1118">
        <v>0</v>
      </c>
      <c r="I326" s="980"/>
      <c r="J326" s="980"/>
      <c r="K326" s="960"/>
      <c r="L326" s="907"/>
    </row>
    <row r="327" spans="1:12" hidden="1">
      <c r="A327" s="386" t="s">
        <v>314</v>
      </c>
      <c r="B327" s="998" t="s">
        <v>989</v>
      </c>
      <c r="C327" s="962"/>
      <c r="D327" s="980"/>
      <c r="E327" s="980"/>
      <c r="F327" s="980"/>
      <c r="G327" s="980"/>
      <c r="H327" s="976">
        <v>0</v>
      </c>
      <c r="I327" s="980"/>
      <c r="J327" s="980"/>
      <c r="K327" s="960"/>
      <c r="L327" s="907"/>
    </row>
    <row r="328" spans="1:12" ht="13.5" hidden="1" thickBot="1">
      <c r="A328" s="386" t="s">
        <v>314</v>
      </c>
      <c r="B328" s="1035" t="s">
        <v>990</v>
      </c>
      <c r="C328" s="1020"/>
      <c r="D328" s="1019"/>
      <c r="E328" s="1019"/>
      <c r="F328" s="1019"/>
      <c r="G328" s="1019"/>
      <c r="H328" s="1024" t="e">
        <f>H327/H326</f>
        <v>#DIV/0!</v>
      </c>
      <c r="I328" s="980"/>
      <c r="J328" s="980"/>
      <c r="K328" s="960"/>
      <c r="L328" s="907"/>
    </row>
    <row r="329" spans="1:12" hidden="1">
      <c r="A329" s="862" t="s">
        <v>314</v>
      </c>
      <c r="B329" s="1010" t="s">
        <v>1013</v>
      </c>
      <c r="C329" s="962"/>
      <c r="D329" s="980"/>
      <c r="E329" s="980"/>
      <c r="F329" s="980"/>
      <c r="G329" s="980"/>
      <c r="H329" s="980"/>
      <c r="I329" s="980"/>
      <c r="J329" s="960"/>
      <c r="K329" s="960"/>
      <c r="L329" s="907"/>
    </row>
    <row r="330" spans="1:12" hidden="1">
      <c r="A330" s="862" t="s">
        <v>314</v>
      </c>
      <c r="B330" s="1009" t="s">
        <v>1015</v>
      </c>
      <c r="C330" s="962"/>
      <c r="D330" s="980"/>
      <c r="E330" s="980"/>
      <c r="F330" s="980"/>
      <c r="G330" s="980"/>
      <c r="H330" s="980"/>
      <c r="I330" s="980"/>
      <c r="J330" s="960"/>
      <c r="K330" s="960"/>
      <c r="L330" s="907"/>
    </row>
    <row r="331" spans="1:12" hidden="1">
      <c r="A331" s="862" t="s">
        <v>314</v>
      </c>
      <c r="B331" s="960"/>
      <c r="C331" s="962"/>
      <c r="D331" s="980"/>
      <c r="E331" s="980"/>
      <c r="F331" s="980"/>
      <c r="G331" s="980"/>
      <c r="H331" s="980"/>
      <c r="I331" s="980"/>
      <c r="J331" s="960"/>
      <c r="K331" s="960"/>
      <c r="L331" s="907"/>
    </row>
    <row r="332" spans="1:12" hidden="1">
      <c r="A332" s="862" t="s">
        <v>314</v>
      </c>
      <c r="B332" s="961"/>
      <c r="C332" s="961"/>
      <c r="D332" s="961"/>
      <c r="E332" s="968"/>
      <c r="F332" s="961"/>
      <c r="G332" s="961"/>
      <c r="H332" s="961"/>
      <c r="I332" s="961"/>
      <c r="J332" s="961"/>
      <c r="K332" s="961"/>
      <c r="L332" s="907"/>
    </row>
    <row r="333" spans="1:12" ht="13.5" hidden="1" thickBot="1">
      <c r="A333" s="862" t="s">
        <v>314</v>
      </c>
      <c r="B333" s="1007"/>
      <c r="C333" s="1008"/>
      <c r="D333" s="1008"/>
      <c r="E333" s="1008"/>
      <c r="F333" s="1008"/>
      <c r="G333" s="1397" t="s">
        <v>991</v>
      </c>
      <c r="H333" s="1398"/>
      <c r="I333" s="1399"/>
      <c r="J333" s="1005"/>
      <c r="K333" s="1005"/>
      <c r="L333" s="960"/>
    </row>
    <row r="334" spans="1:12" hidden="1">
      <c r="A334" s="862" t="s">
        <v>314</v>
      </c>
      <c r="B334" s="974" t="s">
        <v>992</v>
      </c>
      <c r="C334" s="980"/>
      <c r="D334" s="980"/>
      <c r="E334" s="980"/>
      <c r="F334" s="991"/>
      <c r="G334" s="990" t="s">
        <v>993</v>
      </c>
      <c r="H334" s="990" t="s">
        <v>994</v>
      </c>
      <c r="I334" s="993" t="s">
        <v>995</v>
      </c>
      <c r="J334" s="961"/>
      <c r="K334" s="961"/>
      <c r="L334" s="960"/>
    </row>
    <row r="335" spans="1:12" hidden="1">
      <c r="A335" s="862" t="s">
        <v>314</v>
      </c>
      <c r="B335" s="974" t="s">
        <v>996</v>
      </c>
      <c r="C335" s="980"/>
      <c r="D335" s="980"/>
      <c r="E335" s="980"/>
      <c r="F335" s="991"/>
      <c r="G335" s="990" t="s">
        <v>997</v>
      </c>
      <c r="H335" s="990" t="s">
        <v>998</v>
      </c>
      <c r="I335" s="975" t="s">
        <v>999</v>
      </c>
      <c r="J335" s="961"/>
      <c r="K335" s="961"/>
      <c r="L335" s="960"/>
    </row>
    <row r="336" spans="1:12" ht="13.5" hidden="1" thickBot="1">
      <c r="A336" s="862" t="s">
        <v>314</v>
      </c>
      <c r="B336" s="969"/>
      <c r="C336" s="981"/>
      <c r="D336" s="981"/>
      <c r="E336" s="981"/>
      <c r="F336" s="981"/>
      <c r="G336" s="989"/>
      <c r="H336" s="989"/>
      <c r="I336" s="978" t="s">
        <v>998</v>
      </c>
      <c r="J336" s="961"/>
      <c r="K336" s="961"/>
      <c r="L336" s="960"/>
    </row>
    <row r="337" spans="1:12" ht="13.5" hidden="1" thickBot="1">
      <c r="A337" s="862" t="s">
        <v>314</v>
      </c>
      <c r="B337" s="977" t="s">
        <v>1000</v>
      </c>
      <c r="C337" s="981"/>
      <c r="D337" s="981"/>
      <c r="E337" s="981"/>
      <c r="F337" s="981"/>
      <c r="G337" s="989">
        <v>0</v>
      </c>
      <c r="H337" s="989">
        <v>0</v>
      </c>
      <c r="I337" s="989">
        <v>0</v>
      </c>
      <c r="J337" s="961"/>
      <c r="K337" s="961"/>
      <c r="L337" s="960"/>
    </row>
    <row r="338" spans="1:12" hidden="1">
      <c r="A338" s="862" t="s">
        <v>314</v>
      </c>
      <c r="B338" s="979" t="s">
        <v>1001</v>
      </c>
      <c r="C338" s="962"/>
      <c r="D338" s="962"/>
      <c r="E338" s="962"/>
      <c r="F338" s="962"/>
      <c r="G338" s="984" t="s">
        <v>456</v>
      </c>
      <c r="H338" s="984" t="s">
        <v>456</v>
      </c>
      <c r="I338" s="984" t="s">
        <v>456</v>
      </c>
      <c r="J338" s="961"/>
      <c r="K338" s="961"/>
      <c r="L338" s="960"/>
    </row>
    <row r="339" spans="1:12" hidden="1">
      <c r="A339" s="862" t="s">
        <v>314</v>
      </c>
      <c r="B339" s="979" t="s">
        <v>1002</v>
      </c>
      <c r="C339" s="962"/>
      <c r="D339" s="962"/>
      <c r="E339" s="962"/>
      <c r="F339" s="962"/>
      <c r="G339" s="985">
        <v>0</v>
      </c>
      <c r="H339" s="985">
        <v>0</v>
      </c>
      <c r="I339" s="985">
        <v>0</v>
      </c>
      <c r="J339" s="961"/>
      <c r="K339" s="961"/>
      <c r="L339" s="960"/>
    </row>
    <row r="340" spans="1:12" hidden="1">
      <c r="A340" s="862" t="s">
        <v>314</v>
      </c>
      <c r="B340" s="979" t="s">
        <v>1003</v>
      </c>
      <c r="C340" s="962"/>
      <c r="D340" s="962"/>
      <c r="E340" s="962"/>
      <c r="F340" s="962"/>
      <c r="G340" s="985">
        <v>0</v>
      </c>
      <c r="H340" s="985">
        <v>0</v>
      </c>
      <c r="I340" s="985">
        <v>0</v>
      </c>
      <c r="J340" s="961"/>
      <c r="K340" s="961"/>
      <c r="L340" s="961"/>
    </row>
    <row r="341" spans="1:12" hidden="1">
      <c r="A341" s="862" t="s">
        <v>314</v>
      </c>
      <c r="B341" s="979" t="s">
        <v>1004</v>
      </c>
      <c r="C341" s="962"/>
      <c r="D341" s="962"/>
      <c r="E341" s="962"/>
      <c r="F341" s="962"/>
      <c r="G341" s="985">
        <v>0</v>
      </c>
      <c r="H341" s="985">
        <v>0</v>
      </c>
      <c r="I341" s="985">
        <v>0</v>
      </c>
      <c r="J341" s="961"/>
      <c r="K341" s="961"/>
      <c r="L341" s="1006"/>
    </row>
    <row r="342" spans="1:12" hidden="1">
      <c r="A342" s="862" t="s">
        <v>314</v>
      </c>
      <c r="B342" s="979" t="s">
        <v>1005</v>
      </c>
      <c r="C342" s="962"/>
      <c r="D342" s="962"/>
      <c r="E342" s="962"/>
      <c r="F342" s="962"/>
      <c r="G342" s="985">
        <v>0</v>
      </c>
      <c r="H342" s="985">
        <v>0</v>
      </c>
      <c r="I342" s="985">
        <v>0</v>
      </c>
      <c r="J342" s="961"/>
      <c r="K342" s="961"/>
      <c r="L342" s="962"/>
    </row>
    <row r="343" spans="1:12" ht="13.5" hidden="1" thickBot="1">
      <c r="A343" s="862" t="s">
        <v>314</v>
      </c>
      <c r="B343" s="969" t="s">
        <v>1006</v>
      </c>
      <c r="C343" s="981"/>
      <c r="D343" s="981"/>
      <c r="E343" s="981"/>
      <c r="F343" s="981"/>
      <c r="G343" s="989">
        <v>0</v>
      </c>
      <c r="H343" s="989">
        <v>0</v>
      </c>
      <c r="I343" s="989">
        <v>0</v>
      </c>
      <c r="J343" s="961"/>
      <c r="K343" s="961"/>
      <c r="L343" s="962"/>
    </row>
    <row r="344" spans="1:12" ht="13.5" hidden="1" thickBot="1">
      <c r="A344" s="862" t="s">
        <v>314</v>
      </c>
      <c r="B344" s="982" t="s">
        <v>1007</v>
      </c>
      <c r="C344" s="983"/>
      <c r="D344" s="983"/>
      <c r="E344" s="983"/>
      <c r="F344" s="983"/>
      <c r="G344" s="996">
        <f>SUBTOTAL(9,G339:G343)</f>
        <v>0</v>
      </c>
      <c r="H344" s="996">
        <f t="shared" ref="H344:I344" si="6">SUBTOTAL(9,H339:H343)</f>
        <v>0</v>
      </c>
      <c r="I344" s="996">
        <f t="shared" si="6"/>
        <v>0</v>
      </c>
      <c r="J344" s="961"/>
      <c r="K344" s="961"/>
      <c r="L344" s="962"/>
    </row>
    <row r="345" spans="1:12" ht="13.5" hidden="1" thickBot="1">
      <c r="A345" s="862" t="s">
        <v>314</v>
      </c>
      <c r="B345" s="982" t="s">
        <v>1008</v>
      </c>
      <c r="C345" s="983"/>
      <c r="D345" s="983"/>
      <c r="E345" s="983"/>
      <c r="F345" s="983"/>
      <c r="G345" s="970">
        <v>0</v>
      </c>
      <c r="H345" s="970">
        <v>0</v>
      </c>
      <c r="I345" s="970">
        <v>0</v>
      </c>
      <c r="J345" s="961"/>
      <c r="K345" s="961"/>
      <c r="L345" s="962"/>
    </row>
    <row r="346" spans="1:12" hidden="1">
      <c r="A346" s="862" t="s">
        <v>314</v>
      </c>
      <c r="B346" s="437"/>
      <c r="C346" s="909"/>
      <c r="D346" s="909"/>
      <c r="E346" s="909"/>
      <c r="F346" s="909"/>
      <c r="G346" s="909"/>
      <c r="H346" s="909"/>
      <c r="I346" s="909"/>
      <c r="J346" s="909"/>
      <c r="K346" s="909"/>
      <c r="L346" s="962"/>
    </row>
    <row r="347" spans="1:12" hidden="1">
      <c r="A347" s="862" t="s">
        <v>314</v>
      </c>
      <c r="B347" s="437"/>
      <c r="C347" s="405"/>
      <c r="D347" s="405"/>
      <c r="E347" s="405"/>
      <c r="F347" s="405"/>
      <c r="G347" s="405"/>
      <c r="H347" s="405"/>
      <c r="I347" s="405"/>
      <c r="J347" s="405"/>
      <c r="K347" s="405"/>
      <c r="L347" s="962"/>
    </row>
    <row r="348" spans="1:12" hidden="1">
      <c r="A348" s="862" t="s">
        <v>314</v>
      </c>
      <c r="B348" s="437"/>
      <c r="C348" s="405"/>
      <c r="D348" s="405"/>
      <c r="E348" s="405"/>
      <c r="F348" s="405"/>
      <c r="G348" s="405"/>
      <c r="H348" s="405"/>
      <c r="I348" s="405"/>
      <c r="J348" s="405"/>
      <c r="K348" s="405"/>
      <c r="L348" s="962"/>
    </row>
    <row r="349" spans="1:12" hidden="1">
      <c r="A349" s="862" t="s">
        <v>314</v>
      </c>
      <c r="B349" s="437"/>
      <c r="C349" s="405"/>
      <c r="D349" s="405"/>
      <c r="E349" s="405"/>
      <c r="F349" s="405"/>
      <c r="G349" s="405"/>
      <c r="H349" s="405"/>
      <c r="I349" s="405"/>
      <c r="J349" s="405"/>
      <c r="K349" s="405"/>
      <c r="L349" s="962"/>
    </row>
    <row r="350" spans="1:12" ht="18.75">
      <c r="A350" s="862" t="s">
        <v>1091</v>
      </c>
      <c r="B350" s="1208" t="s">
        <v>1114</v>
      </c>
      <c r="E350" s="491"/>
      <c r="L350" s="962"/>
    </row>
    <row r="351" spans="1:12" s="966" customFormat="1" ht="19.5" thickBot="1">
      <c r="A351" s="862" t="s">
        <v>1091</v>
      </c>
      <c r="B351" s="412"/>
      <c r="C351" s="907"/>
      <c r="D351" s="907"/>
      <c r="E351" s="491"/>
      <c r="F351" s="907"/>
      <c r="G351" s="907"/>
      <c r="H351" s="907"/>
      <c r="I351" s="907"/>
      <c r="J351" s="907"/>
      <c r="K351" s="907"/>
      <c r="L351" s="962"/>
    </row>
    <row r="352" spans="1:12" ht="26.25" thickBot="1">
      <c r="A352" s="160" t="s">
        <v>1054</v>
      </c>
      <c r="B352" s="1217" t="s">
        <v>1086</v>
      </c>
      <c r="C352" s="1218"/>
      <c r="D352" s="1218"/>
      <c r="E352" s="1218"/>
      <c r="F352" s="1219"/>
      <c r="G352" s="1220" t="s">
        <v>1080</v>
      </c>
      <c r="H352" s="1220" t="s">
        <v>1088</v>
      </c>
      <c r="I352" s="419"/>
      <c r="J352" s="419"/>
      <c r="K352" s="419"/>
      <c r="L352" s="439"/>
    </row>
    <row r="353" spans="1:12">
      <c r="A353" s="862" t="s">
        <v>1054</v>
      </c>
      <c r="B353" s="1462" t="s">
        <v>1085</v>
      </c>
      <c r="C353" s="1463"/>
      <c r="D353" s="1463"/>
      <c r="E353" s="1463"/>
      <c r="F353" s="1463"/>
      <c r="G353" s="1113">
        <v>0</v>
      </c>
      <c r="H353" s="1114">
        <v>0</v>
      </c>
      <c r="I353" s="419"/>
      <c r="J353" s="419"/>
      <c r="K353" s="419"/>
      <c r="L353" s="439"/>
    </row>
    <row r="354" spans="1:12">
      <c r="A354" s="862" t="s">
        <v>1054</v>
      </c>
      <c r="B354" s="1462" t="s">
        <v>1081</v>
      </c>
      <c r="C354" s="1463"/>
      <c r="D354" s="1463"/>
      <c r="E354" s="1463"/>
      <c r="F354" s="1463"/>
      <c r="G354" s="1115">
        <v>0</v>
      </c>
      <c r="H354" s="388">
        <v>0</v>
      </c>
      <c r="I354" s="419"/>
      <c r="J354" s="419"/>
      <c r="K354" s="419"/>
      <c r="L354" s="439"/>
    </row>
    <row r="355" spans="1:12" ht="13.5" thickBot="1">
      <c r="A355" s="862" t="s">
        <v>1054</v>
      </c>
      <c r="B355" s="1410" t="s">
        <v>1082</v>
      </c>
      <c r="C355" s="1411"/>
      <c r="D355" s="1411"/>
      <c r="E355" s="1411"/>
      <c r="F355" s="1411"/>
      <c r="G355" s="1187">
        <v>0</v>
      </c>
      <c r="H355" s="389">
        <v>0</v>
      </c>
      <c r="I355" s="419"/>
      <c r="J355" s="419"/>
      <c r="K355" s="419"/>
      <c r="L355" s="439"/>
    </row>
    <row r="356" spans="1:12" ht="13.5" thickBot="1">
      <c r="A356" s="862" t="s">
        <v>1054</v>
      </c>
      <c r="B356" s="1410" t="s">
        <v>1089</v>
      </c>
      <c r="C356" s="1411"/>
      <c r="D356" s="1411"/>
      <c r="E356" s="1411"/>
      <c r="F356" s="1411"/>
      <c r="G356" s="1221">
        <f>SUBTOTAL(9,G353:G355)</f>
        <v>0</v>
      </c>
      <c r="H356" s="1222">
        <f>SUBTOTAL(9,H353:H355)</f>
        <v>0</v>
      </c>
      <c r="I356" s="419"/>
      <c r="J356" s="419"/>
      <c r="K356" s="419"/>
      <c r="L356" s="439"/>
    </row>
    <row r="357" spans="1:12">
      <c r="A357" s="862" t="s">
        <v>1054</v>
      </c>
      <c r="B357" s="438" t="s">
        <v>1300</v>
      </c>
      <c r="C357" s="907"/>
      <c r="D357" s="907"/>
      <c r="E357" s="907"/>
      <c r="F357" s="907"/>
      <c r="G357" s="907"/>
      <c r="H357" s="960"/>
      <c r="I357" s="419"/>
      <c r="J357" s="419"/>
      <c r="K357" s="419"/>
      <c r="L357" s="1122"/>
    </row>
    <row r="358" spans="1:12" ht="13.5" thickBot="1">
      <c r="A358" s="862" t="s">
        <v>1054</v>
      </c>
      <c r="B358" s="960"/>
      <c r="C358" s="960"/>
      <c r="D358" s="960"/>
      <c r="E358" s="960"/>
      <c r="F358" s="960"/>
      <c r="G358" s="960"/>
      <c r="H358" s="960"/>
      <c r="I358" s="419"/>
      <c r="J358" s="419"/>
      <c r="K358" s="419"/>
      <c r="L358" s="422"/>
    </row>
    <row r="359" spans="1:12" ht="26.25" thickBot="1">
      <c r="A359" s="862" t="s">
        <v>1054</v>
      </c>
      <c r="B359" s="1217" t="s">
        <v>1087</v>
      </c>
      <c r="C359" s="1218"/>
      <c r="D359" s="1218"/>
      <c r="E359" s="1218"/>
      <c r="F359" s="1219"/>
      <c r="G359" s="1220" t="s">
        <v>1080</v>
      </c>
      <c r="H359" s="1220" t="s">
        <v>1088</v>
      </c>
      <c r="I359" s="419"/>
      <c r="J359" s="419"/>
      <c r="K359" s="419"/>
      <c r="L359" s="419"/>
    </row>
    <row r="360" spans="1:12" ht="13.5" thickBot="1">
      <c r="A360" s="862" t="s">
        <v>1054</v>
      </c>
      <c r="B360" s="1410" t="s">
        <v>1083</v>
      </c>
      <c r="C360" s="1411"/>
      <c r="D360" s="1411"/>
      <c r="E360" s="1411"/>
      <c r="F360" s="1411"/>
      <c r="G360" s="1187">
        <v>0</v>
      </c>
      <c r="H360" s="389">
        <v>0</v>
      </c>
      <c r="I360" s="419"/>
      <c r="J360" s="419"/>
      <c r="K360" s="419"/>
      <c r="L360" s="419"/>
    </row>
    <row r="361" spans="1:12">
      <c r="A361" s="862" t="s">
        <v>1054</v>
      </c>
      <c r="B361" s="438" t="s">
        <v>1301</v>
      </c>
      <c r="C361" s="419"/>
      <c r="D361" s="419"/>
      <c r="E361" s="419"/>
      <c r="F361" s="419"/>
      <c r="G361" s="419"/>
      <c r="H361" s="439"/>
      <c r="I361" s="419"/>
      <c r="J361" s="419"/>
      <c r="K361" s="419"/>
      <c r="L361" s="419"/>
    </row>
    <row r="362" spans="1:12">
      <c r="A362" s="862" t="s">
        <v>1054</v>
      </c>
      <c r="B362" s="419"/>
      <c r="C362" s="419"/>
      <c r="D362" s="419"/>
      <c r="E362" s="419"/>
      <c r="F362" s="419"/>
      <c r="G362" s="419"/>
      <c r="H362" s="439"/>
      <c r="I362" s="419"/>
      <c r="J362" s="419"/>
      <c r="K362" s="419"/>
      <c r="L362" s="419"/>
    </row>
    <row r="363" spans="1:12" ht="13.5" thickBot="1">
      <c r="A363" s="862" t="s">
        <v>1091</v>
      </c>
      <c r="B363" s="390" t="s">
        <v>135</v>
      </c>
      <c r="J363" s="1073"/>
    </row>
    <row r="364" spans="1:12" s="966" customFormat="1">
      <c r="A364" s="862" t="s">
        <v>1091</v>
      </c>
      <c r="B364" s="733" t="s">
        <v>1231</v>
      </c>
      <c r="C364" s="733" t="s">
        <v>135</v>
      </c>
      <c r="D364" s="734" t="s">
        <v>135</v>
      </c>
      <c r="E364" s="734" t="s">
        <v>135</v>
      </c>
      <c r="F364" s="734" t="s">
        <v>135</v>
      </c>
      <c r="G364" s="734" t="s">
        <v>135</v>
      </c>
      <c r="H364" s="734" t="s">
        <v>135</v>
      </c>
      <c r="I364" s="479"/>
      <c r="J364" s="907"/>
      <c r="K364" s="907"/>
      <c r="L364" s="907"/>
    </row>
    <row r="365" spans="1:12" s="966" customFormat="1" ht="26.25" thickBot="1">
      <c r="A365" s="862" t="s">
        <v>1091</v>
      </c>
      <c r="B365" s="735" t="str">
        <f>" Antall beboere i institusjon 1)  pr  31.08. - etter alder  "</f>
        <v xml:space="preserve"> Antall beboere i institusjon 1)  pr  31.08. - etter alder  </v>
      </c>
      <c r="C365" s="736" t="s">
        <v>60</v>
      </c>
      <c r="D365" s="737" t="s">
        <v>61</v>
      </c>
      <c r="E365" s="1223" t="s">
        <v>62</v>
      </c>
      <c r="F365" s="737" t="s">
        <v>1232</v>
      </c>
      <c r="G365" s="737" t="s">
        <v>195</v>
      </c>
      <c r="H365" s="737" t="s">
        <v>1233</v>
      </c>
      <c r="I365" s="738" t="s">
        <v>457</v>
      </c>
      <c r="J365" s="907"/>
      <c r="K365" s="907"/>
      <c r="L365" s="907"/>
    </row>
    <row r="366" spans="1:12" s="1002" customFormat="1" ht="13.5" thickBot="1">
      <c r="A366" s="862" t="s">
        <v>1091</v>
      </c>
      <c r="B366" s="558" t="s">
        <v>1234</v>
      </c>
      <c r="C366" s="1417" t="s">
        <v>1240</v>
      </c>
      <c r="D366" s="1418"/>
      <c r="E366" s="1418"/>
      <c r="F366" s="1418"/>
      <c r="G366" s="1418"/>
      <c r="H366" s="1418"/>
      <c r="I366" s="1419"/>
      <c r="J366" s="907"/>
      <c r="K366" s="907"/>
    </row>
    <row r="367" spans="1:12" s="1002" customFormat="1">
      <c r="A367" s="862" t="s">
        <v>1091</v>
      </c>
      <c r="B367" s="904" t="s">
        <v>1235</v>
      </c>
      <c r="C367" s="1420"/>
      <c r="D367" s="1420"/>
      <c r="E367" s="1420"/>
      <c r="F367" s="1420"/>
      <c r="G367" s="1420"/>
      <c r="H367" s="1420"/>
      <c r="I367" s="1421"/>
      <c r="J367" s="907"/>
      <c r="K367" s="907"/>
    </row>
    <row r="368" spans="1:12" s="1002" customFormat="1">
      <c r="A368" s="862" t="s">
        <v>1091</v>
      </c>
      <c r="B368" s="739" t="s">
        <v>1236</v>
      </c>
      <c r="C368" s="1420"/>
      <c r="D368" s="1420"/>
      <c r="E368" s="1420"/>
      <c r="F368" s="1420"/>
      <c r="G368" s="1420"/>
      <c r="H368" s="1420"/>
      <c r="I368" s="1421"/>
      <c r="J368" s="907"/>
      <c r="K368" s="907"/>
    </row>
    <row r="369" spans="1:11" s="1002" customFormat="1">
      <c r="A369" s="862" t="s">
        <v>1091</v>
      </c>
      <c r="B369" s="739" t="s">
        <v>1237</v>
      </c>
      <c r="C369" s="1420"/>
      <c r="D369" s="1420"/>
      <c r="E369" s="1420"/>
      <c r="F369" s="1420"/>
      <c r="G369" s="1420"/>
      <c r="H369" s="1420"/>
      <c r="I369" s="1421"/>
      <c r="J369" s="907"/>
      <c r="K369" s="907"/>
    </row>
    <row r="370" spans="1:11" s="1002" customFormat="1">
      <c r="A370" s="862" t="s">
        <v>1091</v>
      </c>
      <c r="B370" s="739" t="s">
        <v>1238</v>
      </c>
      <c r="C370" s="1420"/>
      <c r="D370" s="1420"/>
      <c r="E370" s="1420"/>
      <c r="F370" s="1420"/>
      <c r="G370" s="1420"/>
      <c r="H370" s="1420"/>
      <c r="I370" s="1421"/>
      <c r="J370" s="907"/>
      <c r="K370" s="907"/>
    </row>
    <row r="371" spans="1:11" s="1002" customFormat="1" ht="15" customHeight="1">
      <c r="A371" s="862" t="s">
        <v>1091</v>
      </c>
      <c r="B371" s="739" t="s">
        <v>1239</v>
      </c>
      <c r="C371" s="1420"/>
      <c r="D371" s="1420"/>
      <c r="E371" s="1420"/>
      <c r="F371" s="1420"/>
      <c r="G371" s="1420"/>
      <c r="H371" s="1420"/>
      <c r="I371" s="1421"/>
      <c r="J371" s="907"/>
      <c r="K371" s="907"/>
    </row>
    <row r="372" spans="1:11" s="1002" customFormat="1">
      <c r="A372" s="862" t="s">
        <v>1091</v>
      </c>
      <c r="B372" s="739" t="s">
        <v>1241</v>
      </c>
      <c r="C372" s="1420"/>
      <c r="D372" s="1420"/>
      <c r="E372" s="1420"/>
      <c r="F372" s="1420"/>
      <c r="G372" s="1420"/>
      <c r="H372" s="1420"/>
      <c r="I372" s="1421"/>
      <c r="J372" s="907"/>
      <c r="K372" s="907"/>
    </row>
    <row r="373" spans="1:11" s="1002" customFormat="1" ht="13.5" thickBot="1">
      <c r="A373" s="862" t="s">
        <v>1091</v>
      </c>
      <c r="B373" s="1359" t="s">
        <v>1396</v>
      </c>
      <c r="C373" s="1420"/>
      <c r="D373" s="1420"/>
      <c r="E373" s="1420"/>
      <c r="F373" s="1420"/>
      <c r="G373" s="1420"/>
      <c r="H373" s="1420"/>
      <c r="I373" s="1421"/>
      <c r="J373" s="907"/>
      <c r="K373" s="907"/>
    </row>
    <row r="374" spans="1:11" s="1002" customFormat="1" ht="13.5" thickBot="1">
      <c r="A374" s="862" t="s">
        <v>1091</v>
      </c>
      <c r="B374" s="906" t="s">
        <v>136</v>
      </c>
      <c r="C374" s="1422"/>
      <c r="D374" s="1423"/>
      <c r="E374" s="1423"/>
      <c r="F374" s="1423"/>
      <c r="G374" s="1423"/>
      <c r="H374" s="1423"/>
      <c r="I374" s="1424"/>
      <c r="J374" s="907"/>
      <c r="K374" s="907"/>
    </row>
    <row r="375" spans="1:11" s="1002" customFormat="1" ht="13.5" thickBot="1">
      <c r="A375" s="862" t="s">
        <v>1091</v>
      </c>
      <c r="B375" s="427" t="s">
        <v>1242</v>
      </c>
      <c r="C375" s="1417" t="s">
        <v>1240</v>
      </c>
      <c r="D375" s="1418"/>
      <c r="E375" s="1418"/>
      <c r="F375" s="1418"/>
      <c r="G375" s="1418"/>
      <c r="H375" s="1418"/>
      <c r="I375" s="1419"/>
      <c r="J375" s="907"/>
      <c r="K375" s="907"/>
    </row>
    <row r="376" spans="1:11" s="1002" customFormat="1">
      <c r="A376" s="862" t="s">
        <v>1091</v>
      </c>
      <c r="B376" s="905" t="s">
        <v>1235</v>
      </c>
      <c r="C376" s="1425"/>
      <c r="D376" s="1420"/>
      <c r="E376" s="1420"/>
      <c r="F376" s="1420"/>
      <c r="G376" s="1420"/>
      <c r="H376" s="1420"/>
      <c r="I376" s="1421"/>
      <c r="J376" s="907"/>
      <c r="K376" s="907" t="s">
        <v>135</v>
      </c>
    </row>
    <row r="377" spans="1:11" s="1002" customFormat="1" ht="25.5">
      <c r="A377" s="862" t="s">
        <v>1091</v>
      </c>
      <c r="B377" s="739" t="s">
        <v>1243</v>
      </c>
      <c r="C377" s="1425"/>
      <c r="D377" s="1420"/>
      <c r="E377" s="1420"/>
      <c r="F377" s="1420"/>
      <c r="G377" s="1420"/>
      <c r="H377" s="1420"/>
      <c r="I377" s="1421"/>
      <c r="J377" s="907"/>
      <c r="K377" s="907"/>
    </row>
    <row r="378" spans="1:11" s="1002" customFormat="1" ht="25.5">
      <c r="A378" s="862" t="s">
        <v>1091</v>
      </c>
      <c r="B378" s="739" t="s">
        <v>1244</v>
      </c>
      <c r="C378" s="1425"/>
      <c r="D378" s="1420"/>
      <c r="E378" s="1420"/>
      <c r="F378" s="1420"/>
      <c r="G378" s="1420"/>
      <c r="H378" s="1420"/>
      <c r="I378" s="1421"/>
      <c r="J378" s="907"/>
      <c r="K378" s="907"/>
    </row>
    <row r="379" spans="1:11" s="1002" customFormat="1" ht="25.5">
      <c r="A379" s="862" t="s">
        <v>1091</v>
      </c>
      <c r="B379" s="739" t="s">
        <v>1245</v>
      </c>
      <c r="C379" s="1425"/>
      <c r="D379" s="1420"/>
      <c r="E379" s="1420"/>
      <c r="F379" s="1420"/>
      <c r="G379" s="1420"/>
      <c r="H379" s="1420"/>
      <c r="I379" s="1421"/>
      <c r="J379" s="907"/>
      <c r="K379" s="907"/>
    </row>
    <row r="380" spans="1:11" s="1002" customFormat="1" ht="25.5">
      <c r="A380" s="862" t="s">
        <v>1091</v>
      </c>
      <c r="B380" s="739" t="s">
        <v>1246</v>
      </c>
      <c r="C380" s="1425"/>
      <c r="D380" s="1420"/>
      <c r="E380" s="1420"/>
      <c r="F380" s="1420"/>
      <c r="G380" s="1420"/>
      <c r="H380" s="1420"/>
      <c r="I380" s="1421"/>
      <c r="J380" s="907"/>
      <c r="K380" s="907"/>
    </row>
    <row r="381" spans="1:11" s="1002" customFormat="1">
      <c r="A381" s="862" t="s">
        <v>1091</v>
      </c>
      <c r="B381" s="739" t="s">
        <v>1247</v>
      </c>
      <c r="C381" s="1425"/>
      <c r="D381" s="1420"/>
      <c r="E381" s="1420"/>
      <c r="F381" s="1420"/>
      <c r="G381" s="1420"/>
      <c r="H381" s="1420"/>
      <c r="I381" s="1421"/>
      <c r="J381" s="907"/>
      <c r="K381" s="907"/>
    </row>
    <row r="382" spans="1:11" s="1002" customFormat="1">
      <c r="A382" s="862" t="s">
        <v>1091</v>
      </c>
      <c r="B382" s="739" t="s">
        <v>1248</v>
      </c>
      <c r="C382" s="1425"/>
      <c r="D382" s="1420"/>
      <c r="E382" s="1420"/>
      <c r="F382" s="1420"/>
      <c r="G382" s="1420"/>
      <c r="H382" s="1420"/>
      <c r="I382" s="1421"/>
      <c r="J382" s="907"/>
      <c r="K382" s="907"/>
    </row>
    <row r="383" spans="1:11" s="1002" customFormat="1" ht="13.5" thickBot="1">
      <c r="A383" s="862" t="s">
        <v>1091</v>
      </c>
      <c r="B383" s="739" t="s">
        <v>1249</v>
      </c>
      <c r="C383" s="1425"/>
      <c r="D383" s="1420"/>
      <c r="E383" s="1420"/>
      <c r="F383" s="1420"/>
      <c r="G383" s="1420"/>
      <c r="H383" s="1420"/>
      <c r="I383" s="1421"/>
      <c r="J383" s="907"/>
      <c r="K383" s="907" t="s">
        <v>135</v>
      </c>
    </row>
    <row r="384" spans="1:11" s="1002" customFormat="1" ht="13.5" thickBot="1">
      <c r="A384" s="862" t="s">
        <v>1091</v>
      </c>
      <c r="B384" s="490" t="s">
        <v>136</v>
      </c>
      <c r="C384" s="1422"/>
      <c r="D384" s="1423"/>
      <c r="E384" s="1423"/>
      <c r="F384" s="1423"/>
      <c r="G384" s="1423"/>
      <c r="H384" s="1423"/>
      <c r="I384" s="1424"/>
      <c r="J384" s="907"/>
      <c r="K384" s="907"/>
    </row>
    <row r="385" spans="1:12" s="1002" customFormat="1" ht="26.25" thickBot="1">
      <c r="A385" s="862" t="s">
        <v>1091</v>
      </c>
      <c r="B385" s="509" t="s">
        <v>1250</v>
      </c>
      <c r="C385" s="1426" t="s">
        <v>1240</v>
      </c>
      <c r="D385" s="1427"/>
      <c r="E385" s="1427"/>
      <c r="F385" s="1427"/>
      <c r="G385" s="1427"/>
      <c r="H385" s="1427"/>
      <c r="I385" s="1428"/>
      <c r="J385" s="907"/>
      <c r="K385" s="907"/>
    </row>
    <row r="386" spans="1:12" s="1002" customFormat="1">
      <c r="A386" s="862" t="s">
        <v>1091</v>
      </c>
      <c r="B386" s="905" t="s">
        <v>1235</v>
      </c>
      <c r="C386" s="1429"/>
      <c r="D386" s="1430"/>
      <c r="E386" s="1430"/>
      <c r="F386" s="1430"/>
      <c r="G386" s="1430"/>
      <c r="H386" s="1430"/>
      <c r="I386" s="1431"/>
      <c r="J386" s="907"/>
      <c r="K386" s="907"/>
    </row>
    <row r="387" spans="1:12" s="1002" customFormat="1">
      <c r="A387" s="862" t="s">
        <v>1091</v>
      </c>
      <c r="B387" s="739" t="s">
        <v>1251</v>
      </c>
      <c r="C387" s="1429"/>
      <c r="D387" s="1430"/>
      <c r="E387" s="1430"/>
      <c r="F387" s="1430"/>
      <c r="G387" s="1430"/>
      <c r="H387" s="1430"/>
      <c r="I387" s="1431"/>
      <c r="J387" s="907"/>
      <c r="K387" s="907"/>
    </row>
    <row r="388" spans="1:12" s="1002" customFormat="1" ht="13.5" thickBot="1">
      <c r="A388" s="862" t="s">
        <v>1091</v>
      </c>
      <c r="B388" s="739" t="s">
        <v>1252</v>
      </c>
      <c r="C388" s="1429"/>
      <c r="D388" s="1430"/>
      <c r="E388" s="1430"/>
      <c r="F388" s="1430"/>
      <c r="G388" s="1430"/>
      <c r="H388" s="1430"/>
      <c r="I388" s="1431"/>
      <c r="J388" s="907"/>
      <c r="K388" s="907"/>
    </row>
    <row r="389" spans="1:12" s="1002" customFormat="1" ht="13.5" thickBot="1">
      <c r="A389" s="862" t="s">
        <v>1091</v>
      </c>
      <c r="B389" s="904" t="s">
        <v>136</v>
      </c>
      <c r="C389" s="1432"/>
      <c r="D389" s="1433"/>
      <c r="E389" s="1433"/>
      <c r="F389" s="1433"/>
      <c r="G389" s="1433"/>
      <c r="H389" s="1433"/>
      <c r="I389" s="1434"/>
      <c r="J389" s="907"/>
      <c r="K389" s="907"/>
    </row>
    <row r="390" spans="1:12" s="1002" customFormat="1" ht="39" thickBot="1">
      <c r="A390" s="862" t="s">
        <v>1091</v>
      </c>
      <c r="B390" s="1374" t="s">
        <v>1414</v>
      </c>
      <c r="C390" s="1372"/>
      <c r="D390" s="1372"/>
      <c r="E390" s="1372"/>
      <c r="F390" s="1372"/>
      <c r="G390" s="1372"/>
      <c r="H390" s="1372"/>
      <c r="I390" s="1373"/>
      <c r="J390" s="907"/>
      <c r="K390" s="907"/>
    </row>
    <row r="391" spans="1:12" s="1002" customFormat="1" ht="26.25" thickBot="1">
      <c r="A391" s="862" t="s">
        <v>1091</v>
      </c>
      <c r="B391" s="1375" t="s">
        <v>1453</v>
      </c>
      <c r="C391" s="1372"/>
      <c r="D391" s="1372"/>
      <c r="E391" s="1372"/>
      <c r="F391" s="1372"/>
      <c r="G391" s="1372"/>
      <c r="H391" s="1372"/>
      <c r="I391" s="1373"/>
      <c r="J391" s="907"/>
      <c r="K391" s="907"/>
    </row>
    <row r="392" spans="1:12" s="1002" customFormat="1" ht="26.25" thickBot="1">
      <c r="A392" s="862" t="s">
        <v>1091</v>
      </c>
      <c r="B392" s="509" t="s">
        <v>1253</v>
      </c>
      <c r="C392" s="1432"/>
      <c r="D392" s="1433"/>
      <c r="E392" s="1433"/>
      <c r="F392" s="1433"/>
      <c r="G392" s="1433"/>
      <c r="H392" s="1433"/>
      <c r="I392" s="1434"/>
      <c r="J392" s="907"/>
      <c r="K392" s="907"/>
    </row>
    <row r="393" spans="1:12" s="1002" customFormat="1">
      <c r="A393" s="862" t="s">
        <v>1091</v>
      </c>
      <c r="B393" s="1023" t="s">
        <v>1485</v>
      </c>
      <c r="C393" s="1130"/>
      <c r="D393" s="1130"/>
      <c r="E393" s="1130"/>
      <c r="F393" s="1130"/>
      <c r="G393" s="1130"/>
      <c r="H393" s="1130"/>
      <c r="I393" s="1130"/>
      <c r="J393" s="1130"/>
      <c r="K393" s="1130"/>
      <c r="L393" s="1130"/>
    </row>
    <row r="394" spans="1:12" s="1002" customFormat="1">
      <c r="A394" s="862" t="s">
        <v>1091</v>
      </c>
      <c r="B394" s="1023" t="s">
        <v>1254</v>
      </c>
      <c r="C394" s="1130"/>
      <c r="D394" s="1130"/>
      <c r="E394" s="1130"/>
      <c r="F394" s="1130"/>
      <c r="G394" s="1130"/>
      <c r="H394" s="1130"/>
      <c r="I394" s="1130"/>
      <c r="J394" s="1130"/>
      <c r="K394" s="1130"/>
      <c r="L394" s="1130"/>
    </row>
    <row r="395" spans="1:12" s="966" customFormat="1">
      <c r="A395" s="862" t="s">
        <v>1091</v>
      </c>
      <c r="B395" s="740" t="s">
        <v>1119</v>
      </c>
      <c r="C395" s="909"/>
      <c r="D395" s="909"/>
      <c r="E395" s="909"/>
      <c r="F395" s="909"/>
      <c r="G395" s="909"/>
      <c r="H395" s="909"/>
      <c r="I395" s="909"/>
      <c r="J395" s="909"/>
      <c r="K395" s="909"/>
    </row>
    <row r="396" spans="1:12" s="966" customFormat="1">
      <c r="A396" s="862" t="s">
        <v>1091</v>
      </c>
      <c r="B396" s="740" t="s">
        <v>1120</v>
      </c>
      <c r="C396" s="909"/>
      <c r="D396" s="909"/>
      <c r="E396" s="909"/>
      <c r="F396" s="909"/>
      <c r="G396" s="909"/>
      <c r="H396" s="909"/>
      <c r="I396" s="909"/>
      <c r="J396" s="909"/>
      <c r="K396" s="909"/>
    </row>
    <row r="397" spans="1:12" s="966" customFormat="1">
      <c r="A397" s="862" t="s">
        <v>1091</v>
      </c>
      <c r="B397" s="740" t="s">
        <v>972</v>
      </c>
      <c r="C397" s="909"/>
      <c r="D397" s="909"/>
      <c r="E397" s="909"/>
      <c r="F397" s="909"/>
      <c r="G397" s="909"/>
      <c r="H397" s="909"/>
      <c r="I397" s="909"/>
      <c r="J397" s="909" t="s">
        <v>135</v>
      </c>
      <c r="K397" s="909" t="s">
        <v>135</v>
      </c>
    </row>
    <row r="398" spans="1:12" s="1002" customFormat="1">
      <c r="A398" s="862" t="s">
        <v>1091</v>
      </c>
      <c r="B398" s="740" t="s">
        <v>701</v>
      </c>
      <c r="C398" s="909"/>
      <c r="D398" s="909"/>
      <c r="E398" s="909"/>
      <c r="F398" s="909"/>
      <c r="G398" s="909"/>
      <c r="H398" s="909"/>
      <c r="I398" s="909"/>
      <c r="J398" s="909"/>
      <c r="K398" s="909"/>
    </row>
    <row r="399" spans="1:12" s="1002" customFormat="1">
      <c r="A399" s="862" t="s">
        <v>1091</v>
      </c>
      <c r="B399" s="740" t="s">
        <v>1431</v>
      </c>
      <c r="C399" s="909"/>
      <c r="D399" s="909"/>
      <c r="E399" s="909"/>
      <c r="F399" s="909"/>
      <c r="G399" s="909"/>
      <c r="H399" s="909"/>
      <c r="I399" s="909"/>
      <c r="J399" s="909"/>
      <c r="K399" s="909"/>
    </row>
    <row r="400" spans="1:12" s="1002" customFormat="1">
      <c r="A400" s="862" t="s">
        <v>1091</v>
      </c>
      <c r="B400" s="740" t="s">
        <v>1432</v>
      </c>
      <c r="C400" s="909"/>
      <c r="D400" s="909"/>
      <c r="E400" s="909"/>
      <c r="F400" s="909"/>
      <c r="G400" s="909"/>
      <c r="H400" s="909"/>
      <c r="I400" s="909"/>
      <c r="J400" s="909"/>
      <c r="K400" s="909"/>
    </row>
    <row r="401" spans="1:12" s="1002" customFormat="1">
      <c r="A401" s="862" t="s">
        <v>1091</v>
      </c>
      <c r="B401" s="740" t="s">
        <v>1433</v>
      </c>
      <c r="C401" s="909"/>
      <c r="D401" s="909"/>
      <c r="E401" s="909"/>
      <c r="F401" s="909"/>
      <c r="G401" s="909"/>
      <c r="H401" s="909"/>
      <c r="I401" s="909"/>
      <c r="J401" s="909"/>
      <c r="K401" s="909"/>
    </row>
    <row r="402" spans="1:12" ht="13.5" thickBot="1">
      <c r="A402" s="862" t="s">
        <v>1054</v>
      </c>
      <c r="B402" s="425"/>
      <c r="C402" s="405"/>
      <c r="D402" s="405"/>
      <c r="E402" s="405"/>
      <c r="F402" s="405"/>
      <c r="G402" s="405"/>
      <c r="H402" s="405"/>
      <c r="I402" s="405"/>
      <c r="J402" s="405"/>
      <c r="K402" s="405"/>
    </row>
    <row r="403" spans="1:12">
      <c r="A403" s="862" t="s">
        <v>1054</v>
      </c>
      <c r="B403" s="1224" t="s">
        <v>522</v>
      </c>
      <c r="C403" s="1225"/>
      <c r="D403" s="1225"/>
      <c r="E403" s="1225"/>
      <c r="F403" s="1225"/>
      <c r="G403" s="1226"/>
      <c r="H403" s="1227"/>
      <c r="I403" s="1228"/>
      <c r="J403" s="907"/>
      <c r="K403" s="907"/>
    </row>
    <row r="404" spans="1:12">
      <c r="A404" s="862" t="s">
        <v>1054</v>
      </c>
      <c r="B404" s="1229" t="s">
        <v>1452</v>
      </c>
      <c r="C404" s="1230"/>
      <c r="D404" s="1230"/>
      <c r="E404" s="1230"/>
      <c r="F404" s="1230"/>
      <c r="G404" s="1229"/>
      <c r="H404" s="1231"/>
      <c r="I404" s="1232"/>
      <c r="J404" s="907"/>
      <c r="K404" s="907"/>
    </row>
    <row r="405" spans="1:12" ht="13.5" thickBot="1">
      <c r="A405" s="862" t="s">
        <v>1054</v>
      </c>
      <c r="B405" s="1233" t="str">
        <f>""</f>
        <v/>
      </c>
      <c r="C405" s="1234"/>
      <c r="D405" s="1234"/>
      <c r="E405" s="1234"/>
      <c r="F405" s="1234"/>
      <c r="G405" s="1235"/>
      <c r="H405" s="1235" t="s">
        <v>284</v>
      </c>
      <c r="I405" s="1236"/>
      <c r="J405" s="907"/>
      <c r="K405" s="907"/>
    </row>
    <row r="406" spans="1:12">
      <c r="A406" s="862" t="s">
        <v>1054</v>
      </c>
      <c r="B406" s="417" t="s">
        <v>1280</v>
      </c>
      <c r="C406" s="467"/>
      <c r="D406" s="909"/>
      <c r="E406" s="909"/>
      <c r="F406" s="909"/>
      <c r="G406" s="743" t="s">
        <v>1189</v>
      </c>
      <c r="H406" s="743" t="s">
        <v>1190</v>
      </c>
      <c r="I406" s="480" t="s">
        <v>650</v>
      </c>
      <c r="J406" s="907"/>
      <c r="K406" s="907"/>
    </row>
    <row r="407" spans="1:12" ht="25.9" customHeight="1">
      <c r="A407" s="862" t="s">
        <v>1054</v>
      </c>
      <c r="B407" s="417"/>
      <c r="C407" s="467"/>
      <c r="D407" s="909"/>
      <c r="E407" s="909"/>
      <c r="F407" s="909"/>
      <c r="G407" s="1209" t="s">
        <v>1192</v>
      </c>
      <c r="H407" s="1209" t="s">
        <v>1191</v>
      </c>
      <c r="I407" s="1210" t="s">
        <v>660</v>
      </c>
      <c r="J407" s="907"/>
      <c r="K407" s="907"/>
    </row>
    <row r="408" spans="1:12" ht="13.5" thickBot="1">
      <c r="A408" s="862" t="s">
        <v>1054</v>
      </c>
      <c r="B408" s="417" t="s">
        <v>1221</v>
      </c>
      <c r="C408" s="467"/>
      <c r="D408" s="909"/>
      <c r="E408" s="909"/>
      <c r="F408" s="909"/>
      <c r="G408" s="1211" t="s">
        <v>513</v>
      </c>
      <c r="H408" s="1211" t="s">
        <v>513</v>
      </c>
      <c r="I408" s="1211" t="s">
        <v>513</v>
      </c>
      <c r="J408" s="907"/>
      <c r="K408" s="907"/>
      <c r="L408" s="8"/>
    </row>
    <row r="409" spans="1:12">
      <c r="A409" s="862" t="s">
        <v>1054</v>
      </c>
      <c r="B409" s="1435" t="s">
        <v>1211</v>
      </c>
      <c r="C409" s="1436"/>
      <c r="D409" s="1436"/>
      <c r="E409" s="1436"/>
      <c r="F409" s="1437"/>
      <c r="G409" s="1190">
        <v>0</v>
      </c>
      <c r="H409" s="562">
        <v>0</v>
      </c>
      <c r="I409" s="817">
        <f>SUBTOTAL(9,G409:H409)</f>
        <v>0</v>
      </c>
      <c r="J409" s="907"/>
      <c r="K409" s="907"/>
      <c r="L409" s="8"/>
    </row>
    <row r="410" spans="1:12" s="966" customFormat="1" ht="30" hidden="1" customHeight="1">
      <c r="A410" s="862" t="s">
        <v>314</v>
      </c>
      <c r="B410" s="1438" t="s">
        <v>1209</v>
      </c>
      <c r="C410" s="1439"/>
      <c r="D410" s="1439"/>
      <c r="E410" s="1439"/>
      <c r="F410" s="1440"/>
      <c r="G410" s="1303">
        <v>0</v>
      </c>
      <c r="H410" s="1304">
        <v>0</v>
      </c>
      <c r="I410" s="1076">
        <f>SUBTOTAL(9,G410:H410)</f>
        <v>0</v>
      </c>
      <c r="J410" s="907"/>
      <c r="K410" s="907"/>
    </row>
    <row r="411" spans="1:12">
      <c r="A411" s="862" t="s">
        <v>1054</v>
      </c>
      <c r="B411" s="1441" t="s">
        <v>355</v>
      </c>
      <c r="C411" s="1442"/>
      <c r="D411" s="1442"/>
      <c r="E411" s="1442"/>
      <c r="F411" s="1443"/>
      <c r="G411" s="1303">
        <v>0</v>
      </c>
      <c r="H411" s="1304">
        <v>0</v>
      </c>
      <c r="I411" s="1076">
        <f>SUBTOTAL(9,G411:H411)</f>
        <v>0</v>
      </c>
      <c r="J411" s="907"/>
      <c r="K411" s="907"/>
      <c r="L411" s="8"/>
    </row>
    <row r="412" spans="1:12" ht="13.5" thickBot="1">
      <c r="A412" s="862" t="s">
        <v>1054</v>
      </c>
      <c r="B412" s="1444" t="s">
        <v>1338</v>
      </c>
      <c r="C412" s="1445"/>
      <c r="D412" s="1445"/>
      <c r="E412" s="1445"/>
      <c r="F412" s="1446"/>
      <c r="G412" s="1190">
        <v>0</v>
      </c>
      <c r="H412" s="562">
        <v>0</v>
      </c>
      <c r="I412" s="817">
        <f>SUBTOTAL(9,G412:H412)</f>
        <v>0</v>
      </c>
      <c r="J412" s="907"/>
      <c r="K412" s="907"/>
      <c r="L412" s="8"/>
    </row>
    <row r="413" spans="1:12" ht="13.5" thickBot="1">
      <c r="A413" s="862" t="s">
        <v>1054</v>
      </c>
      <c r="B413" s="1447" t="s">
        <v>410</v>
      </c>
      <c r="C413" s="1448"/>
      <c r="D413" s="1448"/>
      <c r="E413" s="1448"/>
      <c r="F413" s="1449"/>
      <c r="G413" s="820">
        <f>G409+G411+G412</f>
        <v>0</v>
      </c>
      <c r="H413" s="915">
        <f t="shared" ref="H413:I413" si="7">H409+H411+H412</f>
        <v>0</v>
      </c>
      <c r="I413" s="915">
        <f t="shared" si="7"/>
        <v>0</v>
      </c>
      <c r="J413" s="907"/>
      <c r="K413" s="907"/>
      <c r="L413" s="8"/>
    </row>
    <row r="414" spans="1:12" ht="28.9" customHeight="1" thickBot="1">
      <c r="A414" s="862" t="s">
        <v>1054</v>
      </c>
      <c r="B414" s="1450" t="s">
        <v>1210</v>
      </c>
      <c r="C414" s="1451"/>
      <c r="D414" s="1451"/>
      <c r="E414" s="1451"/>
      <c r="F414" s="1452"/>
      <c r="G414" s="1190">
        <v>0</v>
      </c>
      <c r="H414" s="562">
        <v>0</v>
      </c>
      <c r="I414" s="817">
        <f>SUBTOTAL(9,G414:H414)</f>
        <v>0</v>
      </c>
      <c r="J414" s="907"/>
      <c r="K414" s="907"/>
      <c r="L414" s="8"/>
    </row>
    <row r="415" spans="1:12" s="966" customFormat="1" ht="28.15" customHeight="1" thickBot="1">
      <c r="A415" s="862" t="s">
        <v>1054</v>
      </c>
      <c r="B415" s="1453" t="s">
        <v>1208</v>
      </c>
      <c r="C415" s="1454"/>
      <c r="D415" s="1454"/>
      <c r="E415" s="1454"/>
      <c r="F415" s="1455"/>
      <c r="G415" s="915">
        <f>G410+G414</f>
        <v>0</v>
      </c>
      <c r="H415" s="915">
        <f t="shared" ref="H415:I415" si="8">H410+H414</f>
        <v>0</v>
      </c>
      <c r="I415" s="915">
        <f t="shared" si="8"/>
        <v>0</v>
      </c>
      <c r="J415" s="907"/>
      <c r="K415" s="907"/>
    </row>
    <row r="416" spans="1:12">
      <c r="A416" s="862" t="s">
        <v>1054</v>
      </c>
      <c r="B416" s="1360" t="s">
        <v>1457</v>
      </c>
      <c r="C416" s="419"/>
      <c r="D416" s="419"/>
      <c r="E416" s="419"/>
      <c r="F416" s="419"/>
      <c r="G416" s="419"/>
      <c r="H416" s="439"/>
      <c r="I416" s="419"/>
      <c r="J416" s="419"/>
      <c r="K416" s="419"/>
      <c r="L416" s="8"/>
    </row>
    <row r="417" spans="1:12" s="966" customFormat="1">
      <c r="A417" s="862" t="s">
        <v>1054</v>
      </c>
      <c r="B417" s="1361" t="s">
        <v>1360</v>
      </c>
      <c r="C417" s="419"/>
      <c r="D417" s="419"/>
      <c r="E417" s="419"/>
      <c r="F417" s="419"/>
      <c r="G417" s="419"/>
      <c r="H417" s="439"/>
      <c r="I417" s="419"/>
      <c r="J417" s="419"/>
      <c r="K417" s="419"/>
    </row>
    <row r="418" spans="1:12" ht="21" customHeight="1" thickBot="1">
      <c r="A418" s="8" t="s">
        <v>1054</v>
      </c>
      <c r="B418" s="730"/>
      <c r="H418" s="405"/>
      <c r="L418" s="419"/>
    </row>
    <row r="419" spans="1:12" ht="26.25" thickBot="1">
      <c r="A419" s="966" t="s">
        <v>1054</v>
      </c>
      <c r="B419" s="1412" t="str">
        <f>" Tabell 3-2-B Saksbehandlingstider i pleie- og omsorgstjenesten - hittil i år - Institusjonstjenester        1)"</f>
        <v xml:space="preserve"> Tabell 3-2-B Saksbehandlingstider i pleie- og omsorgstjenesten - hittil i år - Institusjonstjenester        1)</v>
      </c>
      <c r="C419" s="1413"/>
      <c r="D419" s="1413"/>
      <c r="E419" s="1413"/>
      <c r="F419" s="443"/>
      <c r="G419" s="443"/>
      <c r="H419" s="443"/>
      <c r="I419" s="443"/>
      <c r="J419" s="444" t="s">
        <v>779</v>
      </c>
    </row>
    <row r="420" spans="1:12">
      <c r="A420" s="966" t="s">
        <v>1054</v>
      </c>
      <c r="B420" s="492" t="s">
        <v>780</v>
      </c>
      <c r="C420" s="445"/>
      <c r="D420" s="445"/>
      <c r="E420" s="445"/>
      <c r="F420" s="445"/>
      <c r="G420" s="445"/>
      <c r="H420" s="445"/>
      <c r="I420" s="445"/>
      <c r="J420" s="1464" t="s">
        <v>1454</v>
      </c>
      <c r="K420" s="916"/>
    </row>
    <row r="421" spans="1:12">
      <c r="A421" s="966" t="s">
        <v>1054</v>
      </c>
      <c r="B421" s="744" t="s">
        <v>411</v>
      </c>
      <c r="C421" s="405"/>
      <c r="D421" s="405"/>
      <c r="E421" s="405"/>
      <c r="F421" s="405"/>
      <c r="G421" s="405"/>
      <c r="H421" s="405"/>
      <c r="I421" s="405"/>
      <c r="J421" s="1465"/>
      <c r="K421" s="916"/>
    </row>
    <row r="422" spans="1:12">
      <c r="A422" s="966" t="s">
        <v>1054</v>
      </c>
      <c r="B422" s="744" t="s">
        <v>412</v>
      </c>
      <c r="C422" s="405"/>
      <c r="D422" s="405"/>
      <c r="E422" s="405"/>
      <c r="F422" s="405"/>
      <c r="G422" s="405"/>
      <c r="H422" s="405"/>
      <c r="I422" s="405"/>
      <c r="J422" s="1465"/>
      <c r="K422" s="916"/>
    </row>
    <row r="423" spans="1:12">
      <c r="A423" s="966" t="s">
        <v>1054</v>
      </c>
      <c r="B423" s="744" t="s">
        <v>817</v>
      </c>
      <c r="C423" s="405"/>
      <c r="D423" s="405"/>
      <c r="E423" s="405"/>
      <c r="F423" s="405"/>
      <c r="G423" s="405"/>
      <c r="H423" s="405"/>
      <c r="I423" s="405"/>
      <c r="J423" s="1465"/>
      <c r="K423" s="917"/>
    </row>
    <row r="424" spans="1:12" ht="13.5" thickBot="1">
      <c r="A424" s="966" t="s">
        <v>1054</v>
      </c>
      <c r="B424" s="745" t="s">
        <v>1181</v>
      </c>
      <c r="C424" s="425"/>
      <c r="D424" s="425"/>
      <c r="E424" s="425"/>
      <c r="F424" s="425"/>
      <c r="G424" s="425"/>
      <c r="H424" s="425"/>
      <c r="I424" s="425"/>
      <c r="J424" s="1466"/>
      <c r="K424" s="917"/>
    </row>
    <row r="425" spans="1:12">
      <c r="A425" s="966" t="s">
        <v>1054</v>
      </c>
      <c r="B425" s="1023" t="s">
        <v>1485</v>
      </c>
      <c r="C425" s="405"/>
      <c r="D425" s="405"/>
      <c r="E425" s="405"/>
      <c r="F425" s="405"/>
      <c r="G425" s="405"/>
      <c r="H425" s="405"/>
      <c r="I425" s="405"/>
      <c r="J425" s="746"/>
    </row>
    <row r="426" spans="1:12">
      <c r="A426" s="966" t="s">
        <v>1054</v>
      </c>
      <c r="B426" s="1023" t="s">
        <v>1254</v>
      </c>
      <c r="C426" s="405"/>
      <c r="D426" s="405"/>
      <c r="E426" s="405"/>
      <c r="F426" s="405"/>
      <c r="G426" s="405"/>
      <c r="H426" s="405"/>
      <c r="I426" s="405"/>
      <c r="J426" s="746"/>
    </row>
    <row r="427" spans="1:12">
      <c r="A427" s="966" t="s">
        <v>1054</v>
      </c>
      <c r="B427" s="730" t="s">
        <v>733</v>
      </c>
      <c r="C427" s="405"/>
      <c r="D427" s="405"/>
      <c r="E427" s="405"/>
      <c r="F427" s="405"/>
      <c r="G427" s="405"/>
      <c r="H427" s="405"/>
      <c r="I427" s="405"/>
      <c r="J427" s="746"/>
    </row>
    <row r="428" spans="1:12">
      <c r="A428" s="966" t="s">
        <v>1054</v>
      </c>
      <c r="B428" s="438" t="s">
        <v>597</v>
      </c>
      <c r="C428" s="405"/>
      <c r="D428" s="405"/>
      <c r="E428" s="405"/>
      <c r="F428" s="405"/>
      <c r="G428" s="405"/>
      <c r="H428" s="405"/>
      <c r="I428" s="405"/>
      <c r="J428" s="746"/>
    </row>
    <row r="429" spans="1:12" s="966" customFormat="1">
      <c r="A429" s="966" t="s">
        <v>1054</v>
      </c>
      <c r="C429" s="909"/>
      <c r="D429" s="909"/>
      <c r="E429" s="909"/>
      <c r="F429" s="909"/>
      <c r="G429" s="909"/>
      <c r="H429" s="909"/>
      <c r="I429" s="909"/>
      <c r="J429" s="746"/>
      <c r="K429" s="907"/>
      <c r="L429" s="907"/>
    </row>
    <row r="430" spans="1:12" s="966" customFormat="1">
      <c r="A430" s="966" t="s">
        <v>1054</v>
      </c>
      <c r="C430" s="909"/>
      <c r="D430" s="909"/>
      <c r="E430" s="909"/>
      <c r="F430" s="909"/>
      <c r="G430" s="909"/>
      <c r="H430" s="909"/>
      <c r="I430" s="909"/>
      <c r="J430" s="746"/>
      <c r="K430" s="907"/>
      <c r="L430" s="907"/>
    </row>
    <row r="431" spans="1:12" s="966" customFormat="1">
      <c r="A431" s="966" t="s">
        <v>1054</v>
      </c>
      <c r="C431" s="909"/>
      <c r="D431" s="909"/>
      <c r="E431" s="909"/>
      <c r="F431" s="909"/>
      <c r="G431" s="909"/>
      <c r="H431" s="909"/>
      <c r="I431" s="909"/>
      <c r="J431" s="746"/>
      <c r="K431" s="907"/>
      <c r="L431" s="907"/>
    </row>
    <row r="432" spans="1:12" s="966" customFormat="1">
      <c r="B432" s="907"/>
      <c r="C432" s="909"/>
      <c r="D432" s="909"/>
      <c r="E432" s="909"/>
      <c r="F432" s="909"/>
      <c r="G432" s="909"/>
      <c r="H432" s="909"/>
      <c r="I432" s="909"/>
      <c r="J432" s="746"/>
      <c r="K432" s="907"/>
      <c r="L432" s="907"/>
    </row>
    <row r="433" spans="1:12" s="966" customFormat="1">
      <c r="B433" s="907"/>
      <c r="C433" s="909"/>
      <c r="D433" s="909"/>
      <c r="E433" s="909"/>
      <c r="F433" s="909"/>
      <c r="G433" s="909"/>
      <c r="H433" s="909"/>
      <c r="I433" s="909"/>
      <c r="J433" s="746"/>
      <c r="K433" s="907"/>
      <c r="L433" s="907"/>
    </row>
    <row r="434" spans="1:12" hidden="1">
      <c r="A434" s="966" t="s">
        <v>1424</v>
      </c>
      <c r="B434" s="1382" t="s">
        <v>1429</v>
      </c>
      <c r="C434" s="170"/>
      <c r="D434" s="170"/>
      <c r="E434" s="230" t="s">
        <v>310</v>
      </c>
      <c r="F434" s="230" t="s">
        <v>310</v>
      </c>
      <c r="G434" s="18" t="s">
        <v>518</v>
      </c>
      <c r="H434" s="8"/>
      <c r="I434" s="8"/>
      <c r="J434" s="8"/>
      <c r="K434" s="8"/>
    </row>
    <row r="435" spans="1:12" hidden="1">
      <c r="A435" s="966" t="s">
        <v>1424</v>
      </c>
      <c r="B435" s="5" t="s">
        <v>781</v>
      </c>
      <c r="C435" s="60"/>
      <c r="D435" s="60"/>
      <c r="E435" s="1365" t="s">
        <v>1399</v>
      </c>
      <c r="F435" s="210" t="s">
        <v>678</v>
      </c>
      <c r="G435" s="256" t="s">
        <v>519</v>
      </c>
      <c r="H435" s="8"/>
      <c r="I435" s="8"/>
      <c r="J435" s="8"/>
      <c r="K435" s="8" t="s">
        <v>135</v>
      </c>
    </row>
    <row r="436" spans="1:12" ht="41.25" hidden="1" customHeight="1">
      <c r="A436" s="966" t="s">
        <v>1424</v>
      </c>
      <c r="B436" s="5" t="s">
        <v>1430</v>
      </c>
      <c r="C436" s="60"/>
      <c r="D436" s="60"/>
      <c r="E436" s="1365" t="s">
        <v>1400</v>
      </c>
      <c r="F436" s="282" t="s">
        <v>1425</v>
      </c>
      <c r="G436" s="256" t="s">
        <v>520</v>
      </c>
      <c r="H436" s="8"/>
      <c r="I436" s="1456"/>
      <c r="J436" s="8"/>
      <c r="K436" s="8"/>
    </row>
    <row r="437" spans="1:12" ht="25.5" hidden="1">
      <c r="A437" s="966" t="s">
        <v>1424</v>
      </c>
      <c r="B437" s="5"/>
      <c r="C437" s="60"/>
      <c r="D437" s="60"/>
      <c r="E437" s="282" t="s">
        <v>407</v>
      </c>
      <c r="F437" s="210" t="s">
        <v>1426</v>
      </c>
      <c r="G437" s="282" t="s">
        <v>721</v>
      </c>
      <c r="H437" s="8"/>
      <c r="I437" s="1456"/>
      <c r="J437" s="8"/>
      <c r="K437" s="8"/>
    </row>
    <row r="438" spans="1:12" ht="25.5" hidden="1">
      <c r="A438" s="966" t="s">
        <v>1424</v>
      </c>
      <c r="B438" s="158"/>
      <c r="C438" s="60"/>
      <c r="D438" s="60"/>
      <c r="E438" s="282" t="s">
        <v>1427</v>
      </c>
      <c r="F438" s="210" t="s">
        <v>306</v>
      </c>
      <c r="G438" s="282" t="s">
        <v>1428</v>
      </c>
      <c r="H438" s="8"/>
      <c r="I438" s="8"/>
      <c r="J438" s="8"/>
      <c r="K438" s="8"/>
    </row>
    <row r="439" spans="1:12" s="382" customFormat="1" ht="14.1" hidden="1" customHeight="1">
      <c r="A439" s="966" t="s">
        <v>1424</v>
      </c>
      <c r="B439" s="1457" t="s">
        <v>1408</v>
      </c>
      <c r="C439" s="1458"/>
      <c r="D439" s="1458"/>
      <c r="E439" s="1369">
        <v>0</v>
      </c>
      <c r="F439" s="1369">
        <v>0</v>
      </c>
      <c r="G439" s="1370">
        <v>0</v>
      </c>
      <c r="H439" s="8"/>
      <c r="I439" s="8"/>
      <c r="J439" s="8"/>
      <c r="K439" s="8"/>
      <c r="L439" s="390"/>
    </row>
    <row r="440" spans="1:12" hidden="1">
      <c r="A440" s="966" t="s">
        <v>1424</v>
      </c>
      <c r="B440" s="1390" t="s">
        <v>1423</v>
      </c>
      <c r="C440" s="1391"/>
      <c r="D440" s="1391"/>
      <c r="E440" s="1380">
        <v>0</v>
      </c>
      <c r="F440" s="1380">
        <v>0</v>
      </c>
      <c r="G440" s="1381">
        <v>0</v>
      </c>
      <c r="H440" s="8"/>
      <c r="I440" s="8"/>
      <c r="J440" s="8"/>
      <c r="K440" s="8"/>
    </row>
    <row r="441" spans="1:12" s="966" customFormat="1" ht="13.5" hidden="1" thickBot="1">
      <c r="A441" s="966" t="s">
        <v>1424</v>
      </c>
      <c r="B441" s="1460" t="s">
        <v>1422</v>
      </c>
      <c r="C441" s="1461"/>
      <c r="D441" s="1461"/>
      <c r="E441" s="939">
        <v>0</v>
      </c>
      <c r="F441" s="939">
        <v>0</v>
      </c>
      <c r="G441" s="1371">
        <v>0</v>
      </c>
      <c r="L441" s="907"/>
    </row>
    <row r="442" spans="1:12" ht="13.5" hidden="1" thickBot="1">
      <c r="A442" s="966" t="s">
        <v>1424</v>
      </c>
      <c r="B442" s="1000" t="s">
        <v>521</v>
      </c>
      <c r="C442" s="965"/>
      <c r="D442" s="965"/>
      <c r="E442" s="1368">
        <f>SUM(E439:E441)</f>
        <v>0</v>
      </c>
      <c r="F442" s="1368">
        <f t="shared" ref="F442:G442" si="9">SUM(F439:F441)</f>
        <v>0</v>
      </c>
      <c r="G442" s="1368">
        <f t="shared" si="9"/>
        <v>0</v>
      </c>
      <c r="H442" s="8"/>
      <c r="I442" s="8" t="s">
        <v>135</v>
      </c>
      <c r="J442" s="8"/>
      <c r="K442" s="8"/>
    </row>
    <row r="443" spans="1:12" hidden="1">
      <c r="A443" s="966" t="s">
        <v>1424</v>
      </c>
      <c r="B443" s="8"/>
      <c r="C443" s="8"/>
      <c r="D443" s="8"/>
      <c r="E443" s="188" t="s">
        <v>797</v>
      </c>
      <c r="F443" s="15" t="str">
        <f>IF(G442&lt;9999,"","Husk å angi beløp i hele 1000 kroner")</f>
        <v/>
      </c>
      <c r="G443" s="8"/>
      <c r="H443" s="8"/>
      <c r="I443" s="8"/>
      <c r="J443" s="8"/>
      <c r="K443" s="8"/>
      <c r="L443" s="8"/>
    </row>
    <row r="444" spans="1:12" hidden="1">
      <c r="A444" s="966" t="s">
        <v>1424</v>
      </c>
      <c r="B444" s="1360" t="s">
        <v>1415</v>
      </c>
      <c r="C444" s="8"/>
      <c r="D444" s="8"/>
      <c r="E444" s="188"/>
      <c r="F444" s="309"/>
      <c r="G444" s="8"/>
      <c r="H444" s="8"/>
      <c r="I444" s="8"/>
      <c r="J444" s="8"/>
      <c r="K444" s="8"/>
      <c r="L444" s="8"/>
    </row>
    <row r="445" spans="1:12" hidden="1">
      <c r="A445" s="966" t="s">
        <v>1424</v>
      </c>
      <c r="B445" s="1366" t="s">
        <v>1407</v>
      </c>
      <c r="C445" s="1002"/>
      <c r="D445" s="1002"/>
      <c r="E445" s="1002"/>
      <c r="F445" s="1367"/>
      <c r="G445" s="1002"/>
      <c r="H445" s="1002"/>
      <c r="I445" s="1002"/>
      <c r="J445" s="1002"/>
      <c r="K445" s="8"/>
      <c r="L445" s="8"/>
    </row>
    <row r="446" spans="1:12" hidden="1">
      <c r="A446" s="966" t="s">
        <v>1424</v>
      </c>
      <c r="B446" s="541" t="s">
        <v>1186</v>
      </c>
      <c r="C446" s="419"/>
      <c r="D446" s="419"/>
      <c r="E446" s="419"/>
      <c r="F446" s="912"/>
      <c r="G446" s="419"/>
      <c r="H446" s="419"/>
      <c r="I446" s="419"/>
      <c r="J446" s="419"/>
      <c r="L446" s="8"/>
    </row>
    <row r="447" spans="1:12" hidden="1">
      <c r="A447" s="966" t="s">
        <v>1424</v>
      </c>
      <c r="B447" s="438" t="s">
        <v>1361</v>
      </c>
      <c r="F447" s="491"/>
      <c r="L447" s="8"/>
    </row>
    <row r="448" spans="1:12" hidden="1">
      <c r="A448" s="966" t="s">
        <v>1424</v>
      </c>
      <c r="B448" s="28" t="s">
        <v>840</v>
      </c>
      <c r="C448" s="8"/>
      <c r="D448" s="8"/>
      <c r="E448" s="8"/>
      <c r="F448" s="3"/>
      <c r="G448" s="8"/>
      <c r="H448" s="8"/>
      <c r="I448" s="8"/>
      <c r="J448" s="8"/>
      <c r="K448" s="8"/>
      <c r="L448" s="8"/>
    </row>
    <row r="449" spans="1:12" hidden="1">
      <c r="A449" s="966" t="s">
        <v>1424</v>
      </c>
      <c r="B449" s="28" t="s">
        <v>976</v>
      </c>
      <c r="C449" s="8"/>
      <c r="D449" s="8"/>
      <c r="E449" s="8"/>
      <c r="F449" s="8"/>
      <c r="G449" s="8"/>
      <c r="H449" s="60"/>
      <c r="I449" s="8"/>
      <c r="J449" s="8"/>
      <c r="K449" s="8"/>
      <c r="L449" s="8"/>
    </row>
    <row r="450" spans="1:12" hidden="1">
      <c r="A450" s="966" t="s">
        <v>1424</v>
      </c>
      <c r="B450" s="334" t="s">
        <v>633</v>
      </c>
      <c r="C450" s="8"/>
      <c r="D450" s="8"/>
      <c r="E450" s="8"/>
      <c r="F450" s="8"/>
      <c r="G450" s="8"/>
      <c r="H450" s="60"/>
      <c r="I450" s="8"/>
      <c r="J450" s="8"/>
      <c r="K450" s="8"/>
      <c r="L450" s="8"/>
    </row>
    <row r="451" spans="1:12" hidden="1">
      <c r="A451" s="966" t="s">
        <v>1424</v>
      </c>
      <c r="B451" s="8"/>
      <c r="C451" s="8"/>
      <c r="D451" s="8"/>
      <c r="E451" s="8"/>
      <c r="F451" s="8"/>
      <c r="G451" s="8"/>
      <c r="H451" s="60"/>
      <c r="I451" s="8"/>
      <c r="J451" s="8"/>
      <c r="K451" s="8"/>
      <c r="L451" s="8"/>
    </row>
    <row r="452" spans="1:12" hidden="1">
      <c r="A452" s="966" t="s">
        <v>314</v>
      </c>
      <c r="B452" s="28"/>
      <c r="C452" s="8"/>
      <c r="D452" s="8"/>
      <c r="E452" s="8"/>
      <c r="F452" s="8"/>
      <c r="G452" s="8"/>
      <c r="H452" s="60"/>
      <c r="I452" s="8"/>
      <c r="J452" s="8"/>
      <c r="K452" s="8"/>
      <c r="L452" s="8"/>
    </row>
    <row r="453" spans="1:12" hidden="1">
      <c r="A453" s="966" t="s">
        <v>314</v>
      </c>
      <c r="B453" s="8"/>
      <c r="C453" s="8"/>
      <c r="D453" s="8"/>
      <c r="E453" s="8"/>
      <c r="F453" s="8"/>
      <c r="G453" s="8"/>
      <c r="H453" s="60"/>
      <c r="I453" s="8"/>
      <c r="J453" s="8"/>
      <c r="K453" s="8"/>
      <c r="L453" s="8"/>
    </row>
    <row r="454" spans="1:12" hidden="1">
      <c r="A454" s="966" t="s">
        <v>314</v>
      </c>
      <c r="B454" s="335" t="s">
        <v>771</v>
      </c>
      <c r="C454" s="336"/>
      <c r="D454" s="337"/>
      <c r="E454" s="338"/>
      <c r="F454" s="339"/>
      <c r="G454" s="8"/>
      <c r="H454" s="8"/>
      <c r="I454" s="8"/>
      <c r="J454" s="60"/>
      <c r="K454" s="8"/>
    </row>
    <row r="455" spans="1:12" ht="39" hidden="1" thickBot="1">
      <c r="A455" s="966" t="s">
        <v>314</v>
      </c>
      <c r="B455" s="1549" t="s">
        <v>770</v>
      </c>
      <c r="C455" s="1550"/>
      <c r="D455" s="1551"/>
      <c r="E455" s="356" t="s">
        <v>413</v>
      </c>
      <c r="F455" s="329" t="s">
        <v>414</v>
      </c>
      <c r="G455" s="8"/>
      <c r="H455" s="8"/>
      <c r="I455" s="8"/>
      <c r="J455" s="60"/>
      <c r="K455" s="8"/>
    </row>
    <row r="456" spans="1:12" hidden="1">
      <c r="A456" s="966" t="s">
        <v>314</v>
      </c>
      <c r="B456" s="157" t="s">
        <v>30</v>
      </c>
      <c r="C456" s="332"/>
      <c r="D456" s="332"/>
      <c r="E456" s="182">
        <v>0</v>
      </c>
      <c r="F456" s="341">
        <v>0</v>
      </c>
      <c r="G456" s="8"/>
      <c r="H456" s="8"/>
      <c r="I456" s="8"/>
      <c r="J456" s="60"/>
      <c r="K456" s="8"/>
      <c r="L456" s="8"/>
    </row>
    <row r="457" spans="1:12" hidden="1">
      <c r="A457" s="160" t="s">
        <v>314</v>
      </c>
      <c r="B457" s="158" t="s">
        <v>28</v>
      </c>
      <c r="C457" s="332"/>
      <c r="D457" s="332"/>
      <c r="E457" s="182">
        <v>0</v>
      </c>
      <c r="F457" s="341">
        <v>0</v>
      </c>
      <c r="G457" s="8"/>
      <c r="H457" s="8"/>
      <c r="I457" s="8"/>
      <c r="J457" s="60"/>
      <c r="K457" s="8"/>
      <c r="L457" s="8"/>
    </row>
    <row r="458" spans="1:12" hidden="1">
      <c r="A458" s="160" t="s">
        <v>314</v>
      </c>
      <c r="B458" s="157" t="s">
        <v>746</v>
      </c>
      <c r="C458" s="332"/>
      <c r="D458" s="332"/>
      <c r="E458" s="182">
        <v>0</v>
      </c>
      <c r="F458" s="341">
        <v>0</v>
      </c>
      <c r="G458" s="8"/>
      <c r="H458" s="8"/>
      <c r="I458" s="8"/>
      <c r="J458" s="60"/>
      <c r="K458" s="8"/>
      <c r="L458" s="8"/>
    </row>
    <row r="459" spans="1:12" hidden="1">
      <c r="A459" s="160" t="s">
        <v>314</v>
      </c>
      <c r="B459" s="157" t="s">
        <v>732</v>
      </c>
      <c r="C459" s="332"/>
      <c r="D459" s="332"/>
      <c r="E459" s="182">
        <v>0</v>
      </c>
      <c r="F459" s="341">
        <v>0</v>
      </c>
      <c r="G459" s="8"/>
      <c r="H459" s="8"/>
      <c r="I459" s="8"/>
      <c r="J459" s="60"/>
      <c r="K459" s="8"/>
      <c r="L459" s="8"/>
    </row>
    <row r="460" spans="1:12" hidden="1">
      <c r="A460" s="160" t="s">
        <v>314</v>
      </c>
      <c r="B460" s="157" t="s">
        <v>973</v>
      </c>
      <c r="C460" s="957"/>
      <c r="D460" s="957"/>
      <c r="E460" s="182">
        <v>0</v>
      </c>
      <c r="F460" s="341">
        <v>0</v>
      </c>
      <c r="G460" s="861"/>
      <c r="H460" s="861"/>
      <c r="I460" s="861"/>
      <c r="J460" s="60"/>
      <c r="K460" s="861"/>
      <c r="L460" s="8"/>
    </row>
    <row r="461" spans="1:12" hidden="1">
      <c r="A461" s="160" t="s">
        <v>314</v>
      </c>
      <c r="B461" s="157" t="s">
        <v>747</v>
      </c>
      <c r="C461" s="332"/>
      <c r="D461" s="332"/>
      <c r="E461" s="182">
        <v>0</v>
      </c>
      <c r="F461" s="341">
        <v>0</v>
      </c>
      <c r="G461" s="8"/>
      <c r="H461" s="8"/>
      <c r="I461" s="8"/>
      <c r="J461" s="60"/>
      <c r="K461" s="8"/>
      <c r="L461" s="8"/>
    </row>
    <row r="462" spans="1:12" hidden="1">
      <c r="A462" s="160" t="s">
        <v>314</v>
      </c>
      <c r="B462" s="342" t="s">
        <v>29</v>
      </c>
      <c r="C462" s="84"/>
      <c r="D462" s="147"/>
      <c r="E462" s="305">
        <f>E456+E457-E458-E459-E460-E461</f>
        <v>0</v>
      </c>
      <c r="F462" s="305">
        <f>F456+F457-F458-F459-F460-F461</f>
        <v>0</v>
      </c>
      <c r="G462" s="8"/>
      <c r="H462" s="8"/>
      <c r="I462" s="8"/>
      <c r="J462" s="60"/>
      <c r="K462" s="8"/>
      <c r="L462" s="148"/>
    </row>
    <row r="463" spans="1:12" ht="13.5" hidden="1" thickBot="1">
      <c r="A463" s="160" t="s">
        <v>314</v>
      </c>
      <c r="B463" s="343" t="s">
        <v>748</v>
      </c>
      <c r="C463" s="344"/>
      <c r="D463" s="345"/>
      <c r="E463" s="346" t="e">
        <f>E458/(E456+E457-E459-E460-E462)</f>
        <v>#DIV/0!</v>
      </c>
      <c r="F463" s="347" t="e">
        <f>F458/(F456+F457-F459-F460-F462)</f>
        <v>#DIV/0!</v>
      </c>
      <c r="G463" s="8"/>
      <c r="H463" s="8"/>
      <c r="I463" s="8"/>
      <c r="J463" s="60"/>
      <c r="K463" s="8"/>
      <c r="L463" s="148"/>
    </row>
    <row r="464" spans="1:12" hidden="1">
      <c r="A464" s="160" t="s">
        <v>314</v>
      </c>
      <c r="B464" s="1360" t="s">
        <v>1404</v>
      </c>
      <c r="C464" s="27"/>
      <c r="D464" s="27"/>
      <c r="E464" s="8"/>
      <c r="F464" s="8"/>
      <c r="G464" s="8"/>
      <c r="H464" s="60"/>
      <c r="I464" s="8"/>
      <c r="J464" s="8"/>
      <c r="K464" s="8"/>
      <c r="L464" s="148"/>
    </row>
    <row r="465" spans="1:15" hidden="1">
      <c r="A465" s="160" t="s">
        <v>314</v>
      </c>
      <c r="B465" s="1023"/>
      <c r="C465" s="27"/>
      <c r="D465" s="27"/>
      <c r="E465" s="966"/>
      <c r="F465" s="966"/>
      <c r="G465" s="966"/>
      <c r="H465" s="964"/>
      <c r="I465" s="966"/>
      <c r="J465" s="966"/>
      <c r="K465" s="966"/>
      <c r="L465" s="148"/>
    </row>
    <row r="466" spans="1:15" hidden="1">
      <c r="A466" s="160" t="s">
        <v>314</v>
      </c>
      <c r="B466" s="1023"/>
      <c r="C466" s="27"/>
      <c r="D466" s="27"/>
      <c r="E466" s="966"/>
      <c r="F466" s="966"/>
      <c r="G466" s="966"/>
      <c r="H466" s="964"/>
      <c r="I466" s="966"/>
      <c r="J466" s="966"/>
      <c r="K466" s="966"/>
      <c r="L466" s="148"/>
    </row>
    <row r="467" spans="1:15" hidden="1">
      <c r="A467" s="160" t="s">
        <v>314</v>
      </c>
      <c r="B467" s="1049" t="s">
        <v>1028</v>
      </c>
      <c r="C467" s="1050"/>
      <c r="D467" s="1051"/>
      <c r="E467" s="1051"/>
      <c r="F467" s="1051"/>
      <c r="G467" s="966"/>
      <c r="H467" s="964"/>
      <c r="I467" s="966"/>
      <c r="J467" s="966"/>
      <c r="K467" s="966"/>
      <c r="L467" s="148"/>
    </row>
    <row r="468" spans="1:15" ht="39" hidden="1" thickBot="1">
      <c r="A468" s="160" t="s">
        <v>314</v>
      </c>
      <c r="B468" s="1414" t="s">
        <v>1021</v>
      </c>
      <c r="C468" s="1415"/>
      <c r="D468" s="1416"/>
      <c r="E468" s="1052" t="s">
        <v>1022</v>
      </c>
      <c r="F468" s="1052" t="s">
        <v>1023</v>
      </c>
      <c r="G468" s="966"/>
      <c r="H468" s="964"/>
      <c r="I468" s="966"/>
      <c r="J468" s="966"/>
      <c r="K468" s="966"/>
      <c r="L468" s="148"/>
    </row>
    <row r="469" spans="1:15" hidden="1">
      <c r="A469" s="160" t="s">
        <v>314</v>
      </c>
      <c r="B469" s="1392" t="s">
        <v>1024</v>
      </c>
      <c r="C469" s="1393"/>
      <c r="D469" s="1394"/>
      <c r="E469" s="1054">
        <v>0</v>
      </c>
      <c r="F469" s="1058" t="s">
        <v>513</v>
      </c>
      <c r="G469" s="966"/>
      <c r="H469" s="964"/>
      <c r="I469" s="966"/>
      <c r="J469" s="966"/>
      <c r="K469" s="966"/>
      <c r="L469" s="148"/>
    </row>
    <row r="470" spans="1:15" hidden="1">
      <c r="A470" s="160" t="s">
        <v>314</v>
      </c>
      <c r="B470" s="1395" t="s">
        <v>1025</v>
      </c>
      <c r="C470" s="1396"/>
      <c r="D470" s="27"/>
      <c r="E470" s="1054">
        <v>0</v>
      </c>
      <c r="F470" s="1058" t="s">
        <v>513</v>
      </c>
      <c r="G470" s="966"/>
      <c r="H470" s="964"/>
      <c r="I470" s="966"/>
      <c r="J470" s="966"/>
      <c r="K470" s="966"/>
      <c r="L470" s="148"/>
    </row>
    <row r="471" spans="1:15" hidden="1">
      <c r="A471" s="160" t="s">
        <v>314</v>
      </c>
      <c r="B471" s="1395" t="s">
        <v>1026</v>
      </c>
      <c r="C471" s="1396"/>
      <c r="D471" s="1554"/>
      <c r="E471" s="1054">
        <v>0</v>
      </c>
      <c r="F471" s="1055">
        <v>0</v>
      </c>
      <c r="G471" s="966"/>
      <c r="H471" s="964"/>
      <c r="I471" s="966"/>
      <c r="J471" s="966"/>
      <c r="K471" s="966"/>
      <c r="L471" s="148"/>
    </row>
    <row r="472" spans="1:15" hidden="1">
      <c r="A472" s="160" t="s">
        <v>314</v>
      </c>
      <c r="B472" s="1053" t="s">
        <v>732</v>
      </c>
      <c r="C472" s="27"/>
      <c r="D472" s="27"/>
      <c r="E472" s="1054">
        <v>0</v>
      </c>
      <c r="F472" s="1055" t="s">
        <v>513</v>
      </c>
      <c r="G472" s="966"/>
      <c r="H472" s="964"/>
      <c r="I472" s="966"/>
      <c r="J472" s="966"/>
      <c r="K472" s="966"/>
      <c r="L472" s="148"/>
    </row>
    <row r="473" spans="1:15" ht="13.5" hidden="1" thickBot="1">
      <c r="A473" s="160" t="s">
        <v>314</v>
      </c>
      <c r="B473" s="1555" t="s">
        <v>1020</v>
      </c>
      <c r="C473" s="1556"/>
      <c r="D473" s="1557"/>
      <c r="E473" s="1054">
        <v>0</v>
      </c>
      <c r="F473" s="1055" t="s">
        <v>513</v>
      </c>
      <c r="G473" s="966"/>
      <c r="H473" s="964"/>
      <c r="I473" s="966"/>
      <c r="J473" s="966"/>
      <c r="K473" s="966"/>
      <c r="L473" s="1002"/>
    </row>
    <row r="474" spans="1:15" ht="13.5" hidden="1" thickBot="1">
      <c r="A474" s="160" t="s">
        <v>314</v>
      </c>
      <c r="B474" s="1546" t="s">
        <v>29</v>
      </c>
      <c r="C474" s="1547"/>
      <c r="D474" s="1548"/>
      <c r="E474" s="1056">
        <f>(E469+E470)-E471-E472-E473</f>
        <v>0</v>
      </c>
      <c r="F474" s="1060" t="s">
        <v>513</v>
      </c>
      <c r="G474" s="966"/>
      <c r="H474" s="964"/>
      <c r="I474" s="966"/>
      <c r="J474" s="966"/>
      <c r="K474" s="966"/>
      <c r="L474" s="1002"/>
    </row>
    <row r="475" spans="1:15" hidden="1">
      <c r="A475" s="160" t="s">
        <v>314</v>
      </c>
      <c r="B475" s="1360" t="s">
        <v>1404</v>
      </c>
      <c r="C475" s="960"/>
      <c r="D475" s="960"/>
      <c r="E475" s="960"/>
      <c r="F475" s="960"/>
      <c r="G475" s="966"/>
      <c r="H475" s="964"/>
      <c r="I475" s="966"/>
      <c r="J475" s="966"/>
      <c r="K475" s="966"/>
      <c r="L475" s="1002"/>
    </row>
    <row r="476" spans="1:15" ht="15" hidden="1">
      <c r="A476" s="160" t="s">
        <v>314</v>
      </c>
      <c r="B476" s="1023" t="s">
        <v>1027</v>
      </c>
      <c r="C476" s="960"/>
      <c r="D476" s="960"/>
      <c r="E476" s="960"/>
      <c r="F476" s="960"/>
      <c r="G476" s="966"/>
      <c r="H476" s="964"/>
      <c r="I476" s="966"/>
      <c r="J476" s="966"/>
      <c r="K476" s="966"/>
      <c r="L476" s="1002"/>
      <c r="O476" s="900"/>
    </row>
    <row r="477" spans="1:15" ht="15" hidden="1">
      <c r="A477" s="160" t="s">
        <v>314</v>
      </c>
      <c r="B477" s="966"/>
      <c r="C477" s="960"/>
      <c r="D477" s="960"/>
      <c r="E477" s="960"/>
      <c r="F477" s="960"/>
      <c r="G477" s="966"/>
      <c r="H477" s="964"/>
      <c r="I477" s="966"/>
      <c r="J477" s="966"/>
      <c r="K477" s="966"/>
      <c r="L477" s="1002"/>
      <c r="O477" s="935"/>
    </row>
    <row r="478" spans="1:15" ht="15" hidden="1">
      <c r="A478" s="160" t="s">
        <v>314</v>
      </c>
      <c r="B478" s="8"/>
      <c r="C478" s="8"/>
      <c r="D478" s="8"/>
      <c r="E478" s="8"/>
      <c r="F478" s="8"/>
      <c r="G478" s="8"/>
      <c r="H478" s="60"/>
      <c r="I478" s="8"/>
      <c r="J478" s="8"/>
      <c r="K478" s="8"/>
      <c r="L478" s="1002"/>
      <c r="O478" s="935"/>
    </row>
    <row r="479" spans="1:15" ht="15" hidden="1">
      <c r="A479" s="160" t="s">
        <v>314</v>
      </c>
      <c r="B479" s="335" t="s">
        <v>773</v>
      </c>
      <c r="C479" s="336"/>
      <c r="D479" s="336"/>
      <c r="E479" s="336"/>
      <c r="F479" s="336"/>
      <c r="G479" s="336"/>
      <c r="H479" s="336"/>
      <c r="I479" s="336"/>
      <c r="J479" s="954"/>
      <c r="K479" s="954"/>
      <c r="L479" s="1002"/>
      <c r="O479" s="935"/>
    </row>
    <row r="480" spans="1:15" ht="39" hidden="1" thickBot="1">
      <c r="A480" s="160" t="s">
        <v>314</v>
      </c>
      <c r="B480" s="357" t="s">
        <v>772</v>
      </c>
      <c r="C480" s="328"/>
      <c r="D480" s="328"/>
      <c r="E480" s="328"/>
      <c r="F480" s="328"/>
      <c r="G480" s="328"/>
      <c r="H480" s="328"/>
      <c r="I480" s="943"/>
      <c r="J480" s="955" t="s">
        <v>413</v>
      </c>
      <c r="K480" s="955" t="s">
        <v>414</v>
      </c>
      <c r="L480" s="1002"/>
      <c r="O480" s="935"/>
    </row>
    <row r="481" spans="1:15" ht="15" hidden="1">
      <c r="A481" s="160" t="s">
        <v>314</v>
      </c>
      <c r="B481" s="950" t="s">
        <v>749</v>
      </c>
      <c r="C481" s="951"/>
      <c r="D481" s="946"/>
      <c r="E481" s="946"/>
      <c r="F481" s="946"/>
      <c r="G481" s="946"/>
      <c r="H481" s="946"/>
      <c r="I481" s="946"/>
      <c r="J481" s="264">
        <v>0</v>
      </c>
      <c r="K481" s="264">
        <v>0</v>
      </c>
      <c r="L481" s="1002"/>
      <c r="O481" s="935"/>
    </row>
    <row r="482" spans="1:15" ht="15" hidden="1">
      <c r="A482" s="160" t="s">
        <v>314</v>
      </c>
      <c r="B482" s="349" t="s">
        <v>750</v>
      </c>
      <c r="C482" s="331"/>
      <c r="D482" s="944"/>
      <c r="E482" s="944"/>
      <c r="F482" s="944"/>
      <c r="G482" s="944"/>
      <c r="H482" s="944"/>
      <c r="I482" s="944"/>
      <c r="J482" s="263">
        <v>0</v>
      </c>
      <c r="K482" s="263">
        <v>0</v>
      </c>
      <c r="L482" s="1002"/>
      <c r="O482" s="900"/>
    </row>
    <row r="483" spans="1:15" hidden="1">
      <c r="A483" s="862" t="s">
        <v>314</v>
      </c>
      <c r="B483" s="349" t="s">
        <v>751</v>
      </c>
      <c r="C483" s="331"/>
      <c r="D483" s="944"/>
      <c r="E483" s="944"/>
      <c r="F483" s="944"/>
      <c r="G483" s="944"/>
      <c r="H483" s="944"/>
      <c r="I483" s="944"/>
      <c r="J483" s="263">
        <v>0</v>
      </c>
      <c r="K483" s="263">
        <v>0</v>
      </c>
      <c r="L483" s="1002"/>
    </row>
    <row r="484" spans="1:15" ht="13.5" hidden="1" thickBot="1">
      <c r="A484" s="160" t="s">
        <v>314</v>
      </c>
      <c r="B484" s="353" t="s">
        <v>752</v>
      </c>
      <c r="C484" s="354"/>
      <c r="D484" s="354"/>
      <c r="E484" s="354"/>
      <c r="F484" s="354"/>
      <c r="G484" s="354"/>
      <c r="H484" s="354"/>
      <c r="I484" s="354"/>
      <c r="J484" s="952">
        <v>0</v>
      </c>
      <c r="K484" s="952">
        <v>0</v>
      </c>
      <c r="L484" s="1002"/>
    </row>
    <row r="485" spans="1:15" hidden="1">
      <c r="A485" s="160" t="s">
        <v>314</v>
      </c>
      <c r="B485" s="947" t="s">
        <v>753</v>
      </c>
      <c r="C485" s="948"/>
      <c r="D485" s="949"/>
      <c r="E485" s="367"/>
      <c r="F485" s="367"/>
      <c r="G485" s="367"/>
      <c r="H485" s="367"/>
      <c r="I485" s="367"/>
      <c r="J485" s="953">
        <f>J482+J484</f>
        <v>0</v>
      </c>
      <c r="K485" s="956">
        <f>K482+K484</f>
        <v>0</v>
      </c>
      <c r="L485" s="1002"/>
    </row>
    <row r="486" spans="1:15" hidden="1">
      <c r="A486" s="160" t="s">
        <v>314</v>
      </c>
      <c r="B486" s="945" t="s">
        <v>754</v>
      </c>
      <c r="C486" s="946"/>
      <c r="D486" s="946"/>
      <c r="E486" s="946"/>
      <c r="F486" s="946"/>
      <c r="G486" s="946"/>
      <c r="H486" s="946"/>
      <c r="I486" s="946"/>
      <c r="J486" s="264">
        <v>0</v>
      </c>
      <c r="K486" s="264">
        <v>0</v>
      </c>
      <c r="L486" s="8"/>
      <c r="N486" s="8" t="s">
        <v>135</v>
      </c>
    </row>
    <row r="487" spans="1:15" hidden="1">
      <c r="A487" s="160" t="s">
        <v>314</v>
      </c>
      <c r="B487" s="157" t="s">
        <v>971</v>
      </c>
      <c r="C487" s="958"/>
      <c r="D487" s="958"/>
      <c r="E487" s="958"/>
      <c r="F487" s="958"/>
      <c r="G487" s="958"/>
      <c r="H487" s="958"/>
      <c r="I487" s="958"/>
      <c r="J487" s="263">
        <v>0</v>
      </c>
      <c r="K487" s="263">
        <v>0</v>
      </c>
      <c r="L487" s="8"/>
    </row>
    <row r="488" spans="1:15" ht="13.5" hidden="1" thickBot="1">
      <c r="A488" s="862" t="s">
        <v>314</v>
      </c>
      <c r="B488" s="353" t="s">
        <v>755</v>
      </c>
      <c r="C488" s="354"/>
      <c r="D488" s="354"/>
      <c r="E488" s="354"/>
      <c r="F488" s="354"/>
      <c r="G488" s="354"/>
      <c r="H488" s="354"/>
      <c r="I488" s="354"/>
      <c r="J488" s="952">
        <v>0</v>
      </c>
      <c r="K488" s="952">
        <v>0</v>
      </c>
      <c r="L488" s="8"/>
    </row>
    <row r="489" spans="1:15" hidden="1">
      <c r="A489" s="862" t="s">
        <v>314</v>
      </c>
      <c r="B489" s="1360" t="s">
        <v>1404</v>
      </c>
      <c r="C489" s="86"/>
      <c r="D489" s="86"/>
      <c r="E489" s="86"/>
      <c r="F489" s="86"/>
      <c r="G489" s="86"/>
      <c r="H489" s="86"/>
      <c r="I489" s="86"/>
      <c r="J489" s="42"/>
      <c r="K489" s="60"/>
      <c r="L489" s="8"/>
    </row>
    <row r="490" spans="1:15" hidden="1">
      <c r="A490" s="862" t="s">
        <v>314</v>
      </c>
      <c r="B490" s="26" t="s">
        <v>756</v>
      </c>
      <c r="C490" s="185"/>
      <c r="D490" s="185"/>
      <c r="E490" s="8"/>
      <c r="F490" s="8"/>
      <c r="G490" s="8"/>
      <c r="H490" s="60"/>
      <c r="I490" s="8"/>
      <c r="J490" s="8"/>
      <c r="K490" s="8"/>
      <c r="L490" s="8"/>
    </row>
    <row r="491" spans="1:15" hidden="1">
      <c r="A491" s="862" t="s">
        <v>314</v>
      </c>
      <c r="B491" s="26" t="s">
        <v>757</v>
      </c>
      <c r="C491" s="185"/>
      <c r="D491" s="185"/>
      <c r="E491" s="8"/>
      <c r="F491" s="8"/>
      <c r="G491" s="8"/>
      <c r="H491" s="60"/>
      <c r="I491" s="8"/>
      <c r="J491" s="8"/>
      <c r="K491" s="8"/>
      <c r="L491" s="8"/>
    </row>
    <row r="492" spans="1:15" hidden="1">
      <c r="A492" s="862" t="s">
        <v>314</v>
      </c>
      <c r="B492" s="26" t="s">
        <v>758</v>
      </c>
      <c r="C492" s="185"/>
      <c r="D492" s="185"/>
      <c r="E492" s="8"/>
      <c r="F492" s="8"/>
      <c r="G492" s="8"/>
      <c r="H492" s="60"/>
      <c r="I492" s="8"/>
      <c r="J492" s="8"/>
      <c r="K492" s="8"/>
      <c r="L492" s="8"/>
    </row>
    <row r="493" spans="1:15" hidden="1">
      <c r="A493" s="862" t="s">
        <v>314</v>
      </c>
      <c r="B493" s="26" t="s">
        <v>759</v>
      </c>
      <c r="C493" s="185"/>
      <c r="D493" s="185"/>
      <c r="E493" s="8"/>
      <c r="F493" s="8"/>
      <c r="G493" s="8"/>
      <c r="H493" s="60"/>
      <c r="I493" s="8"/>
      <c r="J493" s="8"/>
      <c r="K493" s="8"/>
      <c r="L493" s="8"/>
    </row>
    <row r="494" spans="1:15" hidden="1">
      <c r="A494" s="862" t="s">
        <v>314</v>
      </c>
      <c r="B494" s="26" t="s">
        <v>415</v>
      </c>
      <c r="C494" s="185"/>
      <c r="D494" s="185"/>
      <c r="E494" s="8"/>
      <c r="F494" s="8"/>
      <c r="G494" s="8"/>
      <c r="H494" s="60"/>
      <c r="I494" s="8"/>
      <c r="J494" s="8"/>
      <c r="K494" s="8"/>
      <c r="L494" s="8"/>
    </row>
    <row r="495" spans="1:15" hidden="1">
      <c r="A495" s="862" t="s">
        <v>314</v>
      </c>
      <c r="B495" s="740"/>
      <c r="C495" s="747"/>
      <c r="D495" s="747"/>
      <c r="H495" s="405"/>
      <c r="L495" s="966"/>
    </row>
    <row r="496" spans="1:15" hidden="1">
      <c r="A496" s="862" t="s">
        <v>314</v>
      </c>
      <c r="B496" s="748" t="s">
        <v>874</v>
      </c>
      <c r="C496" s="749"/>
      <c r="D496" s="749"/>
      <c r="E496" s="749"/>
      <c r="F496" s="749"/>
      <c r="G496" s="749"/>
      <c r="H496" s="749"/>
      <c r="I496" s="750"/>
      <c r="J496" s="751"/>
      <c r="K496" s="752"/>
      <c r="L496" s="8"/>
    </row>
    <row r="497" spans="1:12" ht="38.25" hidden="1">
      <c r="A497" s="862" t="s">
        <v>314</v>
      </c>
      <c r="B497" s="753" t="s">
        <v>1047</v>
      </c>
      <c r="C497" s="754"/>
      <c r="D497" s="754"/>
      <c r="E497" s="754"/>
      <c r="F497" s="754"/>
      <c r="G497" s="754"/>
      <c r="H497" s="754"/>
      <c r="I497" s="755"/>
      <c r="J497" s="756" t="s">
        <v>413</v>
      </c>
      <c r="K497" s="757" t="s">
        <v>414</v>
      </c>
      <c r="L497" s="8"/>
    </row>
    <row r="498" spans="1:12" hidden="1">
      <c r="A498" s="862" t="s">
        <v>314</v>
      </c>
      <c r="B498" s="758" t="s">
        <v>876</v>
      </c>
      <c r="C498" s="759"/>
      <c r="D498" s="759"/>
      <c r="E498" s="759"/>
      <c r="F498" s="759"/>
      <c r="G498" s="759"/>
      <c r="H498" s="759"/>
      <c r="I498" s="759"/>
      <c r="J498" s="760">
        <v>0</v>
      </c>
      <c r="K498" s="761">
        <v>0</v>
      </c>
      <c r="L498" s="8"/>
    </row>
    <row r="499" spans="1:12" ht="13.5" hidden="1" thickBot="1">
      <c r="A499" s="862" t="s">
        <v>314</v>
      </c>
      <c r="B499" s="762" t="s">
        <v>875</v>
      </c>
      <c r="C499" s="763"/>
      <c r="D499" s="763"/>
      <c r="E499" s="763"/>
      <c r="F499" s="763"/>
      <c r="G499" s="763"/>
      <c r="H499" s="763"/>
      <c r="I499" s="763"/>
      <c r="J499" s="764">
        <v>0</v>
      </c>
      <c r="K499" s="765">
        <v>0</v>
      </c>
      <c r="L499" s="8"/>
    </row>
    <row r="500" spans="1:12" hidden="1">
      <c r="A500" s="862" t="s">
        <v>314</v>
      </c>
      <c r="B500" s="1360" t="s">
        <v>1404</v>
      </c>
      <c r="C500" s="385"/>
      <c r="D500" s="385"/>
      <c r="E500" s="385"/>
      <c r="F500" s="385"/>
      <c r="G500" s="385"/>
      <c r="H500" s="385"/>
      <c r="I500" s="385"/>
      <c r="J500" s="766"/>
      <c r="K500" s="384"/>
      <c r="L500" s="8"/>
    </row>
    <row r="501" spans="1:12" hidden="1">
      <c r="A501" s="160" t="s">
        <v>314</v>
      </c>
      <c r="B501" s="964" t="s">
        <v>1048</v>
      </c>
      <c r="C501" s="385"/>
      <c r="D501" s="385"/>
      <c r="E501" s="385"/>
      <c r="F501" s="385"/>
      <c r="G501" s="385"/>
      <c r="H501" s="385"/>
      <c r="I501" s="385"/>
      <c r="J501" s="766"/>
      <c r="K501" s="384"/>
      <c r="L501" s="8"/>
    </row>
    <row r="502" spans="1:12" hidden="1">
      <c r="A502" s="160" t="s">
        <v>314</v>
      </c>
      <c r="B502" s="255"/>
      <c r="C502" s="185"/>
      <c r="D502" s="185"/>
      <c r="E502" s="8"/>
      <c r="F502" s="8"/>
      <c r="G502" s="8"/>
      <c r="H502" s="60"/>
      <c r="I502" s="8"/>
      <c r="J502" s="8"/>
      <c r="K502" s="8"/>
      <c r="L502" s="8"/>
    </row>
    <row r="503" spans="1:12" hidden="1">
      <c r="A503" s="160" t="s">
        <v>314</v>
      </c>
      <c r="B503" s="335" t="s">
        <v>776</v>
      </c>
      <c r="C503" s="336"/>
      <c r="D503" s="336"/>
      <c r="E503" s="336"/>
      <c r="F503" s="336"/>
      <c r="G503" s="336"/>
      <c r="H503" s="336"/>
      <c r="I503" s="954"/>
      <c r="J503" s="185"/>
      <c r="K503" s="8"/>
    </row>
    <row r="504" spans="1:12" hidden="1">
      <c r="A504" s="160" t="s">
        <v>314</v>
      </c>
      <c r="B504" s="348" t="s">
        <v>775</v>
      </c>
      <c r="C504" s="327"/>
      <c r="D504" s="327"/>
      <c r="E504" s="327"/>
      <c r="F504" s="327"/>
      <c r="G504" s="327"/>
      <c r="H504" s="327"/>
      <c r="I504" s="1135" t="s">
        <v>310</v>
      </c>
      <c r="J504" s="185"/>
      <c r="K504" s="8"/>
    </row>
    <row r="505" spans="1:12" hidden="1">
      <c r="A505" s="160" t="s">
        <v>314</v>
      </c>
      <c r="B505" s="326" t="s">
        <v>760</v>
      </c>
      <c r="C505" s="118"/>
      <c r="D505" s="118"/>
      <c r="E505" s="118"/>
      <c r="F505" s="118"/>
      <c r="G505" s="118"/>
      <c r="H505" s="118"/>
      <c r="I505" s="1136">
        <v>0</v>
      </c>
      <c r="J505" s="185"/>
      <c r="K505" s="8"/>
    </row>
    <row r="506" spans="1:12" hidden="1">
      <c r="A506" s="160" t="s">
        <v>314</v>
      </c>
      <c r="B506" s="157" t="s">
        <v>761</v>
      </c>
      <c r="C506" s="332"/>
      <c r="D506" s="332"/>
      <c r="E506" s="332"/>
      <c r="F506" s="332"/>
      <c r="G506" s="332"/>
      <c r="H506" s="1132"/>
      <c r="I506" s="263">
        <v>0</v>
      </c>
      <c r="J506" s="185"/>
      <c r="K506" s="8"/>
    </row>
    <row r="507" spans="1:12" hidden="1">
      <c r="A507" s="160" t="s">
        <v>314</v>
      </c>
      <c r="B507" s="157" t="s">
        <v>261</v>
      </c>
      <c r="C507" s="332"/>
      <c r="D507" s="332"/>
      <c r="E507" s="332"/>
      <c r="F507" s="332"/>
      <c r="G507" s="332"/>
      <c r="H507" s="1132"/>
      <c r="I507" s="263">
        <v>0</v>
      </c>
      <c r="J507" s="185"/>
      <c r="K507" s="8"/>
    </row>
    <row r="508" spans="1:12" hidden="1">
      <c r="A508" s="160" t="s">
        <v>314</v>
      </c>
      <c r="B508" s="157" t="s">
        <v>762</v>
      </c>
      <c r="C508" s="332"/>
      <c r="D508" s="332"/>
      <c r="E508" s="332"/>
      <c r="F508" s="332"/>
      <c r="G508" s="332"/>
      <c r="H508" s="1132"/>
      <c r="I508" s="263">
        <v>0</v>
      </c>
      <c r="J508" s="185"/>
      <c r="K508" s="8"/>
    </row>
    <row r="509" spans="1:12" hidden="1">
      <c r="A509" s="160" t="s">
        <v>314</v>
      </c>
      <c r="B509" s="157" t="s">
        <v>262</v>
      </c>
      <c r="C509" s="332"/>
      <c r="D509" s="332"/>
      <c r="E509" s="332"/>
      <c r="F509" s="332"/>
      <c r="G509" s="332"/>
      <c r="H509" s="1132"/>
      <c r="I509" s="263">
        <v>0</v>
      </c>
      <c r="J509" s="185"/>
      <c r="K509" s="8"/>
      <c r="L509" s="907"/>
    </row>
    <row r="510" spans="1:12" hidden="1">
      <c r="A510" s="862" t="s">
        <v>314</v>
      </c>
      <c r="B510" s="1552" t="s">
        <v>765</v>
      </c>
      <c r="C510" s="1553"/>
      <c r="D510" s="1553"/>
      <c r="E510" s="1553"/>
      <c r="F510" s="1553"/>
      <c r="G510" s="1553"/>
      <c r="H510" s="1553"/>
      <c r="I510" s="263">
        <v>0</v>
      </c>
      <c r="J510" s="185"/>
      <c r="K510" s="8"/>
      <c r="L510" s="8"/>
    </row>
    <row r="511" spans="1:12" hidden="1">
      <c r="A511" s="160" t="s">
        <v>314</v>
      </c>
      <c r="B511" s="157" t="s">
        <v>766</v>
      </c>
      <c r="C511" s="332"/>
      <c r="D511" s="332"/>
      <c r="E511" s="332"/>
      <c r="F511" s="332"/>
      <c r="G511" s="332"/>
      <c r="H511" s="1132"/>
      <c r="I511" s="263">
        <v>0</v>
      </c>
      <c r="J511" s="185"/>
      <c r="K511" s="8"/>
      <c r="L511" s="8"/>
    </row>
    <row r="512" spans="1:12" hidden="1">
      <c r="A512" s="160" t="s">
        <v>314</v>
      </c>
      <c r="B512" s="157" t="s">
        <v>767</v>
      </c>
      <c r="C512" s="1132"/>
      <c r="D512" s="1132"/>
      <c r="E512" s="1132"/>
      <c r="F512" s="1132"/>
      <c r="G512" s="1132"/>
      <c r="H512" s="1132"/>
      <c r="I512" s="263">
        <v>0</v>
      </c>
      <c r="J512" s="185"/>
      <c r="K512" s="8"/>
      <c r="L512" s="8"/>
    </row>
    <row r="513" spans="1:12" ht="13.5" hidden="1" thickBot="1">
      <c r="A513" s="160" t="s">
        <v>314</v>
      </c>
      <c r="B513" s="1133" t="s">
        <v>1196</v>
      </c>
      <c r="C513" s="967"/>
      <c r="D513" s="1134"/>
      <c r="E513" s="967"/>
      <c r="F513" s="967"/>
      <c r="G513" s="967"/>
      <c r="H513" s="967"/>
      <c r="I513" s="1137">
        <f>SUM(I506:I512)</f>
        <v>0</v>
      </c>
      <c r="J513" s="8"/>
      <c r="K513" s="8"/>
      <c r="L513" s="8"/>
    </row>
    <row r="514" spans="1:12" hidden="1">
      <c r="A514" s="160" t="s">
        <v>314</v>
      </c>
      <c r="B514" s="1360" t="s">
        <v>1404</v>
      </c>
      <c r="C514" s="185"/>
      <c r="D514" s="185"/>
      <c r="E514" s="8"/>
      <c r="F514" s="8"/>
      <c r="G514" s="8"/>
      <c r="H514" s="60"/>
      <c r="I514" s="8"/>
      <c r="J514" s="8"/>
      <c r="K514" s="8"/>
      <c r="L514" s="8"/>
    </row>
    <row r="515" spans="1:12" hidden="1">
      <c r="A515" s="160" t="s">
        <v>314</v>
      </c>
      <c r="B515" s="255" t="s">
        <v>769</v>
      </c>
      <c r="C515" s="185"/>
      <c r="D515" s="185"/>
      <c r="E515" s="8"/>
      <c r="F515" s="8"/>
      <c r="G515" s="8"/>
      <c r="H515" s="60"/>
      <c r="I515" s="8"/>
      <c r="J515" s="8"/>
      <c r="K515" s="8"/>
      <c r="L515" s="8"/>
    </row>
    <row r="516" spans="1:12" hidden="1">
      <c r="A516" s="160" t="s">
        <v>314</v>
      </c>
      <c r="B516" s="28" t="s">
        <v>185</v>
      </c>
      <c r="C516" s="8"/>
      <c r="D516" s="60"/>
      <c r="E516" s="60"/>
      <c r="F516" s="60"/>
      <c r="G516" s="60"/>
      <c r="H516" s="60"/>
      <c r="I516" s="8"/>
      <c r="J516" s="60"/>
      <c r="K516" s="8"/>
      <c r="L516" s="8"/>
    </row>
    <row r="517" spans="1:12" hidden="1">
      <c r="A517" s="160" t="s">
        <v>314</v>
      </c>
      <c r="B517" s="28" t="s">
        <v>186</v>
      </c>
      <c r="C517" s="8"/>
      <c r="D517" s="60"/>
      <c r="E517" s="60"/>
      <c r="F517" s="60"/>
      <c r="G517" s="60"/>
      <c r="H517" s="60"/>
      <c r="I517" s="8"/>
      <c r="J517" s="60"/>
      <c r="K517" s="8"/>
      <c r="L517" s="8"/>
    </row>
    <row r="518" spans="1:12" hidden="1">
      <c r="A518" s="160" t="s">
        <v>314</v>
      </c>
      <c r="B518" s="28" t="s">
        <v>640</v>
      </c>
      <c r="C518" s="8"/>
      <c r="D518" s="60"/>
      <c r="E518" s="60"/>
      <c r="F518" s="60"/>
      <c r="G518" s="60"/>
      <c r="H518" s="60"/>
      <c r="I518" s="8"/>
      <c r="J518" s="60"/>
      <c r="K518" s="8"/>
      <c r="L518" s="8"/>
    </row>
    <row r="519" spans="1:12" s="966" customFormat="1" hidden="1">
      <c r="A519" s="862" t="s">
        <v>314</v>
      </c>
      <c r="B519" s="1012" t="s">
        <v>1197</v>
      </c>
      <c r="D519" s="964"/>
      <c r="E519" s="964"/>
      <c r="F519" s="964"/>
      <c r="G519" s="964"/>
      <c r="H519" s="964"/>
      <c r="J519" s="964"/>
    </row>
    <row r="520" spans="1:12" hidden="1">
      <c r="A520" s="160" t="s">
        <v>314</v>
      </c>
      <c r="B520" s="8"/>
      <c r="C520" s="8"/>
      <c r="D520" s="8"/>
      <c r="E520" s="8"/>
      <c r="F520" s="8"/>
      <c r="G520" s="8"/>
      <c r="H520" s="60"/>
      <c r="I520" s="8"/>
      <c r="J520" s="8"/>
      <c r="K520" s="8"/>
      <c r="L520" s="8"/>
    </row>
    <row r="521" spans="1:12" hidden="1">
      <c r="A521" s="160" t="s">
        <v>314</v>
      </c>
      <c r="B521" s="882" t="s">
        <v>375</v>
      </c>
      <c r="C521" s="878"/>
      <c r="D521" s="878"/>
      <c r="E521" s="878"/>
      <c r="F521" s="879"/>
      <c r="G521" s="877"/>
      <c r="H521" s="883"/>
      <c r="I521" s="467"/>
      <c r="J521" s="405"/>
      <c r="K521" s="405"/>
      <c r="L521" s="8"/>
    </row>
    <row r="522" spans="1:12" hidden="1">
      <c r="A522" s="160" t="s">
        <v>314</v>
      </c>
      <c r="B522" s="1407" t="s">
        <v>1177</v>
      </c>
      <c r="C522" s="1408"/>
      <c r="D522" s="1408"/>
      <c r="E522" s="1408"/>
      <c r="F522" s="1409"/>
      <c r="G522" s="880" t="s">
        <v>496</v>
      </c>
      <c r="H522" s="736" t="s">
        <v>458</v>
      </c>
      <c r="I522" s="741"/>
      <c r="J522" s="405"/>
      <c r="K522" s="405"/>
      <c r="L522" s="8"/>
    </row>
    <row r="523" spans="1:12" hidden="1">
      <c r="A523" s="160" t="s">
        <v>314</v>
      </c>
      <c r="B523" s="1407" t="s">
        <v>598</v>
      </c>
      <c r="C523" s="1408"/>
      <c r="D523" s="1408"/>
      <c r="E523" s="1408"/>
      <c r="F523" s="1409"/>
      <c r="G523" s="880" t="s">
        <v>239</v>
      </c>
      <c r="H523" s="736" t="s">
        <v>239</v>
      </c>
      <c r="I523" s="741"/>
      <c r="J523" s="405"/>
      <c r="K523" s="405"/>
      <c r="L523" s="8"/>
    </row>
    <row r="524" spans="1:12" ht="13.5" hidden="1" thickBot="1">
      <c r="A524" s="160" t="s">
        <v>314</v>
      </c>
      <c r="B524" s="1407"/>
      <c r="C524" s="1408"/>
      <c r="D524" s="1408"/>
      <c r="E524" s="1408"/>
      <c r="F524" s="1409"/>
      <c r="G524" s="881" t="s">
        <v>834</v>
      </c>
      <c r="H524" s="884" t="s">
        <v>834</v>
      </c>
      <c r="I524" s="741"/>
      <c r="J524" s="405"/>
      <c r="K524" s="405"/>
      <c r="L524" s="8"/>
    </row>
    <row r="525" spans="1:12" hidden="1">
      <c r="A525" s="862" t="s">
        <v>314</v>
      </c>
      <c r="B525" s="492" t="s">
        <v>600</v>
      </c>
      <c r="C525" s="445"/>
      <c r="D525" s="445"/>
      <c r="E525" s="445"/>
      <c r="F525" s="517"/>
      <c r="G525" s="1120">
        <v>0</v>
      </c>
      <c r="H525" s="1121">
        <v>0</v>
      </c>
      <c r="I525" s="1350"/>
      <c r="J525" s="405"/>
      <c r="K525" s="405"/>
      <c r="L525" s="8"/>
    </row>
    <row r="526" spans="1:12" hidden="1">
      <c r="A526" s="160" t="s">
        <v>314</v>
      </c>
      <c r="B526" s="910" t="s">
        <v>599</v>
      </c>
      <c r="C526" s="909"/>
      <c r="D526" s="909"/>
      <c r="E526" s="909"/>
      <c r="F526" s="520"/>
      <c r="G526" s="919" t="s">
        <v>835</v>
      </c>
      <c r="H526" s="918">
        <v>0</v>
      </c>
      <c r="I526" s="472"/>
      <c r="J526" s="405"/>
      <c r="K526" s="405"/>
      <c r="L526" s="8"/>
    </row>
    <row r="527" spans="1:12" hidden="1">
      <c r="A527" s="160" t="s">
        <v>314</v>
      </c>
      <c r="B527" s="910" t="s">
        <v>1180</v>
      </c>
      <c r="C527" s="909"/>
      <c r="D527" s="909"/>
      <c r="E527" s="909"/>
      <c r="F527" s="520"/>
      <c r="G527" s="922">
        <v>0</v>
      </c>
      <c r="H527" s="918">
        <v>0</v>
      </c>
      <c r="I527" s="472"/>
      <c r="J527" s="405"/>
      <c r="K527" s="405"/>
      <c r="L527" s="8"/>
    </row>
    <row r="528" spans="1:12" ht="13.5" hidden="1" thickBot="1">
      <c r="A528" s="160" t="s">
        <v>314</v>
      </c>
      <c r="B528" s="910" t="s">
        <v>1178</v>
      </c>
      <c r="C528" s="909"/>
      <c r="D528" s="909"/>
      <c r="E528" s="909"/>
      <c r="F528" s="520"/>
      <c r="G528" s="920" t="s">
        <v>835</v>
      </c>
      <c r="H528" s="918">
        <v>0</v>
      </c>
      <c r="I528" s="472"/>
      <c r="L528" s="8"/>
    </row>
    <row r="529" spans="1:12" ht="13.5" hidden="1" thickBot="1">
      <c r="A529" s="160" t="s">
        <v>314</v>
      </c>
      <c r="B529" s="913" t="s">
        <v>1179</v>
      </c>
      <c r="C529" s="911"/>
      <c r="D529" s="911"/>
      <c r="E529" s="911"/>
      <c r="F529" s="523"/>
      <c r="G529" s="925">
        <v>0</v>
      </c>
      <c r="H529" s="921">
        <v>0</v>
      </c>
      <c r="I529" s="472"/>
      <c r="J529" s="405"/>
      <c r="K529" s="405"/>
    </row>
    <row r="530" spans="1:12" hidden="1">
      <c r="A530" s="160" t="s">
        <v>314</v>
      </c>
      <c r="B530" s="1360" t="s">
        <v>1404</v>
      </c>
      <c r="C530" s="439"/>
      <c r="D530" s="439"/>
      <c r="E530" s="439"/>
      <c r="F530" s="439"/>
      <c r="G530" s="439"/>
      <c r="H530" s="439"/>
      <c r="I530" s="405"/>
      <c r="J530" s="405"/>
      <c r="K530" s="405"/>
    </row>
    <row r="531" spans="1:12" hidden="1">
      <c r="A531" s="160" t="s">
        <v>314</v>
      </c>
      <c r="B531" s="767" t="s">
        <v>416</v>
      </c>
      <c r="C531" s="405"/>
      <c r="D531" s="405"/>
      <c r="E531" s="405"/>
      <c r="F531" s="405"/>
      <c r="G531" s="405"/>
      <c r="H531" s="405"/>
      <c r="I531" s="405"/>
      <c r="J531" s="405"/>
      <c r="K531" s="405"/>
    </row>
    <row r="532" spans="1:12" hidden="1">
      <c r="A532" s="160" t="s">
        <v>314</v>
      </c>
      <c r="B532" s="767" t="s">
        <v>836</v>
      </c>
      <c r="C532" s="405"/>
      <c r="D532" s="405"/>
      <c r="E532" s="405"/>
      <c r="F532" s="405"/>
      <c r="G532" s="405"/>
      <c r="H532" s="405"/>
      <c r="I532" s="405"/>
      <c r="J532" s="405"/>
      <c r="K532" s="405"/>
    </row>
    <row r="533" spans="1:12" hidden="1">
      <c r="A533" s="160" t="s">
        <v>314</v>
      </c>
      <c r="B533" s="767" t="s">
        <v>601</v>
      </c>
      <c r="C533" s="405"/>
      <c r="D533" s="405"/>
      <c r="E533" s="405"/>
      <c r="F533" s="405"/>
      <c r="G533" s="405"/>
      <c r="H533" s="405"/>
      <c r="I533" s="405"/>
      <c r="J533" s="405"/>
      <c r="K533" s="405"/>
    </row>
    <row r="534" spans="1:12" hidden="1">
      <c r="A534" s="160" t="s">
        <v>314</v>
      </c>
      <c r="B534" s="767" t="s">
        <v>1256</v>
      </c>
      <c r="C534" s="405"/>
      <c r="D534" s="405"/>
      <c r="E534" s="405"/>
      <c r="F534" s="405"/>
      <c r="G534" s="405"/>
      <c r="H534" s="405"/>
      <c r="I534" s="405"/>
      <c r="J534" s="405"/>
      <c r="K534" s="405"/>
    </row>
    <row r="535" spans="1:12" hidden="1">
      <c r="A535" s="160" t="s">
        <v>314</v>
      </c>
      <c r="B535" s="767" t="s">
        <v>82</v>
      </c>
      <c r="C535" s="405"/>
      <c r="D535" s="405"/>
      <c r="E535" s="405"/>
      <c r="F535" s="405"/>
      <c r="G535" s="405"/>
      <c r="H535" s="405"/>
      <c r="I535" s="405"/>
      <c r="J535" s="405"/>
      <c r="K535" s="405"/>
    </row>
    <row r="536" spans="1:12" hidden="1">
      <c r="A536" s="160" t="s">
        <v>314</v>
      </c>
      <c r="B536" s="767" t="s">
        <v>83</v>
      </c>
      <c r="C536" s="405"/>
      <c r="D536" s="405"/>
      <c r="E536" s="405"/>
      <c r="F536" s="405"/>
      <c r="G536" s="405"/>
      <c r="H536" s="405"/>
      <c r="I536" s="405"/>
      <c r="J536" s="405"/>
      <c r="K536" s="405"/>
    </row>
    <row r="537" spans="1:12" s="861" customFormat="1" hidden="1">
      <c r="A537" s="160" t="s">
        <v>314</v>
      </c>
      <c r="B537" s="767"/>
      <c r="C537" s="405"/>
      <c r="D537" s="405"/>
      <c r="E537" s="405"/>
      <c r="F537" s="405"/>
      <c r="G537" s="405"/>
      <c r="H537" s="405"/>
      <c r="I537" s="405"/>
      <c r="J537" s="405"/>
      <c r="K537" s="405"/>
      <c r="L537" s="390"/>
    </row>
    <row r="538" spans="1:12" s="861" customFormat="1" ht="51.75" hidden="1" thickBot="1">
      <c r="A538" s="160" t="s">
        <v>314</v>
      </c>
      <c r="B538" s="882" t="s">
        <v>376</v>
      </c>
      <c r="C538" s="878"/>
      <c r="D538" s="878"/>
      <c r="E538" s="878"/>
      <c r="F538" s="879"/>
      <c r="G538" s="879" t="s">
        <v>88</v>
      </c>
      <c r="H538" s="873" t="s">
        <v>89</v>
      </c>
      <c r="I538" s="873" t="s">
        <v>90</v>
      </c>
      <c r="J538" s="873"/>
      <c r="K538" s="405"/>
      <c r="L538" s="390"/>
    </row>
    <row r="539" spans="1:12" s="861" customFormat="1" hidden="1">
      <c r="A539" s="160" t="s">
        <v>314</v>
      </c>
      <c r="B539" s="1407" t="s">
        <v>1182</v>
      </c>
      <c r="C539" s="1408"/>
      <c r="D539" s="1408"/>
      <c r="E539" s="1408"/>
      <c r="F539" s="1408"/>
      <c r="G539" s="883" t="s">
        <v>310</v>
      </c>
      <c r="H539" s="883" t="s">
        <v>310</v>
      </c>
      <c r="I539" s="883" t="s">
        <v>310</v>
      </c>
      <c r="J539" s="883"/>
      <c r="K539" s="405"/>
      <c r="L539" s="390"/>
    </row>
    <row r="540" spans="1:12" s="861" customFormat="1" ht="39" hidden="1" thickBot="1">
      <c r="A540" s="160" t="s">
        <v>314</v>
      </c>
      <c r="B540" s="1405" t="s">
        <v>91</v>
      </c>
      <c r="C540" s="1406"/>
      <c r="D540" s="1406"/>
      <c r="E540" s="1406"/>
      <c r="F540" s="1406"/>
      <c r="G540" s="884" t="s">
        <v>1183</v>
      </c>
      <c r="H540" s="884" t="s">
        <v>1184</v>
      </c>
      <c r="I540" s="884" t="s">
        <v>1185</v>
      </c>
      <c r="J540" s="884" t="s">
        <v>457</v>
      </c>
      <c r="K540" s="405"/>
      <c r="L540" s="390"/>
    </row>
    <row r="541" spans="1:12" s="861" customFormat="1" hidden="1">
      <c r="A541" s="160" t="s">
        <v>314</v>
      </c>
      <c r="B541" s="417" t="s">
        <v>383</v>
      </c>
      <c r="C541" s="467"/>
      <c r="D541" s="440"/>
      <c r="E541" s="467"/>
      <c r="F541" s="467"/>
      <c r="G541" s="924" t="s">
        <v>513</v>
      </c>
      <c r="H541" s="923" t="s">
        <v>513</v>
      </c>
      <c r="I541" s="923" t="s">
        <v>513</v>
      </c>
      <c r="J541" s="874" t="s">
        <v>513</v>
      </c>
      <c r="K541" s="405"/>
      <c r="L541" s="390"/>
    </row>
    <row r="542" spans="1:12" s="861" customFormat="1" hidden="1">
      <c r="A542" s="160" t="s">
        <v>314</v>
      </c>
      <c r="B542" s="421" t="s">
        <v>1102</v>
      </c>
      <c r="C542" s="405"/>
      <c r="D542" s="405"/>
      <c r="E542" s="405"/>
      <c r="F542" s="405"/>
      <c r="G542" s="922">
        <v>0</v>
      </c>
      <c r="H542" s="922">
        <v>0</v>
      </c>
      <c r="I542" s="922">
        <v>0</v>
      </c>
      <c r="J542" s="875">
        <f>SUBTOTAL(9,G542:I542)</f>
        <v>0</v>
      </c>
      <c r="K542" s="405"/>
      <c r="L542" s="390"/>
    </row>
    <row r="543" spans="1:12" s="861" customFormat="1" hidden="1">
      <c r="A543" s="862" t="s">
        <v>314</v>
      </c>
      <c r="B543" s="421" t="s">
        <v>358</v>
      </c>
      <c r="C543" s="405"/>
      <c r="D543" s="405"/>
      <c r="E543" s="405"/>
      <c r="F543" s="405"/>
      <c r="G543" s="922">
        <v>0</v>
      </c>
      <c r="H543" s="922">
        <v>0</v>
      </c>
      <c r="I543" s="922">
        <v>0</v>
      </c>
      <c r="J543" s="875">
        <f t="shared" ref="J543:J556" si="10">SUBTOTAL(9,G543:I543)</f>
        <v>0</v>
      </c>
      <c r="K543" s="405"/>
      <c r="L543" s="390"/>
    </row>
    <row r="544" spans="1:12" s="861" customFormat="1" hidden="1">
      <c r="A544" s="862" t="s">
        <v>314</v>
      </c>
      <c r="B544" s="421" t="s">
        <v>364</v>
      </c>
      <c r="C544" s="405"/>
      <c r="D544" s="405"/>
      <c r="E544" s="405"/>
      <c r="F544" s="405"/>
      <c r="G544" s="922">
        <v>0</v>
      </c>
      <c r="H544" s="922">
        <v>0</v>
      </c>
      <c r="I544" s="922">
        <v>0</v>
      </c>
      <c r="J544" s="875">
        <f t="shared" si="10"/>
        <v>0</v>
      </c>
      <c r="K544" s="405"/>
      <c r="L544" s="390"/>
    </row>
    <row r="545" spans="1:12" s="861" customFormat="1" hidden="1">
      <c r="A545" s="862" t="s">
        <v>314</v>
      </c>
      <c r="B545" s="417" t="s">
        <v>384</v>
      </c>
      <c r="C545" s="405"/>
      <c r="D545" s="405"/>
      <c r="E545" s="405"/>
      <c r="F545" s="405"/>
      <c r="G545" s="922" t="s">
        <v>513</v>
      </c>
      <c r="H545" s="922" t="s">
        <v>513</v>
      </c>
      <c r="I545" s="922" t="s">
        <v>513</v>
      </c>
      <c r="J545" s="875" t="s">
        <v>513</v>
      </c>
      <c r="K545" s="405"/>
      <c r="L545" s="390"/>
    </row>
    <row r="546" spans="1:12" s="861" customFormat="1" hidden="1">
      <c r="A546" s="862" t="s">
        <v>314</v>
      </c>
      <c r="B546" s="421" t="s">
        <v>359</v>
      </c>
      <c r="C546" s="405"/>
      <c r="D546" s="405"/>
      <c r="E546" s="405"/>
      <c r="F546" s="405"/>
      <c r="G546" s="922">
        <v>0</v>
      </c>
      <c r="H546" s="922">
        <v>0</v>
      </c>
      <c r="I546" s="922">
        <v>0</v>
      </c>
      <c r="J546" s="875">
        <f t="shared" si="10"/>
        <v>0</v>
      </c>
      <c r="K546" s="929"/>
      <c r="L546" s="390"/>
    </row>
    <row r="547" spans="1:12" s="861" customFormat="1" hidden="1">
      <c r="A547" s="862" t="s">
        <v>314</v>
      </c>
      <c r="B547" s="421" t="s">
        <v>360</v>
      </c>
      <c r="C547" s="405"/>
      <c r="D547" s="405"/>
      <c r="E547" s="405"/>
      <c r="F547" s="405"/>
      <c r="G547" s="922">
        <v>0</v>
      </c>
      <c r="H547" s="922">
        <v>0</v>
      </c>
      <c r="I547" s="922">
        <v>0</v>
      </c>
      <c r="J547" s="875">
        <f t="shared" si="10"/>
        <v>0</v>
      </c>
      <c r="K547" s="405"/>
      <c r="L547" s="390"/>
    </row>
    <row r="548" spans="1:12" s="861" customFormat="1" hidden="1">
      <c r="A548" s="862" t="s">
        <v>314</v>
      </c>
      <c r="B548" s="421" t="s">
        <v>361</v>
      </c>
      <c r="C548" s="405"/>
      <c r="D548" s="405"/>
      <c r="E548" s="405"/>
      <c r="F548" s="405"/>
      <c r="G548" s="922">
        <v>0</v>
      </c>
      <c r="H548" s="922">
        <v>0</v>
      </c>
      <c r="I548" s="922">
        <v>0</v>
      </c>
      <c r="J548" s="875">
        <f t="shared" si="10"/>
        <v>0</v>
      </c>
      <c r="K548" s="405"/>
      <c r="L548" s="390"/>
    </row>
    <row r="549" spans="1:12" s="861" customFormat="1" hidden="1">
      <c r="A549" s="862" t="s">
        <v>314</v>
      </c>
      <c r="B549" s="421" t="s">
        <v>362</v>
      </c>
      <c r="C549" s="405"/>
      <c r="D549" s="405"/>
      <c r="E549" s="405"/>
      <c r="F549" s="405"/>
      <c r="G549" s="922">
        <v>0</v>
      </c>
      <c r="H549" s="922">
        <v>0</v>
      </c>
      <c r="I549" s="922">
        <v>0</v>
      </c>
      <c r="J549" s="875">
        <f t="shared" si="10"/>
        <v>0</v>
      </c>
      <c r="K549" s="405"/>
      <c r="L549" s="390"/>
    </row>
    <row r="550" spans="1:12" s="861" customFormat="1" hidden="1">
      <c r="A550" s="862" t="s">
        <v>314</v>
      </c>
      <c r="B550" s="421" t="s">
        <v>363</v>
      </c>
      <c r="C550" s="405"/>
      <c r="D550" s="405"/>
      <c r="E550" s="405"/>
      <c r="F550" s="405"/>
      <c r="G550" s="922">
        <v>0</v>
      </c>
      <c r="H550" s="922">
        <v>0</v>
      </c>
      <c r="I550" s="922">
        <v>0</v>
      </c>
      <c r="J550" s="875">
        <f t="shared" si="10"/>
        <v>0</v>
      </c>
      <c r="K550" s="405"/>
      <c r="L550" s="390"/>
    </row>
    <row r="551" spans="1:12" s="861" customFormat="1" hidden="1">
      <c r="A551" s="862" t="s">
        <v>314</v>
      </c>
      <c r="B551" s="421" t="s">
        <v>365</v>
      </c>
      <c r="C551" s="405"/>
      <c r="D551" s="405"/>
      <c r="E551" s="405"/>
      <c r="F551" s="405"/>
      <c r="G551" s="922">
        <v>0</v>
      </c>
      <c r="H551" s="922">
        <v>0</v>
      </c>
      <c r="I551" s="922">
        <v>0</v>
      </c>
      <c r="J551" s="875">
        <f t="shared" si="10"/>
        <v>0</v>
      </c>
      <c r="K551" s="405"/>
      <c r="L551" s="390"/>
    </row>
    <row r="552" spans="1:12" s="861" customFormat="1" hidden="1">
      <c r="A552" s="862" t="s">
        <v>314</v>
      </c>
      <c r="B552" s="421" t="s">
        <v>1406</v>
      </c>
      <c r="C552" s="405"/>
      <c r="D552" s="405"/>
      <c r="E552" s="405"/>
      <c r="F552" s="405"/>
      <c r="G552" s="922">
        <v>0</v>
      </c>
      <c r="H552" s="922">
        <v>0</v>
      </c>
      <c r="I552" s="922">
        <v>0</v>
      </c>
      <c r="J552" s="875">
        <f t="shared" si="10"/>
        <v>0</v>
      </c>
      <c r="K552" s="405"/>
      <c r="L552" s="390"/>
    </row>
    <row r="553" spans="1:12" s="861" customFormat="1" hidden="1">
      <c r="A553" s="862" t="s">
        <v>314</v>
      </c>
      <c r="B553" s="417" t="s">
        <v>385</v>
      </c>
      <c r="C553" s="405"/>
      <c r="D553" s="405"/>
      <c r="E553" s="405"/>
      <c r="F553" s="405"/>
      <c r="G553" s="922" t="s">
        <v>513</v>
      </c>
      <c r="H553" s="922" t="s">
        <v>513</v>
      </c>
      <c r="I553" s="922" t="s">
        <v>513</v>
      </c>
      <c r="J553" s="875" t="s">
        <v>513</v>
      </c>
      <c r="K553" s="405"/>
      <c r="L553" s="390"/>
    </row>
    <row r="554" spans="1:12" s="861" customFormat="1" hidden="1">
      <c r="A554" s="862" t="s">
        <v>314</v>
      </c>
      <c r="B554" s="421" t="s">
        <v>366</v>
      </c>
      <c r="C554" s="405"/>
      <c r="D554" s="405"/>
      <c r="E554" s="405"/>
      <c r="F554" s="405"/>
      <c r="G554" s="922">
        <v>0</v>
      </c>
      <c r="H554" s="922">
        <v>0</v>
      </c>
      <c r="I554" s="922">
        <v>0</v>
      </c>
      <c r="J554" s="875">
        <f t="shared" si="10"/>
        <v>0</v>
      </c>
      <c r="K554" s="405"/>
      <c r="L554" s="419"/>
    </row>
    <row r="555" spans="1:12" s="861" customFormat="1" hidden="1">
      <c r="A555" s="862" t="s">
        <v>314</v>
      </c>
      <c r="B555" s="421" t="s">
        <v>367</v>
      </c>
      <c r="C555" s="405"/>
      <c r="D555" s="405"/>
      <c r="E555" s="405"/>
      <c r="F555" s="405"/>
      <c r="G555" s="922">
        <v>0</v>
      </c>
      <c r="H555" s="922">
        <v>0</v>
      </c>
      <c r="I555" s="922">
        <v>0</v>
      </c>
      <c r="J555" s="875">
        <f t="shared" si="10"/>
        <v>0</v>
      </c>
      <c r="K555" s="405"/>
      <c r="L555" s="390"/>
    </row>
    <row r="556" spans="1:12" s="861" customFormat="1" ht="13.5" hidden="1" thickBot="1">
      <c r="A556" s="862" t="s">
        <v>314</v>
      </c>
      <c r="B556" s="512" t="s">
        <v>368</v>
      </c>
      <c r="C556" s="425"/>
      <c r="D556" s="425"/>
      <c r="E556" s="425"/>
      <c r="F556" s="425"/>
      <c r="G556" s="914">
        <v>0</v>
      </c>
      <c r="H556" s="925">
        <v>0</v>
      </c>
      <c r="I556" s="925">
        <v>0</v>
      </c>
      <c r="J556" s="876">
        <f t="shared" si="10"/>
        <v>0</v>
      </c>
      <c r="K556" s="439"/>
      <c r="L556" s="390"/>
    </row>
    <row r="557" spans="1:12" s="861" customFormat="1" ht="13.5" hidden="1" thickBot="1">
      <c r="A557" s="862" t="s">
        <v>314</v>
      </c>
      <c r="B557" s="423" t="s">
        <v>650</v>
      </c>
      <c r="C557" s="768"/>
      <c r="D557" s="768"/>
      <c r="E557" s="768"/>
      <c r="F557" s="768"/>
      <c r="G557" s="816">
        <f>SUBTOTAL(9,G542:G556)</f>
        <v>0</v>
      </c>
      <c r="H557" s="816">
        <f>SUBTOTAL(9,H542:H556)</f>
        <v>0</v>
      </c>
      <c r="I557" s="816">
        <f>SUBTOTAL(9,I542:I556)</f>
        <v>0</v>
      </c>
      <c r="J557" s="816">
        <f>SUM(G557:I557)</f>
        <v>0</v>
      </c>
      <c r="K557" s="405"/>
      <c r="L557" s="390"/>
    </row>
    <row r="558" spans="1:12" s="861" customFormat="1" hidden="1">
      <c r="A558" s="862" t="s">
        <v>314</v>
      </c>
      <c r="B558" s="1360" t="s">
        <v>1404</v>
      </c>
      <c r="C558" s="405"/>
      <c r="D558" s="405"/>
      <c r="E558" s="405"/>
      <c r="F558" s="405"/>
      <c r="G558" s="439"/>
      <c r="H558" s="439"/>
      <c r="I558" s="439"/>
      <c r="J558" s="405"/>
      <c r="K558" s="405"/>
      <c r="L558" s="390"/>
    </row>
    <row r="559" spans="1:12" s="861" customFormat="1" hidden="1">
      <c r="A559" s="862" t="s">
        <v>314</v>
      </c>
      <c r="B559" s="767" t="s">
        <v>605</v>
      </c>
      <c r="C559" s="439"/>
      <c r="D559" s="439"/>
      <c r="E559" s="439"/>
      <c r="F559" s="439"/>
      <c r="G559" s="439"/>
      <c r="H559" s="439"/>
      <c r="I559" s="390"/>
      <c r="J559" s="405"/>
      <c r="K559" s="405"/>
      <c r="L559" s="390"/>
    </row>
    <row r="560" spans="1:12" s="861" customFormat="1" hidden="1">
      <c r="A560" s="862" t="s">
        <v>314</v>
      </c>
      <c r="B560" s="767" t="s">
        <v>606</v>
      </c>
      <c r="C560" s="390"/>
      <c r="D560" s="390"/>
      <c r="E560" s="390"/>
      <c r="F560" s="390"/>
      <c r="G560" s="390"/>
      <c r="H560" s="390"/>
      <c r="I560" s="390"/>
      <c r="J560" s="405"/>
      <c r="K560" s="405"/>
      <c r="L560" s="390"/>
    </row>
    <row r="561" spans="1:247" s="861" customFormat="1" hidden="1">
      <c r="A561" s="862" t="s">
        <v>314</v>
      </c>
      <c r="B561" s="767" t="s">
        <v>369</v>
      </c>
      <c r="C561" s="390"/>
      <c r="D561" s="390"/>
      <c r="E561" s="390"/>
      <c r="F561" s="390"/>
      <c r="G561" s="390"/>
      <c r="H561" s="390"/>
      <c r="I561" s="390"/>
      <c r="J561" s="405"/>
      <c r="K561" s="405"/>
      <c r="L561" s="390"/>
    </row>
    <row r="562" spans="1:247" s="861" customFormat="1" hidden="1">
      <c r="A562" s="862" t="s">
        <v>314</v>
      </c>
      <c r="B562" s="390"/>
      <c r="C562" s="405"/>
      <c r="D562" s="405"/>
      <c r="E562" s="405"/>
      <c r="F562" s="405"/>
      <c r="G562" s="405"/>
      <c r="H562" s="405"/>
      <c r="I562" s="405"/>
      <c r="J562" s="390"/>
      <c r="K562" s="390"/>
      <c r="L562" s="390"/>
    </row>
    <row r="563" spans="1:247" s="861" customFormat="1" hidden="1">
      <c r="A563" s="862" t="s">
        <v>314</v>
      </c>
      <c r="B563" s="6" t="s">
        <v>793</v>
      </c>
      <c r="C563" s="170"/>
      <c r="D563" s="170"/>
      <c r="E563" s="166"/>
      <c r="F563" s="251" t="s">
        <v>688</v>
      </c>
      <c r="G563" s="274" t="s">
        <v>222</v>
      </c>
      <c r="H563" s="275"/>
      <c r="I563" s="213"/>
      <c r="J563" s="249"/>
      <c r="K563" s="8"/>
      <c r="L563" s="390"/>
    </row>
    <row r="564" spans="1:247" s="861" customFormat="1" hidden="1">
      <c r="A564" s="862" t="s">
        <v>314</v>
      </c>
      <c r="B564" s="5" t="s">
        <v>1401</v>
      </c>
      <c r="C564" s="60"/>
      <c r="D564" s="60"/>
      <c r="E564" s="167"/>
      <c r="F564" s="191">
        <v>1000</v>
      </c>
      <c r="G564" s="258" t="s">
        <v>223</v>
      </c>
      <c r="H564" s="249"/>
      <c r="I564" s="214"/>
      <c r="J564" s="249"/>
      <c r="K564" s="8"/>
      <c r="L564" s="390"/>
    </row>
    <row r="565" spans="1:247" s="861" customFormat="1" hidden="1">
      <c r="A565" s="862" t="s">
        <v>314</v>
      </c>
      <c r="B565" s="997" t="s">
        <v>1402</v>
      </c>
      <c r="C565" s="60"/>
      <c r="D565" s="60"/>
      <c r="E565" s="167"/>
      <c r="F565" s="252" t="s">
        <v>689</v>
      </c>
      <c r="G565" s="236"/>
      <c r="H565" s="252" t="s">
        <v>224</v>
      </c>
      <c r="I565" s="227"/>
      <c r="J565" s="8"/>
      <c r="K565" s="8"/>
      <c r="L565" s="390"/>
    </row>
    <row r="566" spans="1:247" s="861" customFormat="1" ht="13.5" hidden="1" thickBot="1">
      <c r="A566" s="862" t="s">
        <v>314</v>
      </c>
      <c r="B566" s="156"/>
      <c r="C566" s="161"/>
      <c r="D566" s="161"/>
      <c r="E566" s="168"/>
      <c r="F566" s="161"/>
      <c r="G566" s="156"/>
      <c r="H566" s="161"/>
      <c r="I566" s="168"/>
      <c r="J566" s="8"/>
      <c r="K566" s="8"/>
      <c r="L566" s="390"/>
    </row>
    <row r="567" spans="1:247" hidden="1">
      <c r="A567" s="862" t="s">
        <v>314</v>
      </c>
      <c r="B567" s="171" t="s">
        <v>307</v>
      </c>
      <c r="C567" s="60"/>
      <c r="D567" s="60"/>
      <c r="E567" s="167"/>
      <c r="F567" s="60">
        <v>0</v>
      </c>
      <c r="G567" s="171"/>
      <c r="H567" s="170"/>
      <c r="I567" s="166"/>
      <c r="J567" s="8"/>
      <c r="K567" s="8"/>
      <c r="M567" s="861"/>
      <c r="N567" s="861"/>
      <c r="O567" s="861"/>
      <c r="P567" s="861"/>
      <c r="Q567" s="861"/>
      <c r="R567" s="861"/>
      <c r="S567" s="861"/>
      <c r="T567" s="861"/>
      <c r="U567" s="861"/>
      <c r="V567" s="861"/>
      <c r="W567" s="861"/>
      <c r="X567" s="861"/>
      <c r="Y567" s="861"/>
      <c r="Z567" s="861"/>
      <c r="AA567" s="861"/>
      <c r="AB567" s="861"/>
      <c r="AC567" s="861"/>
      <c r="AD567" s="861"/>
      <c r="AE567" s="861"/>
      <c r="AF567" s="861"/>
      <c r="AG567" s="861"/>
      <c r="AH567" s="861"/>
      <c r="AI567" s="861"/>
      <c r="AJ567" s="861"/>
      <c r="AK567" s="861"/>
      <c r="AL567" s="861"/>
      <c r="AM567" s="861"/>
      <c r="AN567" s="861"/>
      <c r="AO567" s="861"/>
      <c r="AP567" s="861"/>
      <c r="AQ567" s="861"/>
      <c r="AR567" s="861"/>
      <c r="AS567" s="861"/>
      <c r="AT567" s="861"/>
      <c r="AU567" s="861"/>
      <c r="AV567" s="861"/>
      <c r="AW567" s="861"/>
      <c r="AX567" s="861"/>
      <c r="AY567" s="861"/>
      <c r="AZ567" s="861"/>
      <c r="BA567" s="861"/>
      <c r="BB567" s="861"/>
      <c r="BC567" s="861"/>
      <c r="BD567" s="861"/>
      <c r="BE567" s="861"/>
      <c r="BF567" s="861"/>
      <c r="BG567" s="861"/>
      <c r="BH567" s="861"/>
      <c r="BI567" s="861"/>
      <c r="BJ567" s="861"/>
      <c r="BK567" s="861"/>
      <c r="BL567" s="861"/>
      <c r="BM567" s="861"/>
      <c r="BN567" s="861"/>
      <c r="BO567" s="861"/>
      <c r="BP567" s="861"/>
      <c r="BQ567" s="861"/>
      <c r="BR567" s="861"/>
      <c r="BS567" s="861"/>
      <c r="BT567" s="861"/>
      <c r="BU567" s="861"/>
      <c r="BV567" s="861"/>
      <c r="BW567" s="861"/>
      <c r="BX567" s="861"/>
      <c r="BY567" s="861"/>
      <c r="BZ567" s="861"/>
      <c r="CA567" s="861"/>
      <c r="CB567" s="861"/>
      <c r="CC567" s="861"/>
      <c r="CD567" s="861"/>
      <c r="CE567" s="861"/>
      <c r="CF567" s="861"/>
      <c r="CG567" s="861"/>
      <c r="CH567" s="861"/>
      <c r="CI567" s="861"/>
      <c r="CJ567" s="861"/>
      <c r="CK567" s="861"/>
      <c r="CL567" s="861"/>
      <c r="CM567" s="861"/>
      <c r="CN567" s="861"/>
      <c r="CO567" s="861"/>
      <c r="CP567" s="861"/>
      <c r="CQ567" s="861"/>
      <c r="CR567" s="861"/>
      <c r="CS567" s="861"/>
      <c r="CT567" s="861"/>
      <c r="CU567" s="861"/>
      <c r="CV567" s="861"/>
      <c r="CW567" s="861"/>
      <c r="CX567" s="861"/>
      <c r="CY567" s="861"/>
      <c r="CZ567" s="861"/>
      <c r="DA567" s="861"/>
      <c r="DB567" s="861"/>
      <c r="DC567" s="861"/>
      <c r="DD567" s="861"/>
      <c r="DE567" s="861"/>
      <c r="DF567" s="861"/>
      <c r="DG567" s="861"/>
      <c r="DH567" s="861"/>
      <c r="DI567" s="861"/>
      <c r="DJ567" s="861"/>
      <c r="DK567" s="861"/>
      <c r="DL567" s="861"/>
      <c r="DM567" s="861"/>
      <c r="DN567" s="861"/>
      <c r="DO567" s="861"/>
      <c r="DP567" s="861"/>
      <c r="DQ567" s="861"/>
      <c r="DR567" s="861"/>
      <c r="DS567" s="861"/>
      <c r="DT567" s="861"/>
      <c r="DU567" s="861"/>
      <c r="DV567" s="861"/>
      <c r="DW567" s="861"/>
      <c r="DX567" s="861"/>
      <c r="DY567" s="861"/>
      <c r="DZ567" s="861"/>
      <c r="EA567" s="861"/>
      <c r="EB567" s="861"/>
      <c r="EC567" s="861"/>
      <c r="ED567" s="861"/>
      <c r="EE567" s="861"/>
      <c r="EF567" s="861"/>
      <c r="EG567" s="861"/>
      <c r="EH567" s="861"/>
      <c r="EI567" s="861"/>
      <c r="EJ567" s="861"/>
      <c r="EK567" s="861"/>
      <c r="EL567" s="861"/>
      <c r="EM567" s="861"/>
      <c r="EN567" s="861"/>
      <c r="EO567" s="861"/>
      <c r="EP567" s="861"/>
      <c r="EQ567" s="861"/>
      <c r="ER567" s="861"/>
      <c r="ES567" s="861"/>
      <c r="ET567" s="861"/>
      <c r="EU567" s="861"/>
      <c r="EV567" s="861"/>
      <c r="EW567" s="861"/>
      <c r="EX567" s="861"/>
      <c r="EY567" s="861"/>
      <c r="EZ567" s="861"/>
      <c r="FA567" s="861"/>
      <c r="FB567" s="861"/>
      <c r="FC567" s="861"/>
      <c r="FD567" s="861"/>
      <c r="FE567" s="861"/>
      <c r="FF567" s="861"/>
      <c r="FG567" s="861"/>
      <c r="FH567" s="861"/>
      <c r="FI567" s="861"/>
      <c r="FJ567" s="861"/>
      <c r="FK567" s="861"/>
      <c r="FL567" s="861"/>
      <c r="FM567" s="861"/>
      <c r="FN567" s="861"/>
      <c r="FO567" s="861"/>
      <c r="FP567" s="861"/>
      <c r="FQ567" s="861"/>
      <c r="FR567" s="861"/>
      <c r="FS567" s="861"/>
      <c r="FT567" s="861"/>
      <c r="FU567" s="861"/>
      <c r="FV567" s="861"/>
      <c r="FW567" s="861"/>
      <c r="FX567" s="861"/>
      <c r="FY567" s="861"/>
      <c r="FZ567" s="861"/>
      <c r="GA567" s="861"/>
      <c r="GB567" s="861"/>
      <c r="GC567" s="861"/>
      <c r="GD567" s="861"/>
      <c r="GE567" s="861"/>
      <c r="GF567" s="861"/>
      <c r="GG567" s="861"/>
      <c r="GH567" s="861"/>
      <c r="GI567" s="861"/>
      <c r="GJ567" s="861"/>
      <c r="GK567" s="861"/>
      <c r="GL567" s="861"/>
      <c r="GM567" s="861"/>
      <c r="GN567" s="861"/>
      <c r="GO567" s="861"/>
      <c r="GP567" s="861"/>
      <c r="GQ567" s="861"/>
      <c r="GR567" s="861"/>
      <c r="GS567" s="861"/>
      <c r="GT567" s="861"/>
      <c r="GU567" s="861"/>
      <c r="GV567" s="861"/>
      <c r="GW567" s="861"/>
      <c r="GX567" s="861"/>
      <c r="GY567" s="861"/>
      <c r="GZ567" s="861"/>
      <c r="HA567" s="861"/>
      <c r="HB567" s="861"/>
      <c r="HC567" s="861"/>
      <c r="HD567" s="861"/>
      <c r="HE567" s="861"/>
      <c r="HF567" s="861"/>
      <c r="HG567" s="861"/>
      <c r="HH567" s="861"/>
      <c r="HI567" s="861"/>
      <c r="HJ567" s="861"/>
      <c r="HK567" s="861"/>
      <c r="HL567" s="861"/>
      <c r="HM567" s="861"/>
      <c r="HN567" s="861"/>
      <c r="HO567" s="861"/>
      <c r="HP567" s="861"/>
      <c r="HQ567" s="861"/>
      <c r="HR567" s="861"/>
      <c r="HS567" s="861"/>
      <c r="HT567" s="861"/>
      <c r="HU567" s="861"/>
      <c r="HV567" s="861"/>
      <c r="HW567" s="861"/>
      <c r="HX567" s="861"/>
      <c r="HY567" s="861"/>
      <c r="HZ567" s="861"/>
      <c r="IA567" s="861"/>
      <c r="IB567" s="861"/>
      <c r="IC567" s="861"/>
      <c r="ID567" s="861"/>
      <c r="IE567" s="861"/>
      <c r="IF567" s="861"/>
      <c r="IG567" s="861"/>
      <c r="IH567" s="861"/>
      <c r="II567" s="861"/>
      <c r="IJ567" s="861"/>
      <c r="IK567" s="861"/>
      <c r="IL567" s="861"/>
      <c r="IM567" s="861"/>
    </row>
    <row r="568" spans="1:247" s="861" customFormat="1" ht="13.5" hidden="1" thickBot="1">
      <c r="A568" s="862" t="s">
        <v>314</v>
      </c>
      <c r="B568" s="156" t="s">
        <v>308</v>
      </c>
      <c r="C568" s="161"/>
      <c r="D568" s="161"/>
      <c r="E568" s="168"/>
      <c r="F568" s="161">
        <v>0</v>
      </c>
      <c r="G568" s="156"/>
      <c r="H568" s="161"/>
      <c r="I568" s="168"/>
      <c r="J568" s="8"/>
      <c r="K568" s="8"/>
      <c r="L568" s="390"/>
    </row>
    <row r="569" spans="1:247" s="861" customFormat="1" ht="13.5" hidden="1" thickBot="1">
      <c r="A569" s="862" t="s">
        <v>314</v>
      </c>
      <c r="B569" s="159" t="s">
        <v>36</v>
      </c>
      <c r="C569" s="176"/>
      <c r="D569" s="176"/>
      <c r="E569" s="165"/>
      <c r="F569" s="178">
        <v>0</v>
      </c>
      <c r="G569" s="8"/>
      <c r="H569" s="8"/>
      <c r="I569" s="8"/>
      <c r="J569" s="8"/>
      <c r="K569" s="8"/>
      <c r="L569" s="390"/>
    </row>
    <row r="570" spans="1:247" s="861" customFormat="1" hidden="1">
      <c r="A570" s="862" t="s">
        <v>314</v>
      </c>
      <c r="B570" s="28" t="s">
        <v>119</v>
      </c>
      <c r="C570" s="60"/>
      <c r="D570" s="60"/>
      <c r="E570" s="60"/>
      <c r="F570" s="8"/>
      <c r="G570" s="8"/>
      <c r="H570" s="8"/>
      <c r="I570" s="8"/>
      <c r="J570" s="8"/>
      <c r="K570" s="8"/>
      <c r="L570" s="390"/>
    </row>
    <row r="571" spans="1:247" s="861" customFormat="1" hidden="1">
      <c r="A571" s="862" t="s">
        <v>314</v>
      </c>
      <c r="B571" s="28" t="s">
        <v>124</v>
      </c>
      <c r="C571" s="60"/>
      <c r="D571" s="60"/>
      <c r="E571" s="60"/>
      <c r="F571" s="8"/>
      <c r="G571" s="8"/>
      <c r="H571" s="8"/>
      <c r="I571" s="8"/>
      <c r="J571" s="8"/>
      <c r="K571" s="8"/>
      <c r="L571" s="8"/>
    </row>
    <row r="572" spans="1:247" s="861" customFormat="1" hidden="1">
      <c r="A572" s="862" t="s">
        <v>314</v>
      </c>
      <c r="B572" s="28" t="s">
        <v>125</v>
      </c>
      <c r="C572" s="60"/>
      <c r="D572" s="60"/>
      <c r="E572" s="60"/>
      <c r="F572" s="8"/>
      <c r="G572" s="8"/>
      <c r="H572" s="8"/>
      <c r="I572" s="8"/>
      <c r="J572" s="8"/>
      <c r="K572" s="8"/>
      <c r="L572" s="8"/>
    </row>
    <row r="573" spans="1:247" s="861" customFormat="1" hidden="1">
      <c r="A573" s="862" t="s">
        <v>314</v>
      </c>
      <c r="B573" s="19" t="s">
        <v>1337</v>
      </c>
      <c r="C573" s="60"/>
      <c r="D573" s="60"/>
      <c r="E573" s="60"/>
      <c r="F573" s="8"/>
      <c r="G573" s="8"/>
      <c r="H573" s="8"/>
      <c r="I573" s="8"/>
      <c r="J573" s="8"/>
      <c r="K573" s="8"/>
      <c r="L573" s="8"/>
    </row>
    <row r="574" spans="1:247" s="861" customFormat="1" ht="12.75" hidden="1" customHeight="1">
      <c r="A574" s="862" t="s">
        <v>1359</v>
      </c>
      <c r="B574" s="390"/>
      <c r="C574" s="390"/>
      <c r="D574" s="390"/>
      <c r="E574" s="390"/>
      <c r="F574" s="390"/>
      <c r="G574" s="390"/>
      <c r="H574" s="405"/>
      <c r="I574" s="390"/>
      <c r="J574" s="578"/>
      <c r="K574" s="390"/>
      <c r="L574" s="8"/>
    </row>
    <row r="575" spans="1:247" s="861" customFormat="1" ht="12.75" hidden="1" customHeight="1">
      <c r="A575" s="862" t="s">
        <v>1359</v>
      </c>
      <c r="B575" s="934" t="s">
        <v>338</v>
      </c>
      <c r="C575" s="1073"/>
      <c r="D575" s="1073"/>
      <c r="E575" s="1073"/>
      <c r="F575" s="1073"/>
      <c r="G575" s="1073"/>
      <c r="H575" s="1138"/>
      <c r="I575" s="1073"/>
      <c r="J575" s="1140"/>
      <c r="K575" s="1073"/>
      <c r="L575" s="1354"/>
    </row>
    <row r="576" spans="1:247" ht="12.75" hidden="1" customHeight="1">
      <c r="A576" s="862" t="s">
        <v>1359</v>
      </c>
      <c r="B576" s="1073" t="s">
        <v>1222</v>
      </c>
      <c r="C576" s="1073"/>
      <c r="D576" s="1073"/>
      <c r="E576" s="1073"/>
      <c r="F576" s="1073"/>
      <c r="G576" s="1073"/>
      <c r="H576" s="1138"/>
      <c r="I576" s="1073"/>
      <c r="J576" s="1140"/>
      <c r="K576" s="1073"/>
      <c r="L576" s="1354"/>
    </row>
    <row r="577" spans="1:12" ht="12.75" hidden="1" customHeight="1">
      <c r="A577" s="862" t="s">
        <v>1359</v>
      </c>
      <c r="B577" s="1073" t="s">
        <v>1223</v>
      </c>
      <c r="C577" s="1073"/>
      <c r="D577" s="1073"/>
      <c r="E577" s="1073"/>
      <c r="F577" s="1073"/>
      <c r="G577" s="1073"/>
      <c r="H577" s="1138"/>
      <c r="I577" s="1073"/>
      <c r="J577" s="1140"/>
      <c r="K577" s="1073"/>
      <c r="L577" s="1354"/>
    </row>
    <row r="578" spans="1:12" ht="12.75" hidden="1" customHeight="1">
      <c r="A578" s="862" t="s">
        <v>1359</v>
      </c>
      <c r="B578" s="1073"/>
      <c r="C578" s="1073"/>
      <c r="D578" s="1073"/>
      <c r="E578" s="1073"/>
      <c r="F578" s="1073"/>
      <c r="G578" s="1073"/>
      <c r="H578" s="1138"/>
      <c r="I578" s="1073"/>
      <c r="J578" s="1140"/>
      <c r="K578" s="1073"/>
      <c r="L578" s="1354"/>
    </row>
    <row r="579" spans="1:12" ht="12.75" hidden="1" customHeight="1" thickBot="1">
      <c r="A579" s="862" t="s">
        <v>1359</v>
      </c>
      <c r="B579" s="1146" t="s">
        <v>581</v>
      </c>
      <c r="C579" s="1073"/>
      <c r="D579" s="1073"/>
      <c r="E579" s="1073"/>
      <c r="F579" s="1073"/>
      <c r="G579" s="1073"/>
      <c r="H579" s="1138"/>
      <c r="I579" s="1073"/>
      <c r="J579" s="1140"/>
      <c r="K579" s="1073"/>
      <c r="L579" s="1354"/>
    </row>
    <row r="580" spans="1:12" ht="13.5" hidden="1" customHeight="1" thickBot="1">
      <c r="A580" s="862" t="s">
        <v>1359</v>
      </c>
      <c r="B580" s="1146" t="s">
        <v>582</v>
      </c>
      <c r="C580" s="1073"/>
      <c r="D580" s="1073"/>
      <c r="E580" s="1073"/>
      <c r="F580" s="1073"/>
      <c r="G580" s="1073"/>
      <c r="H580" s="1138"/>
      <c r="I580" s="1073"/>
      <c r="J580" s="1140" t="s">
        <v>467</v>
      </c>
      <c r="K580" s="1355"/>
      <c r="L580" s="1354"/>
    </row>
    <row r="581" spans="1:12" ht="12.75" hidden="1" customHeight="1" thickBot="1">
      <c r="A581" s="862" t="s">
        <v>1359</v>
      </c>
      <c r="B581" s="934" t="s">
        <v>1358</v>
      </c>
      <c r="C581" s="1073"/>
      <c r="D581" s="1073"/>
      <c r="E581" s="1073"/>
      <c r="F581" s="1073"/>
      <c r="G581" s="1073"/>
      <c r="H581" s="1138"/>
      <c r="I581" s="1073"/>
      <c r="J581" s="1140"/>
      <c r="K581" s="1140"/>
      <c r="L581" s="1354"/>
    </row>
    <row r="582" spans="1:12" ht="13.5" hidden="1" customHeight="1" thickBot="1">
      <c r="A582" s="862" t="s">
        <v>1359</v>
      </c>
      <c r="B582" s="1146" t="s">
        <v>1340</v>
      </c>
      <c r="C582" s="1073"/>
      <c r="D582" s="1073"/>
      <c r="E582" s="1073"/>
      <c r="F582" s="1073"/>
      <c r="G582" s="1073"/>
      <c r="H582" s="1138"/>
      <c r="I582" s="1073"/>
      <c r="J582" s="1140" t="s">
        <v>716</v>
      </c>
      <c r="K582" s="1141" t="s">
        <v>838</v>
      </c>
      <c r="L582" s="1073"/>
    </row>
    <row r="583" spans="1:12" ht="12.75" hidden="1" customHeight="1">
      <c r="A583" s="862" t="s">
        <v>1359</v>
      </c>
      <c r="B583" s="1146" t="s">
        <v>370</v>
      </c>
      <c r="C583" s="934"/>
      <c r="D583" s="934"/>
      <c r="E583" s="934"/>
      <c r="F583" s="1073"/>
      <c r="G583" s="1073"/>
      <c r="H583" s="1138"/>
      <c r="I583" s="1073"/>
      <c r="J583" s="1140"/>
      <c r="K583" s="1142"/>
      <c r="L583" s="1073"/>
    </row>
    <row r="584" spans="1:12" hidden="1">
      <c r="A584" s="862" t="s">
        <v>314</v>
      </c>
      <c r="B584" s="1356"/>
      <c r="C584" s="1145"/>
      <c r="D584" s="1145" t="s">
        <v>135</v>
      </c>
      <c r="E584" s="1145"/>
      <c r="F584" s="1073"/>
      <c r="G584" s="1073"/>
      <c r="H584" s="1138"/>
      <c r="I584" s="1073"/>
      <c r="J584" s="1140"/>
      <c r="K584" s="1142"/>
      <c r="L584" s="1073"/>
    </row>
    <row r="585" spans="1:12" hidden="1">
      <c r="A585" s="862" t="s">
        <v>314</v>
      </c>
      <c r="B585" s="971" t="s">
        <v>511</v>
      </c>
      <c r="C585" s="971"/>
      <c r="D585" s="971"/>
      <c r="E585" s="971"/>
      <c r="F585" s="966"/>
      <c r="G585" s="966"/>
      <c r="H585" s="966"/>
      <c r="I585" s="966"/>
      <c r="J585" s="966"/>
      <c r="K585" s="966"/>
      <c r="L585" s="1073"/>
    </row>
    <row r="586" spans="1:12" hidden="1">
      <c r="A586" s="862" t="s">
        <v>314</v>
      </c>
      <c r="B586" s="971" t="s">
        <v>722</v>
      </c>
      <c r="C586" s="971"/>
      <c r="D586" s="971"/>
      <c r="E586" s="971"/>
      <c r="F586" s="966"/>
      <c r="G586" s="966"/>
      <c r="H586" s="966"/>
      <c r="I586" s="966"/>
      <c r="J586" s="966"/>
      <c r="K586" s="966"/>
      <c r="L586" s="1073"/>
    </row>
    <row r="587" spans="1:12" hidden="1">
      <c r="A587" s="862" t="s">
        <v>314</v>
      </c>
      <c r="B587" s="971" t="s">
        <v>274</v>
      </c>
      <c r="C587" s="971"/>
      <c r="D587" s="971"/>
      <c r="E587" s="971"/>
      <c r="F587" s="966"/>
      <c r="G587" s="966"/>
      <c r="H587" s="966"/>
      <c r="I587" s="21"/>
      <c r="J587" s="966"/>
      <c r="K587" s="966"/>
      <c r="L587" s="1073"/>
    </row>
    <row r="588" spans="1:12" ht="13.5" hidden="1" thickBot="1">
      <c r="A588" s="862" t="s">
        <v>314</v>
      </c>
      <c r="B588" s="971" t="s">
        <v>1339</v>
      </c>
      <c r="C588" s="971"/>
      <c r="D588" s="971"/>
      <c r="E588" s="971"/>
      <c r="F588" s="966"/>
      <c r="G588" s="966"/>
      <c r="H588" s="966"/>
      <c r="I588" s="966"/>
      <c r="J588" s="187" t="s">
        <v>716</v>
      </c>
      <c r="K588" s="260" t="s">
        <v>838</v>
      </c>
      <c r="L588" s="1073"/>
    </row>
    <row r="589" spans="1:12" hidden="1">
      <c r="A589" s="862" t="s">
        <v>314</v>
      </c>
      <c r="B589" s="964" t="s">
        <v>275</v>
      </c>
      <c r="C589" s="971"/>
      <c r="D589" s="971"/>
      <c r="E589" s="971"/>
      <c r="F589" s="966"/>
      <c r="G589" s="966"/>
      <c r="H589" s="966"/>
      <c r="I589" s="966"/>
      <c r="J589" s="187"/>
      <c r="K589" s="966"/>
      <c r="L589" s="1073"/>
    </row>
    <row r="590" spans="1:12" hidden="1">
      <c r="A590" s="160" t="s">
        <v>314</v>
      </c>
      <c r="B590" s="964" t="s">
        <v>276</v>
      </c>
      <c r="C590" s="971"/>
      <c r="D590" s="971"/>
      <c r="E590" s="971"/>
      <c r="F590" s="966"/>
      <c r="G590" s="966"/>
      <c r="H590" s="966"/>
      <c r="I590" s="966"/>
      <c r="J590" s="187"/>
      <c r="K590" s="966"/>
      <c r="L590" s="1073"/>
    </row>
    <row r="591" spans="1:12" ht="13.5" hidden="1" thickBot="1">
      <c r="A591" s="160" t="s">
        <v>314</v>
      </c>
      <c r="B591" s="971" t="s">
        <v>466</v>
      </c>
      <c r="C591" s="971"/>
      <c r="D591" s="971"/>
      <c r="E591" s="971"/>
      <c r="F591" s="966"/>
      <c r="G591" s="966"/>
      <c r="H591" s="966"/>
      <c r="I591" s="966"/>
      <c r="J591" s="187" t="s">
        <v>467</v>
      </c>
      <c r="K591" s="259"/>
      <c r="L591" s="1073"/>
    </row>
    <row r="592" spans="1:12" hidden="1">
      <c r="A592" s="160" t="s">
        <v>314</v>
      </c>
      <c r="B592" s="971"/>
      <c r="C592" s="971"/>
      <c r="D592" s="971"/>
      <c r="E592" s="971"/>
      <c r="F592" s="966"/>
      <c r="G592" s="966"/>
      <c r="H592" s="966"/>
      <c r="I592" s="966"/>
      <c r="J592" s="187"/>
      <c r="K592" s="253"/>
      <c r="L592" s="1073"/>
    </row>
    <row r="593" spans="1:12" hidden="1">
      <c r="A593" s="160" t="s">
        <v>314</v>
      </c>
      <c r="B593" s="971" t="s">
        <v>1104</v>
      </c>
      <c r="C593" s="971"/>
      <c r="D593" s="971"/>
      <c r="E593" s="971"/>
      <c r="F593" s="966"/>
      <c r="G593" s="966"/>
      <c r="H593" s="966"/>
      <c r="I593" s="966"/>
      <c r="J593" s="187"/>
      <c r="K593" s="253"/>
      <c r="L593" s="1354"/>
    </row>
    <row r="594" spans="1:12" ht="13.5" hidden="1" thickBot="1">
      <c r="A594" s="160" t="s">
        <v>314</v>
      </c>
      <c r="B594" s="971" t="s">
        <v>1105</v>
      </c>
      <c r="C594" s="971"/>
      <c r="D594" s="971"/>
      <c r="E594" s="971"/>
      <c r="F594" s="966"/>
      <c r="G594" s="966"/>
      <c r="H594" s="966"/>
      <c r="I594" s="966"/>
      <c r="J594" s="187" t="s">
        <v>467</v>
      </c>
      <c r="K594" s="259"/>
      <c r="L594" s="1354"/>
    </row>
    <row r="595" spans="1:12" ht="13.5" hidden="1" thickBot="1">
      <c r="A595" s="160" t="s">
        <v>314</v>
      </c>
      <c r="B595" s="971" t="s">
        <v>1341</v>
      </c>
      <c r="C595" s="971"/>
      <c r="D595" s="971"/>
      <c r="E595" s="971"/>
      <c r="F595" s="966"/>
      <c r="G595" s="966"/>
      <c r="H595" s="966"/>
      <c r="I595" s="966"/>
      <c r="J595" s="187" t="s">
        <v>716</v>
      </c>
      <c r="K595" s="260" t="s">
        <v>838</v>
      </c>
      <c r="L595" s="1354"/>
    </row>
    <row r="596" spans="1:12" ht="18.75">
      <c r="A596" s="862" t="s">
        <v>1091</v>
      </c>
      <c r="B596" s="581" t="s">
        <v>214</v>
      </c>
      <c r="C596" s="491"/>
      <c r="D596" s="491"/>
      <c r="L596" s="8"/>
    </row>
    <row r="597" spans="1:12" s="966" customFormat="1">
      <c r="A597" s="862" t="s">
        <v>1091</v>
      </c>
      <c r="B597" s="491"/>
      <c r="C597" s="491"/>
      <c r="D597" s="491"/>
      <c r="E597" s="491"/>
      <c r="F597" s="907"/>
      <c r="G597" s="907"/>
      <c r="H597" s="907"/>
      <c r="I597" s="907"/>
      <c r="J597" s="907"/>
      <c r="K597" s="907"/>
    </row>
    <row r="598" spans="1:12" s="966" customFormat="1" ht="13.5" thickBot="1">
      <c r="A598" s="862" t="s">
        <v>1091</v>
      </c>
      <c r="B598" s="491"/>
      <c r="C598" s="491"/>
      <c r="D598" s="491"/>
      <c r="E598" s="491"/>
      <c r="F598" s="907"/>
      <c r="G598" s="907"/>
      <c r="H598" s="907"/>
      <c r="I598" s="907"/>
      <c r="J598" s="907"/>
      <c r="K598" s="907"/>
    </row>
    <row r="599" spans="1:12" ht="102.75" thickBot="1">
      <c r="A599" s="862" t="s">
        <v>1091</v>
      </c>
      <c r="B599" s="1508" t="str">
        <f>"  Tabell 3 - 5A -1  Antall personer som mottar hjemmetjenester pr 31.08.    1)"</f>
        <v xml:space="preserve">  Tabell 3 - 5A -1  Antall personer som mottar hjemmetjenester pr 31.08.    1)</v>
      </c>
      <c r="C599" s="1509"/>
      <c r="D599" s="1509"/>
      <c r="E599" s="1579"/>
      <c r="F599" s="873" t="s">
        <v>1410</v>
      </c>
      <c r="G599" s="873" t="s">
        <v>692</v>
      </c>
      <c r="H599" s="873" t="s">
        <v>693</v>
      </c>
      <c r="I599" s="873" t="s">
        <v>694</v>
      </c>
      <c r="J599" s="873" t="s">
        <v>799</v>
      </c>
      <c r="K599" s="415"/>
      <c r="L599" s="8"/>
    </row>
    <row r="600" spans="1:12">
      <c r="A600" s="862" t="s">
        <v>1091</v>
      </c>
      <c r="B600" s="1203" t="s">
        <v>449</v>
      </c>
      <c r="C600" s="1200"/>
      <c r="D600" s="1200"/>
      <c r="E600" s="1201"/>
      <c r="F600" s="1426" t="s">
        <v>1270</v>
      </c>
      <c r="G600" s="1427"/>
      <c r="H600" s="1427"/>
      <c r="I600" s="1427"/>
      <c r="J600" s="1428"/>
      <c r="L600" s="966"/>
    </row>
    <row r="601" spans="1:12">
      <c r="A601" s="862" t="s">
        <v>1091</v>
      </c>
      <c r="B601" s="447" t="s">
        <v>54</v>
      </c>
      <c r="C601" s="448"/>
      <c r="D601" s="448"/>
      <c r="E601" s="1204"/>
      <c r="F601" s="1429"/>
      <c r="G601" s="1430"/>
      <c r="H601" s="1430"/>
      <c r="I601" s="1430"/>
      <c r="J601" s="1431"/>
      <c r="L601" s="966"/>
    </row>
    <row r="602" spans="1:12">
      <c r="A602" s="862" t="s">
        <v>1091</v>
      </c>
      <c r="B602" s="447" t="s">
        <v>190</v>
      </c>
      <c r="C602" s="448"/>
      <c r="D602" s="448"/>
      <c r="E602" s="1204"/>
      <c r="F602" s="1429"/>
      <c r="G602" s="1430"/>
      <c r="H602" s="1430"/>
      <c r="I602" s="1430"/>
      <c r="J602" s="1431"/>
      <c r="L602" s="966"/>
    </row>
    <row r="603" spans="1:12">
      <c r="A603" s="862" t="s">
        <v>1091</v>
      </c>
      <c r="B603" s="447" t="s">
        <v>1257</v>
      </c>
      <c r="C603" s="448"/>
      <c r="D603" s="448"/>
      <c r="E603" s="1204"/>
      <c r="F603" s="1429"/>
      <c r="G603" s="1430"/>
      <c r="H603" s="1430"/>
      <c r="I603" s="1430"/>
      <c r="J603" s="1431"/>
      <c r="L603" s="966"/>
    </row>
    <row r="604" spans="1:12">
      <c r="A604" s="862" t="s">
        <v>1091</v>
      </c>
      <c r="B604" s="447" t="s">
        <v>1258</v>
      </c>
      <c r="C604" s="448"/>
      <c r="D604" s="448"/>
      <c r="E604" s="1204"/>
      <c r="F604" s="1429"/>
      <c r="G604" s="1430"/>
      <c r="H604" s="1430"/>
      <c r="I604" s="1430"/>
      <c r="J604" s="1431"/>
    </row>
    <row r="605" spans="1:12">
      <c r="A605" s="862" t="s">
        <v>1091</v>
      </c>
      <c r="B605" s="447" t="s">
        <v>191</v>
      </c>
      <c r="C605" s="448"/>
      <c r="D605" s="448"/>
      <c r="E605" s="1204"/>
      <c r="F605" s="1429"/>
      <c r="G605" s="1430"/>
      <c r="H605" s="1430"/>
      <c r="I605" s="1430"/>
      <c r="J605" s="1431"/>
      <c r="L605" s="415"/>
    </row>
    <row r="606" spans="1:12" ht="13.5" thickBot="1">
      <c r="A606" s="862" t="s">
        <v>1091</v>
      </c>
      <c r="B606" s="913" t="s">
        <v>192</v>
      </c>
      <c r="C606" s="911"/>
      <c r="D606" s="911"/>
      <c r="E606" s="523"/>
      <c r="F606" s="1432"/>
      <c r="G606" s="1433"/>
      <c r="H606" s="1433"/>
      <c r="I606" s="1433"/>
      <c r="J606" s="1434"/>
    </row>
    <row r="607" spans="1:12">
      <c r="A607" s="862" t="s">
        <v>1091</v>
      </c>
      <c r="B607" s="1023" t="s">
        <v>1485</v>
      </c>
      <c r="C607" s="441"/>
      <c r="D607" s="441"/>
      <c r="E607" s="441"/>
      <c r="F607" s="419"/>
      <c r="G607" s="419"/>
      <c r="H607" s="419"/>
      <c r="I607" s="419"/>
      <c r="J607" s="419"/>
      <c r="K607" s="419"/>
    </row>
    <row r="608" spans="1:12" s="966" customFormat="1">
      <c r="A608" s="862" t="s">
        <v>1091</v>
      </c>
      <c r="B608" s="1023" t="s">
        <v>1254</v>
      </c>
      <c r="C608" s="912"/>
      <c r="D608" s="912"/>
      <c r="E608" s="912"/>
      <c r="F608" s="419"/>
      <c r="G608" s="419"/>
      <c r="H608" s="419"/>
      <c r="I608" s="419"/>
      <c r="J608" s="419"/>
      <c r="K608" s="419"/>
      <c r="L608" s="907"/>
    </row>
    <row r="609" spans="1:12">
      <c r="A609" s="862" t="s">
        <v>1091</v>
      </c>
      <c r="B609" s="405"/>
      <c r="C609" s="405"/>
      <c r="D609" s="405"/>
      <c r="E609" s="405"/>
      <c r="F609" s="405"/>
      <c r="G609" s="405"/>
      <c r="I609" s="405"/>
      <c r="L609" s="907"/>
    </row>
    <row r="610" spans="1:12" ht="141" hidden="1" customHeight="1" thickBot="1">
      <c r="A610" s="862" t="s">
        <v>1255</v>
      </c>
      <c r="B610" s="1508" t="s">
        <v>1312</v>
      </c>
      <c r="C610" s="1509"/>
      <c r="D610" s="1509"/>
      <c r="E610" s="1509"/>
      <c r="F610" s="883" t="s">
        <v>1333</v>
      </c>
      <c r="G610" s="883" t="s">
        <v>1334</v>
      </c>
      <c r="H610" s="883" t="s">
        <v>1335</v>
      </c>
      <c r="I610" s="883" t="s">
        <v>1336</v>
      </c>
      <c r="J610" s="883" t="s">
        <v>1122</v>
      </c>
      <c r="K610" s="907"/>
    </row>
    <row r="611" spans="1:12" ht="12.75" hidden="1" customHeight="1">
      <c r="A611" s="862" t="s">
        <v>1255</v>
      </c>
      <c r="B611" s="770" t="s">
        <v>449</v>
      </c>
      <c r="C611" s="448"/>
      <c r="D611" s="448"/>
      <c r="E611" s="448"/>
      <c r="F611" s="1335"/>
      <c r="G611" s="1336"/>
      <c r="H611" s="1336"/>
      <c r="I611" s="1336"/>
      <c r="J611" s="1337"/>
      <c r="K611" s="907"/>
    </row>
    <row r="612" spans="1:12" ht="12.75" hidden="1" customHeight="1">
      <c r="A612" s="862" t="s">
        <v>1255</v>
      </c>
      <c r="B612" s="770" t="s">
        <v>54</v>
      </c>
      <c r="C612" s="448"/>
      <c r="D612" s="448"/>
      <c r="E612" s="448"/>
      <c r="F612" s="1585" t="s">
        <v>1269</v>
      </c>
      <c r="G612" s="1586"/>
      <c r="H612" s="1586"/>
      <c r="I612" s="1334"/>
      <c r="J612" s="1339"/>
      <c r="K612" s="907"/>
    </row>
    <row r="613" spans="1:12" ht="12.75" hidden="1" customHeight="1">
      <c r="A613" s="862" t="s">
        <v>1255</v>
      </c>
      <c r="B613" s="770" t="s">
        <v>190</v>
      </c>
      <c r="C613" s="771"/>
      <c r="D613" s="771"/>
      <c r="E613" s="771"/>
      <c r="F613" s="1585"/>
      <c r="G613" s="1586"/>
      <c r="H613" s="1586"/>
      <c r="I613" s="1334"/>
      <c r="J613" s="1339"/>
      <c r="K613" s="907"/>
      <c r="L613" s="419"/>
    </row>
    <row r="614" spans="1:12" ht="12.75" hidden="1" customHeight="1">
      <c r="A614" s="862" t="s">
        <v>1255</v>
      </c>
      <c r="B614" s="770" t="s">
        <v>1257</v>
      </c>
      <c r="C614" s="771"/>
      <c r="D614" s="771"/>
      <c r="E614" s="771"/>
      <c r="F614" s="1585"/>
      <c r="G614" s="1586"/>
      <c r="H614" s="1586"/>
      <c r="I614" s="1334"/>
      <c r="J614" s="1339"/>
      <c r="K614" s="907"/>
    </row>
    <row r="615" spans="1:12" ht="13.5" hidden="1" customHeight="1" thickBot="1">
      <c r="A615" s="862" t="s">
        <v>1255</v>
      </c>
      <c r="B615" s="1075" t="s">
        <v>1258</v>
      </c>
      <c r="C615" s="771"/>
      <c r="D615" s="771"/>
      <c r="E615" s="771"/>
      <c r="F615" s="1338"/>
      <c r="G615" s="1334"/>
      <c r="H615" s="1334"/>
      <c r="I615" s="1334"/>
      <c r="J615" s="1339"/>
      <c r="K615" s="907"/>
    </row>
    <row r="616" spans="1:12" ht="13.5" hidden="1" customHeight="1" thickBot="1">
      <c r="A616" s="862" t="s">
        <v>1255</v>
      </c>
      <c r="B616" s="576" t="s">
        <v>191</v>
      </c>
      <c r="C616" s="424"/>
      <c r="D616" s="424"/>
      <c r="E616" s="424"/>
      <c r="F616" s="1341"/>
      <c r="G616" s="1340"/>
      <c r="H616" s="1340"/>
      <c r="I616" s="1340"/>
      <c r="J616" s="1342"/>
      <c r="K616" s="907"/>
      <c r="L616" s="1084"/>
    </row>
    <row r="617" spans="1:12" ht="13.5" hidden="1" customHeight="1" thickBot="1">
      <c r="A617" s="862" t="s">
        <v>1255</v>
      </c>
      <c r="B617" s="576" t="s">
        <v>192</v>
      </c>
      <c r="C617" s="424"/>
      <c r="D617" s="424"/>
      <c r="E617" s="424"/>
      <c r="F617" s="1343"/>
      <c r="G617" s="1344"/>
      <c r="H617" s="1344"/>
      <c r="I617" s="1344"/>
      <c r="J617" s="1345"/>
      <c r="K617" s="907"/>
      <c r="L617" s="1084"/>
    </row>
    <row r="618" spans="1:12" ht="13.5" thickBot="1">
      <c r="A618" s="862" t="s">
        <v>1091</v>
      </c>
      <c r="B618" s="909"/>
      <c r="C618" s="909"/>
      <c r="D618" s="909"/>
      <c r="E618" s="909"/>
      <c r="F618" s="909"/>
      <c r="G618" s="909"/>
      <c r="H618" s="907"/>
      <c r="I618" s="909"/>
      <c r="J618" s="907"/>
      <c r="K618" s="907"/>
      <c r="L618" s="907"/>
    </row>
    <row r="619" spans="1:12" ht="77.25" thickBot="1">
      <c r="A619" s="862" t="s">
        <v>1091</v>
      </c>
      <c r="B619" s="1508" t="s">
        <v>0</v>
      </c>
      <c r="C619" s="1509"/>
      <c r="D619" s="1509"/>
      <c r="E619" s="1509"/>
      <c r="F619" s="1509"/>
      <c r="G619" s="1579"/>
      <c r="H619" s="883" t="s">
        <v>1411</v>
      </c>
      <c r="I619" s="883" t="s">
        <v>1412</v>
      </c>
      <c r="J619" s="883" t="s">
        <v>371</v>
      </c>
      <c r="K619" s="416"/>
      <c r="L619" s="907"/>
    </row>
    <row r="620" spans="1:12" ht="13.15" customHeight="1">
      <c r="A620" s="862" t="s">
        <v>1091</v>
      </c>
      <c r="B620" s="417" t="s">
        <v>717</v>
      </c>
      <c r="C620" s="439"/>
      <c r="D620" s="439"/>
      <c r="E620" s="439"/>
      <c r="F620" s="439"/>
      <c r="G620" s="439"/>
      <c r="H620" s="1426" t="s">
        <v>1269</v>
      </c>
      <c r="I620" s="1427"/>
      <c r="J620" s="1428"/>
      <c r="K620" s="1073"/>
      <c r="L620" s="907"/>
    </row>
    <row r="621" spans="1:12" s="966" customFormat="1">
      <c r="A621" s="862" t="s">
        <v>1091</v>
      </c>
      <c r="B621" s="910" t="s">
        <v>1235</v>
      </c>
      <c r="C621" s="439"/>
      <c r="D621" s="439"/>
      <c r="E621" s="439"/>
      <c r="F621" s="439"/>
      <c r="G621" s="439"/>
      <c r="H621" s="1429"/>
      <c r="I621" s="1430"/>
      <c r="J621" s="1431"/>
      <c r="K621" s="1073"/>
      <c r="L621" s="907"/>
    </row>
    <row r="622" spans="1:12">
      <c r="A622" s="862" t="s">
        <v>1091</v>
      </c>
      <c r="B622" s="1199" t="s">
        <v>1327</v>
      </c>
      <c r="C622" s="439"/>
      <c r="D622" s="439"/>
      <c r="E622" s="439"/>
      <c r="F622" s="439"/>
      <c r="G622" s="439"/>
      <c r="H622" s="1429"/>
      <c r="I622" s="1430"/>
      <c r="J622" s="1431"/>
      <c r="K622" s="419"/>
      <c r="L622" s="907"/>
    </row>
    <row r="623" spans="1:12">
      <c r="A623" s="862" t="s">
        <v>1091</v>
      </c>
      <c r="B623" s="1199" t="s">
        <v>1328</v>
      </c>
      <c r="C623" s="439"/>
      <c r="D623" s="439"/>
      <c r="E623" s="439"/>
      <c r="F623" s="439"/>
      <c r="G623" s="439"/>
      <c r="H623" s="1429"/>
      <c r="I623" s="1430"/>
      <c r="J623" s="1431"/>
      <c r="K623" s="419"/>
      <c r="L623" s="907"/>
    </row>
    <row r="624" spans="1:12" s="966" customFormat="1">
      <c r="A624" s="862" t="s">
        <v>1091</v>
      </c>
      <c r="B624" s="1199" t="s">
        <v>1323</v>
      </c>
      <c r="C624" s="439"/>
      <c r="D624" s="439"/>
      <c r="E624" s="439"/>
      <c r="F624" s="439"/>
      <c r="G624" s="439"/>
      <c r="H624" s="1429"/>
      <c r="I624" s="1430"/>
      <c r="J624" s="1431"/>
      <c r="K624" s="419"/>
      <c r="L624" s="907"/>
    </row>
    <row r="625" spans="1:12">
      <c r="A625" s="862" t="s">
        <v>1091</v>
      </c>
      <c r="B625" s="1199" t="s">
        <v>1329</v>
      </c>
      <c r="C625" s="439"/>
      <c r="D625" s="439"/>
      <c r="E625" s="439"/>
      <c r="F625" s="439"/>
      <c r="G625" s="439"/>
      <c r="H625" s="1429"/>
      <c r="I625" s="1430"/>
      <c r="J625" s="1431"/>
      <c r="K625" s="419"/>
      <c r="L625" s="907"/>
    </row>
    <row r="626" spans="1:12">
      <c r="A626" s="862" t="s">
        <v>1091</v>
      </c>
      <c r="B626" s="417" t="s">
        <v>1330</v>
      </c>
      <c r="C626" s="439"/>
      <c r="D626" s="439"/>
      <c r="E626" s="439"/>
      <c r="F626" s="439"/>
      <c r="G626" s="439"/>
      <c r="H626" s="1429"/>
      <c r="I626" s="1430"/>
      <c r="J626" s="1431"/>
      <c r="K626" s="419"/>
      <c r="L626" s="907"/>
    </row>
    <row r="627" spans="1:12" s="966" customFormat="1">
      <c r="A627" s="862" t="s">
        <v>1091</v>
      </c>
      <c r="B627" s="910" t="s">
        <v>1235</v>
      </c>
      <c r="C627" s="439"/>
      <c r="D627" s="439"/>
      <c r="E627" s="439"/>
      <c r="F627" s="439"/>
      <c r="G627" s="439"/>
      <c r="H627" s="1429"/>
      <c r="I627" s="1430"/>
      <c r="J627" s="1431"/>
      <c r="K627" s="419"/>
      <c r="L627" s="907"/>
    </row>
    <row r="628" spans="1:12" s="966" customFormat="1">
      <c r="A628" s="862" t="s">
        <v>1091</v>
      </c>
      <c r="B628" s="910" t="s">
        <v>1259</v>
      </c>
      <c r="C628" s="439"/>
      <c r="D628" s="439"/>
      <c r="E628" s="439"/>
      <c r="F628" s="439"/>
      <c r="G628" s="439"/>
      <c r="H628" s="1429"/>
      <c r="I628" s="1430"/>
      <c r="J628" s="1431"/>
      <c r="K628" s="419"/>
      <c r="L628" s="907"/>
    </row>
    <row r="629" spans="1:12" s="966" customFormat="1">
      <c r="A629" s="862" t="s">
        <v>1091</v>
      </c>
      <c r="B629" s="910" t="s">
        <v>1260</v>
      </c>
      <c r="C629" s="439"/>
      <c r="D629" s="439"/>
      <c r="E629" s="439"/>
      <c r="F629" s="439"/>
      <c r="G629" s="439"/>
      <c r="H629" s="1429"/>
      <c r="I629" s="1430"/>
      <c r="J629" s="1431"/>
      <c r="K629" s="419"/>
      <c r="L629" s="907"/>
    </row>
    <row r="630" spans="1:12" s="966" customFormat="1">
      <c r="A630" s="862" t="s">
        <v>1091</v>
      </c>
      <c r="B630" s="910" t="s">
        <v>1261</v>
      </c>
      <c r="C630" s="439"/>
      <c r="D630" s="439"/>
      <c r="E630" s="439"/>
      <c r="F630" s="439"/>
      <c r="G630" s="439"/>
      <c r="H630" s="1429"/>
      <c r="I630" s="1430"/>
      <c r="J630" s="1431"/>
      <c r="K630" s="419"/>
      <c r="L630" s="907"/>
    </row>
    <row r="631" spans="1:12" s="966" customFormat="1">
      <c r="A631" s="862" t="s">
        <v>1091</v>
      </c>
      <c r="B631" s="910" t="s">
        <v>1265</v>
      </c>
      <c r="C631" s="439"/>
      <c r="D631" s="439"/>
      <c r="E631" s="439"/>
      <c r="F631" s="439"/>
      <c r="G631" s="439"/>
      <c r="H631" s="1429"/>
      <c r="I631" s="1430"/>
      <c r="J631" s="1431"/>
      <c r="K631" s="419"/>
      <c r="L631" s="907"/>
    </row>
    <row r="632" spans="1:12" s="966" customFormat="1">
      <c r="A632" s="862" t="s">
        <v>1091</v>
      </c>
      <c r="B632" s="910" t="s">
        <v>1364</v>
      </c>
      <c r="C632" s="439"/>
      <c r="D632" s="439"/>
      <c r="E632" s="439"/>
      <c r="F632" s="439"/>
      <c r="G632" s="439"/>
      <c r="H632" s="1429"/>
      <c r="I632" s="1430"/>
      <c r="J632" s="1431"/>
      <c r="K632" s="419"/>
      <c r="L632" s="907"/>
    </row>
    <row r="633" spans="1:12" s="966" customFormat="1">
      <c r="A633" s="862" t="s">
        <v>1091</v>
      </c>
      <c r="B633" s="910" t="s">
        <v>1324</v>
      </c>
      <c r="C633" s="439"/>
      <c r="D633" s="439"/>
      <c r="E633" s="439"/>
      <c r="F633" s="439"/>
      <c r="G633" s="439"/>
      <c r="H633" s="1429"/>
      <c r="I633" s="1430"/>
      <c r="J633" s="1431"/>
      <c r="K633" s="419"/>
      <c r="L633" s="907"/>
    </row>
    <row r="634" spans="1:12" s="966" customFormat="1">
      <c r="A634" s="862" t="s">
        <v>1091</v>
      </c>
      <c r="B634" s="910" t="s">
        <v>1262</v>
      </c>
      <c r="C634" s="439"/>
      <c r="D634" s="439"/>
      <c r="E634" s="439"/>
      <c r="F634" s="439"/>
      <c r="G634" s="439"/>
      <c r="H634" s="1429"/>
      <c r="I634" s="1430"/>
      <c r="J634" s="1431"/>
      <c r="K634" s="419"/>
      <c r="L634" s="907"/>
    </row>
    <row r="635" spans="1:12" s="966" customFormat="1">
      <c r="A635" s="862" t="s">
        <v>1091</v>
      </c>
      <c r="B635" s="966" t="s">
        <v>1264</v>
      </c>
      <c r="C635" s="439"/>
      <c r="D635" s="439"/>
      <c r="E635" s="439"/>
      <c r="F635" s="439"/>
      <c r="G635" s="439"/>
      <c r="H635" s="1429"/>
      <c r="I635" s="1430"/>
      <c r="J635" s="1431"/>
      <c r="K635" s="419"/>
      <c r="L635" s="907"/>
    </row>
    <row r="636" spans="1:12" s="966" customFormat="1">
      <c r="A636" s="862" t="s">
        <v>1091</v>
      </c>
      <c r="B636" s="1198" t="s">
        <v>1325</v>
      </c>
      <c r="C636" s="439"/>
      <c r="D636" s="439"/>
      <c r="E636" s="439"/>
      <c r="F636" s="439"/>
      <c r="G636" s="439"/>
      <c r="H636" s="1429"/>
      <c r="I636" s="1430"/>
      <c r="J636" s="1431"/>
      <c r="K636" s="419"/>
      <c r="L636" s="907"/>
    </row>
    <row r="637" spans="1:12" s="966" customFormat="1">
      <c r="A637" s="862" t="s">
        <v>1091</v>
      </c>
      <c r="B637" s="966" t="s">
        <v>1326</v>
      </c>
      <c r="C637" s="439"/>
      <c r="D637" s="439"/>
      <c r="E637" s="439"/>
      <c r="F637" s="439"/>
      <c r="G637" s="439"/>
      <c r="H637" s="1429"/>
      <c r="I637" s="1430"/>
      <c r="J637" s="1431"/>
      <c r="K637" s="419"/>
      <c r="L637" s="907"/>
    </row>
    <row r="638" spans="1:12" s="966" customFormat="1">
      <c r="A638" s="862" t="s">
        <v>1091</v>
      </c>
      <c r="B638" s="1305" t="s">
        <v>1331</v>
      </c>
      <c r="C638" s="439"/>
      <c r="D638" s="439"/>
      <c r="E638" s="439"/>
      <c r="F638" s="439"/>
      <c r="G638" s="439"/>
      <c r="H638" s="1429"/>
      <c r="I638" s="1430"/>
      <c r="J638" s="1431"/>
      <c r="K638" s="419"/>
      <c r="L638" s="907"/>
    </row>
    <row r="639" spans="1:12" s="966" customFormat="1" ht="13.5" thickBot="1">
      <c r="A639" s="862" t="s">
        <v>1091</v>
      </c>
      <c r="B639" s="1198" t="s">
        <v>1263</v>
      </c>
      <c r="C639" s="439"/>
      <c r="D639" s="439"/>
      <c r="E639" s="439"/>
      <c r="F639" s="439"/>
      <c r="G639" s="439"/>
      <c r="H639" s="1429"/>
      <c r="I639" s="1430"/>
      <c r="J639" s="1431"/>
      <c r="K639" s="419"/>
      <c r="L639" s="907"/>
    </row>
    <row r="640" spans="1:12" ht="13.5" thickBot="1">
      <c r="A640" s="862" t="s">
        <v>1091</v>
      </c>
      <c r="B640" s="576" t="s">
        <v>1202</v>
      </c>
      <c r="C640" s="1202"/>
      <c r="D640" s="1202"/>
      <c r="E640" s="1202"/>
      <c r="F640" s="1202"/>
      <c r="G640" s="1202"/>
      <c r="H640" s="1432"/>
      <c r="I640" s="1433"/>
      <c r="J640" s="1434"/>
      <c r="K640" s="907"/>
      <c r="L640" s="907"/>
    </row>
    <row r="641" spans="1:17">
      <c r="A641" s="862" t="s">
        <v>1091</v>
      </c>
      <c r="B641" s="1023" t="s">
        <v>1485</v>
      </c>
      <c r="C641" s="439"/>
      <c r="D641" s="439"/>
      <c r="E641" s="439"/>
      <c r="F641" s="439"/>
      <c r="G641" s="439"/>
      <c r="H641" s="419"/>
      <c r="I641" s="439"/>
      <c r="J641" s="419"/>
      <c r="K641" s="419"/>
      <c r="L641" s="415"/>
    </row>
    <row r="642" spans="1:17">
      <c r="A642" s="862" t="s">
        <v>1091</v>
      </c>
      <c r="B642" s="1023" t="s">
        <v>1254</v>
      </c>
      <c r="C642" s="439"/>
      <c r="D642" s="439"/>
      <c r="E642" s="439"/>
      <c r="F642" s="439"/>
      <c r="G642" s="1002"/>
      <c r="H642" s="966"/>
      <c r="I642" s="966"/>
      <c r="J642" s="966"/>
      <c r="K642" s="419"/>
    </row>
    <row r="643" spans="1:17" s="966" customFormat="1">
      <c r="A643" s="862" t="s">
        <v>1091</v>
      </c>
      <c r="B643" s="438" t="s">
        <v>1332</v>
      </c>
      <c r="C643" s="909"/>
      <c r="D643" s="909"/>
      <c r="E643" s="909"/>
      <c r="F643" s="909"/>
      <c r="G643" s="909"/>
      <c r="H643" s="907"/>
      <c r="I643" s="909"/>
      <c r="J643" s="907"/>
      <c r="K643" s="907"/>
    </row>
    <row r="644" spans="1:17" s="966" customFormat="1">
      <c r="A644" s="862" t="s">
        <v>1091</v>
      </c>
      <c r="B644" s="438" t="s">
        <v>1297</v>
      </c>
      <c r="C644" s="909"/>
      <c r="D644" s="909"/>
      <c r="E644" s="909"/>
      <c r="F644" s="909"/>
      <c r="G644" s="909"/>
      <c r="H644" s="907"/>
      <c r="I644" s="909"/>
      <c r="J644" s="907"/>
      <c r="K644" s="907"/>
    </row>
    <row r="645" spans="1:17" s="966" customFormat="1">
      <c r="A645" s="862" t="s">
        <v>1091</v>
      </c>
      <c r="B645" s="438" t="s">
        <v>1403</v>
      </c>
      <c r="C645" s="909"/>
      <c r="D645" s="909"/>
      <c r="E645" s="909"/>
      <c r="F645" s="909"/>
      <c r="G645" s="909"/>
      <c r="H645" s="907"/>
      <c r="I645" s="909"/>
      <c r="J645" s="907"/>
      <c r="K645" s="907"/>
    </row>
    <row r="646" spans="1:17" s="966" customFormat="1">
      <c r="A646" s="862" t="s">
        <v>1091</v>
      </c>
      <c r="B646" s="438" t="s">
        <v>1413</v>
      </c>
      <c r="C646" s="909"/>
      <c r="D646" s="909"/>
      <c r="E646" s="909"/>
      <c r="F646" s="909"/>
      <c r="G646" s="909"/>
      <c r="H646" s="907"/>
      <c r="I646" s="909"/>
      <c r="J646" s="907"/>
      <c r="K646" s="907"/>
    </row>
    <row r="647" spans="1:17" ht="13.5" thickBot="1">
      <c r="A647" s="862" t="s">
        <v>1091</v>
      </c>
      <c r="B647" s="438"/>
      <c r="C647" s="909"/>
      <c r="D647" s="909"/>
      <c r="E647" s="909"/>
      <c r="F647" s="909"/>
      <c r="G647" s="909"/>
      <c r="H647" s="907"/>
      <c r="I647" s="909"/>
      <c r="J647" s="907"/>
      <c r="K647" s="907"/>
      <c r="L647" s="8" t="s">
        <v>135</v>
      </c>
    </row>
    <row r="648" spans="1:17" s="27" customFormat="1" ht="39" thickBot="1">
      <c r="A648" s="862" t="s">
        <v>1091</v>
      </c>
      <c r="B648" s="1576" t="s">
        <v>1366</v>
      </c>
      <c r="C648" s="1577"/>
      <c r="D648" s="1577"/>
      <c r="E648" s="1577"/>
      <c r="F648" s="1577"/>
      <c r="G648" s="1578"/>
      <c r="H648" s="883" t="s">
        <v>1365</v>
      </c>
      <c r="I648" s="907"/>
      <c r="K648" s="907"/>
      <c r="L648" s="1085"/>
    </row>
    <row r="649" spans="1:17" ht="13.15" customHeight="1">
      <c r="A649" s="862" t="s">
        <v>1091</v>
      </c>
      <c r="B649" s="1205" t="s">
        <v>1267</v>
      </c>
      <c r="C649" s="445"/>
      <c r="D649" s="445"/>
      <c r="E649" s="445"/>
      <c r="F649" s="445"/>
      <c r="G649" s="517"/>
      <c r="H649" s="1588" t="s">
        <v>1367</v>
      </c>
      <c r="I649" s="419"/>
      <c r="K649" s="419"/>
    </row>
    <row r="650" spans="1:17">
      <c r="A650" s="862" t="s">
        <v>1091</v>
      </c>
      <c r="B650" s="1199" t="str">
        <f>"Antall vedtakstimer (ressurstid) hittil i år"</f>
        <v>Antall vedtakstimer (ressurstid) hittil i år</v>
      </c>
      <c r="C650" s="909"/>
      <c r="D650" s="909"/>
      <c r="E650" s="909"/>
      <c r="F650" s="909"/>
      <c r="G650" s="520"/>
      <c r="H650" s="1589"/>
      <c r="I650" s="419"/>
      <c r="K650" s="419"/>
    </row>
    <row r="651" spans="1:17" ht="13.5" thickBot="1">
      <c r="A651" s="862" t="s">
        <v>1091</v>
      </c>
      <c r="B651" s="1206" t="str">
        <f>"Antall utførte  vedtakstimer hittil i år"</f>
        <v>Antall utførte  vedtakstimer hittil i år</v>
      </c>
      <c r="C651" s="911"/>
      <c r="D651" s="911"/>
      <c r="E651" s="911"/>
      <c r="F651" s="911"/>
      <c r="G651" s="523"/>
      <c r="H651" s="1589"/>
      <c r="I651" s="419"/>
      <c r="K651" s="419"/>
    </row>
    <row r="652" spans="1:17" ht="17.25" customHeight="1" thickBot="1">
      <c r="A652" s="862" t="s">
        <v>1091</v>
      </c>
      <c r="B652" s="1206" t="s">
        <v>1268</v>
      </c>
      <c r="C652" s="911"/>
      <c r="D652" s="911"/>
      <c r="E652" s="911"/>
      <c r="F652" s="911"/>
      <c r="G652" s="523"/>
      <c r="H652" s="1589"/>
      <c r="I652" s="419"/>
      <c r="K652" s="419"/>
    </row>
    <row r="653" spans="1:17" ht="19.5" customHeight="1" thickBot="1">
      <c r="A653" s="862" t="s">
        <v>1091</v>
      </c>
      <c r="B653" s="913" t="s">
        <v>1053</v>
      </c>
      <c r="C653" s="911"/>
      <c r="D653" s="911"/>
      <c r="E653" s="911"/>
      <c r="F653" s="911"/>
      <c r="G653" s="523"/>
      <c r="H653" s="1590"/>
      <c r="I653" s="907"/>
      <c r="K653" s="907"/>
    </row>
    <row r="654" spans="1:17">
      <c r="A654" s="862" t="s">
        <v>1091</v>
      </c>
      <c r="B654" s="1023" t="s">
        <v>1485</v>
      </c>
      <c r="C654" s="909"/>
      <c r="D654" s="909"/>
      <c r="E654" s="909"/>
      <c r="F654" s="909"/>
      <c r="G654" s="909"/>
      <c r="H654" s="907"/>
      <c r="I654" s="909"/>
      <c r="J654" s="907"/>
      <c r="K654" s="907"/>
      <c r="Q654" s="8" t="s">
        <v>135</v>
      </c>
    </row>
    <row r="655" spans="1:17" s="966" customFormat="1">
      <c r="A655" s="862" t="s">
        <v>1091</v>
      </c>
      <c r="B655" s="1023" t="s">
        <v>1254</v>
      </c>
      <c r="C655" s="909"/>
      <c r="D655" s="909"/>
      <c r="E655" s="909"/>
      <c r="F655" s="909"/>
      <c r="G655" s="909"/>
      <c r="H655" s="907"/>
      <c r="I655" s="909"/>
      <c r="J655" s="907"/>
      <c r="K655" s="907"/>
      <c r="L655" s="907"/>
    </row>
    <row r="656" spans="1:17">
      <c r="A656" s="862" t="s">
        <v>1091</v>
      </c>
      <c r="B656" s="1362" t="s">
        <v>1266</v>
      </c>
      <c r="C656" s="909"/>
      <c r="D656" s="909"/>
      <c r="E656" s="909"/>
      <c r="F656" s="909"/>
      <c r="G656" s="909"/>
      <c r="H656" s="907"/>
      <c r="I656" s="909"/>
      <c r="J656" s="907"/>
      <c r="K656" s="907"/>
      <c r="L656" s="907"/>
    </row>
    <row r="657" spans="1:16" hidden="1">
      <c r="A657" s="177" t="s">
        <v>314</v>
      </c>
      <c r="B657" s="438"/>
      <c r="C657" s="909"/>
      <c r="D657" s="909"/>
      <c r="E657" s="909"/>
      <c r="F657" s="909"/>
      <c r="G657" s="909"/>
      <c r="H657" s="907"/>
      <c r="I657" s="909"/>
      <c r="J657" s="907"/>
      <c r="K657" s="907"/>
      <c r="L657" s="907"/>
    </row>
    <row r="658" spans="1:16" ht="12.75" hidden="1" customHeight="1" thickBot="1">
      <c r="A658" s="177" t="s">
        <v>1207</v>
      </c>
      <c r="B658" s="1073" t="s">
        <v>1321</v>
      </c>
      <c r="C658" s="405"/>
      <c r="D658" s="405"/>
      <c r="E658" s="405"/>
      <c r="F658" s="405"/>
      <c r="G658" s="405"/>
      <c r="I658" s="405"/>
      <c r="J658" s="1073"/>
      <c r="L658" s="907"/>
    </row>
    <row r="659" spans="1:16" ht="12.75" hidden="1" customHeight="1">
      <c r="A659" s="177" t="s">
        <v>1207</v>
      </c>
      <c r="B659" s="495"/>
      <c r="C659" s="496"/>
      <c r="D659" s="496"/>
      <c r="E659" s="496"/>
      <c r="F659" s="496"/>
      <c r="G659" s="774"/>
      <c r="H659" s="774"/>
      <c r="I659" s="774"/>
      <c r="J659" s="1074"/>
      <c r="K659" s="733"/>
      <c r="L659" s="907"/>
    </row>
    <row r="660" spans="1:16" ht="12.75" hidden="1" customHeight="1">
      <c r="A660" s="177" t="s">
        <v>1207</v>
      </c>
      <c r="B660" s="1315" t="s">
        <v>794</v>
      </c>
      <c r="C660" s="1316"/>
      <c r="D660" s="1316"/>
      <c r="E660" s="1316"/>
      <c r="F660" s="1316"/>
      <c r="G660" s="1317"/>
      <c r="H660" s="1317"/>
      <c r="I660" s="1317"/>
      <c r="J660" s="1318"/>
      <c r="K660" s="1319" t="s">
        <v>457</v>
      </c>
      <c r="L660" s="907"/>
    </row>
    <row r="661" spans="1:16" ht="12.75" hidden="1" customHeight="1">
      <c r="A661" s="177" t="s">
        <v>1207</v>
      </c>
      <c r="B661" s="1315" t="s">
        <v>1322</v>
      </c>
      <c r="C661" s="1316"/>
      <c r="D661" s="1316"/>
      <c r="E661" s="1316"/>
      <c r="F661" s="1316"/>
      <c r="G661" s="1320" t="s">
        <v>93</v>
      </c>
      <c r="H661" s="1320" t="s">
        <v>94</v>
      </c>
      <c r="I661" s="1321" t="s">
        <v>195</v>
      </c>
      <c r="J661" s="1317" t="s">
        <v>194</v>
      </c>
      <c r="K661" s="1319" t="s">
        <v>709</v>
      </c>
      <c r="L661" s="907"/>
    </row>
    <row r="662" spans="1:16" ht="13.5" hidden="1" customHeight="1" thickBot="1">
      <c r="A662" s="177" t="s">
        <v>1207</v>
      </c>
      <c r="B662" s="1315" t="str">
        <f>"  &lt; 67 år, 67-79 år, 80-89 år, ≥ 90 år , pr 31.12."</f>
        <v xml:space="preserve">  &lt; 67 år, 67-79 år, 80-89 år, ≥ 90 år , pr 31.12.</v>
      </c>
      <c r="C662" s="1316"/>
      <c r="D662" s="1316"/>
      <c r="E662" s="1316"/>
      <c r="F662" s="1316"/>
      <c r="G662" s="1317"/>
      <c r="H662" s="1317"/>
      <c r="I662" s="1317"/>
      <c r="J662" s="1322"/>
      <c r="K662" s="1323"/>
      <c r="L662" s="907"/>
    </row>
    <row r="663" spans="1:16" ht="13.5" hidden="1" customHeight="1" thickBot="1">
      <c r="A663" s="177" t="s">
        <v>1207</v>
      </c>
      <c r="B663" s="1324" t="s">
        <v>710</v>
      </c>
      <c r="C663" s="1325"/>
      <c r="D663" s="1325"/>
      <c r="E663" s="1325"/>
      <c r="F663" s="1325"/>
      <c r="G663" s="1326">
        <v>0</v>
      </c>
      <c r="H663" s="1326">
        <v>0</v>
      </c>
      <c r="I663" s="1326">
        <v>0</v>
      </c>
      <c r="J663" s="1326">
        <v>0</v>
      </c>
      <c r="K663" s="1327">
        <f>I663+J663</f>
        <v>0</v>
      </c>
      <c r="L663" s="907"/>
      <c r="N663" s="8" t="s">
        <v>135</v>
      </c>
      <c r="P663" s="8" t="s">
        <v>135</v>
      </c>
    </row>
    <row r="664" spans="1:16" ht="13.5" hidden="1" customHeight="1" thickBot="1">
      <c r="A664" s="177" t="s">
        <v>1207</v>
      </c>
      <c r="B664" s="1324" t="s">
        <v>711</v>
      </c>
      <c r="C664" s="1325"/>
      <c r="D664" s="1325"/>
      <c r="E664" s="1325"/>
      <c r="F664" s="1325"/>
      <c r="G664" s="1328" t="e">
        <f>(I600+I601)/G663</f>
        <v>#DIV/0!</v>
      </c>
      <c r="H664" s="1329" t="e">
        <f>I602/H663</f>
        <v>#DIV/0!</v>
      </c>
      <c r="I664" s="1329" t="e">
        <f>(I603+#REF!)/I663</f>
        <v>#REF!</v>
      </c>
      <c r="J664" s="1330" t="e">
        <f>(#REF!+I604)/J663</f>
        <v>#REF!</v>
      </c>
      <c r="K664" s="1330" t="e">
        <f>I606/K663</f>
        <v>#DIV/0!</v>
      </c>
      <c r="L664" s="907" t="s">
        <v>135</v>
      </c>
    </row>
    <row r="665" spans="1:16" ht="12.75" hidden="1" customHeight="1">
      <c r="A665" s="177" t="s">
        <v>1207</v>
      </c>
      <c r="B665" s="488" t="s">
        <v>1319</v>
      </c>
      <c r="C665" s="435"/>
      <c r="D665" s="435"/>
      <c r="E665" s="435"/>
      <c r="F665" s="435"/>
      <c r="G665" s="435"/>
      <c r="H665" s="1331"/>
      <c r="I665" s="435"/>
      <c r="J665" s="435"/>
      <c r="K665" s="435"/>
      <c r="L665" s="907"/>
    </row>
    <row r="666" spans="1:16" ht="12.75" hidden="1" customHeight="1">
      <c r="A666" s="177" t="s">
        <v>1207</v>
      </c>
      <c r="B666" s="488" t="s">
        <v>1203</v>
      </c>
      <c r="C666" s="435"/>
      <c r="D666" s="435"/>
      <c r="E666" s="435"/>
      <c r="F666" s="435"/>
      <c r="G666" s="435"/>
      <c r="H666" s="1331"/>
      <c r="I666" s="435"/>
      <c r="J666" s="435"/>
      <c r="K666" s="435"/>
    </row>
    <row r="667" spans="1:16" ht="12.75" hidden="1" customHeight="1">
      <c r="A667" s="177" t="s">
        <v>1207</v>
      </c>
      <c r="B667" s="488" t="s">
        <v>1204</v>
      </c>
      <c r="C667" s="435"/>
      <c r="D667" s="435"/>
      <c r="E667" s="435"/>
      <c r="F667" s="435"/>
      <c r="G667" s="435"/>
      <c r="H667" s="1331"/>
      <c r="I667" s="435"/>
      <c r="J667" s="435"/>
      <c r="K667" s="1332"/>
      <c r="L667" s="8"/>
    </row>
    <row r="668" spans="1:16" ht="12.75" hidden="1" customHeight="1">
      <c r="A668" s="177" t="s">
        <v>1207</v>
      </c>
      <c r="B668" s="1333" t="s">
        <v>1320</v>
      </c>
      <c r="C668" s="435"/>
      <c r="D668" s="435"/>
      <c r="E668" s="435"/>
      <c r="F668" s="435"/>
      <c r="G668" s="435"/>
      <c r="H668" s="1331"/>
      <c r="I668" s="435"/>
      <c r="J668" s="435"/>
      <c r="K668" s="1332"/>
      <c r="L668" s="8"/>
    </row>
    <row r="669" spans="1:16" ht="12.75" hidden="1" customHeight="1">
      <c r="A669" s="177" t="s">
        <v>1207</v>
      </c>
      <c r="B669" s="488" t="s">
        <v>698</v>
      </c>
      <c r="C669" s="435"/>
      <c r="D669" s="435"/>
      <c r="E669" s="435"/>
      <c r="F669" s="435"/>
      <c r="G669" s="435"/>
      <c r="H669" s="1331"/>
      <c r="I669" s="435"/>
      <c r="J669" s="435"/>
      <c r="K669" s="1332"/>
      <c r="L669" s="8"/>
    </row>
    <row r="670" spans="1:16" ht="12.75" hidden="1" customHeight="1">
      <c r="A670" s="177" t="s">
        <v>1207</v>
      </c>
      <c r="B670" s="488" t="s">
        <v>607</v>
      </c>
      <c r="C670" s="435"/>
      <c r="D670" s="435"/>
      <c r="E670" s="435"/>
      <c r="F670" s="435"/>
      <c r="G670" s="435"/>
      <c r="H670" s="1331"/>
      <c r="I670" s="435"/>
      <c r="J670" s="435"/>
      <c r="K670" s="1332"/>
      <c r="L670" s="8"/>
    </row>
    <row r="671" spans="1:16" hidden="1">
      <c r="A671" s="177" t="s">
        <v>314</v>
      </c>
      <c r="K671" s="8"/>
      <c r="L671" s="8"/>
    </row>
    <row r="672" spans="1:16" s="966" customFormat="1" ht="13.5" thickBot="1">
      <c r="A672" s="862" t="s">
        <v>1091</v>
      </c>
      <c r="B672" s="907"/>
      <c r="C672" s="907"/>
      <c r="D672" s="907"/>
      <c r="E672" s="907"/>
      <c r="F672" s="907"/>
      <c r="G672" s="907"/>
      <c r="H672" s="907"/>
      <c r="I672" s="907"/>
      <c r="J672" s="907"/>
    </row>
    <row r="673" spans="1:12" ht="26.25" thickBot="1">
      <c r="A673" s="177" t="s">
        <v>1054</v>
      </c>
      <c r="B673" s="1412" t="s">
        <v>641</v>
      </c>
      <c r="C673" s="1413"/>
      <c r="D673" s="1413"/>
      <c r="E673" s="778"/>
      <c r="F673" s="778"/>
      <c r="G673" s="778"/>
      <c r="H673" s="778"/>
      <c r="I673" s="778"/>
      <c r="J673" s="511" t="s">
        <v>779</v>
      </c>
      <c r="K673" s="8"/>
      <c r="L673" s="8"/>
    </row>
    <row r="674" spans="1:12">
      <c r="A674" s="177" t="s">
        <v>1054</v>
      </c>
      <c r="B674" s="492" t="s">
        <v>782</v>
      </c>
      <c r="C674" s="445"/>
      <c r="D674" s="445"/>
      <c r="E674" s="445"/>
      <c r="F674" s="445"/>
      <c r="G674" s="445"/>
      <c r="H674" s="445"/>
      <c r="I674" s="445"/>
      <c r="J674" s="1503" t="s">
        <v>1454</v>
      </c>
      <c r="K674" s="8"/>
      <c r="L674" s="8"/>
    </row>
    <row r="675" spans="1:12">
      <c r="A675" s="177" t="s">
        <v>1054</v>
      </c>
      <c r="B675" s="421" t="s">
        <v>783</v>
      </c>
      <c r="C675" s="405"/>
      <c r="D675" s="405"/>
      <c r="E675" s="405"/>
      <c r="F675" s="405"/>
      <c r="G675" s="405"/>
      <c r="H675" s="405"/>
      <c r="I675" s="405"/>
      <c r="J675" s="1504"/>
      <c r="K675" s="8"/>
      <c r="L675" s="8"/>
    </row>
    <row r="676" spans="1:12" ht="26.65" customHeight="1">
      <c r="A676" s="177" t="s">
        <v>1054</v>
      </c>
      <c r="B676" s="421" t="s">
        <v>784</v>
      </c>
      <c r="C676" s="405"/>
      <c r="D676" s="405"/>
      <c r="E676" s="405"/>
      <c r="F676" s="405"/>
      <c r="G676" s="405"/>
      <c r="H676" s="405"/>
      <c r="I676" s="405"/>
      <c r="J676" s="1504"/>
      <c r="K676" s="8"/>
      <c r="L676" s="8"/>
    </row>
    <row r="677" spans="1:12" ht="13.5" thickBot="1">
      <c r="A677" s="177" t="s">
        <v>1054</v>
      </c>
      <c r="B677" s="512" t="s">
        <v>785</v>
      </c>
      <c r="C677" s="425"/>
      <c r="D677" s="425"/>
      <c r="E677" s="425"/>
      <c r="F677" s="425"/>
      <c r="G677" s="425"/>
      <c r="H677" s="425"/>
      <c r="I677" s="425"/>
      <c r="J677" s="1505"/>
      <c r="K677" s="8"/>
      <c r="L677" s="8"/>
    </row>
    <row r="678" spans="1:12">
      <c r="A678" s="177" t="s">
        <v>1054</v>
      </c>
      <c r="B678" s="1023" t="s">
        <v>1485</v>
      </c>
      <c r="C678" s="405"/>
      <c r="D678" s="405"/>
      <c r="E678" s="405"/>
      <c r="F678" s="405"/>
      <c r="G678" s="405"/>
      <c r="H678" s="405"/>
      <c r="I678" s="405"/>
      <c r="J678" s="746"/>
      <c r="K678" s="8"/>
      <c r="L678" s="8" t="s">
        <v>135</v>
      </c>
    </row>
    <row r="679" spans="1:12" s="966" customFormat="1">
      <c r="A679" s="177"/>
      <c r="B679" s="1023" t="s">
        <v>1496</v>
      </c>
      <c r="C679" s="909"/>
      <c r="D679" s="909"/>
      <c r="E679" s="909"/>
      <c r="F679" s="909"/>
      <c r="G679" s="909"/>
      <c r="H679" s="909"/>
      <c r="I679" s="909"/>
      <c r="J679" s="746"/>
    </row>
    <row r="680" spans="1:12">
      <c r="A680" s="177" t="s">
        <v>1054</v>
      </c>
      <c r="B680" s="730" t="s">
        <v>642</v>
      </c>
      <c r="C680" s="405"/>
      <c r="D680" s="405"/>
      <c r="E680" s="405"/>
      <c r="F680" s="405"/>
      <c r="G680" s="405"/>
      <c r="H680" s="405"/>
      <c r="I680" s="405"/>
      <c r="J680" s="746"/>
      <c r="K680" s="8"/>
      <c r="L680" s="8"/>
    </row>
    <row r="681" spans="1:12">
      <c r="A681" s="177" t="s">
        <v>1054</v>
      </c>
      <c r="B681" s="438" t="s">
        <v>1455</v>
      </c>
      <c r="H681" s="405"/>
      <c r="K681" s="8"/>
      <c r="L681" s="8"/>
    </row>
    <row r="682" spans="1:12" s="966" customFormat="1">
      <c r="A682" s="177"/>
      <c r="B682" s="438" t="s">
        <v>1456</v>
      </c>
      <c r="C682" s="907"/>
      <c r="D682" s="907"/>
      <c r="E682" s="907"/>
      <c r="F682" s="907"/>
      <c r="G682" s="907"/>
      <c r="H682" s="909"/>
      <c r="I682" s="907"/>
      <c r="J682" s="907"/>
    </row>
    <row r="683" spans="1:12">
      <c r="A683" s="177" t="s">
        <v>1054</v>
      </c>
      <c r="B683" s="438" t="s">
        <v>786</v>
      </c>
      <c r="H683" s="405"/>
      <c r="K683" s="8"/>
      <c r="L683" s="8"/>
    </row>
    <row r="684" spans="1:12">
      <c r="A684" s="160" t="s">
        <v>1199</v>
      </c>
      <c r="B684" s="438" t="s">
        <v>787</v>
      </c>
      <c r="H684" s="405"/>
      <c r="K684" s="8"/>
      <c r="L684" s="8"/>
    </row>
    <row r="685" spans="1:12">
      <c r="A685" s="160" t="s">
        <v>1054</v>
      </c>
      <c r="H685" s="405"/>
      <c r="K685" s="8"/>
      <c r="L685" s="8"/>
    </row>
    <row r="686" spans="1:12">
      <c r="A686" s="862" t="s">
        <v>1054</v>
      </c>
      <c r="H686" s="405"/>
    </row>
    <row r="687" spans="1:12">
      <c r="A687" s="862" t="s">
        <v>1054</v>
      </c>
      <c r="B687" s="438"/>
      <c r="H687" s="390" t="s">
        <v>135</v>
      </c>
    </row>
    <row r="688" spans="1:12" ht="13.5" hidden="1" customHeight="1" thickBot="1">
      <c r="A688" s="862" t="s">
        <v>1362</v>
      </c>
      <c r="B688" s="1146" t="s">
        <v>791</v>
      </c>
      <c r="C688" s="1147"/>
      <c r="D688" s="1147"/>
      <c r="E688" s="1073"/>
      <c r="F688" s="1073"/>
      <c r="G688" s="1073"/>
      <c r="H688" s="1138"/>
      <c r="I688" s="1073"/>
      <c r="J688" s="1073"/>
    </row>
    <row r="689" spans="1:12" ht="13.5" hidden="1" customHeight="1" thickBot="1">
      <c r="A689" s="862" t="s">
        <v>1362</v>
      </c>
      <c r="B689" s="1146" t="s">
        <v>1106</v>
      </c>
      <c r="C689" s="1146"/>
      <c r="D689" s="1146"/>
      <c r="E689" s="934"/>
      <c r="F689" s="1073"/>
      <c r="G689" s="1073"/>
      <c r="H689" s="1073"/>
      <c r="I689" s="1073" t="s">
        <v>467</v>
      </c>
      <c r="J689" s="1139"/>
    </row>
    <row r="690" spans="1:12" ht="13.5" hidden="1" customHeight="1" thickBot="1">
      <c r="A690" s="862" t="s">
        <v>1362</v>
      </c>
      <c r="B690" s="1146" t="s">
        <v>1187</v>
      </c>
      <c r="C690" s="1146"/>
      <c r="D690" s="1146"/>
      <c r="E690" s="934"/>
      <c r="F690" s="1073"/>
      <c r="G690" s="1073"/>
      <c r="H690" s="1073"/>
      <c r="I690" s="1140" t="s">
        <v>716</v>
      </c>
      <c r="J690" s="1141" t="s">
        <v>838</v>
      </c>
    </row>
    <row r="691" spans="1:12" hidden="1">
      <c r="A691" s="862" t="s">
        <v>1224</v>
      </c>
      <c r="B691" s="491" t="s">
        <v>1107</v>
      </c>
      <c r="C691" s="1146"/>
      <c r="D691" s="1146"/>
      <c r="E691" s="934"/>
      <c r="F691" s="1073"/>
      <c r="G691" s="1073"/>
      <c r="H691" s="1073"/>
      <c r="I691" s="1140"/>
      <c r="J691" s="1073"/>
      <c r="K691" s="907"/>
    </row>
    <row r="692" spans="1:12" ht="13.5" hidden="1" thickBot="1">
      <c r="A692" s="862" t="s">
        <v>1224</v>
      </c>
      <c r="B692" s="491" t="s">
        <v>1108</v>
      </c>
      <c r="C692" s="1146"/>
      <c r="D692" s="1146"/>
      <c r="E692" s="934"/>
      <c r="F692" s="1073"/>
      <c r="G692" s="1073"/>
      <c r="H692" s="1073"/>
      <c r="I692" s="907" t="s">
        <v>467</v>
      </c>
      <c r="J692" s="1357"/>
    </row>
    <row r="693" spans="1:12" ht="13.5" hidden="1" thickBot="1">
      <c r="A693" s="862" t="s">
        <v>1224</v>
      </c>
      <c r="B693" s="491" t="s">
        <v>1187</v>
      </c>
      <c r="C693" s="1146"/>
      <c r="D693" s="1146"/>
      <c r="E693" s="934"/>
      <c r="F693" s="1073"/>
      <c r="G693" s="1073"/>
      <c r="H693" s="1073"/>
      <c r="I693" s="578" t="s">
        <v>716</v>
      </c>
      <c r="J693" s="769" t="s">
        <v>838</v>
      </c>
    </row>
    <row r="694" spans="1:12" hidden="1">
      <c r="A694" s="862" t="s">
        <v>1224</v>
      </c>
      <c r="B694" s="1146"/>
      <c r="C694" s="1146"/>
      <c r="D694" s="1146"/>
      <c r="E694" s="934"/>
      <c r="F694" s="1073"/>
      <c r="G694" s="1073"/>
      <c r="H694" s="1073"/>
      <c r="I694" s="1140"/>
      <c r="J694" s="1142"/>
      <c r="K694" s="907"/>
    </row>
    <row r="695" spans="1:12" hidden="1">
      <c r="A695" s="862" t="s">
        <v>1224</v>
      </c>
      <c r="B695" s="491" t="s">
        <v>1109</v>
      </c>
      <c r="C695" s="1147"/>
      <c r="D695" s="1147"/>
      <c r="E695" s="1073"/>
      <c r="F695" s="1073"/>
      <c r="G695" s="1073"/>
      <c r="H695" s="1138"/>
      <c r="I695" s="1073"/>
      <c r="J695" s="934" t="s">
        <v>1121</v>
      </c>
      <c r="K695" s="405"/>
    </row>
    <row r="696" spans="1:12" ht="20.25" hidden="1" customHeight="1">
      <c r="A696" s="862" t="s">
        <v>1362</v>
      </c>
      <c r="B696" s="1149" t="s">
        <v>1356</v>
      </c>
      <c r="C696" s="1148"/>
      <c r="D696" s="1148"/>
      <c r="E696" s="1143"/>
      <c r="F696" s="1143"/>
      <c r="G696" s="1143"/>
      <c r="H696" s="1144"/>
      <c r="I696" s="1143"/>
      <c r="J696" s="1145"/>
      <c r="K696" s="439"/>
    </row>
    <row r="697" spans="1:12" ht="20.25" hidden="1" customHeight="1">
      <c r="A697" s="862" t="s">
        <v>1362</v>
      </c>
      <c r="B697" s="1149" t="s">
        <v>1198</v>
      </c>
      <c r="C697" s="1148"/>
      <c r="D697" s="1148"/>
      <c r="E697" s="1143"/>
      <c r="F697" s="1143"/>
      <c r="G697" s="1143"/>
      <c r="H697" s="1144"/>
      <c r="I697" s="1143"/>
      <c r="J697" s="1145"/>
      <c r="K697" s="439"/>
    </row>
    <row r="698" spans="1:12" hidden="1">
      <c r="A698" s="862" t="s">
        <v>1224</v>
      </c>
      <c r="B698" s="1147"/>
      <c r="C698" s="1147"/>
      <c r="D698" s="1147"/>
      <c r="E698" s="1073"/>
      <c r="F698" s="1073"/>
      <c r="G698" s="1073"/>
      <c r="H698" s="1138"/>
      <c r="I698" s="1073"/>
      <c r="J698" s="934"/>
      <c r="K698" s="405"/>
    </row>
    <row r="699" spans="1:12" hidden="1">
      <c r="A699" s="862" t="s">
        <v>1224</v>
      </c>
      <c r="B699" s="491" t="s">
        <v>245</v>
      </c>
      <c r="C699" s="435"/>
      <c r="D699" s="435"/>
      <c r="E699" s="907"/>
      <c r="F699" s="907"/>
      <c r="G699" s="907"/>
      <c r="H699" s="909"/>
      <c r="I699" s="907"/>
      <c r="J699" s="491"/>
      <c r="K699" s="405"/>
      <c r="L699" s="907"/>
    </row>
    <row r="700" spans="1:12" ht="13.5" hidden="1" thickBot="1">
      <c r="A700" s="862" t="s">
        <v>1224</v>
      </c>
      <c r="B700" s="491" t="s">
        <v>246</v>
      </c>
      <c r="C700" s="435"/>
      <c r="D700" s="435"/>
      <c r="E700" s="907"/>
      <c r="F700" s="907"/>
      <c r="G700" s="907"/>
      <c r="H700" s="909"/>
      <c r="I700" s="907" t="s">
        <v>467</v>
      </c>
      <c r="J700" s="1357"/>
      <c r="K700" s="405"/>
    </row>
    <row r="701" spans="1:12" ht="13.5" hidden="1" thickBot="1">
      <c r="A701" s="862" t="s">
        <v>1224</v>
      </c>
      <c r="B701" s="491" t="s">
        <v>339</v>
      </c>
      <c r="C701" s="435"/>
      <c r="D701" s="435"/>
      <c r="E701" s="907"/>
      <c r="F701" s="907"/>
      <c r="G701" s="907"/>
      <c r="H701" s="909"/>
      <c r="I701" s="907" t="s">
        <v>467</v>
      </c>
      <c r="J701" s="1357"/>
      <c r="K701" s="405"/>
    </row>
    <row r="702" spans="1:12" hidden="1">
      <c r="A702" s="862" t="s">
        <v>1224</v>
      </c>
      <c r="B702" s="491" t="s">
        <v>1110</v>
      </c>
      <c r="C702" s="435"/>
      <c r="D702" s="435"/>
      <c r="E702" s="907"/>
      <c r="F702" s="907"/>
      <c r="G702" s="907"/>
      <c r="H702" s="909"/>
      <c r="I702" s="907"/>
      <c r="J702" s="491"/>
      <c r="K702" s="405"/>
      <c r="L702" s="907"/>
    </row>
    <row r="703" spans="1:12" hidden="1">
      <c r="A703" s="862" t="s">
        <v>1224</v>
      </c>
      <c r="B703" s="1147"/>
      <c r="C703" s="1148"/>
      <c r="D703" s="1148"/>
      <c r="E703" s="1143"/>
      <c r="F703" s="1143"/>
      <c r="G703" s="1143"/>
      <c r="H703" s="1138"/>
      <c r="I703" s="1073"/>
      <c r="J703" s="934"/>
      <c r="K703" s="405"/>
    </row>
    <row r="704" spans="1:12" hidden="1">
      <c r="A704" s="862" t="s">
        <v>1224</v>
      </c>
      <c r="B704" s="491"/>
      <c r="D704" s="390" t="s">
        <v>135</v>
      </c>
      <c r="H704" s="405"/>
      <c r="J704" s="491"/>
      <c r="K704" s="405"/>
      <c r="L704" s="419"/>
    </row>
    <row r="705" spans="1:12" ht="13.5" thickBot="1">
      <c r="A705" s="862" t="s">
        <v>1054</v>
      </c>
      <c r="B705" s="491"/>
      <c r="H705" s="405"/>
      <c r="J705" s="491"/>
      <c r="K705" s="405"/>
      <c r="L705" s="419"/>
    </row>
    <row r="706" spans="1:12">
      <c r="A706" s="862" t="s">
        <v>1091</v>
      </c>
      <c r="B706" s="1226" t="s">
        <v>1064</v>
      </c>
      <c r="C706" s="1225"/>
      <c r="D706" s="1225"/>
      <c r="E706" s="1225"/>
      <c r="F706" s="1225"/>
      <c r="G706" s="1237" t="s">
        <v>310</v>
      </c>
      <c r="H706" s="1238" t="s">
        <v>310</v>
      </c>
      <c r="I706" s="1237" t="s">
        <v>310</v>
      </c>
      <c r="J706" s="491"/>
      <c r="K706" s="405"/>
    </row>
    <row r="707" spans="1:12">
      <c r="A707" s="862" t="s">
        <v>1091</v>
      </c>
      <c r="B707" s="1581" t="s">
        <v>675</v>
      </c>
      <c r="C707" s="1582"/>
      <c r="D707" s="1582"/>
      <c r="E707" s="1582"/>
      <c r="F707" s="1582"/>
      <c r="G707" s="1239" t="s">
        <v>660</v>
      </c>
      <c r="H707" s="1240" t="s">
        <v>372</v>
      </c>
      <c r="I707" s="1239" t="s">
        <v>372</v>
      </c>
      <c r="J707" s="491"/>
      <c r="K707" s="405"/>
    </row>
    <row r="708" spans="1:12">
      <c r="A708" s="862" t="s">
        <v>1091</v>
      </c>
      <c r="B708" s="1581"/>
      <c r="C708" s="1582"/>
      <c r="D708" s="1582"/>
      <c r="E708" s="1582"/>
      <c r="F708" s="1582"/>
      <c r="G708" s="1239"/>
      <c r="H708" s="1240" t="s">
        <v>373</v>
      </c>
      <c r="I708" s="1239" t="s">
        <v>373</v>
      </c>
      <c r="J708" s="491"/>
      <c r="K708" s="405"/>
    </row>
    <row r="709" spans="1:12" s="966" customFormat="1" ht="13.5" thickBot="1">
      <c r="A709" s="862" t="s">
        <v>1091</v>
      </c>
      <c r="B709" s="1241"/>
      <c r="C709" s="1242"/>
      <c r="D709" s="1242"/>
      <c r="E709" s="1242"/>
      <c r="F709" s="1242"/>
      <c r="G709" s="1243"/>
      <c r="H709" s="1244"/>
      <c r="I709" s="1243" t="s">
        <v>1166</v>
      </c>
      <c r="J709" s="491"/>
      <c r="K709" s="909" t="s">
        <v>135</v>
      </c>
      <c r="L709" s="907"/>
    </row>
    <row r="710" spans="1:12" ht="13.9" customHeight="1" thickBot="1">
      <c r="A710" s="862" t="s">
        <v>1054</v>
      </c>
      <c r="B710" s="910" t="s">
        <v>1165</v>
      </c>
      <c r="C710" s="909"/>
      <c r="D710" s="909"/>
      <c r="E710" s="909"/>
      <c r="F710" s="520"/>
      <c r="G710" s="1496" t="s">
        <v>1275</v>
      </c>
      <c r="H710" s="1497"/>
      <c r="I710" s="1498"/>
      <c r="J710" s="491" t="s">
        <v>135</v>
      </c>
      <c r="K710" s="405"/>
    </row>
    <row r="711" spans="1:12" s="966" customFormat="1">
      <c r="A711" s="862" t="s">
        <v>1091</v>
      </c>
      <c r="B711" s="492" t="s">
        <v>1235</v>
      </c>
      <c r="C711" s="445"/>
      <c r="D711" s="445"/>
      <c r="E711" s="445"/>
      <c r="F711" s="517"/>
      <c r="G711" s="1499"/>
      <c r="H711" s="1499"/>
      <c r="I711" s="1500"/>
      <c r="J711" s="491"/>
      <c r="K711" s="909"/>
      <c r="L711" s="907"/>
    </row>
    <row r="712" spans="1:12" s="966" customFormat="1">
      <c r="A712" s="862" t="s">
        <v>1199</v>
      </c>
      <c r="B712" s="910" t="s">
        <v>1271</v>
      </c>
      <c r="C712" s="909"/>
      <c r="D712" s="909"/>
      <c r="E712" s="909"/>
      <c r="F712" s="520"/>
      <c r="G712" s="1499"/>
      <c r="H712" s="1499"/>
      <c r="I712" s="1500"/>
      <c r="J712" s="491" t="s">
        <v>135</v>
      </c>
      <c r="K712" s="909"/>
      <c r="L712" s="907"/>
    </row>
    <row r="713" spans="1:12">
      <c r="A713" s="862" t="s">
        <v>1054</v>
      </c>
      <c r="B713" s="910" t="s">
        <v>1272</v>
      </c>
      <c r="C713" s="909"/>
      <c r="D713" s="909"/>
      <c r="E713" s="909"/>
      <c r="F713" s="520"/>
      <c r="G713" s="1499"/>
      <c r="H713" s="1499"/>
      <c r="I713" s="1500"/>
      <c r="J713" s="491"/>
      <c r="K713" s="405"/>
    </row>
    <row r="714" spans="1:12">
      <c r="A714" s="862" t="s">
        <v>1054</v>
      </c>
      <c r="B714" s="910" t="s">
        <v>1273</v>
      </c>
      <c r="C714" s="909"/>
      <c r="D714" s="909"/>
      <c r="E714" s="909"/>
      <c r="F714" s="520"/>
      <c r="G714" s="1499"/>
      <c r="H714" s="1499"/>
      <c r="I714" s="1500"/>
      <c r="J714" s="491"/>
      <c r="K714" s="405"/>
    </row>
    <row r="715" spans="1:12">
      <c r="A715" s="862" t="s">
        <v>1054</v>
      </c>
      <c r="B715" s="910" t="s">
        <v>1274</v>
      </c>
      <c r="C715" s="909"/>
      <c r="D715" s="909"/>
      <c r="E715" s="909"/>
      <c r="F715" s="520"/>
      <c r="G715" s="1499"/>
      <c r="H715" s="1499"/>
      <c r="I715" s="1500"/>
      <c r="J715" s="491"/>
      <c r="K715" s="405"/>
    </row>
    <row r="716" spans="1:12" s="966" customFormat="1" ht="13.5" thickBot="1">
      <c r="A716" s="862" t="s">
        <v>1091</v>
      </c>
      <c r="B716" s="913" t="s">
        <v>1409</v>
      </c>
      <c r="C716" s="911"/>
      <c r="D716" s="911"/>
      <c r="E716" s="911"/>
      <c r="F716" s="523"/>
      <c r="G716" s="1501"/>
      <c r="H716" s="1501"/>
      <c r="I716" s="1502"/>
      <c r="J716" s="491"/>
      <c r="K716" s="909"/>
      <c r="L716" s="907"/>
    </row>
    <row r="717" spans="1:12">
      <c r="A717" s="862" t="s">
        <v>1091</v>
      </c>
      <c r="B717" s="1023" t="s">
        <v>1485</v>
      </c>
      <c r="C717" s="439"/>
      <c r="D717" s="439"/>
      <c r="E717" s="439"/>
      <c r="F717" s="439"/>
      <c r="G717" s="439"/>
      <c r="H717" s="439"/>
      <c r="J717" s="491"/>
      <c r="K717" s="405" t="s">
        <v>135</v>
      </c>
    </row>
    <row r="718" spans="1:12" s="966" customFormat="1">
      <c r="A718" s="862" t="s">
        <v>1091</v>
      </c>
      <c r="B718" s="1023" t="s">
        <v>1254</v>
      </c>
      <c r="C718" s="439"/>
      <c r="D718" s="439"/>
      <c r="E718" s="439"/>
      <c r="F718" s="439"/>
      <c r="G718" s="439"/>
      <c r="H718" s="439"/>
      <c r="I718" s="907"/>
      <c r="J718" s="491"/>
      <c r="K718" s="909"/>
      <c r="L718" s="907"/>
    </row>
    <row r="719" spans="1:12">
      <c r="A719" s="862" t="s">
        <v>1054</v>
      </c>
      <c r="B719" s="438" t="s">
        <v>602</v>
      </c>
      <c r="J719" s="491"/>
      <c r="K719" s="405"/>
    </row>
    <row r="720" spans="1:12">
      <c r="A720" s="862" t="s">
        <v>1054</v>
      </c>
      <c r="B720" s="438" t="s">
        <v>603</v>
      </c>
      <c r="J720" s="491"/>
      <c r="K720" s="405"/>
    </row>
    <row r="721" spans="1:16">
      <c r="A721" s="862" t="s">
        <v>1054</v>
      </c>
      <c r="B721" s="438" t="s">
        <v>1066</v>
      </c>
      <c r="J721" s="491"/>
      <c r="K721" s="405"/>
    </row>
    <row r="722" spans="1:16" ht="13.5" thickBot="1">
      <c r="A722" s="862" t="s">
        <v>1091</v>
      </c>
      <c r="B722" s="966"/>
      <c r="C722" s="907"/>
      <c r="D722" s="907"/>
      <c r="E722" s="907"/>
      <c r="F722" s="907"/>
      <c r="G722" s="907"/>
      <c r="H722" s="907"/>
      <c r="I722" s="907"/>
      <c r="J722" s="491"/>
      <c r="K722" s="909"/>
    </row>
    <row r="723" spans="1:16">
      <c r="A723" s="862" t="s">
        <v>1091</v>
      </c>
      <c r="B723" s="1226" t="s">
        <v>1065</v>
      </c>
      <c r="C723" s="1225"/>
      <c r="D723" s="1225"/>
      <c r="E723" s="1225"/>
      <c r="F723" s="1225"/>
      <c r="G723" s="1237" t="s">
        <v>310</v>
      </c>
      <c r="H723" s="1237" t="s">
        <v>310</v>
      </c>
      <c r="I723" s="907"/>
      <c r="J723" s="491"/>
      <c r="K723" s="909"/>
    </row>
    <row r="724" spans="1:16">
      <c r="A724" s="862" t="s">
        <v>1091</v>
      </c>
      <c r="B724" s="1581" t="s">
        <v>1225</v>
      </c>
      <c r="C724" s="1582"/>
      <c r="D724" s="1582"/>
      <c r="E724" s="1582"/>
      <c r="F724" s="1601"/>
      <c r="G724" s="1239" t="s">
        <v>660</v>
      </c>
      <c r="H724" s="1239" t="s">
        <v>372</v>
      </c>
      <c r="I724" s="1073"/>
      <c r="J724" s="491"/>
      <c r="K724" s="909"/>
      <c r="M724" s="148"/>
      <c r="N724" s="148"/>
      <c r="O724" s="148"/>
      <c r="P724" s="148"/>
    </row>
    <row r="725" spans="1:16" ht="13.5" thickBot="1">
      <c r="A725" s="862" t="s">
        <v>1091</v>
      </c>
      <c r="B725" s="1602"/>
      <c r="C725" s="1603"/>
      <c r="D725" s="1603"/>
      <c r="E725" s="1603"/>
      <c r="F725" s="1604"/>
      <c r="G725" s="1243"/>
      <c r="H725" s="1243" t="s">
        <v>373</v>
      </c>
      <c r="I725" s="907"/>
      <c r="J725" s="491"/>
      <c r="K725" s="909"/>
    </row>
    <row r="726" spans="1:16" ht="13.5" thickBot="1">
      <c r="A726" s="862" t="s">
        <v>1091</v>
      </c>
      <c r="B726" s="576" t="s">
        <v>1226</v>
      </c>
      <c r="C726" s="1097"/>
      <c r="D726" s="1097"/>
      <c r="E726" s="1097"/>
      <c r="F726" s="1098"/>
      <c r="G726" s="764">
        <v>0</v>
      </c>
      <c r="H726" s="764">
        <v>0</v>
      </c>
      <c r="I726" s="907"/>
      <c r="J726" s="491"/>
      <c r="K726" s="909"/>
    </row>
    <row r="727" spans="1:16" ht="13.5" thickBot="1">
      <c r="A727" s="862" t="s">
        <v>1091</v>
      </c>
      <c r="B727" s="576" t="s">
        <v>1227</v>
      </c>
      <c r="C727" s="424"/>
      <c r="D727" s="424"/>
      <c r="E727" s="424"/>
      <c r="F727" s="513"/>
      <c r="G727" s="540">
        <v>0</v>
      </c>
      <c r="H727" s="540">
        <v>0</v>
      </c>
      <c r="I727" s="907"/>
      <c r="J727" s="491"/>
      <c r="K727" s="909"/>
    </row>
    <row r="728" spans="1:16">
      <c r="A728" s="862" t="s">
        <v>1091</v>
      </c>
      <c r="B728" s="1023" t="s">
        <v>1419</v>
      </c>
      <c r="C728" s="907"/>
      <c r="D728" s="907"/>
      <c r="E728" s="907"/>
      <c r="F728" s="907"/>
      <c r="G728" s="907"/>
      <c r="H728" s="907"/>
      <c r="I728" s="907"/>
      <c r="J728" s="491"/>
      <c r="K728" s="909"/>
    </row>
    <row r="729" spans="1:16" s="966" customFormat="1">
      <c r="A729" s="862"/>
      <c r="B729" s="1023" t="s">
        <v>1497</v>
      </c>
      <c r="C729" s="907"/>
      <c r="D729" s="907"/>
      <c r="E729" s="907"/>
      <c r="F729" s="907"/>
      <c r="G729" s="907"/>
      <c r="H729" s="907"/>
      <c r="I729" s="907"/>
      <c r="J729" s="491"/>
      <c r="K729" s="909"/>
      <c r="L729" s="907"/>
    </row>
    <row r="730" spans="1:16">
      <c r="A730" s="862" t="s">
        <v>1091</v>
      </c>
      <c r="B730" s="1023" t="s">
        <v>1418</v>
      </c>
      <c r="C730" s="907"/>
      <c r="D730" s="907"/>
      <c r="E730" s="907"/>
      <c r="F730" s="907"/>
      <c r="G730" s="907"/>
      <c r="H730" s="907"/>
      <c r="I730" s="907"/>
      <c r="J730" s="491"/>
      <c r="K730" s="909"/>
    </row>
    <row r="731" spans="1:16">
      <c r="A731" s="862" t="s">
        <v>1091</v>
      </c>
      <c r="B731" s="1023" t="s">
        <v>1459</v>
      </c>
      <c r="C731" s="907"/>
      <c r="D731" s="907"/>
      <c r="E731" s="907"/>
      <c r="F731" s="907"/>
      <c r="G731" s="907"/>
      <c r="H731" s="907"/>
      <c r="I731" s="907"/>
      <c r="J731" s="491"/>
      <c r="K731" s="909"/>
      <c r="L731" s="907"/>
    </row>
    <row r="732" spans="1:16">
      <c r="A732" s="862" t="s">
        <v>1091</v>
      </c>
      <c r="B732" s="491" t="s">
        <v>247</v>
      </c>
      <c r="J732" s="491"/>
      <c r="K732" s="405"/>
      <c r="L732" s="907"/>
    </row>
    <row r="733" spans="1:16">
      <c r="A733" s="862" t="s">
        <v>1091</v>
      </c>
      <c r="B733" s="419"/>
      <c r="C733" s="419"/>
      <c r="D733" s="419"/>
      <c r="E733" s="419"/>
      <c r="F733" s="419"/>
      <c r="G733" s="419"/>
      <c r="H733" s="419"/>
      <c r="I733" s="419"/>
      <c r="J733" s="390" t="s">
        <v>135</v>
      </c>
      <c r="L733" s="907"/>
    </row>
    <row r="734" spans="1:16">
      <c r="A734" s="966" t="s">
        <v>1054</v>
      </c>
      <c r="B734" s="419"/>
      <c r="C734" s="419"/>
      <c r="D734" s="419"/>
      <c r="E734" s="419"/>
      <c r="F734" s="419"/>
      <c r="G734" s="419" t="s">
        <v>135</v>
      </c>
      <c r="H734" s="419"/>
      <c r="I734" s="419"/>
      <c r="L734" s="907"/>
    </row>
    <row r="735" spans="1:16" ht="13.5" thickBot="1">
      <c r="A735" s="966" t="s">
        <v>1054</v>
      </c>
      <c r="B735" s="405"/>
      <c r="C735" s="405"/>
      <c r="D735" s="405"/>
      <c r="E735" s="405"/>
      <c r="L735" s="907"/>
    </row>
    <row r="736" spans="1:16" ht="13.5" thickBot="1">
      <c r="A736" s="966" t="s">
        <v>1054</v>
      </c>
      <c r="B736" s="1245" t="s">
        <v>374</v>
      </c>
      <c r="C736" s="1246"/>
      <c r="D736" s="1246"/>
      <c r="E736" s="1246"/>
      <c r="F736" s="1246"/>
      <c r="G736" s="1246"/>
      <c r="H736" s="1247"/>
      <c r="I736" s="8"/>
      <c r="J736" s="8"/>
      <c r="K736" s="8"/>
      <c r="L736" s="907"/>
    </row>
    <row r="737" spans="1:12" ht="26.25" thickBot="1">
      <c r="A737" s="862" t="s">
        <v>1091</v>
      </c>
      <c r="B737" s="1377" t="s">
        <v>1092</v>
      </c>
      <c r="C737" s="1378"/>
      <c r="D737" s="1378"/>
      <c r="E737" s="1378"/>
      <c r="F737" s="1378"/>
      <c r="G737" s="1378"/>
      <c r="H737" s="1379" t="s">
        <v>1458</v>
      </c>
      <c r="I737" s="8"/>
      <c r="J737" s="8"/>
      <c r="K737" s="8"/>
      <c r="L737" s="907"/>
    </row>
    <row r="738" spans="1:12" ht="13.5" thickBot="1">
      <c r="A738" s="862" t="s">
        <v>1091</v>
      </c>
      <c r="B738" s="159" t="s">
        <v>1096</v>
      </c>
      <c r="C738" s="176"/>
      <c r="D738" s="176"/>
      <c r="E738" s="176"/>
      <c r="F738" s="176"/>
      <c r="G738" s="176"/>
      <c r="H738" s="178">
        <v>0</v>
      </c>
      <c r="I738" s="861"/>
      <c r="J738" s="861" t="s">
        <v>135</v>
      </c>
      <c r="K738" s="861" t="s">
        <v>135</v>
      </c>
      <c r="L738" s="907"/>
    </row>
    <row r="739" spans="1:12" ht="13.5" thickBot="1">
      <c r="A739" s="862" t="s">
        <v>1091</v>
      </c>
      <c r="B739" s="973" t="s">
        <v>1097</v>
      </c>
      <c r="C739" s="176"/>
      <c r="D739" s="176"/>
      <c r="E739" s="176"/>
      <c r="F739" s="176"/>
      <c r="G739" s="176"/>
      <c r="H739" s="178">
        <v>0</v>
      </c>
      <c r="I739" s="8" t="s">
        <v>135</v>
      </c>
      <c r="J739" s="8"/>
      <c r="K739" s="8"/>
      <c r="L739" s="907"/>
    </row>
    <row r="740" spans="1:12" ht="13.5" thickBot="1">
      <c r="A740" s="862" t="s">
        <v>1091</v>
      </c>
      <c r="B740" s="1380" t="s">
        <v>1098</v>
      </c>
      <c r="C740" s="967"/>
      <c r="D740" s="967"/>
      <c r="E740" s="967"/>
      <c r="F740" s="967"/>
      <c r="G740" s="967"/>
      <c r="H740" s="1001">
        <v>0</v>
      </c>
      <c r="I740" s="966"/>
      <c r="J740" s="966"/>
      <c r="K740" s="966"/>
    </row>
    <row r="741" spans="1:12" ht="13.5" thickBot="1">
      <c r="A741" s="862" t="s">
        <v>1091</v>
      </c>
      <c r="B741" s="1000" t="s">
        <v>1093</v>
      </c>
      <c r="C741" s="967"/>
      <c r="D741" s="967"/>
      <c r="E741" s="967"/>
      <c r="F741" s="967"/>
      <c r="G741" s="967"/>
      <c r="H741" s="1001">
        <v>0</v>
      </c>
      <c r="I741" s="966"/>
      <c r="J741" s="966"/>
      <c r="K741" s="966"/>
    </row>
    <row r="742" spans="1:12" ht="13.5" thickBot="1">
      <c r="A742" s="862" t="s">
        <v>1091</v>
      </c>
      <c r="B742" s="159" t="s">
        <v>1094</v>
      </c>
      <c r="C742" s="967"/>
      <c r="D742" s="967"/>
      <c r="E742" s="967"/>
      <c r="F742" s="967"/>
      <c r="G742" s="967"/>
      <c r="H742" s="1001">
        <v>0</v>
      </c>
      <c r="I742" s="966"/>
      <c r="J742" s="966"/>
      <c r="K742" s="966"/>
    </row>
    <row r="743" spans="1:12" ht="13.5" thickBot="1">
      <c r="A743" s="862" t="s">
        <v>1091</v>
      </c>
      <c r="B743" s="159" t="s">
        <v>1318</v>
      </c>
      <c r="C743" s="967"/>
      <c r="D743" s="967"/>
      <c r="E743" s="967"/>
      <c r="F743" s="967"/>
      <c r="G743" s="967"/>
      <c r="H743" s="1001">
        <v>0</v>
      </c>
      <c r="I743" s="966"/>
      <c r="J743" s="966"/>
      <c r="K743" s="966"/>
    </row>
    <row r="744" spans="1:12">
      <c r="A744" s="862" t="s">
        <v>1091</v>
      </c>
      <c r="B744" s="1360" t="s">
        <v>1457</v>
      </c>
      <c r="C744" s="35"/>
      <c r="D744" s="35"/>
      <c r="E744" s="35"/>
      <c r="F744" s="35"/>
      <c r="G744" s="35"/>
      <c r="H744" s="35"/>
      <c r="I744" s="148"/>
      <c r="J744" s="148"/>
      <c r="K744" s="148"/>
      <c r="L744" s="8"/>
    </row>
    <row r="745" spans="1:12" ht="13.5" thickBot="1">
      <c r="A745" s="862" t="s">
        <v>1091</v>
      </c>
      <c r="B745" s="8"/>
      <c r="C745" s="467"/>
      <c r="D745" s="467"/>
      <c r="E745" s="467"/>
      <c r="F745" s="467"/>
      <c r="G745" s="467"/>
      <c r="H745" s="440"/>
      <c r="J745" s="390" t="s">
        <v>135</v>
      </c>
      <c r="L745" s="8"/>
    </row>
    <row r="746" spans="1:12" s="966" customFormat="1">
      <c r="A746" s="862" t="s">
        <v>1091</v>
      </c>
      <c r="B746" s="1300" t="s">
        <v>1277</v>
      </c>
      <c r="C746" s="1301"/>
      <c r="D746" s="1301"/>
      <c r="E746" s="1301"/>
      <c r="F746" s="1301"/>
      <c r="G746" s="1248"/>
      <c r="H746" s="1248" t="s">
        <v>310</v>
      </c>
      <c r="I746" s="907"/>
      <c r="J746" s="907"/>
    </row>
    <row r="747" spans="1:12" s="966" customFormat="1" ht="13.15" customHeight="1">
      <c r="A747" s="862" t="s">
        <v>1091</v>
      </c>
      <c r="B747" s="1566" t="s">
        <v>1294</v>
      </c>
      <c r="C747" s="1567"/>
      <c r="D747" s="1567"/>
      <c r="E747" s="1567"/>
      <c r="F747" s="1567"/>
      <c r="G747" s="1568"/>
      <c r="H747" s="1249" t="s">
        <v>660</v>
      </c>
      <c r="I747" s="1073"/>
      <c r="J747" s="907"/>
    </row>
    <row r="748" spans="1:12" s="966" customFormat="1" ht="13.5" thickBot="1">
      <c r="A748" s="862" t="s">
        <v>1091</v>
      </c>
      <c r="B748" s="1566"/>
      <c r="C748" s="1567"/>
      <c r="D748" s="1567"/>
      <c r="E748" s="1567"/>
      <c r="F748" s="1567"/>
      <c r="G748" s="1568"/>
      <c r="H748" s="1249" t="s">
        <v>315</v>
      </c>
      <c r="I748" s="907"/>
      <c r="J748" s="907"/>
    </row>
    <row r="749" spans="1:12" s="966" customFormat="1" ht="25.15" customHeight="1" thickBot="1">
      <c r="A749" s="862" t="s">
        <v>1091</v>
      </c>
      <c r="B749" s="1569" t="s">
        <v>1295</v>
      </c>
      <c r="C749" s="1570"/>
      <c r="D749" s="1570"/>
      <c r="E749" s="1570"/>
      <c r="F749" s="1570"/>
      <c r="G749" s="1570"/>
      <c r="H749" s="1383"/>
      <c r="I749" s="907"/>
      <c r="J749" s="907"/>
    </row>
    <row r="750" spans="1:12" s="966" customFormat="1" ht="19.5" customHeight="1">
      <c r="A750" s="862" t="s">
        <v>1091</v>
      </c>
      <c r="B750" s="1457" t="s">
        <v>1298</v>
      </c>
      <c r="C750" s="1458"/>
      <c r="D750" s="1458"/>
      <c r="E750" s="1458"/>
      <c r="F750" s="1458"/>
      <c r="G750" s="1458"/>
      <c r="H750" s="1298"/>
      <c r="I750" s="907"/>
      <c r="J750" s="907"/>
    </row>
    <row r="751" spans="1:12" s="966" customFormat="1" ht="27.95" customHeight="1" thickBot="1">
      <c r="A751" s="862"/>
      <c r="B751" s="1494" t="s">
        <v>1436</v>
      </c>
      <c r="C751" s="1495"/>
      <c r="D751" s="1495"/>
      <c r="E751" s="1495"/>
      <c r="F751" s="1495"/>
      <c r="G751" s="1495"/>
      <c r="H751" s="1299"/>
      <c r="I751" s="907"/>
      <c r="J751" s="907"/>
    </row>
    <row r="752" spans="1:12" s="966" customFormat="1">
      <c r="A752" s="862" t="s">
        <v>1091</v>
      </c>
      <c r="B752" s="1360" t="s">
        <v>1457</v>
      </c>
      <c r="C752" s="467"/>
      <c r="D752" s="467"/>
      <c r="E752" s="467"/>
      <c r="F752" s="467"/>
      <c r="G752" s="467"/>
      <c r="H752" s="440"/>
      <c r="I752" s="907"/>
      <c r="J752" s="907"/>
      <c r="K752" s="907"/>
    </row>
    <row r="753" spans="1:12" s="966" customFormat="1">
      <c r="A753" s="862" t="s">
        <v>1091</v>
      </c>
      <c r="B753" s="1363" t="s">
        <v>1299</v>
      </c>
      <c r="C753" s="467"/>
      <c r="D753" s="467"/>
      <c r="E753" s="467"/>
      <c r="F753" s="467"/>
      <c r="G753" s="467"/>
      <c r="H753" s="440"/>
      <c r="I753" s="907"/>
      <c r="J753" s="907"/>
      <c r="K753" s="907"/>
    </row>
    <row r="754" spans="1:12" s="966" customFormat="1" ht="13.5" thickBot="1">
      <c r="A754" s="862" t="s">
        <v>1091</v>
      </c>
      <c r="C754" s="467"/>
      <c r="D754" s="467"/>
      <c r="E754" s="467"/>
      <c r="F754" s="467"/>
      <c r="G754" s="467"/>
      <c r="H754" s="440"/>
      <c r="I754" s="907"/>
      <c r="J754" s="907"/>
      <c r="K754" s="907"/>
    </row>
    <row r="755" spans="1:12" s="966" customFormat="1" ht="36.75" customHeight="1" thickBot="1">
      <c r="A755" s="862" t="s">
        <v>1091</v>
      </c>
      <c r="B755" s="1587" t="s">
        <v>1357</v>
      </c>
      <c r="C755" s="1587"/>
      <c r="D755" s="1587"/>
      <c r="E755" s="1587"/>
      <c r="F755" s="1587"/>
      <c r="G755" s="1587"/>
      <c r="H755" s="1352" t="e">
        <f>H749/(H750-H751)</f>
        <v>#DIV/0!</v>
      </c>
      <c r="I755" s="907"/>
      <c r="J755" s="907"/>
      <c r="K755" s="907"/>
    </row>
    <row r="756" spans="1:12" s="966" customFormat="1" ht="14.25" customHeight="1">
      <c r="A756" s="862" t="s">
        <v>1091</v>
      </c>
      <c r="I756" s="907"/>
      <c r="K756" s="907"/>
    </row>
    <row r="757" spans="1:12">
      <c r="A757" s="966"/>
      <c r="B757" s="8"/>
      <c r="C757" s="467"/>
      <c r="D757" s="467"/>
      <c r="E757" s="467"/>
      <c r="F757" s="467"/>
      <c r="G757" s="467"/>
      <c r="H757" s="440"/>
      <c r="L757" s="861"/>
    </row>
    <row r="758" spans="1:12" ht="18.75">
      <c r="A758" s="966" t="s">
        <v>1199</v>
      </c>
      <c r="B758" s="779" t="s">
        <v>283</v>
      </c>
      <c r="C758" s="405"/>
      <c r="D758" s="405"/>
      <c r="E758" s="405"/>
      <c r="L758" s="8"/>
    </row>
    <row r="759" spans="1:12" ht="13.5" thickBot="1">
      <c r="A759" s="966" t="s">
        <v>1054</v>
      </c>
      <c r="C759" s="491"/>
      <c r="D759" s="491"/>
      <c r="E759" s="491"/>
      <c r="F759" s="491"/>
      <c r="G759" s="491"/>
      <c r="H759" s="491"/>
      <c r="L759" s="966"/>
    </row>
    <row r="760" spans="1:12" ht="51.75" thickBot="1">
      <c r="A760" s="966" t="s">
        <v>1054</v>
      </c>
      <c r="B760" s="1250" t="str">
        <f>"  Tabell 3 - 9 - Beboere med vedtak om bolig til pleie- og omsorgsformål - etter kjønn og alder, pr 31.08.    1)"</f>
        <v xml:space="preserve">  Tabell 3 - 9 - Beboere med vedtak om bolig til pleie- og omsorgsformål - etter kjønn og alder, pr 31.08.    1)</v>
      </c>
      <c r="C760" s="1251" t="s">
        <v>739</v>
      </c>
      <c r="D760" s="1252" t="s">
        <v>740</v>
      </c>
      <c r="E760" s="1252" t="s">
        <v>741</v>
      </c>
      <c r="F760" s="1252" t="s">
        <v>742</v>
      </c>
      <c r="G760" s="1252" t="s">
        <v>743</v>
      </c>
      <c r="H760" s="1252" t="s">
        <v>744</v>
      </c>
      <c r="I760" s="1253" t="s">
        <v>651</v>
      </c>
      <c r="J760" s="1251" t="s">
        <v>1055</v>
      </c>
      <c r="K760" s="1251" t="s">
        <v>1056</v>
      </c>
      <c r="L760" s="1251" t="s">
        <v>800</v>
      </c>
    </row>
    <row r="761" spans="1:12" s="148" customFormat="1">
      <c r="A761" s="966" t="s">
        <v>1054</v>
      </c>
      <c r="B761" s="780" t="s">
        <v>469</v>
      </c>
      <c r="C761" s="781" t="s">
        <v>513</v>
      </c>
      <c r="D761" s="781" t="s">
        <v>513</v>
      </c>
      <c r="E761" s="781" t="s">
        <v>513</v>
      </c>
      <c r="F761" s="781" t="s">
        <v>513</v>
      </c>
      <c r="G761" s="781" t="s">
        <v>513</v>
      </c>
      <c r="H761" s="781" t="s">
        <v>513</v>
      </c>
      <c r="I761" s="781" t="s">
        <v>513</v>
      </c>
      <c r="J761" s="781" t="s">
        <v>513</v>
      </c>
      <c r="K761" s="781" t="s">
        <v>513</v>
      </c>
      <c r="L761" s="782" t="s">
        <v>513</v>
      </c>
    </row>
    <row r="762" spans="1:12">
      <c r="A762" s="966" t="s">
        <v>1054</v>
      </c>
      <c r="B762" s="772" t="s">
        <v>526</v>
      </c>
      <c r="C762" s="773">
        <v>0</v>
      </c>
      <c r="D762" s="773">
        <v>0</v>
      </c>
      <c r="E762" s="773">
        <v>0</v>
      </c>
      <c r="F762" s="773">
        <v>0</v>
      </c>
      <c r="G762" s="773">
        <v>0</v>
      </c>
      <c r="H762" s="773">
        <v>0</v>
      </c>
      <c r="I762" s="773">
        <v>0</v>
      </c>
      <c r="J762" s="773">
        <v>0</v>
      </c>
      <c r="K762" s="773">
        <v>0</v>
      </c>
      <c r="L762" s="869">
        <f>SUM(C762:K762)</f>
        <v>0</v>
      </c>
    </row>
    <row r="763" spans="1:12">
      <c r="A763" s="966" t="s">
        <v>1054</v>
      </c>
      <c r="B763" s="772" t="s">
        <v>512</v>
      </c>
      <c r="C763" s="773">
        <v>0</v>
      </c>
      <c r="D763" s="773">
        <v>0</v>
      </c>
      <c r="E763" s="773">
        <v>0</v>
      </c>
      <c r="F763" s="773">
        <v>0</v>
      </c>
      <c r="G763" s="773">
        <v>0</v>
      </c>
      <c r="H763" s="773">
        <v>0</v>
      </c>
      <c r="I763" s="773">
        <v>0</v>
      </c>
      <c r="J763" s="773">
        <v>0</v>
      </c>
      <c r="K763" s="773">
        <v>0</v>
      </c>
      <c r="L763" s="869">
        <f>SUM(C763:K763)</f>
        <v>0</v>
      </c>
    </row>
    <row r="764" spans="1:12">
      <c r="A764" s="966" t="s">
        <v>1054</v>
      </c>
      <c r="B764" s="772" t="s">
        <v>215</v>
      </c>
      <c r="C764" s="773">
        <v>0</v>
      </c>
      <c r="D764" s="773">
        <v>0</v>
      </c>
      <c r="E764" s="773">
        <v>0</v>
      </c>
      <c r="F764" s="773">
        <v>0</v>
      </c>
      <c r="G764" s="773">
        <v>0</v>
      </c>
      <c r="H764" s="773">
        <v>0</v>
      </c>
      <c r="I764" s="773">
        <v>0</v>
      </c>
      <c r="J764" s="773">
        <v>0</v>
      </c>
      <c r="K764" s="773">
        <v>0</v>
      </c>
      <c r="L764" s="869">
        <f>SUM(C764:K764)</f>
        <v>0</v>
      </c>
    </row>
    <row r="765" spans="1:12" ht="13.5" thickBot="1">
      <c r="A765" s="966" t="s">
        <v>1054</v>
      </c>
      <c r="B765" s="783" t="s">
        <v>527</v>
      </c>
      <c r="C765" s="784">
        <v>0</v>
      </c>
      <c r="D765" s="784">
        <v>0</v>
      </c>
      <c r="E765" s="784">
        <v>0</v>
      </c>
      <c r="F765" s="784">
        <v>0</v>
      </c>
      <c r="G765" s="784">
        <v>0</v>
      </c>
      <c r="H765" s="784">
        <v>0</v>
      </c>
      <c r="I765" s="784">
        <v>0</v>
      </c>
      <c r="J765" s="784">
        <v>0</v>
      </c>
      <c r="K765" s="784">
        <v>0</v>
      </c>
      <c r="L765" s="870">
        <f>SUM(C765:K765)</f>
        <v>0</v>
      </c>
    </row>
    <row r="766" spans="1:12" ht="13.5" thickBot="1">
      <c r="A766" s="966" t="s">
        <v>1054</v>
      </c>
      <c r="B766" s="417" t="s">
        <v>802</v>
      </c>
      <c r="C766" s="817">
        <f t="shared" ref="C766:I766" si="11">SUM(C762:C765)</f>
        <v>0</v>
      </c>
      <c r="D766" s="819">
        <f t="shared" si="11"/>
        <v>0</v>
      </c>
      <c r="E766" s="819">
        <f t="shared" si="11"/>
        <v>0</v>
      </c>
      <c r="F766" s="819">
        <f t="shared" si="11"/>
        <v>0</v>
      </c>
      <c r="G766" s="819">
        <f t="shared" si="11"/>
        <v>0</v>
      </c>
      <c r="H766" s="819">
        <f t="shared" si="11"/>
        <v>0</v>
      </c>
      <c r="I766" s="819">
        <f t="shared" si="11"/>
        <v>0</v>
      </c>
      <c r="J766" s="819">
        <f>SUM(J762:J765)</f>
        <v>0</v>
      </c>
      <c r="K766" s="819">
        <f>SUM(K762:K765)</f>
        <v>0</v>
      </c>
      <c r="L766" s="819">
        <f>SUM(L762:L765)</f>
        <v>0</v>
      </c>
    </row>
    <row r="767" spans="1:12">
      <c r="A767" s="966" t="s">
        <v>1054</v>
      </c>
      <c r="B767" s="780" t="s">
        <v>629</v>
      </c>
      <c r="C767" s="781" t="s">
        <v>513</v>
      </c>
      <c r="D767" s="781" t="s">
        <v>513</v>
      </c>
      <c r="E767" s="781" t="s">
        <v>513</v>
      </c>
      <c r="F767" s="781" t="s">
        <v>513</v>
      </c>
      <c r="G767" s="781" t="s">
        <v>513</v>
      </c>
      <c r="H767" s="781" t="s">
        <v>513</v>
      </c>
      <c r="I767" s="781" t="s">
        <v>513</v>
      </c>
      <c r="J767" s="781" t="s">
        <v>513</v>
      </c>
      <c r="K767" s="781" t="s">
        <v>513</v>
      </c>
      <c r="L767" s="782" t="s">
        <v>513</v>
      </c>
    </row>
    <row r="768" spans="1:12">
      <c r="A768" s="966" t="s">
        <v>1054</v>
      </c>
      <c r="B768" s="772" t="s">
        <v>526</v>
      </c>
      <c r="C768" s="773">
        <v>0</v>
      </c>
      <c r="D768" s="773">
        <v>0</v>
      </c>
      <c r="E768" s="773">
        <v>0</v>
      </c>
      <c r="F768" s="773">
        <v>0</v>
      </c>
      <c r="G768" s="773">
        <v>0</v>
      </c>
      <c r="H768" s="773">
        <v>0</v>
      </c>
      <c r="I768" s="773">
        <v>0</v>
      </c>
      <c r="J768" s="773">
        <v>0</v>
      </c>
      <c r="K768" s="773">
        <v>0</v>
      </c>
      <c r="L768" s="869">
        <f>SUM(C768:K768)</f>
        <v>0</v>
      </c>
    </row>
    <row r="769" spans="1:12">
      <c r="A769" s="966" t="s">
        <v>1054</v>
      </c>
      <c r="B769" s="772" t="s">
        <v>512</v>
      </c>
      <c r="C769" s="773">
        <v>0</v>
      </c>
      <c r="D769" s="773">
        <v>0</v>
      </c>
      <c r="E769" s="773">
        <v>0</v>
      </c>
      <c r="F769" s="773">
        <v>0</v>
      </c>
      <c r="G769" s="773">
        <v>0</v>
      </c>
      <c r="H769" s="773">
        <v>0</v>
      </c>
      <c r="I769" s="773">
        <v>0</v>
      </c>
      <c r="J769" s="773">
        <v>0</v>
      </c>
      <c r="K769" s="773">
        <v>0</v>
      </c>
      <c r="L769" s="869">
        <f>SUM(C769:K769)</f>
        <v>0</v>
      </c>
    </row>
    <row r="770" spans="1:12">
      <c r="A770" s="966" t="s">
        <v>1054</v>
      </c>
      <c r="B770" s="772" t="s">
        <v>215</v>
      </c>
      <c r="C770" s="773">
        <v>0</v>
      </c>
      <c r="D770" s="773">
        <v>0</v>
      </c>
      <c r="E770" s="773">
        <v>0</v>
      </c>
      <c r="F770" s="773">
        <v>0</v>
      </c>
      <c r="G770" s="773">
        <v>0</v>
      </c>
      <c r="H770" s="773">
        <v>0</v>
      </c>
      <c r="I770" s="773">
        <v>0</v>
      </c>
      <c r="J770" s="773">
        <v>0</v>
      </c>
      <c r="K770" s="773">
        <v>0</v>
      </c>
      <c r="L770" s="869">
        <f>SUM(C770:K770)</f>
        <v>0</v>
      </c>
    </row>
    <row r="771" spans="1:12" ht="13.5" thickBot="1">
      <c r="A771" s="966" t="s">
        <v>1054</v>
      </c>
      <c r="B771" s="783" t="s">
        <v>527</v>
      </c>
      <c r="C771" s="784">
        <v>0</v>
      </c>
      <c r="D771" s="784">
        <v>0</v>
      </c>
      <c r="E771" s="784">
        <v>0</v>
      </c>
      <c r="F771" s="784">
        <v>0</v>
      </c>
      <c r="G771" s="784">
        <v>0</v>
      </c>
      <c r="H771" s="784">
        <v>0</v>
      </c>
      <c r="I771" s="784">
        <v>0</v>
      </c>
      <c r="J771" s="784">
        <v>0</v>
      </c>
      <c r="K771" s="784">
        <v>0</v>
      </c>
      <c r="L771" s="870">
        <f>SUM(C771:K771)</f>
        <v>0</v>
      </c>
    </row>
    <row r="772" spans="1:12" ht="13.5" thickBot="1">
      <c r="A772" s="966" t="s">
        <v>1054</v>
      </c>
      <c r="B772" s="493" t="s">
        <v>801</v>
      </c>
      <c r="C772" s="822">
        <f t="shared" ref="C772:I772" si="12">SUM(C768:C771)</f>
        <v>0</v>
      </c>
      <c r="D772" s="871">
        <f t="shared" si="12"/>
        <v>0</v>
      </c>
      <c r="E772" s="871">
        <f t="shared" si="12"/>
        <v>0</v>
      </c>
      <c r="F772" s="871">
        <f t="shared" si="12"/>
        <v>0</v>
      </c>
      <c r="G772" s="871">
        <f t="shared" si="12"/>
        <v>0</v>
      </c>
      <c r="H772" s="871">
        <f t="shared" si="12"/>
        <v>0</v>
      </c>
      <c r="I772" s="871">
        <f t="shared" si="12"/>
        <v>0</v>
      </c>
      <c r="J772" s="871">
        <f>SUM(J768:J771)</f>
        <v>0</v>
      </c>
      <c r="K772" s="871">
        <f>SUM(K768:K771)</f>
        <v>0</v>
      </c>
      <c r="L772" s="871">
        <f>SUM(L768:L771)</f>
        <v>0</v>
      </c>
    </row>
    <row r="773" spans="1:12" ht="13.5" thickBot="1">
      <c r="A773" s="966" t="s">
        <v>1054</v>
      </c>
      <c r="B773" s="423" t="s">
        <v>738</v>
      </c>
      <c r="C773" s="816">
        <f>C766+C772</f>
        <v>0</v>
      </c>
      <c r="D773" s="816">
        <f t="shared" ref="D773:I773" si="13">D766+D772</f>
        <v>0</v>
      </c>
      <c r="E773" s="816">
        <f t="shared" si="13"/>
        <v>0</v>
      </c>
      <c r="F773" s="816">
        <f t="shared" si="13"/>
        <v>0</v>
      </c>
      <c r="G773" s="816">
        <f t="shared" si="13"/>
        <v>0</v>
      </c>
      <c r="H773" s="816">
        <f t="shared" si="13"/>
        <v>0</v>
      </c>
      <c r="I773" s="816">
        <f t="shared" si="13"/>
        <v>0</v>
      </c>
      <c r="J773" s="915">
        <f>J766+J772</f>
        <v>0</v>
      </c>
      <c r="K773" s="816">
        <f>K766+K772</f>
        <v>0</v>
      </c>
      <c r="L773" s="816">
        <f>L766+L772</f>
        <v>0</v>
      </c>
    </row>
    <row r="774" spans="1:12" ht="26.25" thickBot="1">
      <c r="A774" s="966" t="s">
        <v>1054</v>
      </c>
      <c r="B774" s="785" t="s">
        <v>352</v>
      </c>
      <c r="C774" s="540" t="s">
        <v>513</v>
      </c>
      <c r="D774" s="540">
        <v>0</v>
      </c>
      <c r="E774" s="540">
        <v>0</v>
      </c>
      <c r="F774" s="540">
        <v>0</v>
      </c>
      <c r="G774" s="540">
        <v>0</v>
      </c>
      <c r="H774" s="540">
        <v>0</v>
      </c>
      <c r="I774" s="540">
        <v>0</v>
      </c>
      <c r="J774" s="540">
        <v>0</v>
      </c>
      <c r="K774" s="540">
        <v>0</v>
      </c>
      <c r="L774" s="816">
        <f>SUBTOTAL(9,C774:K774)</f>
        <v>0</v>
      </c>
    </row>
    <row r="775" spans="1:12">
      <c r="A775" s="966" t="s">
        <v>1054</v>
      </c>
      <c r="B775" s="1361" t="s">
        <v>1457</v>
      </c>
      <c r="C775" s="439"/>
      <c r="D775" s="439"/>
      <c r="E775" s="439"/>
      <c r="F775" s="439"/>
      <c r="G775" s="439"/>
      <c r="H775" s="439"/>
      <c r="I775" s="439"/>
      <c r="J775" s="439"/>
      <c r="K775" s="440"/>
    </row>
    <row r="776" spans="1:12">
      <c r="A776" s="966" t="s">
        <v>1054</v>
      </c>
      <c r="B776" s="438" t="s">
        <v>264</v>
      </c>
      <c r="C776" s="400"/>
      <c r="D776" s="400"/>
      <c r="E776" s="400"/>
      <c r="F776" s="400"/>
      <c r="G776" s="400"/>
      <c r="H776" s="400"/>
      <c r="I776" s="400"/>
      <c r="J776" s="400"/>
      <c r="K776" s="747"/>
    </row>
    <row r="777" spans="1:12">
      <c r="A777" s="966" t="s">
        <v>1054</v>
      </c>
      <c r="B777" s="438" t="s">
        <v>1397</v>
      </c>
      <c r="C777" s="400"/>
      <c r="D777" s="400"/>
      <c r="E777" s="400"/>
      <c r="F777" s="400"/>
      <c r="G777" s="400"/>
      <c r="H777" s="400"/>
      <c r="I777" s="400"/>
      <c r="J777" s="400"/>
      <c r="K777" s="747"/>
      <c r="L777" s="390" t="s">
        <v>135</v>
      </c>
    </row>
    <row r="778" spans="1:12" s="966" customFormat="1" ht="52.5" customHeight="1">
      <c r="A778" s="966" t="s">
        <v>1054</v>
      </c>
      <c r="B778" s="1580" t="s">
        <v>1041</v>
      </c>
      <c r="C778" s="1580"/>
      <c r="D778" s="1580"/>
      <c r="E778" s="1580"/>
      <c r="F778" s="1580"/>
      <c r="G778" s="1580"/>
      <c r="H778" s="1580"/>
      <c r="I778" s="1580"/>
      <c r="J778" s="1580"/>
      <c r="K778" s="1580"/>
      <c r="L778" s="907"/>
    </row>
    <row r="779" spans="1:12" s="966" customFormat="1" ht="23.25" customHeight="1">
      <c r="A779" s="966" t="s">
        <v>1054</v>
      </c>
      <c r="B779" s="1605" t="s">
        <v>1398</v>
      </c>
      <c r="C779" s="1605"/>
      <c r="D779" s="1605"/>
      <c r="E779" s="1605"/>
      <c r="F779" s="1605"/>
      <c r="G779" s="1605"/>
      <c r="H779" s="1605"/>
      <c r="I779" s="1605"/>
      <c r="J779" s="1605"/>
      <c r="K779" s="1605"/>
      <c r="L779" s="907"/>
    </row>
    <row r="780" spans="1:12">
      <c r="A780" s="966" t="s">
        <v>1054</v>
      </c>
      <c r="B780" s="8"/>
      <c r="C780" s="8"/>
      <c r="D780" s="8"/>
      <c r="E780" s="8"/>
      <c r="F780" s="8"/>
      <c r="G780" s="8"/>
      <c r="H780" s="8"/>
      <c r="I780" s="8"/>
      <c r="J780" s="8"/>
      <c r="K780" s="8"/>
    </row>
    <row r="781" spans="1:12" ht="30" customHeight="1">
      <c r="A781" s="966" t="s">
        <v>1054</v>
      </c>
      <c r="B781" s="467"/>
      <c r="C781" s="405"/>
      <c r="D781" s="405"/>
      <c r="E781" s="405"/>
    </row>
    <row r="782" spans="1:12" hidden="1">
      <c r="A782" s="966" t="s">
        <v>314</v>
      </c>
      <c r="B782" s="8"/>
      <c r="C782" s="60"/>
      <c r="D782" s="60"/>
      <c r="E782" s="60"/>
      <c r="F782" s="8"/>
      <c r="G782" s="8"/>
      <c r="H782" s="8"/>
      <c r="I782" s="8"/>
      <c r="J782" s="8"/>
      <c r="K782" s="8"/>
    </row>
    <row r="783" spans="1:12" hidden="1">
      <c r="A783" s="966" t="s">
        <v>314</v>
      </c>
      <c r="B783" s="335" t="s">
        <v>24</v>
      </c>
      <c r="C783" s="336"/>
      <c r="D783" s="336"/>
      <c r="E783" s="1313"/>
      <c r="F783" s="1313"/>
      <c r="G783" s="8"/>
      <c r="H783" s="8"/>
      <c r="I783" s="8"/>
      <c r="J783" s="60"/>
      <c r="K783" s="8"/>
    </row>
    <row r="784" spans="1:12" ht="13.5" hidden="1" customHeight="1" thickBot="1">
      <c r="A784" s="862" t="s">
        <v>314</v>
      </c>
      <c r="B784" s="1312" t="s">
        <v>734</v>
      </c>
      <c r="C784" s="1311"/>
      <c r="D784" s="1311"/>
      <c r="E784" s="1314"/>
      <c r="F784" s="329" t="s">
        <v>310</v>
      </c>
      <c r="G784" s="8"/>
      <c r="H784" s="8"/>
      <c r="I784" s="8"/>
      <c r="J784" s="60"/>
      <c r="K784" s="8"/>
      <c r="L784" s="491"/>
    </row>
    <row r="785" spans="1:23" hidden="1">
      <c r="A785" s="862" t="s">
        <v>314</v>
      </c>
      <c r="B785" s="157" t="s">
        <v>31</v>
      </c>
      <c r="C785" s="1125"/>
      <c r="D785" s="1125"/>
      <c r="E785" s="1125"/>
      <c r="F785" s="341">
        <v>0</v>
      </c>
      <c r="G785" s="8"/>
      <c r="H785" s="8"/>
      <c r="I785" s="8"/>
      <c r="J785" s="60"/>
      <c r="K785" s="8"/>
      <c r="L785" s="747"/>
    </row>
    <row r="786" spans="1:23" hidden="1">
      <c r="A786" s="862" t="s">
        <v>314</v>
      </c>
      <c r="B786" s="998" t="s">
        <v>32</v>
      </c>
      <c r="C786" s="1125"/>
      <c r="D786" s="1125"/>
      <c r="E786" s="1125"/>
      <c r="F786" s="341">
        <v>0</v>
      </c>
      <c r="G786" s="8"/>
      <c r="H786" s="8"/>
      <c r="I786" s="8"/>
      <c r="J786" s="60"/>
      <c r="K786" s="8"/>
      <c r="L786" s="747"/>
    </row>
    <row r="787" spans="1:23" hidden="1">
      <c r="A787" s="862" t="s">
        <v>314</v>
      </c>
      <c r="B787" s="157" t="s">
        <v>33</v>
      </c>
      <c r="C787" s="1125"/>
      <c r="D787" s="1125"/>
      <c r="E787" s="1125"/>
      <c r="F787" s="341">
        <v>0</v>
      </c>
      <c r="G787" s="8"/>
      <c r="H787" s="8"/>
      <c r="I787" s="8"/>
      <c r="J787" s="60"/>
      <c r="K787" s="8"/>
      <c r="L787" s="747"/>
    </row>
    <row r="788" spans="1:23" hidden="1">
      <c r="A788" s="862" t="s">
        <v>314</v>
      </c>
      <c r="B788" s="157" t="s">
        <v>732</v>
      </c>
      <c r="C788" s="1125"/>
      <c r="D788" s="1125"/>
      <c r="E788" s="1125"/>
      <c r="F788" s="341">
        <v>0</v>
      </c>
      <c r="G788" s="8"/>
      <c r="H788" s="8"/>
      <c r="I788" s="8"/>
      <c r="J788" s="60"/>
      <c r="K788" s="8"/>
    </row>
    <row r="789" spans="1:23" hidden="1">
      <c r="A789" s="862" t="s">
        <v>314</v>
      </c>
      <c r="B789" s="157" t="s">
        <v>974</v>
      </c>
      <c r="C789" s="1125"/>
      <c r="D789" s="1125"/>
      <c r="E789" s="1125"/>
      <c r="F789" s="341">
        <v>0</v>
      </c>
      <c r="G789" s="861"/>
      <c r="H789" s="861"/>
      <c r="I789" s="861"/>
      <c r="J789" s="60"/>
      <c r="K789" s="861"/>
    </row>
    <row r="790" spans="1:23" hidden="1">
      <c r="A790" s="862" t="s">
        <v>314</v>
      </c>
      <c r="B790" s="157" t="s">
        <v>35</v>
      </c>
      <c r="C790" s="1125"/>
      <c r="D790" s="1125"/>
      <c r="E790" s="1125"/>
      <c r="F790" s="341">
        <v>0</v>
      </c>
      <c r="G790" s="8"/>
      <c r="H790" s="8"/>
      <c r="I790" s="8"/>
      <c r="J790" s="60"/>
      <c r="K790" s="8"/>
      <c r="L790" s="8"/>
    </row>
    <row r="791" spans="1:23" hidden="1">
      <c r="A791" s="862" t="s">
        <v>314</v>
      </c>
      <c r="B791" s="326" t="s">
        <v>29</v>
      </c>
      <c r="C791" s="118"/>
      <c r="D791" s="118"/>
      <c r="E791" s="118"/>
      <c r="F791" s="359">
        <f>F785+F786-F787-F788-F789-F790</f>
        <v>0</v>
      </c>
      <c r="G791" s="8"/>
      <c r="H791" s="8"/>
      <c r="I791" s="8"/>
      <c r="J791" s="60"/>
      <c r="K791" s="8"/>
      <c r="L791" s="148"/>
    </row>
    <row r="792" spans="1:23" ht="13.5" hidden="1" thickBot="1">
      <c r="A792" s="862" t="s">
        <v>314</v>
      </c>
      <c r="B792" s="343" t="s">
        <v>748</v>
      </c>
      <c r="C792" s="344"/>
      <c r="D792" s="344"/>
      <c r="E792" s="344"/>
      <c r="F792" s="347" t="e">
        <f>F787/(F787+F790)</f>
        <v>#DIV/0!</v>
      </c>
      <c r="G792" s="8"/>
      <c r="H792" s="8"/>
      <c r="I792" s="8"/>
      <c r="J792" s="60"/>
      <c r="K792" s="8"/>
      <c r="L792" s="148"/>
    </row>
    <row r="793" spans="1:23" hidden="1">
      <c r="A793" s="862" t="s">
        <v>314</v>
      </c>
      <c r="B793" s="1361" t="s">
        <v>1404</v>
      </c>
      <c r="C793" s="27"/>
      <c r="D793" s="27"/>
      <c r="E793" s="8"/>
      <c r="F793" s="8"/>
      <c r="G793" s="8"/>
      <c r="H793" s="60"/>
      <c r="I793" s="8"/>
      <c r="J793" s="8"/>
      <c r="K793" s="8"/>
      <c r="L793" s="148"/>
    </row>
    <row r="794" spans="1:23" hidden="1">
      <c r="A794" s="862" t="s">
        <v>314</v>
      </c>
      <c r="B794" s="8"/>
      <c r="C794" s="8"/>
      <c r="D794" s="8"/>
      <c r="E794" s="8"/>
      <c r="F794" s="8"/>
      <c r="G794" s="8"/>
      <c r="H794" s="60"/>
      <c r="I794" s="8"/>
      <c r="J794" s="8"/>
      <c r="K794" s="8"/>
      <c r="L794" s="148"/>
    </row>
    <row r="795" spans="1:23" hidden="1">
      <c r="A795" s="862" t="s">
        <v>314</v>
      </c>
      <c r="B795" s="335" t="s">
        <v>25</v>
      </c>
      <c r="C795" s="336"/>
      <c r="D795" s="336"/>
      <c r="E795" s="336"/>
      <c r="F795" s="336"/>
      <c r="G795" s="336"/>
      <c r="H795" s="336"/>
      <c r="I795" s="337"/>
      <c r="J795" s="339"/>
      <c r="K795" s="8"/>
      <c r="L795" s="148"/>
    </row>
    <row r="796" spans="1:23" ht="13.5" hidden="1" thickBot="1">
      <c r="A796" s="862" t="s">
        <v>314</v>
      </c>
      <c r="B796" s="357" t="s">
        <v>735</v>
      </c>
      <c r="C796" s="328"/>
      <c r="D796" s="328"/>
      <c r="E796" s="328"/>
      <c r="F796" s="328"/>
      <c r="G796" s="328"/>
      <c r="H796" s="328"/>
      <c r="I796" s="358"/>
      <c r="J796" s="329" t="s">
        <v>310</v>
      </c>
      <c r="K796" s="8"/>
      <c r="L796" s="148"/>
    </row>
    <row r="797" spans="1:23" hidden="1">
      <c r="A797" s="862" t="s">
        <v>314</v>
      </c>
      <c r="B797" s="349" t="s">
        <v>736</v>
      </c>
      <c r="C797" s="331"/>
      <c r="D797" s="332"/>
      <c r="E797" s="332"/>
      <c r="F797" s="332"/>
      <c r="G797" s="332"/>
      <c r="H797" s="332"/>
      <c r="I797" s="333"/>
      <c r="J797" s="167">
        <v>0</v>
      </c>
      <c r="K797" s="8"/>
      <c r="L797" s="148"/>
    </row>
    <row r="798" spans="1:23" hidden="1">
      <c r="A798" s="862" t="s">
        <v>314</v>
      </c>
      <c r="B798" s="349" t="s">
        <v>23</v>
      </c>
      <c r="C798" s="331"/>
      <c r="D798" s="332"/>
      <c r="E798" s="332"/>
      <c r="F798" s="332"/>
      <c r="G798" s="332"/>
      <c r="H798" s="332"/>
      <c r="I798" s="333"/>
      <c r="J798" s="167">
        <v>0</v>
      </c>
      <c r="K798" s="8"/>
      <c r="L798" s="148"/>
    </row>
    <row r="799" spans="1:23" hidden="1">
      <c r="A799" s="862" t="s">
        <v>314</v>
      </c>
      <c r="B799" s="349" t="s">
        <v>21</v>
      </c>
      <c r="C799" s="331"/>
      <c r="D799" s="332"/>
      <c r="E799" s="332"/>
      <c r="F799" s="332"/>
      <c r="G799" s="332"/>
      <c r="H799" s="332"/>
      <c r="I799" s="333"/>
      <c r="J799" s="167">
        <v>0</v>
      </c>
      <c r="K799" s="8"/>
      <c r="L799" s="148"/>
      <c r="N799" s="966"/>
      <c r="O799" s="1057"/>
      <c r="P799" s="960"/>
      <c r="Q799" s="960"/>
      <c r="R799" s="960"/>
      <c r="S799" s="960"/>
      <c r="T799" s="966"/>
      <c r="U799" s="966"/>
      <c r="V799" s="966"/>
      <c r="W799" s="966"/>
    </row>
    <row r="800" spans="1:23" hidden="1">
      <c r="A800" s="862" t="s">
        <v>314</v>
      </c>
      <c r="B800" s="350" t="s">
        <v>20</v>
      </c>
      <c r="C800" s="183"/>
      <c r="D800" s="183"/>
      <c r="E800" s="183"/>
      <c r="F800" s="183"/>
      <c r="G800" s="183"/>
      <c r="H800" s="183"/>
      <c r="I800" s="184"/>
      <c r="J800" s="167">
        <v>0</v>
      </c>
      <c r="K800" s="8"/>
      <c r="L800" s="148"/>
      <c r="N800" s="966"/>
      <c r="O800" s="1057"/>
      <c r="P800" s="960"/>
      <c r="Q800" s="960"/>
      <c r="R800" s="960"/>
      <c r="S800" s="960"/>
      <c r="T800" s="966"/>
      <c r="U800" s="966"/>
      <c r="V800" s="966"/>
      <c r="W800" s="966"/>
    </row>
    <row r="801" spans="1:23" hidden="1">
      <c r="A801" s="862" t="s">
        <v>314</v>
      </c>
      <c r="B801" s="351" t="s">
        <v>753</v>
      </c>
      <c r="C801" s="144"/>
      <c r="D801" s="146"/>
      <c r="E801" s="84"/>
      <c r="F801" s="84"/>
      <c r="G801" s="84"/>
      <c r="H801" s="84"/>
      <c r="I801" s="147"/>
      <c r="J801" s="352">
        <f>J798+J800</f>
        <v>0</v>
      </c>
      <c r="K801" s="8"/>
      <c r="L801" s="148"/>
      <c r="N801" s="966"/>
      <c r="O801" s="1057"/>
      <c r="P801" s="960"/>
      <c r="Q801" s="960"/>
      <c r="R801" s="960"/>
      <c r="S801" s="960"/>
      <c r="T801" s="966"/>
      <c r="U801" s="966"/>
      <c r="V801" s="966"/>
      <c r="W801" s="966"/>
    </row>
    <row r="802" spans="1:23" hidden="1">
      <c r="A802" s="862" t="s">
        <v>314</v>
      </c>
      <c r="B802" s="340" t="s">
        <v>737</v>
      </c>
      <c r="C802" s="180"/>
      <c r="D802" s="180"/>
      <c r="E802" s="180"/>
      <c r="F802" s="180"/>
      <c r="G802" s="180"/>
      <c r="H802" s="180"/>
      <c r="I802" s="181"/>
      <c r="J802" s="313">
        <v>0</v>
      </c>
      <c r="K802" s="8"/>
      <c r="L802" s="148"/>
      <c r="N802" s="966"/>
      <c r="O802" s="1057"/>
      <c r="P802" s="960"/>
      <c r="Q802" s="960"/>
      <c r="R802" s="960"/>
      <c r="S802" s="960"/>
      <c r="T802" s="966"/>
      <c r="U802" s="966"/>
      <c r="V802" s="966"/>
      <c r="W802" s="966"/>
    </row>
    <row r="803" spans="1:23" hidden="1">
      <c r="A803" s="862" t="s">
        <v>314</v>
      </c>
      <c r="B803" s="349" t="s">
        <v>1019</v>
      </c>
      <c r="C803" s="331"/>
      <c r="D803" s="958"/>
      <c r="E803" s="958"/>
      <c r="F803" s="958"/>
      <c r="G803" s="958"/>
      <c r="H803" s="958"/>
      <c r="I803" s="959"/>
      <c r="J803" s="167">
        <v>0</v>
      </c>
      <c r="K803" s="966"/>
      <c r="L803" s="148"/>
      <c r="N803" s="966"/>
      <c r="O803" s="1057"/>
      <c r="P803" s="960"/>
      <c r="Q803" s="960"/>
      <c r="R803" s="960"/>
      <c r="S803" s="960"/>
      <c r="T803" s="966"/>
      <c r="U803" s="966"/>
      <c r="V803" s="966"/>
      <c r="W803" s="966"/>
    </row>
    <row r="804" spans="1:23" ht="13.5" hidden="1" thickBot="1">
      <c r="A804" s="862" t="s">
        <v>314</v>
      </c>
      <c r="B804" s="353" t="s">
        <v>22</v>
      </c>
      <c r="C804" s="354"/>
      <c r="D804" s="354"/>
      <c r="E804" s="354"/>
      <c r="F804" s="354"/>
      <c r="G804" s="354"/>
      <c r="H804" s="354"/>
      <c r="I804" s="355"/>
      <c r="J804" s="168">
        <v>0</v>
      </c>
      <c r="K804" s="8"/>
      <c r="L804" s="148"/>
      <c r="N804" s="966"/>
      <c r="O804" s="1057"/>
      <c r="P804" s="960"/>
      <c r="Q804" s="960"/>
      <c r="R804" s="960"/>
      <c r="S804" s="960"/>
      <c r="T804" s="966"/>
      <c r="U804" s="966"/>
      <c r="V804" s="966"/>
      <c r="W804" s="966"/>
    </row>
    <row r="805" spans="1:23" hidden="1">
      <c r="A805" s="160" t="s">
        <v>314</v>
      </c>
      <c r="B805" s="1361" t="s">
        <v>1404</v>
      </c>
      <c r="C805" s="86"/>
      <c r="D805" s="86"/>
      <c r="E805" s="86"/>
      <c r="F805" s="86"/>
      <c r="G805" s="86"/>
      <c r="H805" s="86"/>
      <c r="I805" s="86"/>
      <c r="J805" s="60"/>
      <c r="K805" s="8"/>
      <c r="L805" s="148"/>
      <c r="N805" s="966"/>
      <c r="O805" s="1057"/>
      <c r="P805" s="960"/>
      <c r="Q805" s="960"/>
      <c r="R805" s="960"/>
      <c r="S805" s="960"/>
      <c r="T805" s="966"/>
      <c r="U805" s="966"/>
      <c r="V805" s="966"/>
      <c r="W805" s="966"/>
    </row>
    <row r="806" spans="1:23" s="861" customFormat="1" hidden="1">
      <c r="A806" s="160" t="s">
        <v>314</v>
      </c>
      <c r="B806" s="26" t="s">
        <v>15</v>
      </c>
      <c r="C806" s="185"/>
      <c r="D806" s="185"/>
      <c r="E806" s="8"/>
      <c r="F806" s="8"/>
      <c r="G806" s="8"/>
      <c r="H806" s="60"/>
      <c r="I806" s="8"/>
      <c r="J806" s="8"/>
      <c r="K806" s="8"/>
      <c r="L806" s="148"/>
      <c r="N806" s="966"/>
      <c r="O806" s="1057"/>
      <c r="P806" s="960"/>
      <c r="Q806" s="960"/>
      <c r="R806" s="960"/>
      <c r="S806" s="960"/>
      <c r="T806" s="966"/>
      <c r="U806" s="966"/>
      <c r="V806" s="966"/>
      <c r="W806" s="966"/>
    </row>
    <row r="807" spans="1:23" hidden="1">
      <c r="A807" s="160" t="s">
        <v>314</v>
      </c>
      <c r="B807" s="26" t="s">
        <v>16</v>
      </c>
      <c r="C807" s="185"/>
      <c r="D807" s="185"/>
      <c r="E807" s="8"/>
      <c r="F807" s="8"/>
      <c r="G807" s="8"/>
      <c r="H807" s="60"/>
      <c r="I807" s="8"/>
      <c r="J807" s="8"/>
      <c r="K807" s="8"/>
      <c r="L807" s="148"/>
      <c r="N807" s="966"/>
      <c r="O807" s="1057"/>
      <c r="P807" s="960"/>
      <c r="Q807" s="960"/>
      <c r="R807" s="960"/>
      <c r="S807" s="960"/>
      <c r="T807" s="966"/>
      <c r="U807" s="966"/>
      <c r="V807" s="966"/>
      <c r="W807" s="966"/>
    </row>
    <row r="808" spans="1:23" hidden="1">
      <c r="A808" s="160" t="s">
        <v>314</v>
      </c>
      <c r="B808" s="26" t="s">
        <v>17</v>
      </c>
      <c r="C808" s="185"/>
      <c r="D808" s="185"/>
      <c r="E808" s="8"/>
      <c r="F808" s="8"/>
      <c r="G808" s="8"/>
      <c r="H808" s="60"/>
      <c r="I808" s="8"/>
      <c r="J808" s="8"/>
      <c r="K808" s="8"/>
      <c r="L808" s="148"/>
      <c r="N808" s="966"/>
      <c r="O808" s="966"/>
      <c r="P808" s="966"/>
      <c r="Q808" s="966"/>
      <c r="R808" s="966"/>
      <c r="S808" s="966"/>
      <c r="T808" s="966"/>
      <c r="U808" s="966"/>
      <c r="V808" s="966"/>
      <c r="W808" s="966"/>
    </row>
    <row r="809" spans="1:23" hidden="1">
      <c r="A809" s="160" t="s">
        <v>314</v>
      </c>
      <c r="B809" s="26" t="s">
        <v>18</v>
      </c>
      <c r="C809" s="185"/>
      <c r="D809" s="185"/>
      <c r="E809" s="8"/>
      <c r="F809" s="8"/>
      <c r="G809" s="8"/>
      <c r="H809" s="60"/>
      <c r="I809" s="8"/>
      <c r="J809" s="8"/>
      <c r="K809" s="8"/>
      <c r="L809" s="148"/>
      <c r="N809" s="966"/>
      <c r="O809" s="966"/>
      <c r="P809" s="966"/>
      <c r="Q809" s="966"/>
      <c r="R809" s="966"/>
      <c r="S809" s="966"/>
      <c r="T809" s="966"/>
      <c r="U809" s="966"/>
      <c r="V809" s="966"/>
      <c r="W809" s="966"/>
    </row>
    <row r="810" spans="1:23" hidden="1">
      <c r="A810" s="160" t="s">
        <v>314</v>
      </c>
      <c r="B810" s="26" t="s">
        <v>19</v>
      </c>
      <c r="C810" s="185"/>
      <c r="D810" s="185"/>
      <c r="E810" s="8"/>
      <c r="F810" s="8"/>
      <c r="G810" s="8"/>
      <c r="H810" s="60"/>
      <c r="I810" s="8"/>
      <c r="J810" s="8"/>
      <c r="K810" s="8"/>
      <c r="L810" s="148"/>
      <c r="N810" s="966"/>
      <c r="O810" s="966"/>
      <c r="P810" s="966"/>
      <c r="Q810" s="966"/>
      <c r="R810" s="966"/>
      <c r="S810" s="966"/>
      <c r="T810" s="966"/>
      <c r="U810" s="966"/>
      <c r="V810" s="966"/>
      <c r="W810" s="966"/>
    </row>
    <row r="811" spans="1:23" s="966" customFormat="1" hidden="1">
      <c r="A811" s="160" t="s">
        <v>314</v>
      </c>
      <c r="B811" s="26"/>
      <c r="C811" s="185"/>
      <c r="D811" s="185"/>
      <c r="E811" s="8"/>
      <c r="F811" s="8"/>
      <c r="G811" s="8"/>
      <c r="H811" s="60"/>
      <c r="I811" s="8"/>
      <c r="J811" s="8"/>
      <c r="K811" s="8"/>
    </row>
    <row r="812" spans="1:23" s="966" customFormat="1" hidden="1">
      <c r="A812" s="862" t="s">
        <v>1424</v>
      </c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148"/>
    </row>
    <row r="813" spans="1:23" s="966" customFormat="1" hidden="1">
      <c r="A813" s="862" t="s">
        <v>1424</v>
      </c>
      <c r="B813" s="6" t="s">
        <v>795</v>
      </c>
      <c r="C813" s="212"/>
      <c r="D813" s="212"/>
      <c r="E813" s="218"/>
      <c r="F813" s="277" t="s">
        <v>525</v>
      </c>
      <c r="G813" s="8"/>
      <c r="H813" s="8"/>
      <c r="I813" s="8"/>
      <c r="J813" s="8"/>
      <c r="K813" s="8"/>
      <c r="L813" s="148"/>
    </row>
    <row r="814" spans="1:23" s="966" customFormat="1" hidden="1">
      <c r="A814" s="862" t="s">
        <v>1424</v>
      </c>
      <c r="B814" s="5" t="s">
        <v>628</v>
      </c>
      <c r="C814" s="4"/>
      <c r="D814" s="4"/>
      <c r="E814" s="210" t="s">
        <v>310</v>
      </c>
      <c r="F814" s="216" t="s">
        <v>8</v>
      </c>
      <c r="G814" s="8"/>
      <c r="H814" s="8"/>
      <c r="I814" s="8"/>
      <c r="J814" s="8"/>
      <c r="K814" s="8"/>
      <c r="L814" s="148"/>
    </row>
    <row r="815" spans="1:23" s="966" customFormat="1" hidden="1">
      <c r="A815" s="862" t="s">
        <v>1424</v>
      </c>
      <c r="B815" s="5" t="s">
        <v>686</v>
      </c>
      <c r="C815" s="4"/>
      <c r="D815" s="4"/>
      <c r="E815" s="210" t="s">
        <v>81</v>
      </c>
      <c r="F815" s="216" t="s">
        <v>216</v>
      </c>
      <c r="G815" s="8"/>
      <c r="H815" s="8"/>
      <c r="I815" s="8"/>
      <c r="J815" s="8"/>
      <c r="K815" s="8"/>
      <c r="L815" s="8"/>
    </row>
    <row r="816" spans="1:23" s="966" customFormat="1" ht="13.5" hidden="1" thickBot="1">
      <c r="A816" s="862" t="s">
        <v>1424</v>
      </c>
      <c r="B816" s="10" t="s">
        <v>1421</v>
      </c>
      <c r="C816" s="12"/>
      <c r="D816" s="12"/>
      <c r="E816" s="17"/>
      <c r="F816" s="217" t="s">
        <v>839</v>
      </c>
      <c r="G816" s="8"/>
      <c r="H816" s="8"/>
      <c r="I816" s="8"/>
      <c r="J816" s="8"/>
      <c r="K816" s="8"/>
      <c r="L816" s="8"/>
    </row>
    <row r="817" spans="1:19" s="966" customFormat="1" hidden="1">
      <c r="A817" s="862" t="s">
        <v>1424</v>
      </c>
      <c r="B817" s="158" t="s">
        <v>217</v>
      </c>
      <c r="C817" s="60"/>
      <c r="D817" s="8"/>
      <c r="E817" s="175">
        <v>0</v>
      </c>
      <c r="F817" s="167">
        <v>0</v>
      </c>
      <c r="G817" s="8"/>
      <c r="H817" s="8"/>
      <c r="I817" s="8"/>
      <c r="J817" s="8"/>
      <c r="K817" s="8"/>
      <c r="L817" s="8"/>
    </row>
    <row r="818" spans="1:19" s="966" customFormat="1" hidden="1">
      <c r="A818" s="862" t="s">
        <v>1424</v>
      </c>
      <c r="B818" s="158" t="s">
        <v>55</v>
      </c>
      <c r="C818" s="60"/>
      <c r="D818" s="8"/>
      <c r="E818" s="175">
        <v>0</v>
      </c>
      <c r="F818" s="167">
        <v>0</v>
      </c>
      <c r="G818" s="8"/>
      <c r="H818" s="8"/>
      <c r="I818" s="8"/>
      <c r="J818" s="8"/>
      <c r="K818" s="8"/>
      <c r="L818" s="8"/>
      <c r="N818" s="966" t="s">
        <v>135</v>
      </c>
      <c r="O818" s="1057"/>
      <c r="P818" s="960"/>
      <c r="Q818" s="960"/>
      <c r="R818" s="960"/>
      <c r="S818" s="960"/>
    </row>
    <row r="819" spans="1:19" s="966" customFormat="1" hidden="1">
      <c r="A819" s="862" t="s">
        <v>1424</v>
      </c>
      <c r="B819" s="158" t="s">
        <v>97</v>
      </c>
      <c r="C819" s="60"/>
      <c r="D819" s="8"/>
      <c r="E819" s="175">
        <v>0</v>
      </c>
      <c r="F819" s="167">
        <v>0</v>
      </c>
      <c r="G819" s="8"/>
      <c r="H819" s="8"/>
      <c r="I819" s="8"/>
      <c r="J819" s="8"/>
      <c r="K819" s="8"/>
      <c r="L819" s="8"/>
      <c r="O819" s="1057"/>
      <c r="P819" s="960"/>
      <c r="Q819" s="960"/>
      <c r="R819" s="960"/>
      <c r="S819" s="960"/>
    </row>
    <row r="820" spans="1:19" s="966" customFormat="1" ht="13.5" hidden="1" thickBot="1">
      <c r="A820" s="862" t="s">
        <v>1424</v>
      </c>
      <c r="B820" s="159" t="s">
        <v>662</v>
      </c>
      <c r="C820" s="176"/>
      <c r="D820" s="176"/>
      <c r="E820" s="189">
        <f>SUM(E817:E819)</f>
        <v>0</v>
      </c>
      <c r="F820" s="238">
        <f>SUM(F817:F819)</f>
        <v>0</v>
      </c>
      <c r="G820" s="8"/>
      <c r="H820" s="8"/>
      <c r="I820" s="8"/>
      <c r="J820" s="8"/>
      <c r="K820" s="8"/>
      <c r="L820" s="8"/>
      <c r="O820" s="1057"/>
      <c r="P820" s="960"/>
      <c r="Q820" s="960"/>
      <c r="R820" s="960"/>
      <c r="S820" s="960"/>
    </row>
    <row r="821" spans="1:19" s="966" customFormat="1" ht="58.9" hidden="1" customHeight="1">
      <c r="A821" s="862" t="s">
        <v>1424</v>
      </c>
      <c r="B821" s="1493" t="s">
        <v>1420</v>
      </c>
      <c r="C821" s="1493"/>
      <c r="D821" s="1493"/>
      <c r="E821" s="1493"/>
      <c r="F821" s="1493"/>
      <c r="G821" s="8"/>
      <c r="H821" s="8"/>
      <c r="I821" s="8"/>
      <c r="J821" s="8"/>
      <c r="K821" s="8"/>
      <c r="L821" s="8"/>
      <c r="O821" s="1057"/>
      <c r="P821" s="960"/>
      <c r="Q821" s="960"/>
      <c r="R821" s="960"/>
      <c r="S821" s="960"/>
    </row>
    <row r="822" spans="1:19" s="966" customFormat="1" hidden="1">
      <c r="A822" s="862" t="s">
        <v>1424</v>
      </c>
      <c r="B822" s="19" t="s">
        <v>805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O822" s="1057"/>
      <c r="P822" s="960"/>
      <c r="Q822" s="960"/>
      <c r="R822" s="960"/>
      <c r="S822" s="960"/>
    </row>
    <row r="823" spans="1:19" s="966" customFormat="1" hidden="1">
      <c r="A823" s="862" t="s">
        <v>1424</v>
      </c>
      <c r="B823" s="28" t="s">
        <v>451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O823" s="1057"/>
      <c r="P823" s="960"/>
      <c r="Q823" s="960"/>
      <c r="R823" s="960"/>
      <c r="S823" s="960"/>
    </row>
    <row r="824" spans="1:19" hidden="1">
      <c r="A824" s="160" t="s">
        <v>314</v>
      </c>
      <c r="B824" s="19"/>
      <c r="C824" s="8"/>
      <c r="D824" s="8"/>
      <c r="E824" s="8"/>
      <c r="F824" s="8"/>
      <c r="G824" s="8"/>
      <c r="H824" s="8"/>
      <c r="I824" s="8"/>
      <c r="J824" s="8"/>
      <c r="K824" s="8"/>
      <c r="L824" s="8"/>
    </row>
    <row r="825" spans="1:19" hidden="1">
      <c r="A825" s="160" t="s">
        <v>314</v>
      </c>
      <c r="B825" s="6" t="s">
        <v>796</v>
      </c>
      <c r="C825" s="212"/>
      <c r="D825" s="212"/>
      <c r="E825" s="212"/>
      <c r="F825" s="212"/>
      <c r="G825" s="218" t="s">
        <v>687</v>
      </c>
      <c r="H825" s="8"/>
      <c r="I825" s="8"/>
      <c r="J825" s="8"/>
      <c r="K825" s="8"/>
      <c r="L825" s="8"/>
    </row>
    <row r="826" spans="1:19" ht="13.5" hidden="1" thickBot="1">
      <c r="A826" s="862" t="s">
        <v>314</v>
      </c>
      <c r="B826" s="10" t="s">
        <v>1313</v>
      </c>
      <c r="C826" s="12"/>
      <c r="D826" s="12"/>
      <c r="E826" s="12"/>
      <c r="F826" s="12"/>
      <c r="G826" s="219" t="s">
        <v>660</v>
      </c>
      <c r="H826" s="8"/>
      <c r="I826" s="8"/>
      <c r="J826" s="8"/>
      <c r="K826" s="8"/>
      <c r="L826" s="8"/>
    </row>
    <row r="827" spans="1:19" hidden="1">
      <c r="A827" s="160" t="s">
        <v>314</v>
      </c>
      <c r="B827" s="158" t="s">
        <v>719</v>
      </c>
      <c r="C827" s="8"/>
      <c r="D827" s="8"/>
      <c r="E827" s="8"/>
      <c r="F827" s="8"/>
      <c r="G827" s="175">
        <v>0</v>
      </c>
      <c r="H827" s="8"/>
      <c r="I827" s="8"/>
      <c r="J827" s="8"/>
      <c r="K827" s="8"/>
      <c r="L827" s="8"/>
    </row>
    <row r="828" spans="1:19" hidden="1">
      <c r="A828" s="160" t="s">
        <v>314</v>
      </c>
      <c r="B828" s="158" t="s">
        <v>720</v>
      </c>
      <c r="C828" s="8"/>
      <c r="D828" s="8"/>
      <c r="E828" s="8"/>
      <c r="F828" s="8"/>
      <c r="G828" s="175">
        <v>0</v>
      </c>
      <c r="H828" s="8"/>
      <c r="I828" s="8"/>
      <c r="J828" s="8"/>
      <c r="K828" s="8"/>
      <c r="L828" s="8"/>
    </row>
    <row r="829" spans="1:19" hidden="1">
      <c r="A829" s="160" t="s">
        <v>314</v>
      </c>
      <c r="B829" s="158" t="s">
        <v>1228</v>
      </c>
      <c r="C829" s="8"/>
      <c r="D829" s="8"/>
      <c r="E829" s="8"/>
      <c r="F829" s="8"/>
      <c r="G829" s="175">
        <v>0</v>
      </c>
      <c r="H829" s="8"/>
      <c r="I829" s="8"/>
      <c r="J829" s="8"/>
      <c r="K829" s="8"/>
      <c r="L829" s="8"/>
    </row>
    <row r="830" spans="1:19" hidden="1">
      <c r="A830" s="160" t="s">
        <v>314</v>
      </c>
      <c r="B830" s="158" t="s">
        <v>1229</v>
      </c>
      <c r="C830" s="8"/>
      <c r="D830" s="8"/>
      <c r="E830" s="8"/>
      <c r="F830" s="8"/>
      <c r="G830" s="175">
        <v>0</v>
      </c>
      <c r="H830" s="8"/>
      <c r="I830" s="8"/>
      <c r="J830" s="8"/>
      <c r="K830" s="8"/>
      <c r="L830" s="8"/>
    </row>
    <row r="831" spans="1:19" hidden="1">
      <c r="A831" s="160" t="s">
        <v>314</v>
      </c>
      <c r="B831" s="158" t="s">
        <v>690</v>
      </c>
      <c r="C831" s="8"/>
      <c r="D831" s="8"/>
      <c r="E831" s="8"/>
      <c r="F831" s="8"/>
      <c r="G831" s="175">
        <v>0</v>
      </c>
      <c r="H831" s="8"/>
      <c r="I831" s="8"/>
      <c r="J831" s="8"/>
      <c r="K831" s="8"/>
      <c r="L831" s="8"/>
    </row>
    <row r="832" spans="1:19" ht="13.5" hidden="1" thickBot="1">
      <c r="A832" s="160" t="s">
        <v>314</v>
      </c>
      <c r="B832" s="11" t="s">
        <v>691</v>
      </c>
      <c r="C832" s="176"/>
      <c r="D832" s="176"/>
      <c r="E832" s="176"/>
      <c r="F832" s="176"/>
      <c r="G832" s="189">
        <f>SUM(G827:G831)</f>
        <v>0</v>
      </c>
      <c r="H832" s="8"/>
      <c r="I832" s="8"/>
      <c r="J832" s="8"/>
      <c r="K832" s="8"/>
      <c r="L832" s="8"/>
    </row>
    <row r="833" spans="1:12" s="966" customFormat="1" hidden="1">
      <c r="A833" s="160" t="s">
        <v>314</v>
      </c>
      <c r="B833" s="28" t="s">
        <v>187</v>
      </c>
      <c r="C833" s="8"/>
      <c r="D833" s="60"/>
      <c r="E833" s="8"/>
      <c r="F833" s="8"/>
      <c r="G833" s="187"/>
      <c r="H833" s="188" t="s">
        <v>147</v>
      </c>
      <c r="I833" s="261" t="str">
        <f>IF((E820-G832)=0,"","NB! avvik fra tabell 3-10")</f>
        <v/>
      </c>
      <c r="J833" s="8"/>
      <c r="K833" s="8"/>
      <c r="L833" s="8"/>
    </row>
    <row r="834" spans="1:12" hidden="1">
      <c r="A834" s="160" t="s">
        <v>314</v>
      </c>
      <c r="B834" s="28" t="s">
        <v>450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</row>
    <row r="835" spans="1:12" hidden="1">
      <c r="A835" s="160" t="s">
        <v>314</v>
      </c>
      <c r="B835" s="20" t="s">
        <v>798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</row>
    <row r="836" spans="1:12" hidden="1">
      <c r="A836" s="160" t="s">
        <v>314</v>
      </c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</row>
    <row r="837" spans="1:12" ht="26.25" hidden="1" thickBot="1">
      <c r="A837" s="160" t="s">
        <v>314</v>
      </c>
      <c r="B837" s="1475" t="s">
        <v>1314</v>
      </c>
      <c r="C837" s="1476"/>
      <c r="D837" s="1476"/>
      <c r="E837" s="1476"/>
      <c r="F837" s="1477"/>
      <c r="G837" s="192" t="s">
        <v>12</v>
      </c>
      <c r="H837" s="27"/>
      <c r="I837" s="27"/>
      <c r="J837" s="27"/>
      <c r="K837" s="27"/>
      <c r="L837" s="8"/>
    </row>
    <row r="838" spans="1:12" hidden="1">
      <c r="A838" s="160" t="s">
        <v>314</v>
      </c>
      <c r="B838" s="262" t="s">
        <v>250</v>
      </c>
      <c r="C838" s="8"/>
      <c r="D838" s="8"/>
      <c r="E838" s="8"/>
      <c r="F838" s="8"/>
      <c r="G838" s="223">
        <v>0</v>
      </c>
      <c r="H838" s="8"/>
      <c r="I838" s="8"/>
      <c r="J838" s="8"/>
      <c r="K838" s="8"/>
      <c r="L838" s="8"/>
    </row>
    <row r="839" spans="1:12" hidden="1">
      <c r="A839" s="160" t="s">
        <v>314</v>
      </c>
      <c r="B839" s="262" t="s">
        <v>251</v>
      </c>
      <c r="C839" s="8"/>
      <c r="D839" s="8"/>
      <c r="E839" s="8"/>
      <c r="F839" s="8"/>
      <c r="G839" s="223" t="s">
        <v>456</v>
      </c>
      <c r="H839" s="8"/>
      <c r="I839" s="8"/>
      <c r="J839" s="8"/>
      <c r="K839" s="8"/>
      <c r="L839" s="8"/>
    </row>
    <row r="840" spans="1:12" hidden="1">
      <c r="A840" s="160" t="s">
        <v>314</v>
      </c>
      <c r="B840" s="262" t="s">
        <v>255</v>
      </c>
      <c r="C840" s="8"/>
      <c r="D840" s="8"/>
      <c r="E840" s="8"/>
      <c r="F840" s="8"/>
      <c r="G840" s="223">
        <v>0</v>
      </c>
      <c r="H840" s="8"/>
      <c r="I840" s="8"/>
      <c r="J840" s="8"/>
      <c r="K840" s="8"/>
      <c r="L840" s="8"/>
    </row>
    <row r="841" spans="1:12" hidden="1">
      <c r="A841" s="160" t="s">
        <v>314</v>
      </c>
      <c r="B841" s="262" t="s">
        <v>252</v>
      </c>
      <c r="C841" s="8"/>
      <c r="D841" s="8"/>
      <c r="E841" s="8"/>
      <c r="F841" s="8"/>
      <c r="G841" s="223">
        <v>0</v>
      </c>
      <c r="H841" s="8"/>
      <c r="I841" s="8"/>
      <c r="J841" s="8"/>
      <c r="K841" s="8"/>
      <c r="L841" s="8"/>
    </row>
    <row r="842" spans="1:12" hidden="1">
      <c r="A842" s="160" t="s">
        <v>314</v>
      </c>
      <c r="B842" s="262" t="s">
        <v>253</v>
      </c>
      <c r="C842" s="8"/>
      <c r="D842" s="8"/>
      <c r="E842" s="8"/>
      <c r="F842" s="8"/>
      <c r="G842" s="223">
        <v>0</v>
      </c>
      <c r="H842" s="8"/>
      <c r="I842" s="8"/>
      <c r="J842" s="8"/>
      <c r="K842" s="8"/>
      <c r="L842" s="8"/>
    </row>
    <row r="843" spans="1:12" hidden="1">
      <c r="A843" s="160" t="s">
        <v>314</v>
      </c>
      <c r="B843" s="262" t="s">
        <v>254</v>
      </c>
      <c r="C843" s="8"/>
      <c r="D843" s="8"/>
      <c r="E843" s="8"/>
      <c r="F843" s="8"/>
      <c r="G843" s="223">
        <v>0</v>
      </c>
      <c r="H843" s="8"/>
      <c r="I843" s="8"/>
      <c r="J843" s="8"/>
      <c r="K843" s="8"/>
      <c r="L843" s="8"/>
    </row>
    <row r="844" spans="1:12" ht="13.5" hidden="1" thickBot="1">
      <c r="A844" s="160" t="s">
        <v>314</v>
      </c>
      <c r="B844" s="11" t="s">
        <v>652</v>
      </c>
      <c r="C844" s="176"/>
      <c r="D844" s="176"/>
      <c r="E844" s="176"/>
      <c r="F844" s="176"/>
      <c r="G844" s="189">
        <f>SUM(G840:G843)</f>
        <v>0</v>
      </c>
      <c r="H844" s="8"/>
      <c r="I844" s="8"/>
      <c r="J844" s="8"/>
      <c r="K844" s="8"/>
      <c r="L844" s="8"/>
    </row>
    <row r="845" spans="1:12" hidden="1">
      <c r="A845" s="160" t="s">
        <v>314</v>
      </c>
      <c r="B845" s="28" t="s">
        <v>256</v>
      </c>
      <c r="C845" s="8"/>
      <c r="D845" s="8"/>
      <c r="E845" s="8"/>
      <c r="F845" s="8"/>
      <c r="G845" s="8"/>
      <c r="H845" s="8"/>
      <c r="I845" s="8"/>
      <c r="J845" s="8"/>
      <c r="K845" s="8"/>
      <c r="L845" s="27"/>
    </row>
    <row r="846" spans="1:12" hidden="1">
      <c r="A846" s="160" t="s">
        <v>314</v>
      </c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</row>
    <row r="847" spans="1:12" s="966" customFormat="1" hidden="1">
      <c r="A847" s="160" t="s">
        <v>314</v>
      </c>
      <c r="B847" s="8"/>
      <c r="C847" s="8"/>
      <c r="D847" s="254" t="s">
        <v>333</v>
      </c>
      <c r="E847" s="211" t="str">
        <f>IF(G838=G844,"","Sum alle herav skal stemme med tallet i 1. rad")</f>
        <v/>
      </c>
      <c r="F847" s="8"/>
      <c r="G847" s="8"/>
      <c r="H847" s="8"/>
      <c r="I847" s="8"/>
      <c r="J847" s="8"/>
      <c r="K847" s="8"/>
      <c r="L847" s="8"/>
    </row>
    <row r="848" spans="1:12" hidden="1">
      <c r="A848" s="160" t="s">
        <v>314</v>
      </c>
      <c r="B848" s="8"/>
      <c r="C848" s="8"/>
      <c r="D848" s="254"/>
      <c r="E848" s="8"/>
      <c r="F848" s="8"/>
      <c r="G848" s="8"/>
      <c r="H848" s="8"/>
      <c r="I848" s="8"/>
      <c r="J848" s="8"/>
      <c r="K848" s="8"/>
      <c r="L848" s="8"/>
    </row>
    <row r="849" spans="1:13" hidden="1">
      <c r="A849" s="160" t="s">
        <v>314</v>
      </c>
      <c r="B849" s="3"/>
      <c r="C849" s="3"/>
      <c r="D849" s="3"/>
      <c r="E849" s="3"/>
      <c r="F849" s="3"/>
      <c r="G849" s="8"/>
      <c r="H849" s="8"/>
      <c r="I849" s="8"/>
      <c r="J849" s="60"/>
      <c r="K849" s="8"/>
      <c r="L849" s="8"/>
    </row>
    <row r="850" spans="1:13" ht="18.75" hidden="1">
      <c r="A850" s="160" t="s">
        <v>314</v>
      </c>
      <c r="B850" s="29" t="s">
        <v>257</v>
      </c>
      <c r="C850" s="3"/>
      <c r="D850" s="3"/>
      <c r="E850" s="3"/>
      <c r="F850" s="3"/>
      <c r="G850" s="8"/>
      <c r="H850" s="8"/>
      <c r="I850" s="8"/>
      <c r="J850" s="60"/>
      <c r="K850" s="8"/>
      <c r="L850" s="8"/>
    </row>
    <row r="851" spans="1:13" hidden="1">
      <c r="A851" s="160" t="s">
        <v>314</v>
      </c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</row>
    <row r="852" spans="1:13" hidden="1">
      <c r="A852" s="160" t="s">
        <v>314</v>
      </c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</row>
    <row r="853" spans="1:13" hidden="1">
      <c r="A853" s="160" t="s">
        <v>314</v>
      </c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</row>
    <row r="854" spans="1:13" hidden="1">
      <c r="A854" s="160" t="s">
        <v>314</v>
      </c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</row>
    <row r="855" spans="1:13" hidden="1">
      <c r="A855" s="160" t="s">
        <v>314</v>
      </c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</row>
    <row r="856" spans="1:13" hidden="1">
      <c r="A856" s="160" t="s">
        <v>314</v>
      </c>
      <c r="B856" s="6" t="s">
        <v>634</v>
      </c>
      <c r="C856" s="212"/>
      <c r="D856" s="18" t="s">
        <v>310</v>
      </c>
      <c r="E856" s="226" t="s">
        <v>310</v>
      </c>
      <c r="F856" s="226" t="s">
        <v>465</v>
      </c>
      <c r="G856" s="8"/>
      <c r="H856" s="8"/>
      <c r="I856" s="8"/>
      <c r="J856" s="8"/>
      <c r="K856" s="8"/>
      <c r="L856" s="8"/>
    </row>
    <row r="857" spans="1:13" hidden="1">
      <c r="A857" s="160" t="s">
        <v>314</v>
      </c>
      <c r="B857" s="5" t="s">
        <v>1220</v>
      </c>
      <c r="C857" s="4"/>
      <c r="D857" s="210" t="s">
        <v>660</v>
      </c>
      <c r="E857" s="227" t="s">
        <v>528</v>
      </c>
      <c r="F857" s="227" t="s">
        <v>681</v>
      </c>
      <c r="G857" s="8"/>
      <c r="H857" s="8"/>
      <c r="I857" s="8"/>
      <c r="J857" s="8"/>
      <c r="K857" s="8"/>
      <c r="L857" s="8"/>
      <c r="M857" s="8" t="s">
        <v>135</v>
      </c>
    </row>
    <row r="858" spans="1:13" hidden="1">
      <c r="A858" s="160" t="s">
        <v>314</v>
      </c>
      <c r="B858" s="5" t="s">
        <v>677</v>
      </c>
      <c r="C858" s="4"/>
      <c r="D858" s="210"/>
      <c r="E858" s="227" t="s">
        <v>2</v>
      </c>
      <c r="F858" s="227" t="s">
        <v>529</v>
      </c>
      <c r="G858" s="8"/>
      <c r="H858" s="8"/>
      <c r="I858" s="8"/>
      <c r="J858" s="8"/>
      <c r="K858" s="8"/>
      <c r="L858" s="8"/>
    </row>
    <row r="859" spans="1:13" ht="13.5" hidden="1" thickBot="1">
      <c r="A859" s="160" t="s">
        <v>314</v>
      </c>
      <c r="B859" s="10"/>
      <c r="C859" s="12"/>
      <c r="D859" s="17"/>
      <c r="E859" s="330" t="s">
        <v>1315</v>
      </c>
      <c r="F859" s="330" t="s">
        <v>1315</v>
      </c>
      <c r="G859" s="8"/>
      <c r="H859" s="8"/>
      <c r="I859" s="8"/>
      <c r="J859" s="8"/>
      <c r="K859" s="8"/>
      <c r="L859" s="8"/>
    </row>
    <row r="860" spans="1:13" hidden="1">
      <c r="A860" s="177" t="s">
        <v>314</v>
      </c>
      <c r="B860" s="158" t="s">
        <v>682</v>
      </c>
      <c r="C860" s="60"/>
      <c r="D860" s="175">
        <v>0</v>
      </c>
      <c r="E860" s="167">
        <v>0</v>
      </c>
      <c r="F860" s="167">
        <v>0</v>
      </c>
      <c r="G860" s="8"/>
      <c r="H860" s="8"/>
      <c r="I860" s="8"/>
      <c r="J860" s="8"/>
      <c r="K860" s="8"/>
      <c r="L860" s="8"/>
    </row>
    <row r="861" spans="1:13" ht="13.5" hidden="1" thickBot="1">
      <c r="A861" s="160" t="s">
        <v>314</v>
      </c>
      <c r="B861" s="156" t="s">
        <v>683</v>
      </c>
      <c r="C861" s="161"/>
      <c r="D861" s="164">
        <v>0</v>
      </c>
      <c r="E861" s="168">
        <v>0</v>
      </c>
      <c r="F861" s="217" t="s">
        <v>456</v>
      </c>
      <c r="G861" s="8"/>
      <c r="H861" s="8"/>
      <c r="I861" s="8"/>
      <c r="J861" s="8"/>
      <c r="K861" s="8"/>
      <c r="L861" s="8"/>
    </row>
    <row r="862" spans="1:13" hidden="1">
      <c r="A862" s="160" t="s">
        <v>314</v>
      </c>
      <c r="B862" s="28" t="s">
        <v>684</v>
      </c>
      <c r="C862" s="60"/>
      <c r="D862" s="60"/>
      <c r="E862" s="60"/>
      <c r="F862" s="8"/>
      <c r="G862" s="8"/>
      <c r="H862" s="8"/>
      <c r="I862" s="8"/>
      <c r="J862" s="8"/>
      <c r="K862" s="8"/>
      <c r="L862" s="8"/>
    </row>
    <row r="863" spans="1:13" hidden="1">
      <c r="A863" s="160" t="s">
        <v>314</v>
      </c>
      <c r="B863" s="28" t="s">
        <v>95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</row>
    <row r="864" spans="1:13" hidden="1">
      <c r="A864" s="160" t="s">
        <v>314</v>
      </c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</row>
    <row r="865" spans="1:12" hidden="1">
      <c r="A865" s="160" t="s">
        <v>314</v>
      </c>
      <c r="B865" s="6"/>
      <c r="C865" s="212"/>
      <c r="D865" s="212"/>
      <c r="E865" s="212"/>
      <c r="F865" s="212"/>
      <c r="G865" s="1195" t="s">
        <v>1215</v>
      </c>
      <c r="H865" s="966"/>
      <c r="I865" s="8"/>
      <c r="J865" s="8"/>
      <c r="K865" s="8"/>
      <c r="L865" s="8"/>
    </row>
    <row r="866" spans="1:12" hidden="1">
      <c r="A866" s="160" t="s">
        <v>314</v>
      </c>
      <c r="B866" s="5" t="s">
        <v>578</v>
      </c>
      <c r="C866" s="252"/>
      <c r="D866" s="252"/>
      <c r="E866" s="252"/>
      <c r="F866" s="252"/>
      <c r="G866" s="210" t="s">
        <v>1214</v>
      </c>
      <c r="H866" s="966"/>
      <c r="I866" s="8"/>
      <c r="J866" s="8"/>
      <c r="K866" s="8"/>
      <c r="L866" s="8"/>
    </row>
    <row r="867" spans="1:12" hidden="1">
      <c r="A867" s="160" t="s">
        <v>314</v>
      </c>
      <c r="B867" s="5" t="s">
        <v>1213</v>
      </c>
      <c r="C867" s="252"/>
      <c r="D867" s="252"/>
      <c r="E867" s="252"/>
      <c r="F867" s="252"/>
      <c r="G867" s="210" t="s">
        <v>115</v>
      </c>
      <c r="H867" s="966"/>
      <c r="I867" s="8"/>
      <c r="J867" s="8"/>
      <c r="K867" s="8"/>
      <c r="L867" s="8"/>
    </row>
    <row r="868" spans="1:12" hidden="1">
      <c r="A868" s="160" t="s">
        <v>314</v>
      </c>
      <c r="B868" s="5"/>
      <c r="C868" s="252"/>
      <c r="D868" s="252"/>
      <c r="E868" s="252"/>
      <c r="F868" s="252"/>
      <c r="G868" s="210" t="s">
        <v>116</v>
      </c>
      <c r="H868" s="966"/>
      <c r="I868" s="8"/>
      <c r="J868" s="8"/>
      <c r="K868" s="8"/>
      <c r="L868" s="8"/>
    </row>
    <row r="869" spans="1:12" s="966" customFormat="1" hidden="1">
      <c r="A869" s="862" t="s">
        <v>314</v>
      </c>
      <c r="B869" s="997"/>
      <c r="C869" s="252"/>
      <c r="D869" s="252"/>
      <c r="E869" s="252"/>
      <c r="F869" s="252"/>
      <c r="G869" s="210" t="s">
        <v>1217</v>
      </c>
    </row>
    <row r="870" spans="1:12" hidden="1">
      <c r="A870" s="160" t="s">
        <v>314</v>
      </c>
      <c r="B870" s="5" t="s">
        <v>135</v>
      </c>
      <c r="C870" s="252"/>
      <c r="D870" s="252"/>
      <c r="E870" s="252"/>
      <c r="F870" s="252"/>
      <c r="G870" s="210" t="s">
        <v>1216</v>
      </c>
      <c r="H870" s="966"/>
      <c r="I870" s="8"/>
      <c r="J870" s="8"/>
      <c r="K870" s="8"/>
      <c r="L870" s="8"/>
    </row>
    <row r="871" spans="1:12" ht="13.5" hidden="1" thickBot="1">
      <c r="A871" s="160" t="s">
        <v>314</v>
      </c>
      <c r="B871" s="10"/>
      <c r="C871" s="12"/>
      <c r="D871" s="12"/>
      <c r="E871" s="12"/>
      <c r="F871" s="12"/>
      <c r="G871" s="219" t="s">
        <v>1218</v>
      </c>
      <c r="H871" s="966"/>
      <c r="I871" s="8"/>
      <c r="J871" s="8"/>
      <c r="K871" s="8"/>
      <c r="L871" s="8"/>
    </row>
    <row r="872" spans="1:12" hidden="1">
      <c r="A872" s="160" t="s">
        <v>314</v>
      </c>
      <c r="B872" s="1196" t="s">
        <v>96</v>
      </c>
      <c r="C872" s="963"/>
      <c r="D872" s="963"/>
      <c r="E872" s="963"/>
      <c r="F872" s="963"/>
      <c r="G872" s="264" t="s">
        <v>9</v>
      </c>
      <c r="H872" s="966"/>
      <c r="I872" s="8"/>
      <c r="J872" s="8"/>
      <c r="K872" s="8"/>
      <c r="L872" s="8"/>
    </row>
    <row r="873" spans="1:12" hidden="1">
      <c r="A873" s="160" t="s">
        <v>314</v>
      </c>
      <c r="B873" s="265" t="s">
        <v>517</v>
      </c>
      <c r="C873" s="964"/>
      <c r="D873" s="964"/>
      <c r="E873" s="964"/>
      <c r="F873" s="964"/>
      <c r="G873" s="266">
        <v>0</v>
      </c>
      <c r="H873" s="966"/>
      <c r="I873" s="8"/>
      <c r="J873" s="8"/>
      <c r="K873" s="8"/>
      <c r="L873" s="8"/>
    </row>
    <row r="874" spans="1:12" hidden="1">
      <c r="A874" s="160" t="s">
        <v>314</v>
      </c>
      <c r="B874" s="998" t="s">
        <v>306</v>
      </c>
      <c r="C874" s="964"/>
      <c r="D874" s="964"/>
      <c r="E874" s="964"/>
      <c r="F874" s="964"/>
      <c r="G874" s="266">
        <v>0</v>
      </c>
      <c r="H874" s="966"/>
      <c r="I874" s="8"/>
      <c r="J874" s="8"/>
      <c r="K874" s="8" t="s">
        <v>1121</v>
      </c>
      <c r="L874" s="8"/>
    </row>
    <row r="875" spans="1:12" hidden="1">
      <c r="A875" s="160" t="s">
        <v>314</v>
      </c>
      <c r="B875" s="998" t="s">
        <v>218</v>
      </c>
      <c r="C875" s="964"/>
      <c r="D875" s="964"/>
      <c r="E875" s="964"/>
      <c r="F875" s="964"/>
      <c r="G875" s="266">
        <v>0</v>
      </c>
      <c r="H875" s="966"/>
      <c r="I875" s="8"/>
      <c r="J875" s="8"/>
      <c r="K875" s="8"/>
      <c r="L875" s="8"/>
    </row>
    <row r="876" spans="1:12" hidden="1">
      <c r="A876" s="160" t="s">
        <v>314</v>
      </c>
      <c r="B876" s="998" t="s">
        <v>291</v>
      </c>
      <c r="C876" s="964"/>
      <c r="D876" s="964"/>
      <c r="E876" s="964"/>
      <c r="F876" s="964"/>
      <c r="G876" s="266">
        <v>0</v>
      </c>
      <c r="H876" s="966"/>
      <c r="I876" s="8"/>
      <c r="J876" s="8"/>
      <c r="K876" s="8"/>
      <c r="L876" s="8"/>
    </row>
    <row r="877" spans="1:12" hidden="1">
      <c r="A877" s="160" t="s">
        <v>314</v>
      </c>
      <c r="B877" s="998" t="s">
        <v>292</v>
      </c>
      <c r="C877" s="964"/>
      <c r="D877" s="964"/>
      <c r="E877" s="964"/>
      <c r="F877" s="964"/>
      <c r="G877" s="266">
        <v>0</v>
      </c>
      <c r="H877" s="966"/>
      <c r="I877" s="8"/>
      <c r="J877" s="8"/>
      <c r="K877" s="8"/>
      <c r="L877" s="8"/>
    </row>
    <row r="878" spans="1:12" ht="13.5" hidden="1" thickBot="1">
      <c r="A878" s="160" t="s">
        <v>314</v>
      </c>
      <c r="B878" s="1000" t="s">
        <v>293</v>
      </c>
      <c r="C878" s="965"/>
      <c r="D878" s="965"/>
      <c r="E878" s="965"/>
      <c r="F878" s="965"/>
      <c r="G878" s="267">
        <v>0</v>
      </c>
      <c r="H878" s="966"/>
      <c r="I878" s="8"/>
      <c r="J878" s="8"/>
      <c r="K878" s="8"/>
      <c r="L878" s="8"/>
    </row>
    <row r="879" spans="1:12" hidden="1">
      <c r="A879" s="160" t="s">
        <v>314</v>
      </c>
      <c r="B879" s="28" t="s">
        <v>1219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</row>
    <row r="880" spans="1:12" hidden="1">
      <c r="A880" s="160" t="s">
        <v>314</v>
      </c>
      <c r="B880" s="8"/>
      <c r="C880" s="8"/>
      <c r="D880" s="8"/>
      <c r="E880" s="8"/>
      <c r="F880" s="21"/>
      <c r="G880" s="3"/>
      <c r="H880" s="3"/>
      <c r="I880" s="3"/>
      <c r="J880" s="3"/>
      <c r="K880" s="8"/>
      <c r="L880" s="8"/>
    </row>
    <row r="881" spans="1:13" ht="51" hidden="1">
      <c r="A881" s="160" t="s">
        <v>314</v>
      </c>
      <c r="B881" s="155" t="s">
        <v>345</v>
      </c>
      <c r="C881" s="33"/>
      <c r="D881" s="34"/>
      <c r="E881" s="268" t="s">
        <v>461</v>
      </c>
      <c r="F881" s="269" t="s">
        <v>462</v>
      </c>
      <c r="G881" s="39" t="s">
        <v>460</v>
      </c>
      <c r="H881" s="21"/>
      <c r="I881" s="38" t="s">
        <v>117</v>
      </c>
      <c r="J881" s="8"/>
      <c r="K881" s="253"/>
      <c r="L881" s="8"/>
    </row>
    <row r="882" spans="1:13" ht="13.5" hidden="1" thickBot="1">
      <c r="A882" s="160" t="s">
        <v>314</v>
      </c>
      <c r="B882" s="11" t="s">
        <v>653</v>
      </c>
      <c r="C882" s="32"/>
      <c r="D882" s="32"/>
      <c r="E882" s="270"/>
      <c r="F882" s="271"/>
      <c r="G882" s="40"/>
      <c r="H882" s="8"/>
      <c r="I882" s="190">
        <v>0</v>
      </c>
      <c r="J882" s="8"/>
      <c r="K882" s="8"/>
      <c r="L882" s="8"/>
    </row>
    <row r="883" spans="1:13" hidden="1">
      <c r="A883" s="160" t="s">
        <v>314</v>
      </c>
      <c r="B883" s="28" t="s">
        <v>417</v>
      </c>
      <c r="C883" s="8"/>
      <c r="D883" s="8"/>
      <c r="E883" s="8"/>
      <c r="F883" s="21"/>
      <c r="G883" s="3"/>
      <c r="H883" s="8"/>
      <c r="I883" s="253"/>
      <c r="J883" s="8"/>
      <c r="K883" s="8"/>
      <c r="L883" s="8"/>
    </row>
    <row r="884" spans="1:13" hidden="1">
      <c r="A884" s="160" t="s">
        <v>314</v>
      </c>
      <c r="B884" s="28"/>
      <c r="C884" s="8"/>
      <c r="D884" s="8"/>
      <c r="E884" s="8"/>
      <c r="F884" s="21"/>
      <c r="G884" s="3"/>
      <c r="H884" s="8"/>
      <c r="I884" s="253"/>
      <c r="J884" s="8"/>
      <c r="K884" s="8"/>
      <c r="L884" s="8"/>
    </row>
    <row r="885" spans="1:13" hidden="1">
      <c r="A885" s="160" t="s">
        <v>314</v>
      </c>
      <c r="B885" s="28" t="s">
        <v>788</v>
      </c>
      <c r="C885" s="8"/>
      <c r="D885" s="8"/>
      <c r="E885" s="8"/>
      <c r="F885" s="21"/>
      <c r="G885" s="3"/>
      <c r="H885" s="8"/>
      <c r="I885" s="253"/>
      <c r="J885" s="8"/>
      <c r="K885" s="8"/>
      <c r="L885" s="8"/>
    </row>
    <row r="886" spans="1:13" hidden="1">
      <c r="A886" s="160" t="s">
        <v>314</v>
      </c>
      <c r="B886" s="28" t="s">
        <v>118</v>
      </c>
      <c r="C886" s="8"/>
      <c r="D886" s="8"/>
      <c r="E886" s="8"/>
      <c r="F886" s="21"/>
      <c r="G886" s="3"/>
      <c r="H886" s="8"/>
      <c r="I886" s="253"/>
      <c r="J886" s="8"/>
      <c r="K886" s="8"/>
      <c r="L886" s="8"/>
    </row>
    <row r="887" spans="1:13" hidden="1">
      <c r="A887" s="160" t="s">
        <v>314</v>
      </c>
      <c r="F887" s="411"/>
      <c r="G887" s="491"/>
      <c r="I887" s="742"/>
      <c r="L887" s="8"/>
    </row>
    <row r="888" spans="1:13" s="966" customFormat="1">
      <c r="A888" s="862"/>
      <c r="B888" s="907"/>
      <c r="C888" s="907"/>
      <c r="D888" s="907"/>
      <c r="E888" s="907"/>
      <c r="F888" s="411"/>
      <c r="G888" s="491"/>
      <c r="H888" s="907"/>
      <c r="I888" s="742"/>
      <c r="J888" s="907"/>
      <c r="K888" s="907"/>
    </row>
    <row r="889" spans="1:13" s="966" customFormat="1">
      <c r="A889" s="862"/>
      <c r="B889" s="907"/>
      <c r="C889" s="907"/>
      <c r="D889" s="907"/>
      <c r="E889" s="907"/>
      <c r="F889" s="411"/>
      <c r="G889" s="491"/>
      <c r="H889" s="907"/>
      <c r="I889" s="742"/>
      <c r="J889" s="907"/>
      <c r="K889" s="907"/>
    </row>
    <row r="890" spans="1:13" s="966" customFormat="1">
      <c r="A890" s="862"/>
      <c r="B890" s="907"/>
      <c r="C890" s="907"/>
      <c r="D890" s="907"/>
      <c r="E890" s="907"/>
      <c r="F890" s="411"/>
      <c r="G890" s="491"/>
      <c r="H890" s="907"/>
      <c r="I890" s="742"/>
      <c r="J890" s="907" t="s">
        <v>135</v>
      </c>
      <c r="K890" s="907"/>
    </row>
    <row r="891" spans="1:13" ht="18.75">
      <c r="A891" s="160" t="s">
        <v>1091</v>
      </c>
      <c r="B891" s="412" t="s">
        <v>1115</v>
      </c>
      <c r="F891" s="411"/>
      <c r="G891" s="491"/>
      <c r="I891" s="742"/>
      <c r="L891" s="8"/>
    </row>
    <row r="892" spans="1:13" ht="19.5" thickBot="1">
      <c r="A892" s="160" t="s">
        <v>1091</v>
      </c>
      <c r="B892" s="412"/>
      <c r="F892" s="411"/>
      <c r="G892" s="491"/>
      <c r="I892" s="742"/>
      <c r="L892" s="8"/>
    </row>
    <row r="893" spans="1:13" ht="26.25" thickBot="1">
      <c r="A893" s="160" t="s">
        <v>1091</v>
      </c>
      <c r="B893" s="1254" t="s">
        <v>1460</v>
      </c>
      <c r="C893" s="1255"/>
      <c r="D893" s="1255"/>
      <c r="E893" s="1255"/>
      <c r="F893" s="1255"/>
      <c r="G893" s="1255"/>
      <c r="H893" s="1256"/>
      <c r="I893" s="1257" t="s">
        <v>311</v>
      </c>
      <c r="J893" s="415"/>
      <c r="K893" s="415"/>
      <c r="L893" s="8"/>
      <c r="M893" s="148"/>
    </row>
    <row r="894" spans="1:13">
      <c r="A894" s="862" t="s">
        <v>1091</v>
      </c>
      <c r="B894" s="417" t="s">
        <v>570</v>
      </c>
      <c r="C894" s="405"/>
      <c r="D894" s="405"/>
      <c r="E894" s="405"/>
      <c r="F894" s="405"/>
      <c r="G894" s="405"/>
      <c r="H894" s="405"/>
      <c r="I894" s="418" t="s">
        <v>99</v>
      </c>
      <c r="L894" s="8"/>
    </row>
    <row r="895" spans="1:13">
      <c r="A895" s="862" t="s">
        <v>1091</v>
      </c>
      <c r="B895" s="420" t="s">
        <v>571</v>
      </c>
      <c r="C895" s="405"/>
      <c r="D895" s="405"/>
      <c r="E895" s="405"/>
      <c r="F895" s="405"/>
      <c r="G895" s="405"/>
      <c r="H895" s="405"/>
      <c r="I895" s="387">
        <v>0</v>
      </c>
      <c r="L895" s="8"/>
    </row>
    <row r="896" spans="1:13">
      <c r="A896" s="862" t="s">
        <v>1091</v>
      </c>
      <c r="B896" s="420" t="s">
        <v>583</v>
      </c>
      <c r="C896" s="405"/>
      <c r="D896" s="405"/>
      <c r="E896" s="405"/>
      <c r="F896" s="405"/>
      <c r="G896" s="405"/>
      <c r="H896" s="405"/>
      <c r="I896" s="387">
        <v>0</v>
      </c>
      <c r="L896" s="8"/>
    </row>
    <row r="897" spans="1:12">
      <c r="A897" s="862" t="s">
        <v>1091</v>
      </c>
      <c r="B897" s="421" t="s">
        <v>1376</v>
      </c>
      <c r="C897" s="405"/>
      <c r="D897" s="405"/>
      <c r="E897" s="405"/>
      <c r="F897" s="405"/>
      <c r="G897" s="405"/>
      <c r="H897" s="405"/>
      <c r="I897" s="388">
        <v>0</v>
      </c>
      <c r="L897" s="8"/>
    </row>
    <row r="898" spans="1:12">
      <c r="A898" s="862" t="s">
        <v>1091</v>
      </c>
      <c r="B898" s="421" t="s">
        <v>544</v>
      </c>
      <c r="C898" s="405"/>
      <c r="D898" s="405"/>
      <c r="E898" s="405"/>
      <c r="F898" s="405"/>
      <c r="G898" s="405"/>
      <c r="H898" s="405"/>
      <c r="I898" s="388">
        <v>0</v>
      </c>
      <c r="K898" s="390" t="s">
        <v>135</v>
      </c>
    </row>
    <row r="899" spans="1:12" ht="13.5" thickBot="1">
      <c r="A899" s="862" t="s">
        <v>1091</v>
      </c>
      <c r="B899" s="421" t="s">
        <v>41</v>
      </c>
      <c r="C899" s="405"/>
      <c r="D899" s="405"/>
      <c r="E899" s="405"/>
      <c r="F899" s="405"/>
      <c r="G899" s="405"/>
      <c r="H899" s="405"/>
      <c r="I899" s="388">
        <v>0</v>
      </c>
    </row>
    <row r="900" spans="1:12" ht="13.5" thickBot="1">
      <c r="A900" s="862" t="s">
        <v>1091</v>
      </c>
      <c r="B900" s="423" t="s">
        <v>584</v>
      </c>
      <c r="C900" s="424"/>
      <c r="D900" s="424"/>
      <c r="E900" s="424"/>
      <c r="F900" s="424"/>
      <c r="G900" s="424"/>
      <c r="H900" s="424"/>
      <c r="I900" s="811">
        <f>SUM(I895:I899)</f>
        <v>0</v>
      </c>
    </row>
    <row r="901" spans="1:12" ht="13.5" thickBot="1">
      <c r="A901" s="862" t="s">
        <v>1091</v>
      </c>
      <c r="B901" s="421" t="s">
        <v>585</v>
      </c>
      <c r="C901" s="425"/>
      <c r="D901" s="425"/>
      <c r="E901" s="425"/>
      <c r="F901" s="425"/>
      <c r="G901" s="425"/>
      <c r="H901" s="425"/>
      <c r="I901" s="389">
        <v>0</v>
      </c>
      <c r="J901" s="426"/>
      <c r="L901" s="416"/>
    </row>
    <row r="902" spans="1:12" ht="13.5" thickBot="1">
      <c r="A902" s="862" t="s">
        <v>1091</v>
      </c>
      <c r="B902" s="427" t="s">
        <v>510</v>
      </c>
      <c r="C902" s="428"/>
      <c r="D902" s="428"/>
      <c r="E902" s="428"/>
      <c r="F902" s="428"/>
      <c r="G902" s="428"/>
      <c r="H902" s="428"/>
      <c r="I902" s="812">
        <f>I900-I901</f>
        <v>0</v>
      </c>
      <c r="J902" s="426"/>
      <c r="L902" s="419"/>
    </row>
    <row r="903" spans="1:12">
      <c r="A903" s="862" t="s">
        <v>1091</v>
      </c>
      <c r="C903" s="429"/>
      <c r="D903" s="429"/>
      <c r="E903" s="429"/>
      <c r="F903" s="430"/>
      <c r="G903" s="430"/>
      <c r="H903" s="430"/>
      <c r="I903" s="430"/>
      <c r="L903" s="419"/>
    </row>
    <row r="904" spans="1:12">
      <c r="A904" s="862" t="s">
        <v>1091</v>
      </c>
      <c r="B904" s="430" t="s">
        <v>42</v>
      </c>
      <c r="C904" s="431"/>
      <c r="D904" s="431"/>
      <c r="E904" s="431"/>
      <c r="F904" s="432"/>
      <c r="G904" s="430"/>
      <c r="H904" s="430"/>
      <c r="I904" s="430"/>
      <c r="L904" s="419"/>
    </row>
    <row r="905" spans="1:12">
      <c r="A905" s="862" t="s">
        <v>1091</v>
      </c>
      <c r="B905" s="438" t="s">
        <v>1416</v>
      </c>
      <c r="C905" s="429"/>
      <c r="D905" s="433"/>
      <c r="E905" s="433"/>
      <c r="F905" s="434"/>
      <c r="G905" s="434"/>
      <c r="H905" s="434"/>
      <c r="I905" s="434"/>
      <c r="J905" s="435"/>
      <c r="L905" s="419"/>
    </row>
    <row r="906" spans="1:12">
      <c r="A906" s="862" t="s">
        <v>1091</v>
      </c>
      <c r="B906" s="430"/>
      <c r="C906" s="429"/>
      <c r="D906" s="433"/>
      <c r="E906" s="433"/>
      <c r="F906" s="434"/>
      <c r="G906" s="434"/>
      <c r="H906" s="434"/>
      <c r="I906" s="434"/>
      <c r="J906" s="435"/>
      <c r="K906" s="907"/>
      <c r="L906" s="419"/>
    </row>
    <row r="907" spans="1:12">
      <c r="A907" s="862" t="s">
        <v>1091</v>
      </c>
      <c r="B907" s="437" t="s">
        <v>402</v>
      </c>
      <c r="C907" s="405"/>
      <c r="D907" s="405"/>
      <c r="E907" s="405"/>
      <c r="L907" s="419"/>
    </row>
    <row r="908" spans="1:12">
      <c r="A908" s="862" t="s">
        <v>1091</v>
      </c>
      <c r="B908" s="413" t="s">
        <v>706</v>
      </c>
      <c r="C908" s="436"/>
      <c r="D908" s="436"/>
      <c r="E908" s="436"/>
      <c r="F908" s="426"/>
      <c r="L908" s="422"/>
    </row>
    <row r="909" spans="1:12">
      <c r="A909" s="862" t="s">
        <v>1091</v>
      </c>
      <c r="B909" s="438" t="s">
        <v>225</v>
      </c>
      <c r="C909" s="436"/>
      <c r="D909" s="436"/>
      <c r="E909" s="436"/>
      <c r="F909" s="426"/>
      <c r="L909" s="419"/>
    </row>
    <row r="910" spans="1:12">
      <c r="A910" s="862" t="s">
        <v>1091</v>
      </c>
      <c r="B910" s="438" t="s">
        <v>226</v>
      </c>
      <c r="C910" s="405"/>
      <c r="D910" s="405"/>
      <c r="E910" s="405"/>
      <c r="L910" s="419"/>
    </row>
    <row r="911" spans="1:12">
      <c r="A911" s="862" t="s">
        <v>1091</v>
      </c>
      <c r="B911" s="438" t="s">
        <v>1417</v>
      </c>
      <c r="C911" s="436"/>
      <c r="D911" s="436"/>
      <c r="E911" s="436"/>
      <c r="F911" s="426"/>
      <c r="L911" s="419"/>
    </row>
    <row r="912" spans="1:12">
      <c r="A912" s="862" t="s">
        <v>1091</v>
      </c>
      <c r="B912" s="438" t="s">
        <v>803</v>
      </c>
      <c r="C912" s="405"/>
      <c r="D912" s="405"/>
      <c r="E912" s="405"/>
      <c r="L912" s="419"/>
    </row>
    <row r="913" spans="1:12">
      <c r="A913" s="862" t="s">
        <v>1091</v>
      </c>
      <c r="C913" s="405"/>
      <c r="D913" s="405"/>
      <c r="E913" s="405"/>
      <c r="L913" s="419"/>
    </row>
    <row r="914" spans="1:12">
      <c r="A914" s="862" t="s">
        <v>1091</v>
      </c>
      <c r="B914" s="413" t="s">
        <v>804</v>
      </c>
      <c r="C914" s="405"/>
      <c r="D914" s="405"/>
      <c r="E914" s="405"/>
      <c r="L914" s="419"/>
    </row>
    <row r="915" spans="1:12">
      <c r="A915" s="862" t="s">
        <v>1091</v>
      </c>
      <c r="B915" s="413"/>
      <c r="C915" s="909"/>
      <c r="D915" s="909"/>
      <c r="E915" s="909"/>
      <c r="F915" s="907"/>
      <c r="G915" s="907"/>
      <c r="H915" s="907"/>
      <c r="I915" s="907"/>
      <c r="J915" s="907"/>
      <c r="K915" s="907"/>
      <c r="L915" s="419"/>
    </row>
    <row r="916" spans="1:12">
      <c r="A916" s="862" t="s">
        <v>1091</v>
      </c>
      <c r="B916" s="413"/>
      <c r="C916" s="909"/>
      <c r="D916" s="909"/>
      <c r="E916" s="909"/>
      <c r="F916" s="907"/>
      <c r="G916" s="907"/>
      <c r="H916" s="907"/>
      <c r="I916" s="907"/>
      <c r="J916" s="907"/>
      <c r="K916" s="907"/>
      <c r="L916" s="419"/>
    </row>
    <row r="917" spans="1:12" ht="13.5" thickBot="1">
      <c r="A917" s="862" t="s">
        <v>1091</v>
      </c>
      <c r="B917" s="413"/>
      <c r="C917" s="909"/>
      <c r="D917" s="909"/>
      <c r="E917" s="909"/>
      <c r="F917" s="907"/>
      <c r="G917" s="907"/>
      <c r="H917" s="907"/>
      <c r="I917" s="907"/>
      <c r="J917" s="907"/>
      <c r="K917" s="907"/>
      <c r="L917" s="419"/>
    </row>
    <row r="918" spans="1:12" ht="26.25" thickBot="1">
      <c r="A918" s="862" t="s">
        <v>1091</v>
      </c>
      <c r="B918" s="1258" t="s">
        <v>638</v>
      </c>
      <c r="C918" s="1255"/>
      <c r="D918" s="1255"/>
      <c r="E918" s="1255"/>
      <c r="F918" s="1255"/>
      <c r="G918" s="1255"/>
      <c r="H918" s="1255"/>
      <c r="I918" s="1257" t="s">
        <v>312</v>
      </c>
      <c r="J918" s="415"/>
      <c r="K918" s="415"/>
      <c r="L918" s="8"/>
    </row>
    <row r="919" spans="1:12">
      <c r="A919" s="862" t="s">
        <v>1091</v>
      </c>
      <c r="B919" s="758" t="s">
        <v>85</v>
      </c>
      <c r="C919" s="1127"/>
      <c r="D919" s="1127"/>
      <c r="E919" s="1127"/>
      <c r="F919" s="1128"/>
      <c r="G919" s="1128"/>
      <c r="H919" s="1128"/>
      <c r="I919" s="388">
        <v>0</v>
      </c>
      <c r="L919" s="8"/>
    </row>
    <row r="920" spans="1:12" ht="13.5" thickBot="1">
      <c r="A920" s="862" t="s">
        <v>1091</v>
      </c>
      <c r="B920" s="762" t="s">
        <v>84</v>
      </c>
      <c r="C920" s="1126"/>
      <c r="D920" s="1126"/>
      <c r="E920" s="1126"/>
      <c r="F920" s="533"/>
      <c r="G920" s="533"/>
      <c r="H920" s="533"/>
      <c r="I920" s="389">
        <v>0</v>
      </c>
      <c r="L920" s="8"/>
    </row>
    <row r="921" spans="1:12">
      <c r="A921" s="862" t="s">
        <v>1091</v>
      </c>
      <c r="B921" s="438" t="s">
        <v>86</v>
      </c>
      <c r="L921" s="3"/>
    </row>
    <row r="922" spans="1:12" ht="13.5" thickBot="1">
      <c r="A922" s="862" t="s">
        <v>1091</v>
      </c>
      <c r="B922" s="405"/>
      <c r="L922" s="3"/>
    </row>
    <row r="923" spans="1:12" ht="26.25" thickBot="1">
      <c r="A923" s="862" t="s">
        <v>1091</v>
      </c>
      <c r="B923" s="1583" t="s">
        <v>1068</v>
      </c>
      <c r="C923" s="1584"/>
      <c r="D923" s="1584"/>
      <c r="E923" s="443"/>
      <c r="F923" s="443"/>
      <c r="G923" s="443"/>
      <c r="H923" s="444" t="s">
        <v>1471</v>
      </c>
      <c r="I923" s="444" t="s">
        <v>312</v>
      </c>
      <c r="J923" s="1096"/>
      <c r="K923" s="415"/>
      <c r="L923" s="3"/>
    </row>
    <row r="924" spans="1:12" ht="25.5">
      <c r="A924" s="862" t="s">
        <v>1091</v>
      </c>
      <c r="B924" s="1100" t="s">
        <v>1069</v>
      </c>
      <c r="C924" s="445"/>
      <c r="D924" s="445"/>
      <c r="E924" s="445"/>
      <c r="F924" s="445"/>
      <c r="G924" s="445"/>
      <c r="H924" s="1101" t="s">
        <v>456</v>
      </c>
      <c r="I924" s="1101" t="s">
        <v>456</v>
      </c>
      <c r="L924" s="441"/>
    </row>
    <row r="925" spans="1:12">
      <c r="A925" s="862" t="s">
        <v>1091</v>
      </c>
      <c r="B925" s="1099" t="s">
        <v>322</v>
      </c>
      <c r="C925" s="909"/>
      <c r="D925" s="909"/>
      <c r="E925" s="909"/>
      <c r="F925" s="909"/>
      <c r="G925" s="909"/>
      <c r="H925" s="388">
        <v>0</v>
      </c>
      <c r="I925" s="388">
        <v>0</v>
      </c>
      <c r="L925" s="441"/>
    </row>
    <row r="926" spans="1:12">
      <c r="A926" s="862" t="s">
        <v>1091</v>
      </c>
      <c r="B926" s="910" t="s">
        <v>43</v>
      </c>
      <c r="C926" s="909"/>
      <c r="D926" s="909"/>
      <c r="E926" s="909"/>
      <c r="F926" s="909"/>
      <c r="G926" s="909"/>
      <c r="H926" s="388">
        <v>0</v>
      </c>
      <c r="I926" s="388">
        <v>0</v>
      </c>
      <c r="L926" s="415"/>
    </row>
    <row r="927" spans="1:12">
      <c r="A927" s="862" t="s">
        <v>1091</v>
      </c>
      <c r="B927" s="910" t="s">
        <v>1070</v>
      </c>
      <c r="C927" s="909"/>
      <c r="D927" s="909"/>
      <c r="E927" s="909"/>
      <c r="F927" s="909"/>
      <c r="G927" s="909"/>
      <c r="H927" s="388">
        <v>0</v>
      </c>
      <c r="I927" s="388">
        <v>0</v>
      </c>
    </row>
    <row r="928" spans="1:12">
      <c r="A928" s="862" t="s">
        <v>1091</v>
      </c>
      <c r="B928" s="472" t="s">
        <v>523</v>
      </c>
      <c r="C928" s="909"/>
      <c r="D928" s="909"/>
      <c r="E928" s="909"/>
      <c r="F928" s="909"/>
      <c r="G928" s="909"/>
      <c r="H928" s="1102" t="e">
        <f>H927/H926</f>
        <v>#DIV/0!</v>
      </c>
      <c r="I928" s="1102" t="e">
        <f>I927/I926</f>
        <v>#DIV/0!</v>
      </c>
    </row>
    <row r="929" spans="1:12">
      <c r="A929" s="862" t="s">
        <v>1091</v>
      </c>
      <c r="B929" s="1103" t="s">
        <v>87</v>
      </c>
      <c r="C929" s="1104"/>
      <c r="D929" s="1104"/>
      <c r="E929" s="1104"/>
      <c r="F929" s="1104"/>
      <c r="G929" s="1104"/>
      <c r="H929" s="1105">
        <v>0</v>
      </c>
      <c r="I929" s="1105">
        <v>0</v>
      </c>
    </row>
    <row r="930" spans="1:12">
      <c r="A930" s="862" t="s">
        <v>1091</v>
      </c>
      <c r="B930" s="447" t="s">
        <v>327</v>
      </c>
      <c r="C930" s="448"/>
      <c r="D930" s="448"/>
      <c r="E930" s="448"/>
      <c r="F930" s="448"/>
      <c r="G930" s="448"/>
      <c r="H930" s="1106">
        <v>0</v>
      </c>
      <c r="I930" s="1106">
        <v>0</v>
      </c>
    </row>
    <row r="931" spans="1:12">
      <c r="A931" s="862" t="s">
        <v>1091</v>
      </c>
      <c r="B931" s="1107" t="s">
        <v>714</v>
      </c>
      <c r="C931" s="909"/>
      <c r="D931" s="909"/>
      <c r="E931" s="909"/>
      <c r="F931" s="909"/>
      <c r="G931" s="909"/>
      <c r="H931" s="418" t="s">
        <v>456</v>
      </c>
      <c r="I931" s="418" t="s">
        <v>456</v>
      </c>
      <c r="L931" s="416"/>
    </row>
    <row r="932" spans="1:12">
      <c r="A932" s="862" t="s">
        <v>1091</v>
      </c>
      <c r="B932" s="1099" t="s">
        <v>227</v>
      </c>
      <c r="C932" s="909"/>
      <c r="D932" s="909"/>
      <c r="E932" s="909"/>
      <c r="F932" s="909"/>
      <c r="G932" s="909"/>
      <c r="H932" s="388">
        <v>0</v>
      </c>
      <c r="I932" s="388">
        <v>0</v>
      </c>
    </row>
    <row r="933" spans="1:12">
      <c r="A933" s="862" t="s">
        <v>1091</v>
      </c>
      <c r="B933" s="910" t="s">
        <v>228</v>
      </c>
      <c r="C933" s="909"/>
      <c r="D933" s="909"/>
      <c r="E933" s="909"/>
      <c r="F933" s="909"/>
      <c r="G933" s="909"/>
      <c r="H933" s="388">
        <v>0</v>
      </c>
      <c r="I933" s="388">
        <v>0</v>
      </c>
    </row>
    <row r="934" spans="1:12">
      <c r="A934" s="862" t="s">
        <v>1091</v>
      </c>
      <c r="B934" s="910" t="s">
        <v>1071</v>
      </c>
      <c r="C934" s="909"/>
      <c r="D934" s="909"/>
      <c r="E934" s="909"/>
      <c r="F934" s="909"/>
      <c r="G934" s="909"/>
      <c r="H934" s="388">
        <v>0</v>
      </c>
      <c r="I934" s="388">
        <v>0</v>
      </c>
      <c r="L934" s="419"/>
    </row>
    <row r="935" spans="1:12">
      <c r="A935" s="862" t="s">
        <v>1091</v>
      </c>
      <c r="B935" s="472" t="s">
        <v>230</v>
      </c>
      <c r="C935" s="909"/>
      <c r="D935" s="909"/>
      <c r="E935" s="909"/>
      <c r="F935" s="909"/>
      <c r="G935" s="909"/>
      <c r="H935" s="1102" t="e">
        <f>H934/H933</f>
        <v>#DIV/0!</v>
      </c>
      <c r="I935" s="1102" t="e">
        <f>I934/I933</f>
        <v>#DIV/0!</v>
      </c>
      <c r="K935" s="390" t="s">
        <v>135</v>
      </c>
      <c r="L935" s="419"/>
    </row>
    <row r="936" spans="1:12">
      <c r="A936" s="862" t="s">
        <v>1091</v>
      </c>
      <c r="B936" s="1103" t="s">
        <v>1072</v>
      </c>
      <c r="C936" s="1104"/>
      <c r="D936" s="1104"/>
      <c r="E936" s="1104"/>
      <c r="F936" s="1104"/>
      <c r="G936" s="1104"/>
      <c r="H936" s="1105">
        <v>0</v>
      </c>
      <c r="I936" s="1105">
        <v>0</v>
      </c>
      <c r="L936" s="419"/>
    </row>
    <row r="937" spans="1:12">
      <c r="A937" s="862" t="s">
        <v>1091</v>
      </c>
      <c r="B937" s="910" t="s">
        <v>1073</v>
      </c>
      <c r="C937" s="909"/>
      <c r="D937" s="909"/>
      <c r="E937" s="909"/>
      <c r="F937" s="909"/>
      <c r="G937" s="909"/>
      <c r="H937" s="1105">
        <v>0</v>
      </c>
      <c r="I937" s="1105">
        <v>0</v>
      </c>
      <c r="J937" s="907"/>
      <c r="K937" s="907"/>
      <c r="L937" s="419"/>
    </row>
    <row r="938" spans="1:12">
      <c r="A938" s="862" t="s">
        <v>1091</v>
      </c>
      <c r="B938" s="1108" t="s">
        <v>1074</v>
      </c>
      <c r="C938" s="1109"/>
      <c r="D938" s="1109"/>
      <c r="E938" s="1109"/>
      <c r="F938" s="1109"/>
      <c r="G938" s="1109"/>
      <c r="H938" s="1110">
        <v>0</v>
      </c>
      <c r="I938" s="1110">
        <v>0</v>
      </c>
      <c r="L938" s="419"/>
    </row>
    <row r="939" spans="1:12" s="966" customFormat="1">
      <c r="A939" s="862" t="s">
        <v>1091</v>
      </c>
      <c r="B939" s="910" t="s">
        <v>1075</v>
      </c>
      <c r="C939" s="909"/>
      <c r="D939" s="909"/>
      <c r="E939" s="909"/>
      <c r="F939" s="909"/>
      <c r="G939" s="909"/>
      <c r="H939" s="388">
        <v>0</v>
      </c>
      <c r="I939" s="388">
        <v>0</v>
      </c>
      <c r="J939" s="390"/>
      <c r="K939" s="390"/>
      <c r="L939" s="419"/>
    </row>
    <row r="940" spans="1:12" s="966" customFormat="1">
      <c r="A940" s="862" t="s">
        <v>1091</v>
      </c>
      <c r="B940" s="910" t="s">
        <v>234</v>
      </c>
      <c r="C940" s="909"/>
      <c r="D940" s="909"/>
      <c r="E940" s="909"/>
      <c r="F940" s="909"/>
      <c r="G940" s="909"/>
      <c r="H940" s="388">
        <v>0</v>
      </c>
      <c r="I940" s="388">
        <v>0</v>
      </c>
      <c r="J940" s="390"/>
      <c r="K940" s="390"/>
      <c r="L940" s="419"/>
    </row>
    <row r="941" spans="1:12" s="966" customFormat="1" ht="13.5" thickBot="1">
      <c r="A941" s="862" t="s">
        <v>1091</v>
      </c>
      <c r="B941" s="449" t="s">
        <v>235</v>
      </c>
      <c r="C941" s="911"/>
      <c r="D941" s="911"/>
      <c r="E941" s="911"/>
      <c r="F941" s="911"/>
      <c r="G941" s="911"/>
      <c r="H941" s="1111" t="e">
        <f>H940/H939</f>
        <v>#DIV/0!</v>
      </c>
      <c r="I941" s="1111" t="e">
        <f>I940/I939</f>
        <v>#DIV/0!</v>
      </c>
      <c r="J941" s="390"/>
      <c r="K941" s="390"/>
      <c r="L941" s="419"/>
    </row>
    <row r="942" spans="1:12" s="966" customFormat="1">
      <c r="A942" s="862" t="s">
        <v>1091</v>
      </c>
      <c r="B942" s="438" t="s">
        <v>174</v>
      </c>
      <c r="C942" s="405"/>
      <c r="D942" s="405"/>
      <c r="E942" s="405"/>
      <c r="F942" s="390"/>
      <c r="G942" s="390"/>
      <c r="H942" s="390"/>
      <c r="I942" s="390"/>
      <c r="J942" s="390"/>
      <c r="K942" s="390"/>
      <c r="L942" s="419"/>
    </row>
    <row r="943" spans="1:12">
      <c r="A943" s="862" t="s">
        <v>1091</v>
      </c>
      <c r="B943" s="438" t="s">
        <v>173</v>
      </c>
      <c r="C943" s="405"/>
      <c r="D943" s="405"/>
      <c r="E943" s="405"/>
      <c r="F943" s="405"/>
      <c r="L943" s="419"/>
    </row>
    <row r="944" spans="1:12">
      <c r="A944" s="862" t="s">
        <v>1091</v>
      </c>
      <c r="B944" s="438" t="s">
        <v>172</v>
      </c>
      <c r="C944" s="405"/>
      <c r="D944" s="405"/>
      <c r="E944" s="405"/>
      <c r="F944" s="405"/>
      <c r="L944" s="419"/>
    </row>
    <row r="945" spans="1:17">
      <c r="A945" s="862" t="s">
        <v>1091</v>
      </c>
      <c r="B945" s="438" t="s">
        <v>171</v>
      </c>
      <c r="C945" s="405"/>
      <c r="D945" s="405"/>
      <c r="E945" s="405"/>
      <c r="F945" s="405"/>
      <c r="L945" s="419"/>
    </row>
    <row r="946" spans="1:17" s="27" customFormat="1">
      <c r="A946" s="862" t="s">
        <v>1363</v>
      </c>
      <c r="B946" s="1073"/>
      <c r="C946" s="909"/>
      <c r="D946" s="909"/>
      <c r="E946" s="909"/>
      <c r="F946" s="909"/>
      <c r="G946" s="907"/>
      <c r="H946" s="907"/>
      <c r="I946" s="907"/>
      <c r="J946" s="907"/>
      <c r="K946" s="907"/>
      <c r="L946" s="419"/>
    </row>
    <row r="947" spans="1:17" ht="26.25" hidden="1" thickBot="1">
      <c r="A947" s="862" t="s">
        <v>314</v>
      </c>
      <c r="B947" s="1525" t="s">
        <v>313</v>
      </c>
      <c r="C947" s="1526"/>
      <c r="D947" s="1526"/>
      <c r="E947" s="198"/>
      <c r="F947" s="198"/>
      <c r="G947" s="198"/>
      <c r="H947" s="199"/>
      <c r="I947" s="200" t="s">
        <v>1316</v>
      </c>
      <c r="J947" s="8"/>
      <c r="K947" s="8"/>
      <c r="L947" s="419"/>
    </row>
    <row r="948" spans="1:17" hidden="1">
      <c r="A948" s="862" t="s">
        <v>314</v>
      </c>
      <c r="B948" s="158" t="s">
        <v>139</v>
      </c>
      <c r="C948" s="60"/>
      <c r="D948" s="60"/>
      <c r="E948" s="60"/>
      <c r="F948" s="60"/>
      <c r="G948" s="60"/>
      <c r="H948" s="201"/>
      <c r="I948" s="193">
        <v>0</v>
      </c>
      <c r="J948" s="8"/>
      <c r="K948" s="8"/>
      <c r="L948" s="419"/>
    </row>
    <row r="949" spans="1:17" hidden="1">
      <c r="A949" s="862" t="s">
        <v>314</v>
      </c>
      <c r="B949" s="158" t="s">
        <v>278</v>
      </c>
      <c r="C949" s="60"/>
      <c r="D949" s="60"/>
      <c r="E949" s="60"/>
      <c r="F949" s="60"/>
      <c r="G949" s="60"/>
      <c r="H949" s="201"/>
      <c r="I949" s="193">
        <v>0</v>
      </c>
      <c r="J949" s="8"/>
      <c r="K949" s="8"/>
      <c r="L949" s="419"/>
    </row>
    <row r="950" spans="1:17" ht="13.5" hidden="1" thickBot="1">
      <c r="A950" s="862" t="s">
        <v>314</v>
      </c>
      <c r="B950" s="159" t="s">
        <v>715</v>
      </c>
      <c r="C950" s="176"/>
      <c r="D950" s="176"/>
      <c r="E950" s="176"/>
      <c r="F950" s="176"/>
      <c r="G950" s="176"/>
      <c r="H950" s="202"/>
      <c r="I950" s="203">
        <f>SUM(I948:I949)</f>
        <v>0</v>
      </c>
      <c r="J950" s="8"/>
      <c r="K950" s="8"/>
      <c r="L950" s="419"/>
    </row>
    <row r="951" spans="1:17" hidden="1">
      <c r="A951" s="862" t="s">
        <v>314</v>
      </c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419"/>
      <c r="Q951" s="8" t="s">
        <v>135</v>
      </c>
    </row>
    <row r="952" spans="1:17" s="966" customFormat="1" ht="26.25" hidden="1" thickBot="1">
      <c r="A952" s="862" t="s">
        <v>314</v>
      </c>
      <c r="B952" s="1490" t="s">
        <v>1117</v>
      </c>
      <c r="C952" s="1491"/>
      <c r="D952" s="1491"/>
      <c r="E952" s="36"/>
      <c r="F952" s="204" t="s">
        <v>712</v>
      </c>
      <c r="G952" s="205" t="s">
        <v>57</v>
      </c>
      <c r="H952" s="197" t="s">
        <v>58</v>
      </c>
      <c r="I952" s="197" t="s">
        <v>580</v>
      </c>
      <c r="J952" s="204" t="s">
        <v>59</v>
      </c>
      <c r="K952" s="197" t="s">
        <v>696</v>
      </c>
      <c r="L952" s="419"/>
    </row>
    <row r="953" spans="1:17" ht="13.5" hidden="1" thickBot="1">
      <c r="A953" s="862" t="s">
        <v>314</v>
      </c>
      <c r="B953" s="156" t="s">
        <v>321</v>
      </c>
      <c r="C953" s="161"/>
      <c r="D953" s="161"/>
      <c r="E953" s="161"/>
      <c r="F953" s="178">
        <v>0</v>
      </c>
      <c r="G953" s="178">
        <v>0</v>
      </c>
      <c r="H953" s="176">
        <v>0</v>
      </c>
      <c r="I953" s="178">
        <v>0</v>
      </c>
      <c r="J953" s="176">
        <v>0</v>
      </c>
      <c r="K953" s="24">
        <f>SUM(F953:J953)</f>
        <v>0</v>
      </c>
      <c r="L953" s="419"/>
    </row>
    <row r="954" spans="1:17" hidden="1">
      <c r="A954" s="862" t="s">
        <v>314</v>
      </c>
      <c r="B954" s="28" t="s">
        <v>713</v>
      </c>
      <c r="C954" s="8"/>
      <c r="D954" s="8"/>
      <c r="E954" s="8"/>
      <c r="F954" s="8"/>
      <c r="G954" s="8"/>
      <c r="H954" s="8"/>
      <c r="I954" s="8"/>
      <c r="J954" s="8"/>
      <c r="K954" s="8"/>
      <c r="L954" s="419"/>
    </row>
    <row r="955" spans="1:17" hidden="1">
      <c r="A955" s="862" t="s">
        <v>314</v>
      </c>
      <c r="B955" s="41" t="s">
        <v>159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</row>
    <row r="956" spans="1:17" s="148" customFormat="1" hidden="1">
      <c r="A956" s="862" t="s">
        <v>314</v>
      </c>
      <c r="B956" s="41" t="s">
        <v>707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</row>
    <row r="957" spans="1:17" hidden="1">
      <c r="A957" s="862" t="s">
        <v>314</v>
      </c>
      <c r="B957" s="41" t="s">
        <v>708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1084"/>
    </row>
    <row r="958" spans="1:17" hidden="1">
      <c r="A958" s="862" t="s">
        <v>314</v>
      </c>
      <c r="B958" s="35"/>
      <c r="C958" s="8"/>
      <c r="D958" s="8"/>
      <c r="E958" s="8"/>
      <c r="F958" s="21" t="s">
        <v>101</v>
      </c>
      <c r="G958" s="162" t="str">
        <f>IF(I939-K953=0,"","Sjekk antall effektuerte tildelinger av kommunale boliger i tab. 1-3-B1-rad 13")</f>
        <v/>
      </c>
      <c r="H958" s="8"/>
      <c r="I958" s="8"/>
      <c r="J958" s="8"/>
      <c r="K958" s="8"/>
      <c r="L958" s="8"/>
      <c r="M958" s="1084"/>
    </row>
    <row r="959" spans="1:17" hidden="1">
      <c r="A959" s="862" t="s">
        <v>314</v>
      </c>
      <c r="B959" s="450"/>
      <c r="L959" s="8"/>
      <c r="M959" s="1085"/>
    </row>
    <row r="960" spans="1:17" ht="13.5" thickBot="1">
      <c r="A960" s="862" t="s">
        <v>1091</v>
      </c>
      <c r="C960" s="405"/>
      <c r="D960" s="405"/>
      <c r="E960" s="405"/>
      <c r="H960" s="405"/>
      <c r="J960" s="419"/>
      <c r="L960" s="206"/>
    </row>
    <row r="961" spans="1:12" s="966" customFormat="1" ht="29.25" customHeight="1" thickBot="1">
      <c r="A961" s="862" t="s">
        <v>1091</v>
      </c>
      <c r="B961" s="1226"/>
      <c r="C961" s="1227"/>
      <c r="D961" s="1227"/>
      <c r="E961" s="1527" t="s">
        <v>588</v>
      </c>
      <c r="F961" s="1528"/>
      <c r="G961" s="1528"/>
      <c r="H961" s="1528"/>
      <c r="I961" s="1529"/>
      <c r="J961" s="453"/>
      <c r="K961" s="390"/>
      <c r="L961" s="8"/>
    </row>
    <row r="962" spans="1:12" s="966" customFormat="1">
      <c r="A962" s="862" t="s">
        <v>1091</v>
      </c>
      <c r="B962" s="451" t="s">
        <v>586</v>
      </c>
      <c r="C962" s="452"/>
      <c r="D962" s="452"/>
      <c r="E962" s="1150" t="s">
        <v>426</v>
      </c>
      <c r="F962" s="1151" t="s">
        <v>426</v>
      </c>
      <c r="G962" s="1151" t="s">
        <v>426</v>
      </c>
      <c r="H962" s="1259" t="s">
        <v>426</v>
      </c>
      <c r="I962" s="1152" t="s">
        <v>114</v>
      </c>
      <c r="J962" s="453"/>
      <c r="K962" s="390"/>
      <c r="L962" s="8"/>
    </row>
    <row r="963" spans="1:12" s="966" customFormat="1" ht="12.75" customHeight="1">
      <c r="A963" s="177" t="s">
        <v>1091</v>
      </c>
      <c r="B963" s="459" t="s">
        <v>1472</v>
      </c>
      <c r="C963" s="440"/>
      <c r="D963" s="440"/>
      <c r="E963" s="456" t="s">
        <v>427</v>
      </c>
      <c r="F963" s="457" t="s">
        <v>428</v>
      </c>
      <c r="G963" s="457" t="s">
        <v>428</v>
      </c>
      <c r="H963" s="1260" t="s">
        <v>428</v>
      </c>
      <c r="I963" s="460"/>
      <c r="J963" s="453"/>
      <c r="K963" s="390"/>
      <c r="L963" s="8"/>
    </row>
    <row r="964" spans="1:12" s="966" customFormat="1" ht="18" customHeight="1">
      <c r="A964" s="177" t="s">
        <v>1091</v>
      </c>
      <c r="B964" s="455" t="s">
        <v>140</v>
      </c>
      <c r="C964" s="440"/>
      <c r="D964" s="440"/>
      <c r="E964" s="456" t="s">
        <v>418</v>
      </c>
      <c r="F964" s="457" t="s">
        <v>419</v>
      </c>
      <c r="G964" s="457" t="s">
        <v>420</v>
      </c>
      <c r="H964" s="1260" t="s">
        <v>421</v>
      </c>
      <c r="I964" s="460"/>
      <c r="J964" s="453"/>
      <c r="K964" s="390"/>
      <c r="L964" s="8"/>
    </row>
    <row r="965" spans="1:12" s="966" customFormat="1" ht="26.25" thickBot="1">
      <c r="A965" s="177" t="s">
        <v>1091</v>
      </c>
      <c r="B965" s="1614"/>
      <c r="C965" s="1520"/>
      <c r="D965" s="461"/>
      <c r="E965" s="462" t="s">
        <v>422</v>
      </c>
      <c r="F965" s="463" t="s">
        <v>423</v>
      </c>
      <c r="G965" s="1261" t="s">
        <v>424</v>
      </c>
      <c r="H965" s="1262" t="s">
        <v>425</v>
      </c>
      <c r="I965" s="464"/>
      <c r="J965" s="465"/>
      <c r="K965" s="390"/>
      <c r="L965" s="8"/>
    </row>
    <row r="966" spans="1:12" s="966" customFormat="1" ht="15.75" customHeight="1">
      <c r="A966" s="177" t="s">
        <v>1091</v>
      </c>
      <c r="B966" s="421" t="s">
        <v>211</v>
      </c>
      <c r="C966" s="390"/>
      <c r="D966" s="467"/>
      <c r="E966" s="468">
        <v>0</v>
      </c>
      <c r="F966" s="469">
        <v>0</v>
      </c>
      <c r="G966" s="469">
        <v>0</v>
      </c>
      <c r="H966" s="470">
        <v>0</v>
      </c>
      <c r="I966" s="817">
        <f>SUM(E966:H966)</f>
        <v>0</v>
      </c>
      <c r="J966" s="439"/>
      <c r="K966" s="390"/>
      <c r="L966" s="8"/>
    </row>
    <row r="967" spans="1:12" s="966" customFormat="1" ht="17.25" customHeight="1" thickBot="1">
      <c r="A967" s="177" t="s">
        <v>1091</v>
      </c>
      <c r="B967" s="472" t="s">
        <v>212</v>
      </c>
      <c r="C967" s="440"/>
      <c r="D967" s="440"/>
      <c r="E967" s="468">
        <v>0</v>
      </c>
      <c r="F967" s="469">
        <v>0</v>
      </c>
      <c r="G967" s="469">
        <v>0</v>
      </c>
      <c r="H967" s="473">
        <v>0</v>
      </c>
      <c r="I967" s="817">
        <f>SUM(E967:H967)</f>
        <v>0</v>
      </c>
      <c r="J967" s="439"/>
      <c r="K967" s="390"/>
      <c r="L967" s="419"/>
    </row>
    <row r="968" spans="1:12" s="966" customFormat="1" ht="18.75" customHeight="1" thickBot="1">
      <c r="A968" s="177" t="s">
        <v>1091</v>
      </c>
      <c r="B968" s="423" t="s">
        <v>141</v>
      </c>
      <c r="C968" s="424"/>
      <c r="D968" s="424"/>
      <c r="E968" s="813">
        <f>SUM(E966:E967)</f>
        <v>0</v>
      </c>
      <c r="F968" s="814">
        <f>SUM(F966:F967)</f>
        <v>0</v>
      </c>
      <c r="G968" s="814">
        <f>SUM(G966:G967)</f>
        <v>0</v>
      </c>
      <c r="H968" s="815">
        <f>SUM(H966:H967)</f>
        <v>0</v>
      </c>
      <c r="I968" s="816">
        <f>SUM(I966:I967)</f>
        <v>0</v>
      </c>
      <c r="J968" s="440"/>
      <c r="K968" s="390"/>
      <c r="L968" s="390"/>
    </row>
    <row r="969" spans="1:12" s="966" customFormat="1" ht="20.25" customHeight="1">
      <c r="A969" s="177" t="s">
        <v>1091</v>
      </c>
      <c r="B969" s="430" t="s">
        <v>436</v>
      </c>
      <c r="C969" s="405"/>
      <c r="D969" s="390"/>
      <c r="E969" s="390"/>
      <c r="F969" s="390"/>
      <c r="G969" s="390"/>
      <c r="H969" s="390"/>
      <c r="I969" s="390"/>
      <c r="J969" s="390"/>
      <c r="K969" s="390"/>
      <c r="L969" s="454"/>
    </row>
    <row r="970" spans="1:12" s="966" customFormat="1" ht="14.25" customHeight="1">
      <c r="A970" s="177" t="s">
        <v>1091</v>
      </c>
      <c r="B970" s="438" t="s">
        <v>1473</v>
      </c>
      <c r="C970" s="405"/>
      <c r="D970" s="390"/>
      <c r="E970" s="390"/>
      <c r="F970" s="390"/>
      <c r="G970" s="390"/>
      <c r="H970" s="405"/>
      <c r="I970" s="390"/>
      <c r="J970" s="390"/>
      <c r="K970" s="390"/>
      <c r="L970" s="458"/>
    </row>
    <row r="971" spans="1:12" s="966" customFormat="1" ht="15.75" customHeight="1">
      <c r="A971" s="177" t="s">
        <v>1091</v>
      </c>
      <c r="B971" s="430" t="s">
        <v>546</v>
      </c>
      <c r="C971" s="405"/>
      <c r="D971" s="390"/>
      <c r="E971" s="390"/>
      <c r="F971" s="390"/>
      <c r="G971" s="390"/>
      <c r="H971" s="405"/>
      <c r="I971" s="390"/>
      <c r="J971" s="390"/>
      <c r="K971" s="390"/>
      <c r="L971" s="458"/>
    </row>
    <row r="972" spans="1:12" s="27" customFormat="1" ht="15.75" customHeight="1">
      <c r="A972" s="177" t="s">
        <v>1091</v>
      </c>
      <c r="B972" s="430" t="s">
        <v>547</v>
      </c>
      <c r="C972" s="405"/>
      <c r="D972" s="390"/>
      <c r="E972" s="390"/>
      <c r="F972" s="390"/>
      <c r="G972" s="390"/>
      <c r="H972" s="405"/>
      <c r="I972" s="390"/>
      <c r="J972" s="390"/>
      <c r="K972" s="390"/>
      <c r="L972" s="458"/>
    </row>
    <row r="973" spans="1:12" ht="13.5" thickBot="1">
      <c r="A973" s="177" t="s">
        <v>1091</v>
      </c>
      <c r="C973" s="405"/>
      <c r="H973" s="405"/>
      <c r="L973" s="466"/>
    </row>
    <row r="974" spans="1:12" ht="19.5" customHeight="1">
      <c r="A974" s="177" t="s">
        <v>1091</v>
      </c>
      <c r="B974" s="1226" t="s">
        <v>587</v>
      </c>
      <c r="C974" s="1227"/>
      <c r="D974" s="1227"/>
      <c r="E974" s="1533" t="s">
        <v>12</v>
      </c>
      <c r="F974" s="453"/>
      <c r="G974" s="453"/>
      <c r="H974" s="453"/>
      <c r="I974" s="453"/>
      <c r="L974" s="471"/>
    </row>
    <row r="975" spans="1:12" ht="20.25" customHeight="1">
      <c r="A975" s="177" t="s">
        <v>1091</v>
      </c>
      <c r="B975" s="1263" t="s">
        <v>1472</v>
      </c>
      <c r="C975" s="1230"/>
      <c r="D975" s="1230"/>
      <c r="E975" s="1534"/>
      <c r="F975" s="453"/>
      <c r="G975" s="453"/>
      <c r="H975" s="453"/>
      <c r="I975" s="453"/>
      <c r="L975" s="471"/>
    </row>
    <row r="976" spans="1:12" ht="18.75" customHeight="1">
      <c r="A976" s="177" t="s">
        <v>1091</v>
      </c>
      <c r="B976" s="1571" t="s">
        <v>548</v>
      </c>
      <c r="C976" s="1572"/>
      <c r="D976" s="1573"/>
      <c r="E976" s="1534"/>
      <c r="F976" s="453"/>
      <c r="G976" s="453"/>
      <c r="H976" s="453"/>
      <c r="I976" s="453"/>
      <c r="L976" s="471"/>
    </row>
    <row r="977" spans="1:16" ht="18.75" customHeight="1" thickBot="1">
      <c r="A977" s="177" t="s">
        <v>1091</v>
      </c>
      <c r="B977" s="1530" t="s">
        <v>549</v>
      </c>
      <c r="C977" s="1531"/>
      <c r="D977" s="1532"/>
      <c r="E977" s="1535"/>
      <c r="F977" s="474"/>
      <c r="G977" s="475"/>
      <c r="H977" s="475"/>
      <c r="I977" s="465"/>
      <c r="L977" s="419"/>
    </row>
    <row r="978" spans="1:16" ht="16.5" customHeight="1">
      <c r="A978" s="177" t="s">
        <v>1091</v>
      </c>
      <c r="B978" s="421" t="s">
        <v>558</v>
      </c>
      <c r="C978" s="405"/>
      <c r="D978" s="467"/>
      <c r="E978" s="476">
        <v>0</v>
      </c>
      <c r="F978" s="439"/>
      <c r="G978" s="439"/>
      <c r="H978" s="439"/>
      <c r="I978" s="440"/>
      <c r="L978" s="419"/>
    </row>
    <row r="979" spans="1:16" ht="17.25" customHeight="1" thickBot="1">
      <c r="A979" s="177" t="s">
        <v>1091</v>
      </c>
      <c r="B979" s="472" t="s">
        <v>559</v>
      </c>
      <c r="C979" s="440"/>
      <c r="D979" s="440"/>
      <c r="E979" s="476">
        <v>0</v>
      </c>
      <c r="F979" s="439"/>
      <c r="G979" s="439"/>
      <c r="H979" s="439"/>
      <c r="I979" s="440"/>
      <c r="L979" s="419"/>
    </row>
    <row r="980" spans="1:16" s="148" customFormat="1" ht="16.5" customHeight="1" thickBot="1">
      <c r="A980" s="177" t="s">
        <v>1091</v>
      </c>
      <c r="B980" s="423" t="s">
        <v>141</v>
      </c>
      <c r="C980" s="424"/>
      <c r="D980" s="424"/>
      <c r="E980" s="816">
        <f>SUM(E978:E979)</f>
        <v>0</v>
      </c>
      <c r="F980" s="440"/>
      <c r="G980" s="440"/>
      <c r="H980" s="440"/>
      <c r="I980" s="440"/>
      <c r="J980" s="390"/>
      <c r="K980" s="390"/>
      <c r="L980" s="419"/>
    </row>
    <row r="981" spans="1:16" s="1002" customFormat="1">
      <c r="A981" s="177" t="s">
        <v>1091</v>
      </c>
      <c r="B981" s="467"/>
      <c r="C981" s="405"/>
      <c r="D981" s="477" t="s">
        <v>147</v>
      </c>
      <c r="E981" s="818" t="str">
        <f>IF(E980=0,"","Husk å kommentere nedenfor")</f>
        <v/>
      </c>
      <c r="F981" s="440"/>
      <c r="G981" s="440"/>
      <c r="H981" s="440"/>
      <c r="I981" s="440"/>
      <c r="J981" s="390"/>
      <c r="K981" s="390"/>
      <c r="L981" s="419"/>
    </row>
    <row r="982" spans="1:16" s="1002" customFormat="1">
      <c r="A982" s="177" t="s">
        <v>1091</v>
      </c>
      <c r="B982" s="429"/>
      <c r="C982" s="405"/>
      <c r="D982" s="390"/>
      <c r="E982" s="390"/>
      <c r="F982" s="440"/>
      <c r="G982" s="440"/>
      <c r="H982" s="440"/>
      <c r="I982" s="440"/>
      <c r="J982" s="390"/>
      <c r="K982" s="390"/>
      <c r="L982" s="419"/>
    </row>
    <row r="983" spans="1:16" ht="16.5" thickBot="1">
      <c r="A983" s="177" t="s">
        <v>1091</v>
      </c>
      <c r="B983" s="1073"/>
      <c r="C983" s="405"/>
      <c r="H983" s="1188"/>
      <c r="L983" s="419"/>
    </row>
    <row r="984" spans="1:16" ht="20.25" customHeight="1">
      <c r="A984" s="177" t="s">
        <v>1091</v>
      </c>
      <c r="B984" s="1226" t="s">
        <v>196</v>
      </c>
      <c r="C984" s="1227"/>
      <c r="D984" s="1227"/>
      <c r="E984" s="1227"/>
      <c r="F984" s="1227"/>
      <c r="G984" s="1237" t="s">
        <v>142</v>
      </c>
      <c r="H984" s="1237" t="s">
        <v>142</v>
      </c>
      <c r="I984" s="1237" t="s">
        <v>310</v>
      </c>
      <c r="L984" s="419"/>
    </row>
    <row r="985" spans="1:16" ht="15.75" customHeight="1">
      <c r="A985" s="177" t="s">
        <v>1091</v>
      </c>
      <c r="B985" s="1263" t="s">
        <v>1461</v>
      </c>
      <c r="C985" s="1230"/>
      <c r="D985" s="1230"/>
      <c r="E985" s="1230"/>
      <c r="F985" s="1264"/>
      <c r="G985" s="1239" t="s">
        <v>216</v>
      </c>
      <c r="H985" s="1239" t="s">
        <v>144</v>
      </c>
      <c r="I985" s="1239" t="s">
        <v>660</v>
      </c>
      <c r="L985" s="419"/>
    </row>
    <row r="986" spans="1:16" ht="15" customHeight="1">
      <c r="A986" s="177" t="s">
        <v>1091</v>
      </c>
      <c r="B986" s="1229" t="s">
        <v>143</v>
      </c>
      <c r="C986" s="1230"/>
      <c r="D986" s="1230"/>
      <c r="E986" s="1230"/>
      <c r="F986" s="1264"/>
      <c r="G986" s="1265" t="s">
        <v>145</v>
      </c>
      <c r="H986" s="1265" t="s">
        <v>145</v>
      </c>
      <c r="I986" s="1239"/>
      <c r="L986" s="419"/>
    </row>
    <row r="987" spans="1:16" ht="17.25" customHeight="1" thickBot="1">
      <c r="A987" s="177" t="s">
        <v>1091</v>
      </c>
      <c r="B987" s="1233" t="s">
        <v>1462</v>
      </c>
      <c r="C987" s="1234"/>
      <c r="D987" s="1234"/>
      <c r="E987" s="1234"/>
      <c r="F987" s="1234"/>
      <c r="G987" s="1243" t="s">
        <v>146</v>
      </c>
      <c r="H987" s="1243" t="s">
        <v>146</v>
      </c>
      <c r="I987" s="1266"/>
      <c r="L987" s="419"/>
    </row>
    <row r="988" spans="1:16" ht="16.5" customHeight="1">
      <c r="A988" s="177" t="s">
        <v>1091</v>
      </c>
      <c r="B988" s="421" t="s">
        <v>211</v>
      </c>
      <c r="D988" s="467"/>
      <c r="E988" s="467"/>
      <c r="F988" s="467"/>
      <c r="G988" s="421">
        <v>0</v>
      </c>
      <c r="H988" s="486">
        <v>0</v>
      </c>
      <c r="I988" s="819">
        <f>SUM(G988:H988)</f>
        <v>0</v>
      </c>
      <c r="L988" s="441"/>
    </row>
    <row r="989" spans="1:16" ht="17.25" customHeight="1" thickBot="1">
      <c r="A989" s="177" t="s">
        <v>1091</v>
      </c>
      <c r="B989" s="472" t="s">
        <v>212</v>
      </c>
      <c r="C989" s="440"/>
      <c r="D989" s="440"/>
      <c r="E989" s="440"/>
      <c r="F989" s="440"/>
      <c r="G989" s="421">
        <v>0</v>
      </c>
      <c r="H989" s="476">
        <v>0</v>
      </c>
      <c r="I989" s="819">
        <f>SUM(G989:H989)</f>
        <v>0</v>
      </c>
      <c r="L989" s="441"/>
    </row>
    <row r="990" spans="1:16" ht="24" customHeight="1" thickBot="1">
      <c r="A990" s="177" t="s">
        <v>1091</v>
      </c>
      <c r="B990" s="423" t="s">
        <v>141</v>
      </c>
      <c r="C990" s="424"/>
      <c r="D990" s="424"/>
      <c r="E990" s="424"/>
      <c r="F990" s="424"/>
      <c r="G990" s="821">
        <f>SUM(G988:G989)</f>
        <v>0</v>
      </c>
      <c r="H990" s="816">
        <f>SUM(H988:H989)</f>
        <v>0</v>
      </c>
      <c r="I990" s="820">
        <f>SUM(I988:I989)</f>
        <v>0</v>
      </c>
      <c r="L990" s="441"/>
    </row>
    <row r="991" spans="1:16" ht="21" customHeight="1">
      <c r="A991" s="177" t="s">
        <v>1091</v>
      </c>
      <c r="B991" s="488"/>
      <c r="C991" s="405"/>
      <c r="G991" s="477" t="s">
        <v>147</v>
      </c>
      <c r="H991" s="818" t="str">
        <f>IF(H990=0,"","Husk å kommentere nedenfor")</f>
        <v/>
      </c>
      <c r="L991" s="419"/>
    </row>
    <row r="992" spans="1:16" s="861" customFormat="1" ht="21.75" customHeight="1" thickBot="1">
      <c r="A992" s="177" t="s">
        <v>1091</v>
      </c>
      <c r="B992" s="488"/>
      <c r="C992" s="405"/>
      <c r="D992" s="390"/>
      <c r="E992" s="390"/>
      <c r="F992" s="390"/>
      <c r="G992" s="477"/>
      <c r="H992" s="489"/>
      <c r="I992" s="390"/>
      <c r="J992" s="390"/>
      <c r="K992" s="390"/>
      <c r="L992" s="419"/>
      <c r="P992" s="861" t="s">
        <v>135</v>
      </c>
    </row>
    <row r="993" spans="1:12" s="966" customFormat="1" ht="28.15" customHeight="1" thickBot="1">
      <c r="A993" s="177" t="s">
        <v>1091</v>
      </c>
      <c r="B993" s="1591" t="s">
        <v>1463</v>
      </c>
      <c r="C993" s="1592"/>
      <c r="D993" s="1592"/>
      <c r="E993" s="1592"/>
      <c r="F993" s="1592"/>
      <c r="G993" s="1592"/>
      <c r="H993" s="1593"/>
      <c r="I993" s="490">
        <v>0</v>
      </c>
      <c r="J993" s="390"/>
      <c r="K993" s="390"/>
      <c r="L993" s="419"/>
    </row>
    <row r="994" spans="1:12" s="966" customFormat="1" ht="18" customHeight="1">
      <c r="A994" s="177" t="s">
        <v>1091</v>
      </c>
      <c r="B994" s="927" t="s">
        <v>960</v>
      </c>
      <c r="C994" s="926"/>
      <c r="D994" s="926"/>
      <c r="E994" s="926"/>
      <c r="F994" s="926"/>
      <c r="G994" s="926"/>
      <c r="H994" s="926"/>
      <c r="I994" s="439"/>
      <c r="J994" s="419"/>
      <c r="K994" s="419"/>
      <c r="L994" s="419"/>
    </row>
    <row r="995" spans="1:12" s="966" customFormat="1" ht="16.5" customHeight="1">
      <c r="A995" s="177" t="s">
        <v>1091</v>
      </c>
      <c r="B995" s="934"/>
      <c r="C995" s="439"/>
      <c r="D995" s="439"/>
      <c r="E995" s="439"/>
      <c r="F995" s="439"/>
      <c r="G995" s="439"/>
      <c r="H995" s="901"/>
      <c r="I995" s="405"/>
      <c r="J995" s="390"/>
      <c r="K995" s="390"/>
      <c r="L995" s="419"/>
    </row>
    <row r="996" spans="1:12" s="966" customFormat="1" ht="17.25" customHeight="1">
      <c r="A996" s="177" t="s">
        <v>1091</v>
      </c>
      <c r="B996" s="934"/>
      <c r="C996" s="390"/>
      <c r="D996" s="390"/>
      <c r="E996" s="390"/>
      <c r="F996" s="390"/>
      <c r="G996" s="390"/>
      <c r="H996" s="405"/>
      <c r="I996" s="390"/>
      <c r="J996" s="390"/>
      <c r="K996" s="390"/>
      <c r="L996" s="419"/>
    </row>
    <row r="997" spans="1:12" s="966" customFormat="1" ht="17.25" customHeight="1" thickBot="1">
      <c r="A997" s="177" t="s">
        <v>1091</v>
      </c>
      <c r="B997" s="390"/>
      <c r="C997" s="390"/>
      <c r="D997" s="390"/>
      <c r="E997" s="390"/>
      <c r="F997" s="390"/>
      <c r="G997" s="390"/>
      <c r="H997" s="390"/>
      <c r="I997" s="390"/>
      <c r="J997" s="390"/>
      <c r="K997" s="390"/>
      <c r="L997" s="419"/>
    </row>
    <row r="998" spans="1:12" s="966" customFormat="1">
      <c r="A998" s="862" t="s">
        <v>1091</v>
      </c>
      <c r="B998" s="1267"/>
      <c r="C998" s="1227"/>
      <c r="D998" s="1227"/>
      <c r="E998" s="1227"/>
      <c r="F998" s="1237" t="s">
        <v>310</v>
      </c>
      <c r="G998" s="1237" t="s">
        <v>310</v>
      </c>
      <c r="H998" s="1237" t="s">
        <v>148</v>
      </c>
      <c r="I998" s="1237" t="s">
        <v>148</v>
      </c>
      <c r="J998" s="1237" t="s">
        <v>310</v>
      </c>
      <c r="K998" s="1237" t="s">
        <v>310</v>
      </c>
      <c r="L998" s="1237" t="s">
        <v>310</v>
      </c>
    </row>
    <row r="999" spans="1:12" s="966" customFormat="1">
      <c r="A999" s="862" t="s">
        <v>1091</v>
      </c>
      <c r="B999" s="1229" t="s">
        <v>197</v>
      </c>
      <c r="C999" s="1231"/>
      <c r="D999" s="1231"/>
      <c r="E999" s="1231"/>
      <c r="F999" s="1239" t="s">
        <v>660</v>
      </c>
      <c r="G999" s="1239" t="s">
        <v>660</v>
      </c>
      <c r="H999" s="1239" t="s">
        <v>149</v>
      </c>
      <c r="I999" s="1239" t="s">
        <v>149</v>
      </c>
      <c r="J999" s="1239" t="s">
        <v>660</v>
      </c>
      <c r="K999" s="1239" t="s">
        <v>660</v>
      </c>
      <c r="L999" s="1239" t="s">
        <v>216</v>
      </c>
    </row>
    <row r="1000" spans="1:12" s="966" customFormat="1">
      <c r="A1000" s="862" t="s">
        <v>1091</v>
      </c>
      <c r="B1000" s="1229" t="s">
        <v>150</v>
      </c>
      <c r="C1000" s="1264"/>
      <c r="D1000" s="1264"/>
      <c r="E1000" s="1264"/>
      <c r="F1000" s="1239" t="s">
        <v>151</v>
      </c>
      <c r="G1000" s="1239" t="s">
        <v>151</v>
      </c>
      <c r="H1000" s="1239" t="s">
        <v>151</v>
      </c>
      <c r="I1000" s="1239" t="s">
        <v>151</v>
      </c>
      <c r="J1000" s="1239" t="s">
        <v>154</v>
      </c>
      <c r="K1000" s="1239" t="s">
        <v>393</v>
      </c>
      <c r="L1000" s="1239" t="s">
        <v>155</v>
      </c>
    </row>
    <row r="1001" spans="1:12" s="966" customFormat="1">
      <c r="A1001" s="862" t="s">
        <v>1091</v>
      </c>
      <c r="B1001" s="1229" t="s">
        <v>554</v>
      </c>
      <c r="C1001" s="1264"/>
      <c r="D1001" s="1264"/>
      <c r="E1001" s="1264"/>
      <c r="F1001" s="1239" t="s">
        <v>105</v>
      </c>
      <c r="G1001" s="1239" t="s">
        <v>105</v>
      </c>
      <c r="H1001" s="1239" t="s">
        <v>108</v>
      </c>
      <c r="I1001" s="1239" t="s">
        <v>109</v>
      </c>
      <c r="J1001" s="1239" t="s">
        <v>151</v>
      </c>
      <c r="K1001" s="1239" t="s">
        <v>151</v>
      </c>
      <c r="L1001" s="1239" t="s">
        <v>106</v>
      </c>
    </row>
    <row r="1002" spans="1:12" s="966" customFormat="1">
      <c r="A1002" s="862" t="s">
        <v>1091</v>
      </c>
      <c r="B1002" s="1229" t="s">
        <v>1464</v>
      </c>
      <c r="C1002" s="1264"/>
      <c r="D1002" s="1264"/>
      <c r="E1002" s="1264"/>
      <c r="F1002" s="1239" t="s">
        <v>107</v>
      </c>
      <c r="G1002" s="1239" t="s">
        <v>107</v>
      </c>
      <c r="H1002" s="1268" t="s">
        <v>112</v>
      </c>
      <c r="I1002" s="1269" t="s">
        <v>113</v>
      </c>
      <c r="J1002" s="1239" t="s">
        <v>152</v>
      </c>
      <c r="K1002" s="1239" t="s">
        <v>153</v>
      </c>
      <c r="L1002" s="1239" t="s">
        <v>110</v>
      </c>
    </row>
    <row r="1003" spans="1:12">
      <c r="A1003" s="862" t="s">
        <v>1091</v>
      </c>
      <c r="B1003" s="1229"/>
      <c r="C1003" s="1230"/>
      <c r="D1003" s="1230"/>
      <c r="E1003" s="1230"/>
      <c r="F1003" s="1239" t="s">
        <v>111</v>
      </c>
      <c r="G1003" s="1270" t="s">
        <v>111</v>
      </c>
      <c r="H1003" s="1270" t="s">
        <v>152</v>
      </c>
      <c r="I1003" s="1239" t="s">
        <v>153</v>
      </c>
      <c r="J1003" s="1239"/>
      <c r="K1003" s="1239"/>
      <c r="L1003" s="1271" t="s">
        <v>306</v>
      </c>
    </row>
    <row r="1004" spans="1:12" ht="13.5" thickBot="1">
      <c r="A1004" s="862" t="s">
        <v>1091</v>
      </c>
      <c r="B1004" s="1233"/>
      <c r="C1004" s="1234"/>
      <c r="D1004" s="1234"/>
      <c r="E1004" s="1234"/>
      <c r="F1004" s="1235" t="s">
        <v>152</v>
      </c>
      <c r="G1004" s="1272" t="s">
        <v>153</v>
      </c>
      <c r="H1004" s="1272"/>
      <c r="I1004" s="1243"/>
      <c r="J1004" s="1243"/>
      <c r="K1004" s="1243"/>
      <c r="L1004" s="1243"/>
    </row>
    <row r="1005" spans="1:12">
      <c r="A1005" s="862" t="s">
        <v>1091</v>
      </c>
      <c r="B1005" s="421" t="s">
        <v>211</v>
      </c>
      <c r="D1005" s="467"/>
      <c r="E1005" s="467"/>
      <c r="F1005" s="421">
        <v>0</v>
      </c>
      <c r="G1005" s="476">
        <v>0</v>
      </c>
      <c r="H1005" s="476">
        <v>0</v>
      </c>
      <c r="I1005" s="476">
        <v>0</v>
      </c>
      <c r="J1005" s="494">
        <v>0</v>
      </c>
      <c r="K1005" s="494">
        <v>0</v>
      </c>
      <c r="L1005" s="494">
        <v>0</v>
      </c>
    </row>
    <row r="1006" spans="1:12" ht="13.5" thickBot="1">
      <c r="A1006" s="862" t="s">
        <v>1091</v>
      </c>
      <c r="B1006" s="472" t="s">
        <v>212</v>
      </c>
      <c r="C1006" s="440"/>
      <c r="D1006" s="440"/>
      <c r="E1006" s="440"/>
      <c r="F1006" s="421">
        <v>0</v>
      </c>
      <c r="G1006" s="476">
        <v>0</v>
      </c>
      <c r="H1006" s="476">
        <v>0</v>
      </c>
      <c r="I1006" s="476">
        <v>0</v>
      </c>
      <c r="J1006" s="494">
        <v>0</v>
      </c>
      <c r="K1006" s="494">
        <v>0</v>
      </c>
      <c r="L1006" s="494">
        <v>0</v>
      </c>
    </row>
    <row r="1007" spans="1:12" ht="13.5" thickBot="1">
      <c r="A1007" s="862" t="s">
        <v>1091</v>
      </c>
      <c r="B1007" s="423" t="s">
        <v>114</v>
      </c>
      <c r="C1007" s="424"/>
      <c r="D1007" s="424"/>
      <c r="E1007" s="424"/>
      <c r="F1007" s="821">
        <f t="shared" ref="F1007:K1007" si="14">SUM(F1005:F1006)</f>
        <v>0</v>
      </c>
      <c r="G1007" s="816">
        <f t="shared" si="14"/>
        <v>0</v>
      </c>
      <c r="H1007" s="820">
        <f t="shared" si="14"/>
        <v>0</v>
      </c>
      <c r="I1007" s="820">
        <f t="shared" si="14"/>
        <v>0</v>
      </c>
      <c r="J1007" s="816">
        <f t="shared" si="14"/>
        <v>0</v>
      </c>
      <c r="K1007" s="816">
        <f t="shared" si="14"/>
        <v>0</v>
      </c>
      <c r="L1007" s="816">
        <f>SUM(L1005:L1006)</f>
        <v>0</v>
      </c>
    </row>
    <row r="1008" spans="1:12">
      <c r="A1008" s="862" t="s">
        <v>1091</v>
      </c>
      <c r="B1008" s="438" t="s">
        <v>394</v>
      </c>
      <c r="C1008" s="405"/>
      <c r="D1008" s="405"/>
      <c r="E1008" s="405"/>
      <c r="F1008" s="440"/>
      <c r="G1008" s="440"/>
      <c r="H1008" s="440"/>
      <c r="I1008" s="440"/>
      <c r="J1008" s="440"/>
      <c r="K1008" s="440"/>
    </row>
    <row r="1009" spans="1:21">
      <c r="A1009" s="862" t="s">
        <v>1091</v>
      </c>
      <c r="B1009" s="438" t="s">
        <v>401</v>
      </c>
    </row>
    <row r="1010" spans="1:21">
      <c r="A1010" s="862" t="s">
        <v>1091</v>
      </c>
      <c r="B1010" s="438"/>
    </row>
    <row r="1011" spans="1:21">
      <c r="A1011" s="862" t="s">
        <v>1091</v>
      </c>
      <c r="B1011" s="438"/>
    </row>
    <row r="1012" spans="1:21" ht="13.5" thickBot="1">
      <c r="A1012" s="862" t="s">
        <v>1091</v>
      </c>
      <c r="B1012" s="438"/>
      <c r="U1012" s="8" t="s">
        <v>135</v>
      </c>
    </row>
    <row r="1013" spans="1:21">
      <c r="A1013" s="862" t="s">
        <v>1091</v>
      </c>
      <c r="B1013" s="495" t="s">
        <v>198</v>
      </c>
      <c r="C1013" s="496"/>
      <c r="D1013" s="497"/>
      <c r="E1013" s="497"/>
      <c r="F1013" s="497"/>
      <c r="G1013" s="497"/>
      <c r="H1013" s="497"/>
      <c r="I1013" s="497"/>
      <c r="J1013" s="498"/>
      <c r="K1013" s="498"/>
    </row>
    <row r="1014" spans="1:21">
      <c r="A1014" s="862" t="s">
        <v>1091</v>
      </c>
      <c r="B1014" s="499" t="s">
        <v>1474</v>
      </c>
      <c r="C1014" s="500"/>
      <c r="D1014" s="501"/>
      <c r="E1014" s="501"/>
      <c r="F1014" s="501"/>
      <c r="G1014" s="502"/>
      <c r="H1014" s="503"/>
      <c r="I1014" s="502"/>
      <c r="J1014" s="504"/>
      <c r="K1014" s="504"/>
    </row>
    <row r="1015" spans="1:21" ht="13.5" thickBot="1">
      <c r="A1015" s="862" t="s">
        <v>1091</v>
      </c>
      <c r="B1015" s="449"/>
      <c r="C1015" s="505"/>
      <c r="D1015" s="506"/>
      <c r="E1015" s="506"/>
      <c r="F1015" s="506"/>
      <c r="G1015" s="503"/>
      <c r="H1015" s="503"/>
      <c r="I1015" s="505"/>
      <c r="J1015" s="483"/>
      <c r="K1015" s="483"/>
    </row>
    <row r="1016" spans="1:21" ht="26.25" thickBot="1">
      <c r="A1016" s="862" t="s">
        <v>1091</v>
      </c>
      <c r="B1016" s="507"/>
      <c r="C1016" s="508"/>
      <c r="D1016" s="509" t="s">
        <v>663</v>
      </c>
      <c r="E1016" s="510" t="s">
        <v>56</v>
      </c>
      <c r="F1016" s="507" t="s">
        <v>57</v>
      </c>
      <c r="G1016" s="509" t="s">
        <v>58</v>
      </c>
      <c r="H1016" s="509" t="s">
        <v>580</v>
      </c>
      <c r="I1016" s="510" t="s">
        <v>59</v>
      </c>
      <c r="J1016" s="414" t="s">
        <v>696</v>
      </c>
      <c r="K1016" s="511" t="s">
        <v>697</v>
      </c>
      <c r="L1016" s="440"/>
    </row>
    <row r="1017" spans="1:21" ht="13.5" thickBot="1">
      <c r="A1017" s="862" t="s">
        <v>1091</v>
      </c>
      <c r="B1017" s="512" t="s">
        <v>277</v>
      </c>
      <c r="C1017" s="513"/>
      <c r="D1017" s="514">
        <v>0</v>
      </c>
      <c r="E1017" s="425">
        <v>0</v>
      </c>
      <c r="F1017" s="514">
        <v>0</v>
      </c>
      <c r="G1017" s="490">
        <v>0</v>
      </c>
      <c r="H1017" s="490">
        <v>0</v>
      </c>
      <c r="I1017" s="490">
        <v>0</v>
      </c>
      <c r="J1017" s="822">
        <f>SUM(D1017:I1017)</f>
        <v>0</v>
      </c>
      <c r="K1017" s="823">
        <f>IF(D1017=0,0,D1017/J1017)</f>
        <v>0</v>
      </c>
    </row>
    <row r="1018" spans="1:21">
      <c r="A1018" s="862" t="s">
        <v>1091</v>
      </c>
      <c r="B1018" s="430" t="s">
        <v>453</v>
      </c>
      <c r="H1018" s="405"/>
    </row>
    <row r="1019" spans="1:21" hidden="1">
      <c r="A1019" s="862" t="s">
        <v>314</v>
      </c>
      <c r="B1019" s="1073"/>
      <c r="H1019" s="405"/>
    </row>
    <row r="1020" spans="1:21" hidden="1">
      <c r="A1020" s="862" t="s">
        <v>314</v>
      </c>
      <c r="B1020" s="515" t="s">
        <v>199</v>
      </c>
      <c r="C1020" s="516"/>
      <c r="D1020" s="445"/>
      <c r="E1020" s="445"/>
      <c r="F1020" s="445"/>
      <c r="G1020" s="445"/>
      <c r="H1020" s="445"/>
      <c r="I1020" s="517"/>
      <c r="J1020" s="518"/>
      <c r="K1020" s="519"/>
    </row>
    <row r="1021" spans="1:21" hidden="1">
      <c r="A1021" s="160" t="s">
        <v>314</v>
      </c>
      <c r="B1021" s="417" t="s">
        <v>1103</v>
      </c>
      <c r="C1021" s="467"/>
      <c r="D1021" s="467"/>
      <c r="E1021" s="467"/>
      <c r="F1021" s="467"/>
      <c r="G1021" s="405"/>
      <c r="H1021" s="405"/>
      <c r="I1021" s="520"/>
      <c r="J1021" s="521"/>
      <c r="K1021" s="522"/>
    </row>
    <row r="1022" spans="1:21" ht="13.5" hidden="1" thickBot="1">
      <c r="A1022" s="862" t="s">
        <v>314</v>
      </c>
      <c r="B1022" s="493"/>
      <c r="C1022" s="428"/>
      <c r="D1022" s="428"/>
      <c r="E1022" s="428"/>
      <c r="F1022" s="428"/>
      <c r="G1022" s="425"/>
      <c r="H1022" s="425"/>
      <c r="I1022" s="523"/>
      <c r="J1022" s="524"/>
      <c r="K1022" s="482"/>
      <c r="L1022" s="419"/>
    </row>
    <row r="1023" spans="1:21" ht="26.25" hidden="1" thickBot="1">
      <c r="A1023" s="862" t="s">
        <v>314</v>
      </c>
      <c r="B1023" s="493"/>
      <c r="C1023" s="525"/>
      <c r="D1023" s="526" t="s">
        <v>663</v>
      </c>
      <c r="E1023" s="527" t="s">
        <v>56</v>
      </c>
      <c r="F1023" s="528" t="s">
        <v>57</v>
      </c>
      <c r="G1023" s="526" t="s">
        <v>58</v>
      </c>
      <c r="H1023" s="526" t="s">
        <v>580</v>
      </c>
      <c r="I1023" s="527" t="s">
        <v>59</v>
      </c>
      <c r="J1023" s="414" t="s">
        <v>696</v>
      </c>
      <c r="K1023" s="414" t="s">
        <v>697</v>
      </c>
    </row>
    <row r="1024" spans="1:21" ht="13.5" hidden="1" thickBot="1">
      <c r="A1024" s="862" t="s">
        <v>314</v>
      </c>
      <c r="B1024" s="512" t="s">
        <v>454</v>
      </c>
      <c r="C1024" s="523"/>
      <c r="D1024" s="514">
        <v>0</v>
      </c>
      <c r="E1024" s="425">
        <v>0</v>
      </c>
      <c r="F1024" s="514">
        <v>0</v>
      </c>
      <c r="G1024" s="425">
        <v>0</v>
      </c>
      <c r="H1024" s="490">
        <v>0</v>
      </c>
      <c r="I1024" s="425">
        <v>0</v>
      </c>
      <c r="J1024" s="822">
        <f>SUM(D1024:I1024)</f>
        <v>0</v>
      </c>
      <c r="K1024" s="823">
        <f>IF(D1024=0,0,D1024/J1024)</f>
        <v>0</v>
      </c>
      <c r="L1024" s="415"/>
    </row>
    <row r="1025" spans="1:12" hidden="1">
      <c r="A1025" s="862" t="s">
        <v>314</v>
      </c>
      <c r="B1025" s="438" t="s">
        <v>1393</v>
      </c>
      <c r="H1025" s="405"/>
    </row>
    <row r="1026" spans="1:12" hidden="1">
      <c r="A1026" s="862" t="s">
        <v>314</v>
      </c>
      <c r="B1026" s="438" t="s">
        <v>455</v>
      </c>
      <c r="H1026" s="405"/>
    </row>
    <row r="1027" spans="1:12" hidden="1">
      <c r="A1027" s="862" t="s">
        <v>314</v>
      </c>
      <c r="B1027" s="441" t="s">
        <v>959</v>
      </c>
      <c r="H1027" s="405"/>
    </row>
    <row r="1028" spans="1:12" hidden="1">
      <c r="A1028" s="862" t="s">
        <v>314</v>
      </c>
      <c r="B1028" s="419"/>
      <c r="H1028" s="405"/>
    </row>
    <row r="1029" spans="1:12" hidden="1">
      <c r="A1029" s="862" t="s">
        <v>314</v>
      </c>
      <c r="H1029" s="405"/>
    </row>
    <row r="1030" spans="1:12" ht="26.25" hidden="1" thickBot="1">
      <c r="A1030" s="862" t="s">
        <v>314</v>
      </c>
      <c r="B1030" s="507" t="str">
        <f>"Tabell 1 - 9  -  Tilgjengelighet ved sosialtjenesten pr 31.12."</f>
        <v>Tabell 1 - 9  -  Tilgjengelighet ved sosialtjenesten pr 31.12.</v>
      </c>
      <c r="C1030" s="510"/>
      <c r="D1030" s="508"/>
      <c r="E1030" s="529"/>
      <c r="F1030" s="415"/>
      <c r="G1030" s="415"/>
      <c r="H1030" s="415"/>
      <c r="I1030" s="415"/>
      <c r="J1030" s="415"/>
      <c r="K1030" s="415"/>
    </row>
    <row r="1031" spans="1:12" hidden="1">
      <c r="A1031" s="862" t="s">
        <v>314</v>
      </c>
      <c r="B1031" s="421" t="s">
        <v>3</v>
      </c>
      <c r="C1031" s="405"/>
      <c r="D1031" s="520" t="s">
        <v>135</v>
      </c>
      <c r="E1031" s="530" t="s">
        <v>456</v>
      </c>
    </row>
    <row r="1032" spans="1:12" hidden="1">
      <c r="A1032" s="862" t="s">
        <v>314</v>
      </c>
      <c r="B1032" s="421" t="s">
        <v>4</v>
      </c>
      <c r="C1032" s="405"/>
      <c r="D1032" s="530"/>
      <c r="E1032" s="531">
        <v>0</v>
      </c>
    </row>
    <row r="1033" spans="1:12" s="966" customFormat="1" hidden="1">
      <c r="A1033" s="862" t="s">
        <v>314</v>
      </c>
      <c r="B1033" s="421" t="s">
        <v>5</v>
      </c>
      <c r="C1033" s="405"/>
      <c r="D1033" s="530"/>
      <c r="E1033" s="531">
        <v>0</v>
      </c>
      <c r="F1033" s="390"/>
      <c r="G1033" s="390"/>
      <c r="H1033" s="390"/>
      <c r="I1033" s="390"/>
      <c r="J1033" s="390"/>
      <c r="K1033" s="390"/>
      <c r="L1033" s="390"/>
    </row>
    <row r="1034" spans="1:12" ht="13.5" hidden="1" thickBot="1">
      <c r="A1034" s="862" t="s">
        <v>314</v>
      </c>
      <c r="B1034" s="512" t="s">
        <v>6</v>
      </c>
      <c r="C1034" s="425"/>
      <c r="D1034" s="532"/>
      <c r="E1034" s="533">
        <v>0</v>
      </c>
    </row>
    <row r="1035" spans="1:12" hidden="1">
      <c r="A1035" s="862" t="s">
        <v>314</v>
      </c>
      <c r="B1035" s="438" t="s">
        <v>386</v>
      </c>
      <c r="H1035" s="405"/>
    </row>
    <row r="1036" spans="1:12" s="966" customFormat="1" hidden="1">
      <c r="A1036" s="862" t="s">
        <v>314</v>
      </c>
      <c r="B1036" s="438" t="s">
        <v>387</v>
      </c>
      <c r="C1036" s="390"/>
      <c r="D1036" s="390"/>
      <c r="E1036" s="390"/>
      <c r="F1036" s="390"/>
      <c r="G1036" s="390"/>
      <c r="H1036" s="405"/>
      <c r="I1036" s="390"/>
      <c r="J1036" s="390"/>
      <c r="K1036" s="390"/>
      <c r="L1036" s="390"/>
    </row>
    <row r="1037" spans="1:12" hidden="1">
      <c r="A1037" s="862" t="s">
        <v>314</v>
      </c>
    </row>
    <row r="1038" spans="1:12" hidden="1">
      <c r="A1038" s="862" t="s">
        <v>314</v>
      </c>
      <c r="B1038" s="534"/>
      <c r="C1038" s="440"/>
      <c r="L1038" s="415"/>
    </row>
    <row r="1039" spans="1:12" s="966" customFormat="1" ht="13.5" thickBot="1">
      <c r="A1039" s="862"/>
      <c r="B1039" s="534"/>
      <c r="C1039" s="440"/>
      <c r="D1039" s="907"/>
      <c r="E1039" s="907"/>
      <c r="F1039" s="907"/>
      <c r="G1039" s="907"/>
      <c r="H1039" s="907"/>
      <c r="I1039" s="907"/>
      <c r="J1039" s="907"/>
      <c r="K1039" s="907"/>
      <c r="L1039" s="415"/>
    </row>
    <row r="1040" spans="1:12" ht="13.5" thickBot="1">
      <c r="A1040" s="862" t="s">
        <v>1091</v>
      </c>
      <c r="B1040" s="1273" t="s">
        <v>1465</v>
      </c>
      <c r="C1040" s="1274"/>
      <c r="D1040" s="1274"/>
      <c r="E1040" s="1275"/>
      <c r="F1040" s="1276"/>
      <c r="G1040" s="490">
        <v>0</v>
      </c>
      <c r="H1040" s="1073"/>
      <c r="K1040" s="419"/>
    </row>
    <row r="1041" spans="1:12">
      <c r="A1041" s="862" t="s">
        <v>1091</v>
      </c>
      <c r="B1041" s="535" t="s">
        <v>175</v>
      </c>
      <c r="C1041" s="536"/>
      <c r="D1041" s="536"/>
      <c r="E1041" s="536"/>
      <c r="F1041" s="405"/>
      <c r="G1041" s="537"/>
      <c r="H1041" s="405"/>
      <c r="I1041" s="538"/>
      <c r="K1041" s="419"/>
    </row>
    <row r="1042" spans="1:12">
      <c r="A1042" s="862" t="s">
        <v>1091</v>
      </c>
      <c r="B1042" s="450" t="s">
        <v>266</v>
      </c>
      <c r="C1042" s="536"/>
      <c r="D1042" s="536"/>
      <c r="E1042" s="536"/>
      <c r="F1042" s="405"/>
      <c r="G1042" s="537"/>
      <c r="H1042" s="405"/>
      <c r="I1042" s="538"/>
      <c r="K1042" s="419"/>
    </row>
    <row r="1043" spans="1:12">
      <c r="A1043" s="862" t="s">
        <v>1091</v>
      </c>
      <c r="B1043" s="430" t="s">
        <v>267</v>
      </c>
      <c r="C1043" s="439"/>
      <c r="D1043" s="439"/>
      <c r="E1043" s="439"/>
      <c r="F1043" s="539"/>
      <c r="G1043" s="419"/>
      <c r="H1043" s="419"/>
      <c r="I1043" s="419"/>
      <c r="K1043" s="419"/>
    </row>
    <row r="1044" spans="1:12" ht="13.5" thickBot="1">
      <c r="A1044" s="862" t="s">
        <v>1091</v>
      </c>
      <c r="C1044" s="439"/>
      <c r="D1044" s="439"/>
      <c r="E1044" s="439"/>
      <c r="F1044" s="539"/>
      <c r="G1044" s="419"/>
      <c r="H1044" s="419"/>
      <c r="I1044" s="419"/>
      <c r="K1044" s="419"/>
    </row>
    <row r="1045" spans="1:12" ht="13.5" thickBot="1">
      <c r="A1045" s="862" t="s">
        <v>1091</v>
      </c>
      <c r="B1045" s="1273" t="s">
        <v>1466</v>
      </c>
      <c r="C1045" s="1274"/>
      <c r="D1045" s="1274"/>
      <c r="E1045" s="1275"/>
      <c r="F1045" s="1276"/>
      <c r="G1045" s="1276"/>
      <c r="H1045" s="540">
        <v>0</v>
      </c>
      <c r="I1045" s="419"/>
      <c r="K1045" s="419"/>
    </row>
    <row r="1046" spans="1:12" ht="13.5" thickBot="1">
      <c r="A1046" s="862" t="s">
        <v>1091</v>
      </c>
      <c r="B1046" s="541"/>
      <c r="C1046" s="419"/>
      <c r="D1046" s="419"/>
      <c r="E1046" s="419"/>
      <c r="F1046" s="419"/>
      <c r="G1046" s="419"/>
      <c r="H1046" s="419"/>
      <c r="I1046" s="419"/>
      <c r="K1046" s="419"/>
    </row>
    <row r="1047" spans="1:12" ht="13.5" thickBot="1">
      <c r="A1047" s="862" t="s">
        <v>1091</v>
      </c>
      <c r="B1047" s="1277" t="s">
        <v>1467</v>
      </c>
      <c r="C1047" s="1278"/>
      <c r="D1047" s="1278"/>
      <c r="E1047" s="1279"/>
      <c r="F1047" s="542">
        <v>0</v>
      </c>
      <c r="G1047" s="419"/>
      <c r="H1047" s="543"/>
      <c r="I1047" s="419"/>
      <c r="K1047" s="419"/>
      <c r="L1047" s="419"/>
    </row>
    <row r="1048" spans="1:12">
      <c r="A1048" s="862" t="s">
        <v>1091</v>
      </c>
      <c r="B1048" s="544"/>
      <c r="C1048" s="536"/>
      <c r="D1048" s="536"/>
      <c r="E1048" s="536"/>
      <c r="F1048" s="439"/>
      <c r="H1048" s="419"/>
      <c r="I1048" s="419"/>
      <c r="K1048" s="419"/>
      <c r="L1048" s="419"/>
    </row>
    <row r="1049" spans="1:12">
      <c r="A1049" s="862" t="s">
        <v>1091</v>
      </c>
      <c r="C1049" s="419"/>
      <c r="D1049" s="419"/>
      <c r="E1049" s="419"/>
      <c r="F1049" s="419"/>
      <c r="H1049" s="419"/>
      <c r="I1049" s="419"/>
      <c r="K1049" s="419"/>
      <c r="L1049" s="419"/>
    </row>
    <row r="1050" spans="1:12" ht="16.5" thickBot="1">
      <c r="A1050" s="862" t="s">
        <v>1091</v>
      </c>
      <c r="B1050" s="545"/>
      <c r="C1050" s="419"/>
      <c r="D1050" s="419"/>
      <c r="E1050" s="419"/>
      <c r="F1050" s="419"/>
      <c r="G1050" s="419"/>
      <c r="H1050" s="419"/>
      <c r="I1050" s="419"/>
      <c r="L1050" s="419"/>
    </row>
    <row r="1051" spans="1:12" ht="80.45" customHeight="1" thickBot="1">
      <c r="A1051" s="862" t="s">
        <v>1091</v>
      </c>
      <c r="B1051" s="1258" t="s">
        <v>1468</v>
      </c>
      <c r="C1051" s="1280"/>
      <c r="D1051" s="1281" t="s">
        <v>354</v>
      </c>
      <c r="E1051" s="1282" t="s">
        <v>884</v>
      </c>
      <c r="F1051" s="1599" t="s">
        <v>1276</v>
      </c>
      <c r="G1051" s="1600"/>
      <c r="K1051" s="419"/>
      <c r="L1051" s="419"/>
    </row>
    <row r="1052" spans="1:12" ht="25.5" customHeight="1">
      <c r="A1052" s="862" t="s">
        <v>1091</v>
      </c>
      <c r="B1052" s="1595" t="s">
        <v>178</v>
      </c>
      <c r="C1052" s="1596"/>
      <c r="D1052" s="486">
        <v>0</v>
      </c>
      <c r="E1052" s="486">
        <v>0</v>
      </c>
      <c r="F1052" s="1597">
        <v>0</v>
      </c>
      <c r="G1052" s="1598"/>
      <c r="K1052" s="419"/>
      <c r="L1052" s="419"/>
    </row>
    <row r="1053" spans="1:12" ht="22.5" customHeight="1">
      <c r="A1053" s="862" t="s">
        <v>1091</v>
      </c>
      <c r="B1053" s="1506" t="s">
        <v>532</v>
      </c>
      <c r="C1053" s="1507"/>
      <c r="D1053" s="476">
        <v>0</v>
      </c>
      <c r="E1053" s="476">
        <v>0</v>
      </c>
      <c r="F1053" s="1517">
        <v>0</v>
      </c>
      <c r="G1053" s="1518"/>
      <c r="H1053" s="405"/>
      <c r="K1053" s="419"/>
      <c r="L1053" s="419"/>
    </row>
    <row r="1054" spans="1:12" ht="27" customHeight="1" thickBot="1">
      <c r="A1054" s="862" t="s">
        <v>1091</v>
      </c>
      <c r="B1054" s="1506" t="s">
        <v>533</v>
      </c>
      <c r="C1054" s="1507"/>
      <c r="D1054" s="476">
        <v>0</v>
      </c>
      <c r="E1054" s="476">
        <v>0</v>
      </c>
      <c r="F1054" s="1517">
        <v>0</v>
      </c>
      <c r="G1054" s="1518"/>
      <c r="H1054" s="405"/>
      <c r="L1054" s="419"/>
    </row>
    <row r="1055" spans="1:12" ht="13.5" thickBot="1">
      <c r="A1055" s="862" t="s">
        <v>1091</v>
      </c>
      <c r="B1055" s="487" t="s">
        <v>457</v>
      </c>
      <c r="C1055" s="546"/>
      <c r="D1055" s="816">
        <f>SUBTOTAL(9,D1052:D1054)</f>
        <v>0</v>
      </c>
      <c r="E1055" s="816">
        <f>SUBTOTAL(9,E1052:E1054)</f>
        <v>0</v>
      </c>
      <c r="F1055" s="1544">
        <f>SUBTOTAL(9,F1052:F1054)</f>
        <v>0</v>
      </c>
      <c r="G1055" s="1545"/>
      <c r="H1055" s="405"/>
      <c r="K1055" s="419"/>
      <c r="L1055" s="419"/>
    </row>
    <row r="1056" spans="1:12" ht="43.5" customHeight="1">
      <c r="A1056" s="862" t="s">
        <v>1091</v>
      </c>
      <c r="B1056" s="1606" t="s">
        <v>179</v>
      </c>
      <c r="C1056" s="1606"/>
      <c r="D1056" s="1606"/>
      <c r="E1056" s="1606"/>
      <c r="F1056" s="1606"/>
      <c r="G1056" s="1606"/>
      <c r="H1056" s="1606"/>
      <c r="I1056" s="1606"/>
      <c r="J1056" s="1606"/>
      <c r="L1056" s="419"/>
    </row>
    <row r="1057" spans="1:14">
      <c r="A1057" s="862" t="s">
        <v>1091</v>
      </c>
      <c r="B1057" s="547"/>
      <c r="C1057" s="547"/>
      <c r="D1057" s="547"/>
      <c r="E1057" s="547"/>
      <c r="F1057" s="547"/>
      <c r="G1057" s="547"/>
      <c r="H1057" s="547"/>
      <c r="I1057" s="547"/>
      <c r="J1057" s="547"/>
      <c r="L1057" s="419"/>
    </row>
    <row r="1058" spans="1:14" ht="15.75">
      <c r="A1058" s="862" t="s">
        <v>1091</v>
      </c>
      <c r="B1058" s="548"/>
      <c r="C1058" s="547"/>
      <c r="D1058" s="547"/>
      <c r="E1058" s="547"/>
      <c r="F1058" s="547"/>
      <c r="G1058" s="547"/>
      <c r="H1058" s="547"/>
      <c r="I1058" s="547"/>
      <c r="J1058" s="547"/>
      <c r="L1058" s="419"/>
    </row>
    <row r="1059" spans="1:14" ht="15.75">
      <c r="A1059" s="862" t="s">
        <v>1091</v>
      </c>
      <c r="B1059" s="545"/>
      <c r="C1059" s="547"/>
      <c r="D1059" s="547"/>
      <c r="E1059" s="547"/>
      <c r="F1059" s="547"/>
      <c r="G1059" s="547"/>
      <c r="H1059" s="547"/>
      <c r="I1059" s="547"/>
      <c r="J1059" s="547"/>
      <c r="L1059" s="419"/>
    </row>
    <row r="1060" spans="1:14" ht="13.5" thickBot="1">
      <c r="A1060" s="862" t="s">
        <v>1091</v>
      </c>
      <c r="D1060" s="547"/>
      <c r="E1060" s="547"/>
      <c r="F1060" s="547"/>
      <c r="G1060" s="547"/>
      <c r="H1060" s="547"/>
      <c r="I1060" s="547"/>
      <c r="J1060" s="547"/>
      <c r="L1060" s="419"/>
    </row>
    <row r="1061" spans="1:14" s="966" customFormat="1">
      <c r="A1061" s="862" t="s">
        <v>1091</v>
      </c>
      <c r="B1061" s="1611" t="s">
        <v>645</v>
      </c>
      <c r="C1061" s="1612"/>
      <c r="D1061" s="1613"/>
      <c r="E1061" s="1283"/>
      <c r="F1061" s="549"/>
      <c r="G1061" s="419"/>
      <c r="H1061" s="547"/>
      <c r="I1061" s="547"/>
      <c r="J1061" s="547"/>
      <c r="K1061" s="419"/>
      <c r="L1061" s="419"/>
    </row>
    <row r="1062" spans="1:14" s="966" customFormat="1" ht="54" customHeight="1" thickBot="1">
      <c r="A1062" s="862" t="s">
        <v>1091</v>
      </c>
      <c r="B1062" s="1541" t="s">
        <v>1469</v>
      </c>
      <c r="C1062" s="1542"/>
      <c r="D1062" s="1543"/>
      <c r="E1062" s="1243" t="s">
        <v>310</v>
      </c>
      <c r="F1062" s="534"/>
      <c r="G1062" s="543"/>
      <c r="H1062" s="551"/>
      <c r="I1062" s="551"/>
      <c r="J1062" s="551"/>
      <c r="K1062" s="419"/>
      <c r="L1062" s="419"/>
    </row>
    <row r="1063" spans="1:14" s="966" customFormat="1" ht="30.75" customHeight="1">
      <c r="A1063" s="862" t="s">
        <v>1091</v>
      </c>
      <c r="B1063" s="1538" t="s">
        <v>589</v>
      </c>
      <c r="C1063" s="1539"/>
      <c r="D1063" s="1540"/>
      <c r="E1063" s="552">
        <v>0</v>
      </c>
      <c r="F1063" s="439"/>
      <c r="G1063" s="419"/>
      <c r="H1063" s="547"/>
      <c r="I1063" s="547"/>
      <c r="J1063" s="547"/>
      <c r="K1063" s="419"/>
      <c r="L1063" s="419"/>
    </row>
    <row r="1064" spans="1:14" s="966" customFormat="1" ht="27" customHeight="1">
      <c r="A1064" s="862" t="s">
        <v>1091</v>
      </c>
      <c r="B1064" s="1522" t="s">
        <v>536</v>
      </c>
      <c r="C1064" s="1523"/>
      <c r="D1064" s="1524"/>
      <c r="E1064" s="553">
        <v>0</v>
      </c>
      <c r="F1064" s="439"/>
      <c r="G1064" s="419"/>
      <c r="H1064" s="547"/>
      <c r="I1064" s="547"/>
      <c r="J1064" s="547"/>
      <c r="K1064" s="419"/>
      <c r="L1064" s="419"/>
    </row>
    <row r="1065" spans="1:14" s="966" customFormat="1" ht="26.25" customHeight="1" thickBot="1">
      <c r="A1065" s="862" t="s">
        <v>1091</v>
      </c>
      <c r="B1065" s="1519" t="s">
        <v>542</v>
      </c>
      <c r="C1065" s="1520"/>
      <c r="D1065" s="1521"/>
      <c r="E1065" s="554">
        <v>0</v>
      </c>
      <c r="F1065" s="439"/>
      <c r="G1065" s="419"/>
      <c r="H1065" s="547"/>
      <c r="I1065" s="547"/>
      <c r="J1065" s="547"/>
      <c r="K1065" s="419"/>
      <c r="L1065" s="419"/>
    </row>
    <row r="1066" spans="1:14" s="966" customFormat="1" ht="13.5" thickBot="1">
      <c r="A1066" s="862" t="s">
        <v>1091</v>
      </c>
      <c r="B1066" s="1607" t="s">
        <v>650</v>
      </c>
      <c r="C1066" s="1608"/>
      <c r="D1066" s="1609"/>
      <c r="E1066" s="820">
        <f>SUM(E1063:E1065)</f>
        <v>0</v>
      </c>
      <c r="F1066" s="439"/>
      <c r="G1066" s="419"/>
      <c r="H1066" s="547"/>
      <c r="I1066" s="547"/>
      <c r="J1066" s="547"/>
      <c r="K1066" s="419"/>
      <c r="L1066" s="419"/>
    </row>
    <row r="1067" spans="1:14" s="966" customFormat="1">
      <c r="A1067" s="862" t="s">
        <v>1091</v>
      </c>
      <c r="B1067" s="1610" t="s">
        <v>563</v>
      </c>
      <c r="C1067" s="1610"/>
      <c r="D1067" s="1610"/>
      <c r="E1067" s="1610"/>
      <c r="F1067" s="1610"/>
      <c r="G1067" s="1610"/>
      <c r="H1067" s="1610"/>
      <c r="I1067" s="1610"/>
      <c r="J1067" s="1610"/>
      <c r="K1067" s="419"/>
      <c r="L1067" s="419"/>
    </row>
    <row r="1068" spans="1:14" s="966" customFormat="1">
      <c r="A1068" s="862" t="s">
        <v>1091</v>
      </c>
      <c r="B1068" s="555" t="s">
        <v>564</v>
      </c>
      <c r="C1068" s="441"/>
      <c r="D1068" s="419"/>
      <c r="E1068" s="419"/>
      <c r="F1068" s="419"/>
      <c r="G1068" s="419"/>
      <c r="H1068" s="547"/>
      <c r="I1068" s="547"/>
      <c r="J1068" s="547"/>
      <c r="K1068" s="419"/>
      <c r="L1068" s="419"/>
    </row>
    <row r="1069" spans="1:14" s="966" customFormat="1">
      <c r="A1069" s="862" t="s">
        <v>1091</v>
      </c>
      <c r="B1069" s="555" t="s">
        <v>565</v>
      </c>
      <c r="C1069" s="441"/>
      <c r="D1069" s="419"/>
      <c r="E1069" s="419"/>
      <c r="F1069" s="419"/>
      <c r="G1069" s="419"/>
      <c r="H1069" s="547"/>
      <c r="I1069" s="547"/>
      <c r="J1069" s="547"/>
      <c r="K1069" s="419"/>
      <c r="L1069" s="419"/>
    </row>
    <row r="1070" spans="1:14" s="966" customFormat="1">
      <c r="A1070" s="862" t="s">
        <v>1091</v>
      </c>
      <c r="B1070" s="430"/>
      <c r="C1070" s="491"/>
      <c r="D1070" s="390"/>
      <c r="E1070" s="390"/>
      <c r="F1070" s="390"/>
      <c r="G1070" s="390"/>
      <c r="H1070" s="547"/>
      <c r="I1070" s="547"/>
      <c r="J1070" s="547"/>
      <c r="K1070" s="419"/>
      <c r="L1070" s="419"/>
    </row>
    <row r="1071" spans="1:14">
      <c r="A1071" s="862" t="s">
        <v>1091</v>
      </c>
      <c r="B1071" s="391"/>
      <c r="C1071" s="491"/>
      <c r="H1071" s="547"/>
      <c r="I1071" s="547"/>
      <c r="J1071" s="547"/>
      <c r="L1071" s="419"/>
      <c r="N1071" s="8" t="s">
        <v>135</v>
      </c>
    </row>
    <row r="1072" spans="1:14" ht="13.5" thickBot="1">
      <c r="A1072" s="862" t="s">
        <v>1091</v>
      </c>
      <c r="B1072" s="556"/>
      <c r="C1072" s="557"/>
      <c r="D1072" s="557"/>
      <c r="E1072" s="439"/>
      <c r="F1072" s="439"/>
      <c r="G1072" s="439"/>
      <c r="L1072" s="419"/>
    </row>
    <row r="1073" spans="1:15">
      <c r="A1073" s="862" t="s">
        <v>1091</v>
      </c>
      <c r="B1073" s="1226" t="s">
        <v>258</v>
      </c>
      <c r="C1073" s="1228"/>
      <c r="D1073" s="1284"/>
      <c r="K1073" s="419"/>
      <c r="L1073" s="419"/>
    </row>
    <row r="1074" spans="1:15" ht="39" thickBot="1">
      <c r="A1074" s="862" t="s">
        <v>1091</v>
      </c>
      <c r="B1074" s="1241" t="s">
        <v>1470</v>
      </c>
      <c r="C1074" s="1285"/>
      <c r="D1074" s="1286" t="s">
        <v>310</v>
      </c>
      <c r="K1074" s="419"/>
      <c r="L1074" s="419"/>
    </row>
    <row r="1075" spans="1:15">
      <c r="A1075" s="862" t="s">
        <v>1091</v>
      </c>
      <c r="B1075" s="560" t="s">
        <v>566</v>
      </c>
      <c r="C1075" s="520"/>
      <c r="D1075" s="561">
        <v>0</v>
      </c>
      <c r="E1075" s="419"/>
      <c r="F1075" s="419"/>
      <c r="G1075" s="419"/>
      <c r="H1075" s="419"/>
      <c r="K1075" s="419"/>
      <c r="L1075" s="419"/>
    </row>
    <row r="1076" spans="1:15">
      <c r="A1076" s="862" t="s">
        <v>1091</v>
      </c>
      <c r="B1076" s="472" t="s">
        <v>643</v>
      </c>
      <c r="C1076" s="520"/>
      <c r="D1076" s="562">
        <v>0</v>
      </c>
      <c r="E1076" s="419"/>
      <c r="F1076" s="419"/>
      <c r="G1076" s="419"/>
      <c r="H1076" s="419"/>
      <c r="K1076" s="419"/>
      <c r="L1076" s="419"/>
    </row>
    <row r="1077" spans="1:15" s="861" customFormat="1">
      <c r="A1077" s="862" t="s">
        <v>1091</v>
      </c>
      <c r="B1077" s="472" t="s">
        <v>540</v>
      </c>
      <c r="C1077" s="520"/>
      <c r="D1077" s="562">
        <v>0</v>
      </c>
      <c r="E1077" s="419"/>
      <c r="F1077" s="419"/>
      <c r="G1077" s="419"/>
      <c r="H1077" s="419"/>
      <c r="I1077" s="390"/>
      <c r="J1077" s="390"/>
      <c r="K1077" s="419"/>
      <c r="L1077" s="419"/>
      <c r="M1077" s="861" t="s">
        <v>135</v>
      </c>
    </row>
    <row r="1078" spans="1:15">
      <c r="A1078" s="862" t="s">
        <v>1091</v>
      </c>
      <c r="B1078" s="472" t="s">
        <v>590</v>
      </c>
      <c r="C1078" s="520"/>
      <c r="D1078" s="562">
        <v>0</v>
      </c>
      <c r="E1078" s="419"/>
      <c r="F1078" s="419"/>
      <c r="H1078" s="419"/>
      <c r="K1078" s="419"/>
      <c r="L1078" s="419"/>
    </row>
    <row r="1079" spans="1:15" s="966" customFormat="1">
      <c r="A1079" s="862" t="s">
        <v>1091</v>
      </c>
      <c r="B1079" s="472" t="s">
        <v>591</v>
      </c>
      <c r="C1079" s="520"/>
      <c r="D1079" s="562">
        <v>0</v>
      </c>
      <c r="E1079" s="419"/>
      <c r="F1079" s="419"/>
      <c r="G1079" s="419"/>
      <c r="H1079" s="419"/>
      <c r="I1079" s="390"/>
      <c r="J1079" s="390"/>
      <c r="K1079" s="419"/>
      <c r="L1079" s="419"/>
    </row>
    <row r="1080" spans="1:15" s="966" customFormat="1">
      <c r="A1080" s="862" t="s">
        <v>1091</v>
      </c>
      <c r="B1080" s="472" t="s">
        <v>644</v>
      </c>
      <c r="C1080" s="520"/>
      <c r="D1080" s="562">
        <v>0</v>
      </c>
      <c r="E1080" s="419"/>
      <c r="F1080" s="419"/>
      <c r="G1080" s="419"/>
      <c r="H1080" s="419"/>
      <c r="I1080" s="390"/>
      <c r="J1080" s="390"/>
      <c r="K1080" s="419"/>
      <c r="L1080" s="419"/>
    </row>
    <row r="1081" spans="1:15" s="966" customFormat="1">
      <c r="A1081" s="862" t="s">
        <v>1091</v>
      </c>
      <c r="B1081" s="472" t="s">
        <v>537</v>
      </c>
      <c r="C1081" s="520"/>
      <c r="D1081" s="562">
        <v>0</v>
      </c>
      <c r="E1081" s="419"/>
      <c r="F1081" s="419"/>
      <c r="G1081" s="419"/>
      <c r="H1081" s="419"/>
      <c r="I1081" s="390"/>
      <c r="J1081" s="390"/>
      <c r="K1081" s="419"/>
      <c r="L1081" s="419"/>
    </row>
    <row r="1082" spans="1:15" s="966" customFormat="1" ht="13.5" thickBot="1">
      <c r="A1082" s="862" t="s">
        <v>1091</v>
      </c>
      <c r="B1082" s="472" t="s">
        <v>541</v>
      </c>
      <c r="C1082" s="520"/>
      <c r="D1082" s="562">
        <v>0</v>
      </c>
      <c r="E1082" s="419"/>
      <c r="F1082" s="419"/>
      <c r="G1082" s="419"/>
      <c r="H1082" s="419"/>
      <c r="I1082" s="390"/>
      <c r="J1082" s="390"/>
      <c r="K1082" s="419"/>
      <c r="L1082" s="419"/>
    </row>
    <row r="1083" spans="1:15" ht="13.5" thickBot="1">
      <c r="A1083" s="862" t="s">
        <v>1091</v>
      </c>
      <c r="B1083" s="563" t="s">
        <v>650</v>
      </c>
      <c r="C1083" s="546"/>
      <c r="D1083" s="816">
        <f>SUBTOTAL(9,D1075:D1082)</f>
        <v>0</v>
      </c>
      <c r="E1083" s="419"/>
      <c r="F1083" s="419"/>
      <c r="G1083" s="419"/>
      <c r="H1083" s="419"/>
      <c r="K1083" s="419"/>
      <c r="L1083" s="419"/>
    </row>
    <row r="1084" spans="1:15">
      <c r="A1084" s="862" t="s">
        <v>1091</v>
      </c>
      <c r="B1084" s="564" t="s">
        <v>538</v>
      </c>
      <c r="C1084" s="565"/>
      <c r="D1084" s="566">
        <v>0</v>
      </c>
      <c r="E1084" s="419"/>
      <c r="F1084" s="419"/>
      <c r="G1084" s="419"/>
      <c r="H1084" s="419"/>
      <c r="K1084" s="419"/>
      <c r="L1084" s="419"/>
    </row>
    <row r="1085" spans="1:15" ht="13.5" thickBot="1">
      <c r="A1085" s="862" t="s">
        <v>1091</v>
      </c>
      <c r="B1085" s="472" t="s">
        <v>539</v>
      </c>
      <c r="C1085" s="520"/>
      <c r="D1085" s="562">
        <v>0</v>
      </c>
      <c r="E1085" s="419"/>
      <c r="F1085" s="419"/>
      <c r="G1085" s="419"/>
      <c r="H1085" s="419"/>
      <c r="K1085" s="419"/>
      <c r="L1085" s="419"/>
    </row>
    <row r="1086" spans="1:15" ht="13.5" thickBot="1">
      <c r="A1086" s="862" t="s">
        <v>1091</v>
      </c>
      <c r="B1086" s="563" t="s">
        <v>650</v>
      </c>
      <c r="C1086" s="546"/>
      <c r="D1086" s="816">
        <f>SUBTOTAL(9,D1084:D1085)</f>
        <v>0</v>
      </c>
      <c r="E1086" s="419"/>
      <c r="F1086" s="419"/>
      <c r="G1086" s="419"/>
      <c r="H1086" s="419"/>
      <c r="K1086" s="419"/>
      <c r="L1086" s="419"/>
    </row>
    <row r="1087" spans="1:15">
      <c r="A1087" s="862" t="s">
        <v>1091</v>
      </c>
      <c r="B1087" s="567" t="s">
        <v>560</v>
      </c>
      <c r="C1087" s="568"/>
      <c r="D1087" s="568"/>
      <c r="E1087" s="568"/>
      <c r="F1087" s="568"/>
      <c r="G1087" s="568"/>
      <c r="H1087" s="568"/>
      <c r="I1087" s="568"/>
      <c r="J1087" s="568"/>
      <c r="K1087" s="419"/>
      <c r="L1087" s="419"/>
    </row>
    <row r="1088" spans="1:15">
      <c r="A1088" s="862" t="s">
        <v>1091</v>
      </c>
      <c r="B1088" s="430" t="s">
        <v>561</v>
      </c>
      <c r="C1088" s="419"/>
      <c r="D1088" s="419"/>
      <c r="E1088" s="419"/>
      <c r="F1088" s="419"/>
      <c r="G1088" s="419"/>
      <c r="H1088" s="419"/>
      <c r="K1088" s="419"/>
      <c r="L1088" s="419"/>
      <c r="O1088" s="8" t="s">
        <v>135</v>
      </c>
    </row>
    <row r="1089" spans="1:12">
      <c r="A1089" s="862" t="s">
        <v>1091</v>
      </c>
      <c r="B1089" s="569" t="s">
        <v>562</v>
      </c>
      <c r="C1089" s="419"/>
      <c r="D1089" s="419"/>
      <c r="E1089" s="419"/>
      <c r="F1089" s="419"/>
      <c r="G1089" s="419"/>
      <c r="H1089" s="419"/>
      <c r="K1089" s="419"/>
      <c r="L1089" s="419"/>
    </row>
    <row r="1090" spans="1:12" ht="13.5" thickBot="1">
      <c r="A1090" s="862" t="s">
        <v>1091</v>
      </c>
      <c r="B1090" s="569"/>
      <c r="C1090" s="419"/>
      <c r="D1090" s="419"/>
      <c r="E1090" s="419"/>
      <c r="F1090" s="419"/>
      <c r="G1090" s="419"/>
      <c r="H1090" s="419"/>
      <c r="K1090" s="419"/>
      <c r="L1090" s="419"/>
    </row>
    <row r="1091" spans="1:12">
      <c r="A1091" s="862" t="s">
        <v>1091</v>
      </c>
      <c r="B1091" s="1226" t="s">
        <v>594</v>
      </c>
      <c r="C1091" s="1228"/>
      <c r="D1091" s="1284"/>
      <c r="E1091" s="419"/>
      <c r="F1091" s="419"/>
      <c r="G1091" s="419"/>
      <c r="H1091" s="419"/>
      <c r="K1091" s="419"/>
      <c r="L1091" s="419"/>
    </row>
    <row r="1092" spans="1:12" ht="39" thickBot="1">
      <c r="A1092" s="862" t="s">
        <v>1091</v>
      </c>
      <c r="B1092" s="1287" t="s">
        <v>1475</v>
      </c>
      <c r="C1092" s="1285"/>
      <c r="D1092" s="1286" t="s">
        <v>310</v>
      </c>
      <c r="E1092" s="419"/>
      <c r="F1092" s="419"/>
      <c r="G1092" s="419"/>
      <c r="H1092" s="419"/>
      <c r="K1092" s="419"/>
      <c r="L1092" s="419"/>
    </row>
    <row r="1093" spans="1:12">
      <c r="A1093" s="862" t="s">
        <v>1091</v>
      </c>
      <c r="B1093" s="560" t="s">
        <v>566</v>
      </c>
      <c r="C1093" s="520"/>
      <c r="D1093" s="561">
        <v>0</v>
      </c>
      <c r="E1093" s="419"/>
      <c r="F1093" s="419"/>
      <c r="G1093" s="419"/>
      <c r="H1093" s="419"/>
      <c r="K1093" s="419"/>
      <c r="L1093" s="419"/>
    </row>
    <row r="1094" spans="1:12" s="3" customFormat="1">
      <c r="A1094" s="862" t="s">
        <v>1091</v>
      </c>
      <c r="B1094" s="472" t="s">
        <v>643</v>
      </c>
      <c r="C1094" s="520"/>
      <c r="D1094" s="562">
        <v>0</v>
      </c>
      <c r="E1094" s="419"/>
      <c r="F1094" s="419"/>
      <c r="G1094" s="419"/>
      <c r="H1094" s="419"/>
      <c r="I1094" s="390"/>
      <c r="J1094" s="390"/>
      <c r="K1094" s="419"/>
      <c r="L1094" s="419"/>
    </row>
    <row r="1095" spans="1:12">
      <c r="A1095" s="862" t="s">
        <v>1091</v>
      </c>
      <c r="B1095" s="472" t="s">
        <v>540</v>
      </c>
      <c r="C1095" s="520"/>
      <c r="D1095" s="562">
        <v>0</v>
      </c>
      <c r="E1095" s="419"/>
      <c r="F1095" s="419"/>
      <c r="G1095" s="419"/>
      <c r="H1095" s="419"/>
      <c r="K1095" s="419"/>
      <c r="L1095" s="419"/>
    </row>
    <row r="1096" spans="1:12">
      <c r="A1096" s="862" t="s">
        <v>1091</v>
      </c>
      <c r="B1096" s="472" t="s">
        <v>590</v>
      </c>
      <c r="C1096" s="520"/>
      <c r="D1096" s="562">
        <v>0</v>
      </c>
      <c r="E1096" s="419"/>
      <c r="F1096" s="419"/>
      <c r="G1096" s="419"/>
      <c r="H1096" s="419"/>
      <c r="K1096" s="419"/>
      <c r="L1096" s="419"/>
    </row>
    <row r="1097" spans="1:12">
      <c r="A1097" s="862" t="s">
        <v>1091</v>
      </c>
      <c r="B1097" s="472" t="s">
        <v>591</v>
      </c>
      <c r="C1097" s="520"/>
      <c r="D1097" s="562">
        <v>0</v>
      </c>
      <c r="E1097" s="419"/>
      <c r="F1097" s="419"/>
      <c r="G1097" s="419"/>
      <c r="H1097" s="419"/>
      <c r="K1097" s="419"/>
      <c r="L1097" s="419"/>
    </row>
    <row r="1098" spans="1:12">
      <c r="A1098" s="862" t="s">
        <v>1091</v>
      </c>
      <c r="B1098" s="472" t="s">
        <v>644</v>
      </c>
      <c r="C1098" s="520"/>
      <c r="D1098" s="562">
        <v>0</v>
      </c>
      <c r="E1098" s="419"/>
      <c r="F1098" s="419"/>
      <c r="G1098" s="419"/>
      <c r="H1098" s="419"/>
      <c r="K1098" s="419"/>
      <c r="L1098" s="419"/>
    </row>
    <row r="1099" spans="1:12">
      <c r="A1099" s="862" t="s">
        <v>1091</v>
      </c>
      <c r="B1099" s="472" t="s">
        <v>537</v>
      </c>
      <c r="C1099" s="520"/>
      <c r="D1099" s="562">
        <v>0</v>
      </c>
      <c r="E1099" s="419"/>
      <c r="F1099" s="419"/>
      <c r="G1099" s="419"/>
      <c r="H1099" s="419"/>
      <c r="K1099" s="419"/>
      <c r="L1099" s="419"/>
    </row>
    <row r="1100" spans="1:12" s="3" customFormat="1" ht="13.5" thickBot="1">
      <c r="A1100" s="862" t="s">
        <v>1091</v>
      </c>
      <c r="B1100" s="472" t="s">
        <v>541</v>
      </c>
      <c r="C1100" s="520"/>
      <c r="D1100" s="562">
        <v>0</v>
      </c>
      <c r="E1100" s="419"/>
      <c r="F1100" s="419"/>
      <c r="G1100" s="419"/>
      <c r="H1100" s="419"/>
      <c r="I1100" s="390"/>
      <c r="J1100" s="390"/>
      <c r="K1100" s="419"/>
      <c r="L1100" s="419"/>
    </row>
    <row r="1101" spans="1:12" s="3" customFormat="1" ht="13.5" thickBot="1">
      <c r="A1101" s="862" t="s">
        <v>1091</v>
      </c>
      <c r="B1101" s="563" t="s">
        <v>650</v>
      </c>
      <c r="C1101" s="546"/>
      <c r="D1101" s="816">
        <f>SUBTOTAL(9,D1093:D1100)</f>
        <v>0</v>
      </c>
      <c r="E1101" s="419"/>
      <c r="F1101" s="419"/>
      <c r="G1101" s="419"/>
      <c r="H1101" s="419"/>
      <c r="I1101" s="390"/>
      <c r="J1101" s="390"/>
      <c r="K1101" s="419"/>
      <c r="L1101" s="419"/>
    </row>
    <row r="1102" spans="1:12" s="3" customFormat="1">
      <c r="A1102" s="862" t="s">
        <v>1091</v>
      </c>
      <c r="B1102" s="564" t="s">
        <v>538</v>
      </c>
      <c r="C1102" s="565"/>
      <c r="D1102" s="566">
        <v>0</v>
      </c>
      <c r="E1102" s="419"/>
      <c r="F1102" s="419"/>
      <c r="G1102" s="419"/>
      <c r="H1102" s="419"/>
      <c r="I1102" s="390"/>
      <c r="J1102" s="390"/>
      <c r="K1102" s="419"/>
      <c r="L1102" s="419"/>
    </row>
    <row r="1103" spans="1:12" s="3" customFormat="1" ht="13.5" thickBot="1">
      <c r="A1103" s="862" t="s">
        <v>1091</v>
      </c>
      <c r="B1103" s="472" t="s">
        <v>539</v>
      </c>
      <c r="C1103" s="520"/>
      <c r="D1103" s="562">
        <v>0</v>
      </c>
      <c r="E1103" s="419"/>
      <c r="F1103" s="419"/>
      <c r="G1103" s="419"/>
      <c r="H1103" s="419"/>
      <c r="I1103" s="390"/>
      <c r="J1103" s="390"/>
      <c r="K1103" s="419"/>
      <c r="L1103" s="419"/>
    </row>
    <row r="1104" spans="1:12" s="185" customFormat="1" ht="13.5" thickBot="1">
      <c r="A1104" s="862" t="s">
        <v>1091</v>
      </c>
      <c r="B1104" s="563" t="s">
        <v>650</v>
      </c>
      <c r="C1104" s="546"/>
      <c r="D1104" s="816">
        <f>SUBTOTAL(9,D1102:D1103)</f>
        <v>0</v>
      </c>
      <c r="E1104" s="419"/>
      <c r="F1104" s="419"/>
      <c r="G1104" s="419"/>
      <c r="H1104" s="419"/>
      <c r="I1104" s="390"/>
      <c r="J1104" s="390"/>
      <c r="K1104" s="419"/>
      <c r="L1104" s="419"/>
    </row>
    <row r="1105" spans="1:16" s="185" customFormat="1">
      <c r="A1105" s="862" t="s">
        <v>1091</v>
      </c>
      <c r="B1105" s="567" t="s">
        <v>560</v>
      </c>
      <c r="C1105" s="439"/>
      <c r="D1105" s="440"/>
      <c r="E1105" s="419"/>
      <c r="F1105" s="419"/>
      <c r="G1105" s="419"/>
      <c r="H1105" s="419"/>
      <c r="I1105" s="390"/>
      <c r="J1105" s="390"/>
      <c r="K1105" s="419"/>
      <c r="L1105" s="419"/>
      <c r="O1105" s="1048"/>
    </row>
    <row r="1106" spans="1:16" s="185" customFormat="1">
      <c r="A1106" s="862" t="s">
        <v>1091</v>
      </c>
      <c r="B1106" s="430" t="s">
        <v>561</v>
      </c>
      <c r="C1106" s="440"/>
      <c r="D1106" s="419"/>
      <c r="E1106" s="419"/>
      <c r="F1106" s="419"/>
      <c r="G1106" s="419"/>
      <c r="H1106" s="419"/>
      <c r="I1106" s="390"/>
      <c r="J1106" s="390"/>
      <c r="K1106" s="419"/>
      <c r="L1106" s="419"/>
    </row>
    <row r="1107" spans="1:16">
      <c r="A1107" s="862" t="s">
        <v>1091</v>
      </c>
      <c r="B1107" s="569" t="s">
        <v>562</v>
      </c>
      <c r="C1107" s="419"/>
      <c r="D1107" s="419"/>
      <c r="E1107" s="419"/>
      <c r="F1107" s="419"/>
      <c r="G1107" s="419"/>
      <c r="H1107" s="419"/>
      <c r="K1107" s="419"/>
      <c r="L1107" s="419"/>
    </row>
    <row r="1108" spans="1:16" ht="13.5" thickBot="1">
      <c r="A1108" s="862" t="s">
        <v>1091</v>
      </c>
      <c r="B1108" s="569"/>
      <c r="C1108" s="419"/>
      <c r="D1108" s="419"/>
      <c r="E1108" s="419"/>
      <c r="F1108" s="419"/>
      <c r="G1108" s="419"/>
      <c r="H1108" s="419"/>
      <c r="K1108" s="419"/>
      <c r="L1108" s="419"/>
    </row>
    <row r="1109" spans="1:16">
      <c r="A1109" s="862" t="s">
        <v>1091</v>
      </c>
      <c r="B1109" s="515" t="s">
        <v>593</v>
      </c>
      <c r="C1109" s="517"/>
      <c r="D1109" s="558"/>
      <c r="E1109" s="419"/>
      <c r="F1109" s="419"/>
      <c r="G1109" s="419"/>
      <c r="H1109" s="419"/>
      <c r="K1109" s="419"/>
      <c r="L1109" s="419"/>
    </row>
    <row r="1110" spans="1:16" ht="51.75" customHeight="1" thickBot="1">
      <c r="A1110" s="862" t="s">
        <v>1091</v>
      </c>
      <c r="B1110" s="1536" t="s">
        <v>1476</v>
      </c>
      <c r="C1110" s="1537"/>
      <c r="D1110" s="559" t="s">
        <v>310</v>
      </c>
      <c r="E1110" s="419"/>
      <c r="F1110" s="419"/>
      <c r="G1110" s="419"/>
      <c r="H1110" s="419"/>
      <c r="I1110" s="390" t="s">
        <v>135</v>
      </c>
      <c r="K1110" s="419"/>
      <c r="L1110" s="419"/>
    </row>
    <row r="1111" spans="1:16">
      <c r="A1111" s="862" t="s">
        <v>1091</v>
      </c>
      <c r="B1111" s="560" t="s">
        <v>566</v>
      </c>
      <c r="C1111" s="520"/>
      <c r="D1111" s="561">
        <v>0</v>
      </c>
      <c r="E1111" s="419"/>
      <c r="F1111" s="419"/>
      <c r="G1111" s="419"/>
      <c r="H1111" s="419"/>
      <c r="K1111" s="419"/>
      <c r="L1111" s="419"/>
    </row>
    <row r="1112" spans="1:16">
      <c r="A1112" s="862" t="s">
        <v>1091</v>
      </c>
      <c r="B1112" s="472" t="s">
        <v>643</v>
      </c>
      <c r="C1112" s="520"/>
      <c r="D1112" s="562">
        <v>0</v>
      </c>
      <c r="E1112" s="419"/>
      <c r="F1112" s="419"/>
      <c r="G1112" s="419"/>
      <c r="H1112" s="419"/>
      <c r="K1112" s="419"/>
      <c r="L1112" s="419"/>
    </row>
    <row r="1113" spans="1:16">
      <c r="A1113" s="862" t="s">
        <v>1091</v>
      </c>
      <c r="B1113" s="472" t="s">
        <v>540</v>
      </c>
      <c r="C1113" s="520"/>
      <c r="D1113" s="562">
        <v>0</v>
      </c>
      <c r="E1113" s="419"/>
      <c r="F1113" s="419"/>
      <c r="G1113" s="419"/>
      <c r="H1113" s="419"/>
      <c r="K1113" s="419"/>
      <c r="L1113" s="419"/>
      <c r="P1113" s="8" t="s">
        <v>135</v>
      </c>
    </row>
    <row r="1114" spans="1:16">
      <c r="A1114" s="862" t="s">
        <v>1091</v>
      </c>
      <c r="B1114" s="472" t="s">
        <v>590</v>
      </c>
      <c r="C1114" s="520"/>
      <c r="D1114" s="562">
        <v>0</v>
      </c>
      <c r="E1114" s="419"/>
      <c r="F1114" s="419"/>
      <c r="G1114" s="419"/>
      <c r="H1114" s="419"/>
      <c r="K1114" s="419"/>
      <c r="L1114" s="419"/>
    </row>
    <row r="1115" spans="1:16">
      <c r="A1115" s="862" t="s">
        <v>1091</v>
      </c>
      <c r="B1115" s="472" t="s">
        <v>591</v>
      </c>
      <c r="C1115" s="520"/>
      <c r="D1115" s="562">
        <v>0</v>
      </c>
      <c r="E1115" s="419"/>
      <c r="F1115" s="419"/>
      <c r="G1115" s="419"/>
      <c r="H1115" s="419"/>
      <c r="K1115" s="419"/>
      <c r="L1115" s="419"/>
    </row>
    <row r="1116" spans="1:16" s="861" customFormat="1">
      <c r="A1116" s="862" t="s">
        <v>1091</v>
      </c>
      <c r="B1116" s="472" t="s">
        <v>644</v>
      </c>
      <c r="C1116" s="520"/>
      <c r="D1116" s="562">
        <v>0</v>
      </c>
      <c r="E1116" s="419"/>
      <c r="F1116" s="419"/>
      <c r="G1116" s="419"/>
      <c r="H1116" s="419"/>
      <c r="I1116" s="390"/>
      <c r="J1116" s="390"/>
      <c r="K1116" s="419"/>
      <c r="L1116" s="419"/>
    </row>
    <row r="1117" spans="1:16">
      <c r="A1117" s="862" t="s">
        <v>1091</v>
      </c>
      <c r="B1117" s="472" t="s">
        <v>537</v>
      </c>
      <c r="C1117" s="520"/>
      <c r="D1117" s="562">
        <v>0</v>
      </c>
      <c r="E1117" s="419"/>
      <c r="F1117" s="419"/>
      <c r="G1117" s="419"/>
      <c r="H1117" s="419"/>
      <c r="K1117" s="419"/>
      <c r="L1117" s="419"/>
    </row>
    <row r="1118" spans="1:16" ht="13.5" thickBot="1">
      <c r="A1118" s="862" t="s">
        <v>1091</v>
      </c>
      <c r="B1118" s="472" t="s">
        <v>541</v>
      </c>
      <c r="C1118" s="520"/>
      <c r="D1118" s="562">
        <v>0</v>
      </c>
      <c r="E1118" s="419"/>
      <c r="F1118" s="419"/>
      <c r="G1118" s="419"/>
      <c r="H1118" s="419"/>
      <c r="K1118" s="419"/>
      <c r="L1118" s="419"/>
    </row>
    <row r="1119" spans="1:16" ht="13.5" thickBot="1">
      <c r="A1119" s="862" t="s">
        <v>1091</v>
      </c>
      <c r="B1119" s="563" t="s">
        <v>329</v>
      </c>
      <c r="C1119" s="546"/>
      <c r="D1119" s="816">
        <f>SUBTOTAL(9,D1111:D1118)</f>
        <v>0</v>
      </c>
      <c r="E1119" s="419"/>
      <c r="F1119" s="419"/>
      <c r="G1119" s="419"/>
      <c r="H1119" s="419"/>
      <c r="K1119" s="419"/>
      <c r="L1119" s="419"/>
    </row>
    <row r="1120" spans="1:16">
      <c r="A1120" s="862" t="s">
        <v>1091</v>
      </c>
      <c r="B1120" s="564" t="s">
        <v>538</v>
      </c>
      <c r="C1120" s="565"/>
      <c r="D1120" s="566">
        <v>0</v>
      </c>
      <c r="E1120" s="419"/>
      <c r="F1120" s="419"/>
      <c r="G1120" s="419"/>
      <c r="H1120" s="419"/>
      <c r="K1120" s="419"/>
      <c r="L1120" s="419"/>
    </row>
    <row r="1121" spans="1:12" ht="13.5" thickBot="1">
      <c r="A1121" s="862" t="s">
        <v>1091</v>
      </c>
      <c r="B1121" s="472" t="s">
        <v>539</v>
      </c>
      <c r="C1121" s="520"/>
      <c r="D1121" s="562">
        <v>0</v>
      </c>
      <c r="E1121" s="419"/>
      <c r="F1121" s="419"/>
      <c r="G1121" s="419"/>
      <c r="H1121" s="419"/>
      <c r="K1121" s="419"/>
      <c r="L1121" s="419"/>
    </row>
    <row r="1122" spans="1:12" ht="13.5" thickBot="1">
      <c r="A1122" s="862" t="s">
        <v>1091</v>
      </c>
      <c r="B1122" s="563" t="s">
        <v>329</v>
      </c>
      <c r="C1122" s="546"/>
      <c r="D1122" s="816">
        <f>SUBTOTAL(9,D1120:D1121)</f>
        <v>0</v>
      </c>
      <c r="K1122" s="419"/>
      <c r="L1122" s="419"/>
    </row>
    <row r="1123" spans="1:12">
      <c r="A1123" s="862" t="s">
        <v>1091</v>
      </c>
      <c r="B1123" s="567" t="s">
        <v>560</v>
      </c>
      <c r="C1123" s="439"/>
      <c r="D1123" s="440"/>
      <c r="K1123" s="419"/>
      <c r="L1123" s="419"/>
    </row>
    <row r="1124" spans="1:12">
      <c r="A1124" s="862" t="s">
        <v>1091</v>
      </c>
      <c r="B1124" s="430" t="s">
        <v>561</v>
      </c>
      <c r="K1124" s="419"/>
      <c r="L1124" s="419"/>
    </row>
    <row r="1125" spans="1:12">
      <c r="A1125" s="862" t="s">
        <v>1091</v>
      </c>
      <c r="B1125" s="569" t="s">
        <v>562</v>
      </c>
      <c r="K1125" s="419"/>
      <c r="L1125" s="419"/>
    </row>
    <row r="1126" spans="1:12" ht="13.5" thickBot="1">
      <c r="A1126" s="862" t="s">
        <v>1054</v>
      </c>
      <c r="L1126" s="419"/>
    </row>
    <row r="1127" spans="1:12">
      <c r="A1127" s="862" t="s">
        <v>1054</v>
      </c>
      <c r="B1127" s="515" t="s">
        <v>305</v>
      </c>
      <c r="C1127" s="516"/>
      <c r="D1127" s="516"/>
      <c r="E1127" s="516"/>
      <c r="F1127" s="516"/>
      <c r="G1127" s="570"/>
      <c r="H1127" s="571"/>
      <c r="K1127" s="478"/>
      <c r="L1127" s="419"/>
    </row>
    <row r="1128" spans="1:12">
      <c r="A1128" s="862" t="s">
        <v>1054</v>
      </c>
      <c r="B1128" s="417" t="s">
        <v>592</v>
      </c>
      <c r="C1128" s="467"/>
      <c r="D1128" s="467"/>
      <c r="E1128" s="467"/>
      <c r="F1128" s="467"/>
      <c r="G1128" s="524"/>
      <c r="H1128" s="572"/>
      <c r="K1128" s="480" t="s">
        <v>310</v>
      </c>
      <c r="L1128" s="419"/>
    </row>
    <row r="1129" spans="1:12" ht="15">
      <c r="A1129" s="160" t="s">
        <v>1054</v>
      </c>
      <c r="B1129" s="417" t="s">
        <v>189</v>
      </c>
      <c r="C1129" s="467"/>
      <c r="D1129" s="467"/>
      <c r="E1129" s="467"/>
      <c r="F1129" s="467"/>
      <c r="G1129" s="524"/>
      <c r="H1129" s="572" t="s">
        <v>310</v>
      </c>
      <c r="I1129" s="1073"/>
      <c r="K1129" s="480" t="s">
        <v>661</v>
      </c>
      <c r="L1129" s="1197"/>
    </row>
    <row r="1130" spans="1:12" s="966" customFormat="1" ht="15">
      <c r="A1130" s="862" t="s">
        <v>1054</v>
      </c>
      <c r="B1130" s="417" t="s">
        <v>1200</v>
      </c>
      <c r="C1130" s="467"/>
      <c r="D1130" s="467"/>
      <c r="E1130" s="467"/>
      <c r="F1130" s="467"/>
      <c r="G1130" s="572"/>
      <c r="H1130" s="572" t="s">
        <v>316</v>
      </c>
      <c r="I1130" s="390"/>
      <c r="J1130" s="390"/>
      <c r="K1130" s="573" t="s">
        <v>1477</v>
      </c>
      <c r="L1130" s="1197"/>
    </row>
    <row r="1131" spans="1:12" ht="15.75" thickBot="1">
      <c r="A1131" s="862" t="s">
        <v>1054</v>
      </c>
      <c r="B1131" s="493" t="s">
        <v>305</v>
      </c>
      <c r="C1131" s="428"/>
      <c r="D1131" s="428"/>
      <c r="E1131" s="428"/>
      <c r="F1131" s="428"/>
      <c r="G1131" s="525"/>
      <c r="H1131" s="574" t="s">
        <v>317</v>
      </c>
      <c r="K1131" s="575" t="s">
        <v>306</v>
      </c>
      <c r="L1131" s="1197"/>
    </row>
    <row r="1132" spans="1:12">
      <c r="A1132" s="862" t="s">
        <v>1054</v>
      </c>
      <c r="B1132" s="421" t="s">
        <v>440</v>
      </c>
      <c r="C1132" s="405"/>
      <c r="D1132" s="405"/>
      <c r="E1132" s="405"/>
      <c r="F1132" s="405"/>
      <c r="G1132" s="405"/>
      <c r="H1132" s="486">
        <v>0</v>
      </c>
      <c r="J1132" s="827" t="str">
        <f>IF(K1132&lt;=H1132,"","Antall pr 31.12 kan ikke være høyere enn antall hittil i år")</f>
        <v/>
      </c>
      <c r="K1132" s="476">
        <v>0</v>
      </c>
      <c r="L1132" s="419"/>
    </row>
    <row r="1133" spans="1:12" ht="13.5" thickBot="1">
      <c r="A1133" s="862" t="s">
        <v>1054</v>
      </c>
      <c r="B1133" s="910" t="s">
        <v>505</v>
      </c>
      <c r="C1133" s="405"/>
      <c r="D1133" s="405"/>
      <c r="E1133" s="405"/>
      <c r="F1133" s="405"/>
      <c r="G1133" s="405"/>
      <c r="H1133" s="476">
        <v>0</v>
      </c>
      <c r="I1133" s="1073"/>
      <c r="J1133" s="827" t="str">
        <f>IF(K1133&lt;=H1133,"","Antall pr 31.12 kan ikke være høyere enn antall hittil i år")</f>
        <v/>
      </c>
      <c r="K1133" s="476">
        <v>0</v>
      </c>
      <c r="L1133" s="419"/>
    </row>
    <row r="1134" spans="1:12" ht="13.5" thickBot="1">
      <c r="A1134" s="862" t="s">
        <v>1054</v>
      </c>
      <c r="B1134" s="576" t="s">
        <v>441</v>
      </c>
      <c r="C1134" s="424"/>
      <c r="D1134" s="424"/>
      <c r="E1134" s="424"/>
      <c r="F1134" s="424"/>
      <c r="G1134" s="424"/>
      <c r="H1134" s="540">
        <v>0</v>
      </c>
      <c r="J1134" s="577" t="s">
        <v>329</v>
      </c>
      <c r="K1134" s="816">
        <f>SUM(K1132:K1133)</f>
        <v>0</v>
      </c>
      <c r="L1134" s="419"/>
    </row>
    <row r="1135" spans="1:12" ht="13.5" thickBot="1">
      <c r="A1135" s="862" t="s">
        <v>1054</v>
      </c>
      <c r="E1135" s="405"/>
      <c r="F1135" s="411" t="s">
        <v>101</v>
      </c>
      <c r="G1135" s="824">
        <f>MAX(H1132:H1133)</f>
        <v>0</v>
      </c>
      <c r="H1135" s="825" t="str">
        <f>IF(H1134&lt;G1135,"Antall personer med ett eller flere tilbud må minst være lik antallet i den største kategorien"," ")</f>
        <v xml:space="preserve"> </v>
      </c>
      <c r="L1135" s="8"/>
    </row>
    <row r="1136" spans="1:12" ht="13.5" thickBot="1">
      <c r="A1136" s="862" t="s">
        <v>1054</v>
      </c>
      <c r="C1136" s="405"/>
      <c r="D1136" s="405"/>
      <c r="E1136" s="405"/>
      <c r="F1136" s="439"/>
      <c r="G1136" s="826" t="s">
        <v>101</v>
      </c>
      <c r="H1136" s="825" t="str">
        <f>IF(H1134&gt;SUM(H1132:H1133),"Antall personer med ett eller flere tilbud skal være lik eller lavere enn summen av de to kategoriene foran","")</f>
        <v/>
      </c>
      <c r="L1136" s="8"/>
    </row>
    <row r="1137" spans="1:12">
      <c r="A1137" s="862" t="s">
        <v>1054</v>
      </c>
      <c r="B1137" s="438" t="s">
        <v>388</v>
      </c>
      <c r="C1137" s="405"/>
      <c r="D1137" s="405"/>
      <c r="E1137" s="405"/>
      <c r="F1137" s="439"/>
      <c r="G1137" s="439"/>
      <c r="H1137" s="405"/>
      <c r="L1137" s="8"/>
    </row>
    <row r="1138" spans="1:12">
      <c r="A1138" s="862" t="s">
        <v>1054</v>
      </c>
      <c r="B1138" s="438" t="s">
        <v>1201</v>
      </c>
      <c r="C1138" s="405"/>
      <c r="D1138" s="405"/>
      <c r="E1138" s="405"/>
      <c r="F1138" s="439"/>
      <c r="G1138" s="439"/>
      <c r="H1138" s="405"/>
      <c r="L1138" s="8"/>
    </row>
    <row r="1139" spans="1:12">
      <c r="A1139" s="862" t="s">
        <v>1054</v>
      </c>
      <c r="B1139" s="438" t="s">
        <v>494</v>
      </c>
      <c r="C1139" s="405"/>
      <c r="D1139" s="405"/>
      <c r="E1139" s="405"/>
      <c r="F1139" s="439"/>
      <c r="G1139" s="439"/>
      <c r="H1139" s="405"/>
      <c r="L1139" s="8"/>
    </row>
    <row r="1140" spans="1:12">
      <c r="A1140" s="862" t="s">
        <v>1054</v>
      </c>
      <c r="B1140" s="438" t="s">
        <v>188</v>
      </c>
      <c r="C1140" s="405"/>
      <c r="D1140" s="405"/>
      <c r="E1140" s="405"/>
      <c r="F1140" s="439"/>
      <c r="G1140" s="439"/>
      <c r="H1140" s="405"/>
      <c r="L1140" s="8"/>
    </row>
    <row r="1141" spans="1:12">
      <c r="A1141" s="862" t="s">
        <v>1054</v>
      </c>
      <c r="B1141" s="438" t="str">
        <f>"2)  Antall personer som har et tilbud den 31.08. En person kan bare ha ett tilbud på en gitt dato. Tallet må være likt eller lavere "</f>
        <v xml:space="preserve">2)  Antall personer som har et tilbud den 31.08. En person kan bare ha ett tilbud på en gitt dato. Tallet må være likt eller lavere </v>
      </c>
      <c r="C1141" s="405"/>
      <c r="D1141" s="405"/>
      <c r="E1141" s="405"/>
      <c r="F1141" s="578"/>
      <c r="G1141" s="578"/>
      <c r="H1141" s="405"/>
      <c r="L1141" s="8"/>
    </row>
    <row r="1142" spans="1:12">
      <c r="A1142" s="862" t="s">
        <v>1054</v>
      </c>
      <c r="B1142" s="438" t="s">
        <v>294</v>
      </c>
      <c r="C1142" s="405"/>
      <c r="D1142" s="405"/>
      <c r="E1142" s="405"/>
      <c r="F1142" s="578"/>
      <c r="G1142" s="578"/>
      <c r="H1142" s="405"/>
      <c r="L1142" s="8"/>
    </row>
    <row r="1143" spans="1:12">
      <c r="A1143" s="862" t="s">
        <v>1054</v>
      </c>
      <c r="B1143" s="555" t="s">
        <v>596</v>
      </c>
      <c r="C1143" s="439"/>
      <c r="D1143" s="439"/>
      <c r="E1143" s="439"/>
      <c r="F1143" s="579"/>
      <c r="G1143" s="579"/>
      <c r="H1143" s="439"/>
      <c r="I1143" s="419"/>
      <c r="J1143" s="419"/>
      <c r="K1143" s="419"/>
      <c r="L1143" s="8"/>
    </row>
    <row r="1144" spans="1:12">
      <c r="A1144" s="862" t="s">
        <v>1054</v>
      </c>
      <c r="B1144" s="438" t="s">
        <v>1394</v>
      </c>
      <c r="H1144" s="405"/>
      <c r="L1144" s="8"/>
    </row>
    <row r="1145" spans="1:12">
      <c r="A1145" s="862" t="s">
        <v>1054</v>
      </c>
      <c r="B1145" s="438" t="s">
        <v>695</v>
      </c>
      <c r="H1145" s="405"/>
      <c r="L1145" s="8"/>
    </row>
    <row r="1146" spans="1:12" ht="13.5" thickBot="1">
      <c r="A1146" s="862" t="s">
        <v>1054</v>
      </c>
      <c r="L1146" s="8"/>
    </row>
    <row r="1147" spans="1:12" ht="13.5" hidden="1" thickBot="1">
      <c r="A1147" s="862" t="s">
        <v>314</v>
      </c>
      <c r="B1147" s="171"/>
      <c r="C1147" s="170"/>
      <c r="D1147" s="170"/>
      <c r="E1147" s="166"/>
      <c r="F1147" s="166"/>
      <c r="G1147" s="8"/>
      <c r="H1147" s="8"/>
      <c r="I1147" s="8"/>
      <c r="J1147" s="8"/>
      <c r="K1147" s="8"/>
      <c r="L1147" s="8"/>
    </row>
    <row r="1148" spans="1:12" ht="13.5" hidden="1" thickBot="1">
      <c r="A1148" s="862" t="s">
        <v>314</v>
      </c>
      <c r="B1148" s="5" t="s">
        <v>503</v>
      </c>
      <c r="C1148" s="4"/>
      <c r="D1148" s="4"/>
      <c r="E1148" s="13"/>
      <c r="F1148" s="227" t="s">
        <v>310</v>
      </c>
      <c r="G1148" s="8"/>
      <c r="H1148" s="8"/>
      <c r="I1148" s="8"/>
      <c r="J1148" s="8"/>
      <c r="K1148" s="8"/>
      <c r="L1148" s="8"/>
    </row>
    <row r="1149" spans="1:12" ht="13.5" hidden="1" thickBot="1">
      <c r="A1149" s="862" t="s">
        <v>314</v>
      </c>
      <c r="B1149" s="5" t="s">
        <v>279</v>
      </c>
      <c r="C1149" s="4"/>
      <c r="D1149" s="4"/>
      <c r="E1149" s="13"/>
      <c r="F1149" s="227" t="s">
        <v>280</v>
      </c>
      <c r="G1149" s="8"/>
      <c r="H1149" s="8"/>
      <c r="I1149" s="8"/>
      <c r="J1149" s="8"/>
      <c r="K1149" s="8"/>
      <c r="L1149" s="8"/>
    </row>
    <row r="1150" spans="1:12" ht="13.5" hidden="1" thickBot="1">
      <c r="A1150" s="862" t="s">
        <v>314</v>
      </c>
      <c r="B1150" s="374" t="s">
        <v>887</v>
      </c>
      <c r="C1150" s="161"/>
      <c r="D1150" s="161"/>
      <c r="E1150" s="168"/>
      <c r="F1150" s="228" t="s">
        <v>317</v>
      </c>
      <c r="G1150" s="8"/>
      <c r="H1150" s="8"/>
      <c r="I1150" s="8"/>
      <c r="J1150" s="8"/>
      <c r="K1150" s="8"/>
      <c r="L1150" s="8"/>
    </row>
    <row r="1151" spans="1:12" ht="13.5" hidden="1" thickBot="1">
      <c r="A1151" s="862" t="s">
        <v>314</v>
      </c>
      <c r="B1151" s="158" t="s">
        <v>300</v>
      </c>
      <c r="C1151" s="60"/>
      <c r="D1151" s="60"/>
      <c r="E1151" s="167"/>
      <c r="F1151" s="167">
        <v>0</v>
      </c>
      <c r="G1151" s="8"/>
      <c r="H1151" s="8"/>
      <c r="I1151" s="8"/>
      <c r="J1151" s="8"/>
      <c r="K1151" s="8"/>
      <c r="L1151" s="419"/>
    </row>
    <row r="1152" spans="1:12" ht="13.5" hidden="1" thickBot="1">
      <c r="A1152" s="862" t="s">
        <v>314</v>
      </c>
      <c r="B1152" s="158" t="s">
        <v>301</v>
      </c>
      <c r="C1152" s="60"/>
      <c r="D1152" s="60"/>
      <c r="E1152" s="167"/>
      <c r="F1152" s="167">
        <v>0</v>
      </c>
      <c r="G1152" s="8"/>
      <c r="H1152" s="8"/>
      <c r="I1152" s="8"/>
      <c r="J1152" s="8"/>
      <c r="K1152" s="8"/>
    </row>
    <row r="1153" spans="1:12" ht="13.5" hidden="1" thickBot="1">
      <c r="A1153" s="862" t="s">
        <v>314</v>
      </c>
      <c r="B1153" s="158" t="s">
        <v>281</v>
      </c>
      <c r="C1153" s="60"/>
      <c r="D1153" s="60"/>
      <c r="E1153" s="167"/>
      <c r="F1153" s="167">
        <v>0</v>
      </c>
      <c r="G1153" s="8"/>
      <c r="H1153" s="8"/>
      <c r="I1153" s="8"/>
      <c r="J1153" s="8"/>
      <c r="K1153" s="8"/>
    </row>
    <row r="1154" spans="1:12" ht="13.5" hidden="1" thickBot="1">
      <c r="A1154" s="862" t="s">
        <v>314</v>
      </c>
      <c r="B1154" s="158" t="s">
        <v>630</v>
      </c>
      <c r="C1154" s="60"/>
      <c r="D1154" s="60"/>
      <c r="E1154" s="167"/>
      <c r="F1154" s="167">
        <v>0</v>
      </c>
      <c r="G1154" s="8"/>
      <c r="H1154" s="8"/>
      <c r="I1154" s="8"/>
      <c r="J1154" s="8"/>
      <c r="K1154" s="8"/>
    </row>
    <row r="1155" spans="1:12" ht="13.5" hidden="1" thickBot="1">
      <c r="A1155" s="862" t="s">
        <v>314</v>
      </c>
      <c r="B1155" s="158" t="s">
        <v>631</v>
      </c>
      <c r="C1155" s="60"/>
      <c r="D1155" s="60"/>
      <c r="E1155" s="167"/>
      <c r="F1155" s="167">
        <v>0</v>
      </c>
      <c r="G1155" s="8"/>
      <c r="H1155" s="8"/>
      <c r="I1155" s="8"/>
      <c r="J1155" s="8"/>
      <c r="K1155" s="8"/>
      <c r="L1155" s="8"/>
    </row>
    <row r="1156" spans="1:12" ht="13.5" hidden="1" thickBot="1">
      <c r="A1156" s="862" t="s">
        <v>314</v>
      </c>
      <c r="B1156" s="156" t="s">
        <v>632</v>
      </c>
      <c r="C1156" s="161"/>
      <c r="D1156" s="161"/>
      <c r="E1156" s="168"/>
      <c r="F1156" s="168">
        <v>0</v>
      </c>
      <c r="G1156" s="8"/>
      <c r="H1156" s="8"/>
      <c r="I1156" s="8"/>
      <c r="J1156" s="8"/>
      <c r="K1156" s="8"/>
      <c r="L1156" s="8"/>
    </row>
    <row r="1157" spans="1:12" ht="13.5" hidden="1" thickBot="1">
      <c r="A1157" s="862" t="s">
        <v>314</v>
      </c>
      <c r="B1157" s="19" t="s">
        <v>443</v>
      </c>
      <c r="C1157" s="60"/>
      <c r="D1157" s="60"/>
      <c r="E1157" s="60"/>
      <c r="F1157" s="60"/>
      <c r="G1157" s="8"/>
      <c r="H1157" s="8"/>
      <c r="I1157" s="8"/>
      <c r="J1157" s="8"/>
      <c r="K1157" s="8"/>
      <c r="L1157" s="8"/>
    </row>
    <row r="1158" spans="1:12" ht="13.5" hidden="1" thickBot="1">
      <c r="A1158" s="862" t="s">
        <v>314</v>
      </c>
      <c r="B1158" s="19" t="s">
        <v>463</v>
      </c>
      <c r="C1158" s="60"/>
      <c r="D1158" s="60"/>
      <c r="E1158" s="60"/>
      <c r="F1158" s="60"/>
      <c r="G1158" s="8"/>
      <c r="H1158" s="8"/>
      <c r="I1158" s="8"/>
      <c r="J1158" s="8"/>
      <c r="K1158" s="8"/>
      <c r="L1158" s="8"/>
    </row>
    <row r="1159" spans="1:12" ht="13.5" hidden="1" thickBot="1">
      <c r="A1159" s="862" t="s">
        <v>314</v>
      </c>
      <c r="B1159" s="276" t="s">
        <v>633</v>
      </c>
      <c r="C1159" s="60"/>
      <c r="D1159" s="60"/>
      <c r="E1159" s="60"/>
      <c r="F1159" s="60"/>
      <c r="G1159" s="8"/>
      <c r="H1159" s="8"/>
      <c r="I1159" s="8"/>
      <c r="J1159" s="8"/>
      <c r="K1159" s="8"/>
      <c r="L1159" s="8"/>
    </row>
    <row r="1160" spans="1:12" ht="13.5" hidden="1" thickBot="1">
      <c r="A1160" s="862" t="s">
        <v>314</v>
      </c>
      <c r="B1160" s="8"/>
      <c r="C1160" s="60"/>
      <c r="D1160" s="60"/>
      <c r="E1160" s="60"/>
      <c r="F1160" s="60"/>
      <c r="G1160" s="8"/>
      <c r="H1160" s="8"/>
      <c r="I1160" s="8"/>
      <c r="J1160" s="8"/>
      <c r="K1160" s="8"/>
      <c r="L1160" s="8"/>
    </row>
    <row r="1161" spans="1:12" ht="13.5" hidden="1" thickBot="1">
      <c r="A1161" s="862" t="s">
        <v>314</v>
      </c>
      <c r="B1161" s="207"/>
      <c r="C1161" s="208"/>
      <c r="D1161" s="208"/>
      <c r="E1161" s="220"/>
      <c r="F1161" s="220"/>
      <c r="G1161" s="8"/>
      <c r="H1161" s="8"/>
      <c r="I1161" s="8"/>
      <c r="J1161" s="8"/>
      <c r="K1161" s="8"/>
      <c r="L1161" s="8"/>
    </row>
    <row r="1162" spans="1:12" ht="13.5" hidden="1" thickBot="1">
      <c r="A1162" s="862" t="s">
        <v>314</v>
      </c>
      <c r="B1162" s="373" t="s">
        <v>886</v>
      </c>
      <c r="C1162" s="35"/>
      <c r="D1162" s="35"/>
      <c r="E1162" s="224"/>
      <c r="F1162" s="369" t="s">
        <v>310</v>
      </c>
      <c r="G1162" s="8"/>
      <c r="H1162" s="8"/>
      <c r="I1162" s="8"/>
      <c r="J1162" s="8"/>
      <c r="K1162" s="8"/>
      <c r="L1162" s="8"/>
    </row>
    <row r="1163" spans="1:12" ht="13.5" hidden="1" thickBot="1">
      <c r="A1163" s="862" t="s">
        <v>314</v>
      </c>
      <c r="B1163" s="373" t="s">
        <v>279</v>
      </c>
      <c r="C1163" s="35"/>
      <c r="D1163" s="35"/>
      <c r="E1163" s="224"/>
      <c r="F1163" s="369" t="s">
        <v>280</v>
      </c>
      <c r="G1163" s="8"/>
      <c r="H1163" s="8"/>
      <c r="I1163" s="8"/>
      <c r="J1163" s="8"/>
      <c r="K1163" s="8"/>
      <c r="L1163" s="8"/>
    </row>
    <row r="1164" spans="1:12" s="27" customFormat="1" ht="13.5" hidden="1" thickBot="1">
      <c r="A1164" s="862" t="s">
        <v>314</v>
      </c>
      <c r="B1164" s="374" t="s">
        <v>885</v>
      </c>
      <c r="C1164" s="370"/>
      <c r="D1164" s="370"/>
      <c r="E1164" s="222"/>
      <c r="F1164" s="371" t="s">
        <v>317</v>
      </c>
      <c r="G1164" s="8"/>
      <c r="H1164" s="8"/>
      <c r="I1164" s="8"/>
      <c r="J1164" s="8"/>
      <c r="K1164" s="8"/>
      <c r="L1164" s="8"/>
    </row>
    <row r="1165" spans="1:12" ht="13.5" hidden="1" thickBot="1">
      <c r="A1165" s="862" t="s">
        <v>314</v>
      </c>
      <c r="B1165" s="163" t="s">
        <v>300</v>
      </c>
      <c r="C1165" s="172"/>
      <c r="D1165" s="172"/>
      <c r="E1165" s="221"/>
      <c r="F1165" s="221">
        <v>0</v>
      </c>
      <c r="G1165" s="8"/>
      <c r="H1165" s="8"/>
      <c r="I1165" s="8"/>
      <c r="J1165" s="8"/>
      <c r="K1165" s="8"/>
      <c r="L1165" s="8"/>
    </row>
    <row r="1166" spans="1:12" ht="13.5" hidden="1" thickBot="1">
      <c r="A1166" s="862" t="s">
        <v>314</v>
      </c>
      <c r="B1166" s="163" t="s">
        <v>301</v>
      </c>
      <c r="C1166" s="172"/>
      <c r="D1166" s="172"/>
      <c r="E1166" s="221"/>
      <c r="F1166" s="221">
        <v>0</v>
      </c>
      <c r="G1166" s="8"/>
      <c r="H1166" s="8"/>
      <c r="I1166" s="8"/>
      <c r="J1166" s="8"/>
      <c r="K1166" s="8"/>
      <c r="L1166" s="8"/>
    </row>
    <row r="1167" spans="1:12" ht="13.5" hidden="1" thickBot="1">
      <c r="A1167" s="862" t="s">
        <v>314</v>
      </c>
      <c r="B1167" s="163" t="s">
        <v>281</v>
      </c>
      <c r="C1167" s="172"/>
      <c r="D1167" s="172"/>
      <c r="E1167" s="221"/>
      <c r="F1167" s="221">
        <v>0</v>
      </c>
      <c r="G1167" s="8"/>
      <c r="H1167" s="8"/>
      <c r="I1167" s="8"/>
      <c r="J1167" s="8"/>
      <c r="K1167" s="8"/>
      <c r="L1167" s="8"/>
    </row>
    <row r="1168" spans="1:12" ht="13.5" hidden="1" thickBot="1">
      <c r="A1168" s="862" t="s">
        <v>314</v>
      </c>
      <c r="B1168" s="163" t="s">
        <v>630</v>
      </c>
      <c r="C1168" s="172"/>
      <c r="D1168" s="172"/>
      <c r="E1168" s="221"/>
      <c r="F1168" s="221">
        <v>0</v>
      </c>
      <c r="G1168" s="8"/>
      <c r="H1168" s="8"/>
      <c r="I1168" s="8"/>
      <c r="J1168" s="8"/>
      <c r="K1168" s="8"/>
      <c r="L1168" s="8"/>
    </row>
    <row r="1169" spans="1:12" ht="13.5" hidden="1" thickBot="1">
      <c r="A1169" s="862" t="s">
        <v>314</v>
      </c>
      <c r="B1169" s="163" t="s">
        <v>631</v>
      </c>
      <c r="C1169" s="172"/>
      <c r="D1169" s="172"/>
      <c r="E1169" s="221"/>
      <c r="F1169" s="221">
        <v>0</v>
      </c>
      <c r="G1169" s="8"/>
      <c r="H1169" s="8"/>
      <c r="I1169" s="8"/>
      <c r="J1169" s="8"/>
      <c r="K1169" s="8"/>
      <c r="L1169" s="8"/>
    </row>
    <row r="1170" spans="1:12" ht="13.5" hidden="1" thickBot="1">
      <c r="A1170" s="862" t="s">
        <v>314</v>
      </c>
      <c r="B1170" s="372" t="s">
        <v>632</v>
      </c>
      <c r="C1170" s="370"/>
      <c r="D1170" s="370"/>
      <c r="E1170" s="222"/>
      <c r="F1170" s="222">
        <v>0</v>
      </c>
      <c r="G1170" s="8"/>
      <c r="H1170" s="8"/>
      <c r="I1170" s="8"/>
      <c r="J1170" s="8"/>
      <c r="K1170" s="8"/>
      <c r="L1170" s="8"/>
    </row>
    <row r="1171" spans="1:12" ht="13.5" hidden="1" thickBot="1">
      <c r="A1171" s="862" t="s">
        <v>314</v>
      </c>
      <c r="B1171" s="41" t="s">
        <v>443</v>
      </c>
      <c r="C1171" s="172"/>
      <c r="D1171" s="172"/>
      <c r="E1171" s="172"/>
      <c r="F1171" s="172"/>
      <c r="G1171" s="8"/>
      <c r="H1171" s="8"/>
      <c r="I1171" s="8"/>
      <c r="J1171" s="8"/>
      <c r="K1171" s="8"/>
      <c r="L1171" s="8"/>
    </row>
    <row r="1172" spans="1:12" ht="13.5" hidden="1" thickBot="1">
      <c r="A1172" s="862" t="s">
        <v>314</v>
      </c>
      <c r="B1172" s="41" t="s">
        <v>463</v>
      </c>
      <c r="C1172" s="172"/>
      <c r="D1172" s="172"/>
      <c r="E1172" s="172"/>
      <c r="F1172" s="172"/>
      <c r="G1172" s="8"/>
      <c r="H1172" s="8"/>
      <c r="I1172" s="8"/>
      <c r="J1172" s="8"/>
      <c r="K1172" s="8"/>
      <c r="L1172" s="8"/>
    </row>
    <row r="1173" spans="1:12" ht="13.5" hidden="1" thickBot="1">
      <c r="A1173" s="862" t="s">
        <v>314</v>
      </c>
      <c r="B1173" s="145"/>
      <c r="C1173" s="60"/>
      <c r="D1173" s="60"/>
      <c r="E1173" s="60"/>
      <c r="F1173" s="60"/>
      <c r="G1173" s="8"/>
      <c r="H1173" s="8"/>
      <c r="I1173" s="8"/>
      <c r="J1173" s="8"/>
      <c r="K1173" s="8"/>
      <c r="L1173" s="8"/>
    </row>
    <row r="1174" spans="1:12" ht="13.5" hidden="1" thickBot="1">
      <c r="A1174" s="862" t="s">
        <v>314</v>
      </c>
      <c r="B1174" s="9" t="s">
        <v>504</v>
      </c>
      <c r="C1174" s="170"/>
      <c r="D1174" s="170"/>
      <c r="E1174" s="170"/>
      <c r="F1174" s="170"/>
      <c r="G1174" s="170"/>
      <c r="H1174" s="170"/>
      <c r="I1174" s="18" t="s">
        <v>310</v>
      </c>
      <c r="J1174" s="8"/>
      <c r="K1174" s="8"/>
      <c r="L1174" s="8"/>
    </row>
    <row r="1175" spans="1:12" ht="13.5" hidden="1" thickBot="1">
      <c r="A1175" s="160" t="s">
        <v>314</v>
      </c>
      <c r="B1175" s="10" t="s">
        <v>318</v>
      </c>
      <c r="C1175" s="12"/>
      <c r="D1175" s="12"/>
      <c r="E1175" s="12"/>
      <c r="F1175" s="161"/>
      <c r="G1175" s="161"/>
      <c r="H1175" s="161"/>
      <c r="I1175" s="17" t="s">
        <v>530</v>
      </c>
      <c r="J1175" s="8"/>
      <c r="K1175" s="8"/>
      <c r="L1175" s="8"/>
    </row>
    <row r="1176" spans="1:12" ht="13.5" hidden="1" thickBot="1">
      <c r="A1176" s="160" t="s">
        <v>314</v>
      </c>
      <c r="B1176" s="156" t="s">
        <v>531</v>
      </c>
      <c r="C1176" s="161"/>
      <c r="D1176" s="161"/>
      <c r="E1176" s="161"/>
      <c r="F1176" s="161"/>
      <c r="G1176" s="161"/>
      <c r="H1176" s="161"/>
      <c r="I1176" s="229">
        <v>0</v>
      </c>
      <c r="J1176" s="8"/>
      <c r="K1176" s="8"/>
      <c r="L1176" s="8"/>
    </row>
    <row r="1177" spans="1:12" ht="13.5" hidden="1" thickBot="1">
      <c r="A1177" s="160" t="s">
        <v>314</v>
      </c>
      <c r="B1177" s="60"/>
      <c r="C1177" s="60"/>
      <c r="D1177" s="60"/>
      <c r="E1177" s="60"/>
      <c r="F1177" s="60"/>
      <c r="G1177" s="8"/>
      <c r="H1177" s="8"/>
      <c r="I1177" s="8"/>
      <c r="J1177" s="8"/>
      <c r="K1177" s="8"/>
      <c r="L1177" s="8"/>
    </row>
    <row r="1178" spans="1:12" ht="13.5" hidden="1" thickBot="1">
      <c r="A1178" s="160" t="s">
        <v>314</v>
      </c>
      <c r="B1178" s="8"/>
      <c r="C1178" s="60"/>
      <c r="D1178" s="60"/>
      <c r="E1178" s="60"/>
      <c r="F1178" s="60"/>
      <c r="G1178" s="8"/>
      <c r="H1178" s="8"/>
      <c r="I1178" s="8"/>
      <c r="J1178" s="8"/>
      <c r="K1178" s="8"/>
      <c r="L1178" s="8"/>
    </row>
    <row r="1179" spans="1:12" ht="13.5" hidden="1" thickBot="1">
      <c r="A1179" s="160" t="s">
        <v>314</v>
      </c>
      <c r="C1179" s="439"/>
      <c r="D1179" s="439"/>
      <c r="E1179" s="439"/>
      <c r="F1179" s="439"/>
      <c r="G1179" s="419"/>
      <c r="L1179" s="60"/>
    </row>
    <row r="1180" spans="1:12" ht="51.75" hidden="1" thickBot="1">
      <c r="A1180" s="160" t="s">
        <v>314</v>
      </c>
      <c r="B1180" s="1574" t="s">
        <v>1377</v>
      </c>
      <c r="C1180" s="1575"/>
      <c r="D1180" s="1575"/>
      <c r="E1180" s="1575"/>
      <c r="F1180" s="516"/>
      <c r="G1180" s="516"/>
      <c r="H1180" s="516"/>
      <c r="I1180" s="516"/>
      <c r="J1180" s="570"/>
      <c r="K1180" s="580" t="str">
        <f>"Antall tjenestemottagere pr 31.12."</f>
        <v>Antall tjenestemottagere pr 31.12.</v>
      </c>
      <c r="L1180" s="60"/>
    </row>
    <row r="1181" spans="1:12" ht="13.5" hidden="1" thickBot="1">
      <c r="A1181" s="160" t="s">
        <v>314</v>
      </c>
      <c r="B1181" s="492" t="s">
        <v>1378</v>
      </c>
      <c r="C1181" s="445"/>
      <c r="D1181" s="445"/>
      <c r="E1181" s="445"/>
      <c r="F1181" s="445"/>
      <c r="G1181" s="445"/>
      <c r="H1181" s="445"/>
      <c r="I1181" s="445"/>
      <c r="J1181" s="445"/>
      <c r="K1181" s="828">
        <f>SUM(K1182:K1183)</f>
        <v>0</v>
      </c>
      <c r="L1181" s="60"/>
    </row>
    <row r="1182" spans="1:12" ht="13.5" hidden="1" thickBot="1">
      <c r="A1182" s="160" t="s">
        <v>314</v>
      </c>
      <c r="B1182" s="421" t="s">
        <v>200</v>
      </c>
      <c r="C1182" s="405"/>
      <c r="D1182" s="405"/>
      <c r="E1182" s="405"/>
      <c r="F1182" s="405"/>
      <c r="G1182" s="405"/>
      <c r="H1182" s="405"/>
      <c r="I1182" s="405"/>
      <c r="J1182" s="405"/>
      <c r="K1182" s="562">
        <v>0</v>
      </c>
      <c r="L1182" s="60"/>
    </row>
    <row r="1183" spans="1:12" ht="13.5" hidden="1" thickBot="1">
      <c r="A1183" s="160" t="s">
        <v>314</v>
      </c>
      <c r="B1183" s="421" t="s">
        <v>201</v>
      </c>
      <c r="C1183" s="405"/>
      <c r="D1183" s="405"/>
      <c r="E1183" s="405"/>
      <c r="F1183" s="405"/>
      <c r="G1183" s="405"/>
      <c r="H1183" s="405"/>
      <c r="I1183" s="405"/>
      <c r="J1183" s="405"/>
      <c r="K1183" s="829">
        <f>SUM(K1184:K1188)</f>
        <v>0</v>
      </c>
      <c r="L1183" s="60"/>
    </row>
    <row r="1184" spans="1:12" s="966" customFormat="1" ht="13.5" hidden="1" thickBot="1">
      <c r="A1184" s="160" t="s">
        <v>314</v>
      </c>
      <c r="B1184" s="421" t="s">
        <v>202</v>
      </c>
      <c r="C1184" s="405"/>
      <c r="D1184" s="405"/>
      <c r="E1184" s="405"/>
      <c r="F1184" s="405"/>
      <c r="G1184" s="405"/>
      <c r="H1184" s="405"/>
      <c r="I1184" s="405"/>
      <c r="J1184" s="405"/>
      <c r="K1184" s="476">
        <v>0</v>
      </c>
      <c r="L1184" s="60"/>
    </row>
    <row r="1185" spans="1:12" ht="13.5" hidden="1" thickBot="1">
      <c r="A1185" s="160" t="s">
        <v>314</v>
      </c>
      <c r="B1185" s="421" t="s">
        <v>331</v>
      </c>
      <c r="C1185" s="405"/>
      <c r="D1185" s="405"/>
      <c r="E1185" s="405"/>
      <c r="F1185" s="405"/>
      <c r="G1185" s="405"/>
      <c r="H1185" s="405"/>
      <c r="I1185" s="405"/>
      <c r="J1185" s="405"/>
      <c r="K1185" s="476">
        <v>0</v>
      </c>
      <c r="L1185" s="60"/>
    </row>
    <row r="1186" spans="1:12" ht="13.5" hidden="1" thickBot="1">
      <c r="A1186" s="160" t="s">
        <v>314</v>
      </c>
      <c r="B1186" s="421" t="s">
        <v>332</v>
      </c>
      <c r="C1186" s="405"/>
      <c r="D1186" s="405"/>
      <c r="E1186" s="405"/>
      <c r="F1186" s="405"/>
      <c r="G1186" s="405"/>
      <c r="H1186" s="405"/>
      <c r="I1186" s="405"/>
      <c r="J1186" s="405"/>
      <c r="K1186" s="476">
        <v>0</v>
      </c>
      <c r="L1186" s="60"/>
    </row>
    <row r="1187" spans="1:12" ht="13.5" hidden="1" thickBot="1">
      <c r="A1187" s="160" t="s">
        <v>314</v>
      </c>
      <c r="B1187" s="421" t="s">
        <v>497</v>
      </c>
      <c r="C1187" s="405"/>
      <c r="D1187" s="405"/>
      <c r="E1187" s="405"/>
      <c r="F1187" s="405"/>
      <c r="G1187" s="405"/>
      <c r="H1187" s="405"/>
      <c r="I1187" s="405"/>
      <c r="J1187" s="405"/>
      <c r="K1187" s="476">
        <v>0</v>
      </c>
    </row>
    <row r="1188" spans="1:12" ht="13.5" hidden="1" thickBot="1">
      <c r="A1188" s="160" t="s">
        <v>314</v>
      </c>
      <c r="B1188" s="421" t="s">
        <v>498</v>
      </c>
      <c r="C1188" s="405"/>
      <c r="D1188" s="405"/>
      <c r="E1188" s="405"/>
      <c r="F1188" s="405"/>
      <c r="G1188" s="405"/>
      <c r="H1188" s="405"/>
      <c r="I1188" s="405"/>
      <c r="J1188" s="405"/>
      <c r="K1188" s="514">
        <v>0</v>
      </c>
      <c r="L1188" s="419"/>
    </row>
    <row r="1189" spans="1:12" ht="13.5" hidden="1" thickBot="1">
      <c r="A1189" s="160" t="s">
        <v>314</v>
      </c>
      <c r="B1189" s="560" t="s">
        <v>295</v>
      </c>
      <c r="C1189" s="445"/>
      <c r="D1189" s="445"/>
      <c r="E1189" s="445"/>
      <c r="F1189" s="445"/>
      <c r="G1189" s="445"/>
      <c r="H1189" s="445"/>
      <c r="I1189" s="445"/>
      <c r="J1189" s="445"/>
      <c r="K1189" s="561">
        <v>0</v>
      </c>
      <c r="L1189" s="439"/>
    </row>
    <row r="1190" spans="1:12" ht="13.5" hidden="1" thickBot="1">
      <c r="A1190" s="862" t="s">
        <v>314</v>
      </c>
      <c r="B1190" s="421" t="s">
        <v>268</v>
      </c>
      <c r="C1190" s="405"/>
      <c r="D1190" s="405"/>
      <c r="E1190" s="405"/>
      <c r="F1190" s="405"/>
      <c r="G1190" s="405"/>
      <c r="H1190" s="405"/>
      <c r="I1190" s="405"/>
      <c r="J1190" s="405"/>
      <c r="K1190" s="476">
        <v>0</v>
      </c>
      <c r="L1190" s="439"/>
    </row>
    <row r="1191" spans="1:12" ht="13.5" hidden="1" thickBot="1">
      <c r="A1191" s="160" t="s">
        <v>314</v>
      </c>
      <c r="B1191" s="492" t="s">
        <v>1379</v>
      </c>
      <c r="C1191" s="445"/>
      <c r="D1191" s="445"/>
      <c r="E1191" s="445"/>
      <c r="F1191" s="445"/>
      <c r="G1191" s="445"/>
      <c r="H1191" s="445"/>
      <c r="I1191" s="445"/>
      <c r="J1191" s="517"/>
      <c r="K1191" s="517">
        <v>0</v>
      </c>
      <c r="L1191" s="439"/>
    </row>
    <row r="1192" spans="1:12" ht="13.5" hidden="1" thickBot="1">
      <c r="A1192" s="160" t="s">
        <v>314</v>
      </c>
      <c r="B1192" s="421" t="s">
        <v>1380</v>
      </c>
      <c r="C1192" s="405"/>
      <c r="D1192" s="405"/>
      <c r="E1192" s="405"/>
      <c r="F1192" s="405"/>
      <c r="G1192" s="405"/>
      <c r="H1192" s="405"/>
      <c r="I1192" s="405"/>
      <c r="J1192" s="520"/>
      <c r="K1192" s="520">
        <v>0</v>
      </c>
      <c r="L1192" s="439"/>
    </row>
    <row r="1193" spans="1:12" s="966" customFormat="1" ht="13.5" hidden="1" thickBot="1">
      <c r="A1193" s="160" t="s">
        <v>314</v>
      </c>
      <c r="B1193" s="512" t="s">
        <v>1381</v>
      </c>
      <c r="C1193" s="425"/>
      <c r="D1193" s="425"/>
      <c r="E1193" s="425"/>
      <c r="F1193" s="425"/>
      <c r="G1193" s="425"/>
      <c r="H1193" s="425"/>
      <c r="I1193" s="425"/>
      <c r="J1193" s="523"/>
      <c r="K1193" s="523">
        <v>0</v>
      </c>
      <c r="L1193" s="439"/>
    </row>
    <row r="1194" spans="1:12" s="966" customFormat="1" ht="45" hidden="1" customHeight="1">
      <c r="A1194" s="160" t="s">
        <v>314</v>
      </c>
      <c r="B1194" s="1594" t="s">
        <v>272</v>
      </c>
      <c r="C1194" s="1594"/>
      <c r="D1194" s="1594"/>
      <c r="E1194" s="1594"/>
      <c r="F1194" s="1594"/>
      <c r="G1194" s="1594"/>
      <c r="H1194" s="1594"/>
      <c r="I1194" s="1594"/>
      <c r="J1194" s="1594"/>
      <c r="K1194" s="1594"/>
      <c r="L1194" s="439"/>
    </row>
    <row r="1195" spans="1:12" s="966" customFormat="1" ht="13.5" hidden="1" thickBot="1">
      <c r="A1195" s="160" t="s">
        <v>314</v>
      </c>
      <c r="B1195" s="491" t="s">
        <v>595</v>
      </c>
      <c r="C1195" s="390"/>
      <c r="D1195" s="390"/>
      <c r="E1195" s="390"/>
      <c r="F1195" s="390"/>
      <c r="G1195" s="390"/>
      <c r="H1195" s="405"/>
      <c r="I1195" s="390"/>
      <c r="J1195" s="405"/>
      <c r="K1195" s="390"/>
      <c r="L1195" s="439"/>
    </row>
    <row r="1196" spans="1:12" ht="13.5" hidden="1" thickBot="1">
      <c r="A1196" s="160" t="s">
        <v>314</v>
      </c>
      <c r="C1196" s="405"/>
      <c r="H1196" s="419"/>
    </row>
    <row r="1197" spans="1:12">
      <c r="A1197" s="160" t="s">
        <v>1091</v>
      </c>
      <c r="B1197" s="786"/>
      <c r="C1197" s="787"/>
      <c r="D1197" s="787"/>
      <c r="E1197" s="787"/>
      <c r="F1197" s="788"/>
      <c r="G1197" s="479" t="s">
        <v>303</v>
      </c>
      <c r="H1197" s="774" t="s">
        <v>303</v>
      </c>
      <c r="I1197" s="479" t="s">
        <v>535</v>
      </c>
      <c r="K1197" s="419"/>
    </row>
    <row r="1198" spans="1:12">
      <c r="B1198" s="446"/>
      <c r="C1198" s="1086"/>
      <c r="D1198" s="1086"/>
      <c r="E1198" s="1086"/>
      <c r="F1198" s="789"/>
      <c r="G1198" s="481" t="s">
        <v>8</v>
      </c>
      <c r="H1198" s="775" t="s">
        <v>8</v>
      </c>
      <c r="I1198" s="481" t="s">
        <v>8</v>
      </c>
      <c r="K1198" s="419"/>
    </row>
    <row r="1199" spans="1:12">
      <c r="A1199" s="160" t="s">
        <v>1091</v>
      </c>
      <c r="B1199" s="1087" t="s">
        <v>552</v>
      </c>
      <c r="C1199" s="1086"/>
      <c r="D1199" s="1086"/>
      <c r="E1199" s="1086"/>
      <c r="F1199" s="789"/>
      <c r="G1199" s="481" t="s">
        <v>551</v>
      </c>
      <c r="H1199" s="775" t="s">
        <v>551</v>
      </c>
      <c r="I1199" s="481" t="s">
        <v>1369</v>
      </c>
      <c r="K1199" s="419"/>
    </row>
    <row r="1200" spans="1:12">
      <c r="A1200" s="862" t="s">
        <v>1091</v>
      </c>
      <c r="B1200" s="499" t="s">
        <v>1370</v>
      </c>
      <c r="C1200" s="1086"/>
      <c r="D1200" s="1086"/>
      <c r="E1200" s="1086"/>
      <c r="F1200" s="789"/>
      <c r="G1200" s="481" t="s">
        <v>550</v>
      </c>
      <c r="H1200" s="775" t="s">
        <v>550</v>
      </c>
      <c r="I1200" s="481" t="s">
        <v>551</v>
      </c>
      <c r="K1200" s="419"/>
    </row>
    <row r="1201" spans="1:13">
      <c r="A1201" s="862" t="s">
        <v>1091</v>
      </c>
      <c r="B1201" s="1088"/>
      <c r="C1201" s="1086"/>
      <c r="D1201" s="1086"/>
      <c r="E1201" s="1086"/>
      <c r="F1201" s="789"/>
      <c r="G1201" s="481" t="s">
        <v>1478</v>
      </c>
      <c r="H1201" s="775" t="s">
        <v>315</v>
      </c>
      <c r="I1201" s="481" t="s">
        <v>315</v>
      </c>
      <c r="K1201" s="419"/>
    </row>
    <row r="1202" spans="1:13" ht="13.5" thickBot="1">
      <c r="A1202" s="862" t="s">
        <v>1091</v>
      </c>
      <c r="B1202" s="1089"/>
      <c r="C1202" s="790"/>
      <c r="D1202" s="790"/>
      <c r="E1202" s="790"/>
      <c r="F1202" s="791"/>
      <c r="G1202" s="792" t="s">
        <v>306</v>
      </c>
      <c r="H1202" s="793" t="s">
        <v>218</v>
      </c>
      <c r="I1202" s="792" t="s">
        <v>291</v>
      </c>
      <c r="K1202" s="419"/>
    </row>
    <row r="1203" spans="1:13">
      <c r="A1203" s="862" t="s">
        <v>1091</v>
      </c>
      <c r="B1203" s="421" t="s">
        <v>1382</v>
      </c>
      <c r="G1203" s="905">
        <v>0</v>
      </c>
      <c r="H1203" s="910">
        <v>0</v>
      </c>
      <c r="I1203" s="794">
        <v>0</v>
      </c>
      <c r="K1203" s="419"/>
      <c r="M1203" s="8" t="s">
        <v>1483</v>
      </c>
    </row>
    <row r="1204" spans="1:13">
      <c r="A1204" s="862" t="s">
        <v>1091</v>
      </c>
      <c r="B1204" s="421" t="s">
        <v>514</v>
      </c>
      <c r="G1204" s="795" t="s">
        <v>9</v>
      </c>
      <c r="H1204" s="796" t="s">
        <v>9</v>
      </c>
      <c r="I1204" s="797" t="s">
        <v>9</v>
      </c>
      <c r="K1204" s="419" t="s">
        <v>135</v>
      </c>
    </row>
    <row r="1205" spans="1:13">
      <c r="A1205" s="862" t="s">
        <v>1091</v>
      </c>
      <c r="B1205" s="421" t="s">
        <v>1383</v>
      </c>
      <c r="G1205" s="905">
        <v>0</v>
      </c>
      <c r="H1205" s="905">
        <v>0</v>
      </c>
      <c r="I1205" s="905">
        <v>0</v>
      </c>
      <c r="K1205" s="419"/>
    </row>
    <row r="1206" spans="1:13">
      <c r="A1206" s="862" t="s">
        <v>1091</v>
      </c>
      <c r="B1206" s="421" t="s">
        <v>1384</v>
      </c>
      <c r="G1206" s="905">
        <v>0</v>
      </c>
      <c r="H1206" s="905">
        <v>0</v>
      </c>
      <c r="I1206" s="905">
        <v>0</v>
      </c>
      <c r="K1206" s="419"/>
    </row>
    <row r="1207" spans="1:13">
      <c r="A1207" s="862" t="s">
        <v>1091</v>
      </c>
      <c r="B1207" s="421" t="s">
        <v>1385</v>
      </c>
      <c r="G1207" s="905">
        <v>0</v>
      </c>
      <c r="H1207" s="905">
        <v>0</v>
      </c>
      <c r="I1207" s="905">
        <v>0</v>
      </c>
      <c r="K1207" s="419"/>
    </row>
    <row r="1208" spans="1:13" ht="13.5" thickBot="1">
      <c r="A1208" s="862" t="s">
        <v>1091</v>
      </c>
      <c r="B1208" s="421" t="s">
        <v>1386</v>
      </c>
      <c r="G1208" s="905">
        <v>0</v>
      </c>
      <c r="H1208" s="905">
        <v>0</v>
      </c>
      <c r="I1208" s="905">
        <v>0</v>
      </c>
      <c r="K1208" s="419"/>
    </row>
    <row r="1209" spans="1:13" ht="13.5" thickBot="1">
      <c r="A1209" s="862" t="s">
        <v>1091</v>
      </c>
      <c r="B1209" s="576" t="s">
        <v>516</v>
      </c>
      <c r="C1209" s="424"/>
      <c r="D1209" s="424"/>
      <c r="E1209" s="424"/>
      <c r="F1209" s="424"/>
      <c r="G1209" s="866">
        <f>SUM(G1205:G1208)</f>
        <v>0</v>
      </c>
      <c r="H1209" s="867">
        <f>SUM(H1205:H1208)</f>
        <v>0</v>
      </c>
      <c r="I1209" s="868">
        <f>SUM(I1205:I1208)</f>
        <v>0</v>
      </c>
      <c r="K1209" s="419"/>
    </row>
    <row r="1210" spans="1:13">
      <c r="A1210" s="862" t="s">
        <v>1091</v>
      </c>
      <c r="E1210" s="405"/>
      <c r="F1210" s="411" t="s">
        <v>147</v>
      </c>
      <c r="G1210" s="798" t="str">
        <f>IF((G1203-G1209)=0,"","NB! Kontroller tallene. Kontrollsum skal stemme med tallet i første rad")</f>
        <v/>
      </c>
      <c r="H1210" s="798" t="str">
        <f>IF((H1203-H1209)=0,"","NB! Kontroller tallene. Kontrollsum skal stemme med tallet i første rad")</f>
        <v/>
      </c>
      <c r="I1210" s="798" t="str">
        <f>IF((I1203-I1209)=0,"","NB! Kontroller tallene. Kontrollsum skal stemme med tallet i første rad")</f>
        <v/>
      </c>
    </row>
    <row r="1211" spans="1:13">
      <c r="A1211" s="862" t="s">
        <v>1091</v>
      </c>
      <c r="B1211" s="730" t="s">
        <v>1371</v>
      </c>
      <c r="C1211" s="405"/>
      <c r="D1211" s="405"/>
      <c r="E1211" s="405"/>
      <c r="F1211" s="405"/>
      <c r="G1211" s="439"/>
      <c r="H1211" s="439"/>
    </row>
    <row r="1212" spans="1:13">
      <c r="A1212" s="862" t="s">
        <v>1091</v>
      </c>
      <c r="B1212" s="438" t="s">
        <v>1479</v>
      </c>
      <c r="C1212" s="438"/>
    </row>
    <row r="1213" spans="1:13">
      <c r="A1213" s="862" t="s">
        <v>1091</v>
      </c>
      <c r="B1213" s="438" t="s">
        <v>1480</v>
      </c>
    </row>
    <row r="1214" spans="1:13">
      <c r="A1214" s="862" t="s">
        <v>1091</v>
      </c>
      <c r="B1214" s="438" t="s">
        <v>1372</v>
      </c>
    </row>
    <row r="1215" spans="1:13" ht="16.5" thickBot="1">
      <c r="A1215" s="862" t="s">
        <v>1091</v>
      </c>
      <c r="B1215" s="1073"/>
      <c r="I1215" s="1186"/>
    </row>
    <row r="1216" spans="1:13" ht="64.5" thickBot="1">
      <c r="A1216" s="862" t="s">
        <v>1091</v>
      </c>
      <c r="B1216" s="1510" t="s">
        <v>1373</v>
      </c>
      <c r="C1216" s="1511"/>
      <c r="D1216" s="1512"/>
      <c r="E1216" s="1513"/>
      <c r="F1216" s="1514"/>
      <c r="G1216" s="442" t="s">
        <v>1481</v>
      </c>
      <c r="H1216" s="442" t="s">
        <v>553</v>
      </c>
      <c r="J1216" s="390" t="s">
        <v>135</v>
      </c>
      <c r="K1216" s="419"/>
      <c r="L1216" s="419"/>
    </row>
    <row r="1217" spans="1:12" ht="13.5" thickBot="1">
      <c r="A1217" s="862" t="s">
        <v>1091</v>
      </c>
      <c r="B1217" s="576" t="s">
        <v>1374</v>
      </c>
      <c r="C1217" s="424"/>
      <c r="D1217" s="424"/>
      <c r="E1217" s="424"/>
      <c r="F1217" s="424"/>
      <c r="G1217" s="799">
        <v>0</v>
      </c>
      <c r="H1217" s="799">
        <v>0</v>
      </c>
      <c r="K1217" s="419"/>
    </row>
    <row r="1218" spans="1:12">
      <c r="A1218" s="862" t="s">
        <v>1091</v>
      </c>
      <c r="B1218" s="438" t="s">
        <v>1375</v>
      </c>
      <c r="K1218" s="419"/>
    </row>
    <row r="1219" spans="1:12">
      <c r="A1219" s="862" t="s">
        <v>1091</v>
      </c>
      <c r="B1219" s="438" t="s">
        <v>1479</v>
      </c>
      <c r="G1219" s="438"/>
      <c r="K1219" s="419"/>
    </row>
    <row r="1220" spans="1:12">
      <c r="A1220" s="862" t="s">
        <v>1091</v>
      </c>
      <c r="B1220" s="438" t="s">
        <v>1482</v>
      </c>
      <c r="K1220" s="419"/>
    </row>
    <row r="1221" spans="1:12">
      <c r="A1221" s="862" t="s">
        <v>1091</v>
      </c>
      <c r="B1221" s="438"/>
      <c r="C1221" s="405"/>
      <c r="D1221" s="405"/>
      <c r="E1221" s="405"/>
      <c r="F1221" s="405"/>
      <c r="G1221" s="800"/>
      <c r="H1221" s="800"/>
      <c r="K1221" s="419"/>
    </row>
    <row r="1222" spans="1:12" ht="64.5" hidden="1" thickBot="1">
      <c r="A1222" s="862" t="s">
        <v>314</v>
      </c>
      <c r="B1222" s="1515" t="s">
        <v>180</v>
      </c>
      <c r="C1222" s="1516"/>
      <c r="D1222" s="16"/>
      <c r="E1222" s="16"/>
      <c r="F1222" s="16"/>
      <c r="G1222" s="16"/>
      <c r="H1222" s="196" t="s">
        <v>182</v>
      </c>
      <c r="I1222" s="196" t="s">
        <v>183</v>
      </c>
      <c r="J1222" s="8"/>
      <c r="K1222" s="8"/>
      <c r="L1222" s="8"/>
    </row>
    <row r="1223" spans="1:12" ht="13.5" hidden="1" thickBot="1">
      <c r="A1223" s="862" t="s">
        <v>314</v>
      </c>
      <c r="B1223" s="159" t="s">
        <v>1395</v>
      </c>
      <c r="C1223" s="176"/>
      <c r="D1223" s="176"/>
      <c r="E1223" s="176"/>
      <c r="F1223" s="176"/>
      <c r="G1223" s="176"/>
      <c r="H1223" s="272">
        <v>0</v>
      </c>
      <c r="I1223" s="273">
        <v>0</v>
      </c>
      <c r="J1223" s="8"/>
      <c r="K1223" s="8"/>
      <c r="L1223" s="8"/>
    </row>
    <row r="1224" spans="1:12" s="966" customFormat="1" hidden="1">
      <c r="A1224" s="862" t="s">
        <v>314</v>
      </c>
      <c r="B1224" s="1023" t="s">
        <v>1018</v>
      </c>
      <c r="C1224" s="964"/>
      <c r="D1224" s="964"/>
      <c r="E1224" s="964"/>
      <c r="F1224" s="964"/>
      <c r="G1224" s="964"/>
      <c r="H1224" s="201"/>
      <c r="I1224" s="1046"/>
    </row>
    <row r="1225" spans="1:12" hidden="1">
      <c r="A1225" s="862" t="s">
        <v>314</v>
      </c>
      <c r="B1225" s="19" t="s">
        <v>181</v>
      </c>
      <c r="C1225" s="60"/>
      <c r="D1225" s="60"/>
      <c r="E1225" s="60"/>
      <c r="F1225" s="60"/>
      <c r="G1225" s="201"/>
      <c r="H1225" s="201"/>
      <c r="I1225" s="8"/>
      <c r="J1225" s="8"/>
      <c r="K1225" s="8"/>
      <c r="L1225" s="8"/>
    </row>
    <row r="1226" spans="1:12" hidden="1">
      <c r="A1226" s="862" t="s">
        <v>314</v>
      </c>
      <c r="B1226" s="28" t="s">
        <v>731</v>
      </c>
      <c r="C1226" s="60"/>
      <c r="D1226" s="60"/>
      <c r="E1226" s="60"/>
      <c r="F1226" s="60"/>
      <c r="G1226" s="201"/>
      <c r="H1226" s="201"/>
      <c r="I1226" s="8"/>
      <c r="J1226" s="8"/>
      <c r="K1226" s="8"/>
      <c r="L1226" s="8"/>
    </row>
    <row r="1227" spans="1:12" hidden="1">
      <c r="A1227" s="862" t="s">
        <v>314</v>
      </c>
      <c r="B1227" s="28" t="s">
        <v>184</v>
      </c>
      <c r="C1227" s="60"/>
      <c r="D1227" s="60"/>
      <c r="E1227" s="60"/>
      <c r="F1227" s="60"/>
      <c r="G1227" s="201"/>
      <c r="H1227" s="201"/>
      <c r="I1227" s="8"/>
      <c r="J1227" s="8"/>
      <c r="K1227" s="8"/>
      <c r="L1227" s="8"/>
    </row>
    <row r="1228" spans="1:12" hidden="1">
      <c r="A1228" s="862" t="s">
        <v>314</v>
      </c>
      <c r="B1228" s="28" t="s">
        <v>731</v>
      </c>
      <c r="C1228" s="60"/>
      <c r="D1228" s="60"/>
      <c r="E1228" s="60"/>
      <c r="F1228" s="60"/>
      <c r="G1228" s="201"/>
      <c r="H1228" s="201"/>
      <c r="I1228" s="8"/>
      <c r="J1228" s="8"/>
      <c r="K1228" s="8"/>
      <c r="L1228" s="8"/>
    </row>
    <row r="1229" spans="1:12" hidden="1">
      <c r="A1229" s="862" t="s">
        <v>314</v>
      </c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</row>
    <row r="1230" spans="1:12" hidden="1">
      <c r="A1230" s="862" t="s">
        <v>314</v>
      </c>
      <c r="B1230" s="973"/>
      <c r="C1230" s="963"/>
      <c r="D1230" s="963"/>
      <c r="E1230" s="963"/>
      <c r="F1230" s="963"/>
      <c r="G1230" s="963"/>
      <c r="H1230" s="963"/>
      <c r="I1230" s="1022" t="s">
        <v>302</v>
      </c>
      <c r="J1230" s="8"/>
      <c r="K1230" s="8" t="s">
        <v>135</v>
      </c>
      <c r="L1230" s="8"/>
    </row>
    <row r="1231" spans="1:12" hidden="1">
      <c r="A1231" s="862" t="s">
        <v>314</v>
      </c>
      <c r="B1231" s="997" t="s">
        <v>654</v>
      </c>
      <c r="C1231" s="971"/>
      <c r="D1231" s="971"/>
      <c r="E1231" s="971"/>
      <c r="F1231" s="971"/>
      <c r="G1231" s="971"/>
      <c r="H1231" s="971"/>
      <c r="I1231" s="210" t="s">
        <v>304</v>
      </c>
      <c r="J1231" s="966"/>
      <c r="K1231" s="8"/>
      <c r="L1231" s="8"/>
    </row>
    <row r="1232" spans="1:12" hidden="1">
      <c r="A1232" s="862" t="s">
        <v>314</v>
      </c>
      <c r="B1232" s="997" t="s">
        <v>1392</v>
      </c>
      <c r="C1232" s="971"/>
      <c r="D1232" s="971"/>
      <c r="E1232" s="971"/>
      <c r="F1232" s="971"/>
      <c r="G1232" s="971"/>
      <c r="H1232" s="971"/>
      <c r="I1232" s="210" t="s">
        <v>1317</v>
      </c>
      <c r="J1232" s="8"/>
      <c r="K1232" s="8"/>
      <c r="L1232" s="8"/>
    </row>
    <row r="1233" spans="1:12" ht="13.5" hidden="1" thickBot="1">
      <c r="A1233" s="862" t="s">
        <v>314</v>
      </c>
      <c r="B1233" s="1000"/>
      <c r="C1233" s="999"/>
      <c r="D1233" s="965"/>
      <c r="E1233" s="965"/>
      <c r="F1233" s="965"/>
      <c r="G1233" s="965"/>
      <c r="H1233" s="965"/>
      <c r="I1233" s="1021"/>
      <c r="J1233" s="8"/>
      <c r="K1233" s="8"/>
      <c r="L1233" s="8"/>
    </row>
    <row r="1234" spans="1:12" ht="13.5" hidden="1" thickBot="1">
      <c r="A1234" s="862" t="s">
        <v>314</v>
      </c>
      <c r="B1234" s="1112" t="s">
        <v>1387</v>
      </c>
      <c r="C1234" s="967"/>
      <c r="D1234" s="967"/>
      <c r="E1234" s="967"/>
      <c r="F1234" s="967"/>
      <c r="G1234" s="967"/>
      <c r="H1234" s="967"/>
      <c r="I1234" s="1001">
        <v>0</v>
      </c>
      <c r="J1234" s="8"/>
      <c r="K1234" s="8"/>
      <c r="L1234" s="8"/>
    </row>
    <row r="1235" spans="1:12" ht="13.5" hidden="1" thickBot="1">
      <c r="A1235" s="862" t="s">
        <v>314</v>
      </c>
      <c r="B1235" s="1112" t="s">
        <v>1388</v>
      </c>
      <c r="C1235" s="967"/>
      <c r="D1235" s="967"/>
      <c r="E1235" s="967"/>
      <c r="F1235" s="967"/>
      <c r="G1235" s="967"/>
      <c r="H1235" s="967"/>
      <c r="I1235" s="1001">
        <v>0</v>
      </c>
      <c r="J1235" s="8"/>
      <c r="K1235" s="8"/>
      <c r="L1235" s="8"/>
    </row>
    <row r="1236" spans="1:12" hidden="1">
      <c r="A1236" s="862" t="s">
        <v>314</v>
      </c>
      <c r="B1236" s="1364" t="s">
        <v>1389</v>
      </c>
      <c r="C1236" s="8"/>
      <c r="D1236" s="8"/>
      <c r="E1236" s="8"/>
      <c r="F1236" s="8"/>
      <c r="G1236" s="8"/>
      <c r="H1236" s="8"/>
      <c r="I1236" s="8"/>
      <c r="J1236" s="8"/>
      <c r="K1236" s="8"/>
      <c r="L1236" s="8"/>
    </row>
    <row r="1237" spans="1:12" hidden="1">
      <c r="A1237" s="862" t="s">
        <v>314</v>
      </c>
      <c r="B1237" s="1364" t="s">
        <v>1390</v>
      </c>
      <c r="C1237" s="8"/>
      <c r="D1237" s="8"/>
      <c r="E1237" s="8"/>
      <c r="F1237" s="8"/>
      <c r="G1237" s="8"/>
      <c r="H1237" s="8"/>
      <c r="I1237" s="8"/>
      <c r="J1237" s="8"/>
      <c r="K1237" s="8"/>
      <c r="L1237" s="8"/>
    </row>
    <row r="1238" spans="1:12" hidden="1">
      <c r="A1238" s="862" t="s">
        <v>314</v>
      </c>
      <c r="B1238" s="1364" t="s">
        <v>1391</v>
      </c>
      <c r="C1238" s="8"/>
      <c r="D1238" s="8"/>
      <c r="E1238" s="8"/>
      <c r="F1238" s="8"/>
      <c r="G1238" s="8"/>
      <c r="H1238" s="8"/>
      <c r="I1238" s="8"/>
      <c r="J1238" s="8"/>
      <c r="K1238" s="8"/>
      <c r="L1238" s="8"/>
    </row>
    <row r="1239" spans="1:12" hidden="1">
      <c r="A1239" s="862" t="s">
        <v>314</v>
      </c>
      <c r="B1239" s="1364" t="s">
        <v>1405</v>
      </c>
      <c r="C1239" s="8"/>
      <c r="D1239" s="8"/>
      <c r="E1239" s="8"/>
      <c r="F1239" s="8"/>
      <c r="G1239" s="8"/>
      <c r="H1239" s="8"/>
      <c r="I1239" s="8"/>
      <c r="J1239" s="8"/>
      <c r="K1239" s="8"/>
      <c r="L1239" s="8"/>
    </row>
    <row r="1240" spans="1:12" hidden="1">
      <c r="A1240" s="862" t="s">
        <v>314</v>
      </c>
      <c r="B1240" s="28"/>
      <c r="C1240" s="8"/>
      <c r="D1240" s="8"/>
      <c r="E1240" s="8"/>
      <c r="F1240" s="8"/>
      <c r="G1240" s="8"/>
      <c r="H1240" s="8"/>
      <c r="I1240" s="169"/>
      <c r="J1240" s="8"/>
      <c r="K1240" s="8"/>
      <c r="L1240" s="8"/>
    </row>
    <row r="1241" spans="1:12" hidden="1">
      <c r="A1241" s="862" t="s">
        <v>314</v>
      </c>
      <c r="B1241" s="8"/>
      <c r="C1241" s="8"/>
      <c r="D1241" s="8"/>
      <c r="E1241" s="8"/>
      <c r="F1241" s="8"/>
      <c r="G1241" s="8"/>
      <c r="H1241" s="8"/>
      <c r="I1241" s="169"/>
      <c r="J1241" s="8"/>
      <c r="K1241" s="8"/>
      <c r="L1241" s="8"/>
    </row>
    <row r="1242" spans="1:12" hidden="1">
      <c r="A1242" s="862" t="s">
        <v>314</v>
      </c>
      <c r="B1242" s="28" t="s">
        <v>135</v>
      </c>
      <c r="C1242" s="8"/>
      <c r="D1242" s="8"/>
      <c r="E1242" s="8"/>
      <c r="F1242" s="8"/>
      <c r="G1242" s="8"/>
      <c r="H1242" s="8"/>
      <c r="I1242" s="169"/>
      <c r="J1242" s="8"/>
      <c r="K1242" s="8"/>
      <c r="L1242" s="8"/>
    </row>
    <row r="1243" spans="1:12" hidden="1">
      <c r="A1243" s="862" t="s">
        <v>314</v>
      </c>
      <c r="B1243" s="8" t="s">
        <v>221</v>
      </c>
      <c r="C1243" s="8"/>
      <c r="D1243" s="8"/>
      <c r="E1243" s="8"/>
      <c r="F1243" s="8"/>
      <c r="G1243" s="8"/>
      <c r="H1243" s="8"/>
      <c r="I1243" s="169"/>
      <c r="J1243" s="8"/>
      <c r="K1243" s="8"/>
      <c r="L1243" s="8"/>
    </row>
    <row r="1244" spans="1:12" hidden="1">
      <c r="A1244" s="862" t="s">
        <v>314</v>
      </c>
      <c r="B1244" s="8"/>
      <c r="C1244" s="8"/>
      <c r="D1244" s="8"/>
      <c r="E1244" s="8"/>
      <c r="F1244" s="8"/>
      <c r="G1244" s="8"/>
      <c r="H1244" s="8"/>
      <c r="I1244" s="169"/>
      <c r="J1244" s="8"/>
      <c r="K1244" s="8"/>
      <c r="L1244" s="8"/>
    </row>
    <row r="1245" spans="1:12" hidden="1">
      <c r="A1245" s="862" t="s">
        <v>314</v>
      </c>
      <c r="B1245" s="8"/>
      <c r="C1245" s="8"/>
      <c r="D1245" s="8"/>
      <c r="E1245" s="8"/>
      <c r="F1245" s="8"/>
      <c r="G1245" s="8"/>
      <c r="H1245" s="8"/>
      <c r="I1245" s="169"/>
      <c r="J1245" s="8"/>
      <c r="K1245" s="8"/>
      <c r="L1245" s="8"/>
    </row>
    <row r="1246" spans="1:12" hidden="1">
      <c r="A1246" s="862" t="s">
        <v>314</v>
      </c>
      <c r="B1246" s="8"/>
      <c r="C1246" s="8"/>
      <c r="D1246" s="8"/>
      <c r="E1246" s="8"/>
      <c r="F1246" s="8"/>
      <c r="G1246" s="8"/>
      <c r="H1246" s="8"/>
      <c r="I1246" s="169"/>
      <c r="J1246" s="8"/>
      <c r="K1246" s="8"/>
      <c r="L1246" s="8"/>
    </row>
    <row r="1247" spans="1:12" ht="18.75" customHeight="1">
      <c r="A1247" s="862" t="s">
        <v>718</v>
      </c>
      <c r="B1247" s="412" t="s">
        <v>470</v>
      </c>
      <c r="C1247" s="392"/>
      <c r="D1247" s="392"/>
      <c r="E1247" s="392"/>
      <c r="F1247" s="392"/>
      <c r="G1247" s="392"/>
      <c r="H1247" s="399"/>
      <c r="I1247" s="392"/>
      <c r="J1247" s="392"/>
      <c r="K1247" s="392"/>
    </row>
    <row r="1248" spans="1:12" ht="12.75" customHeight="1">
      <c r="A1248" s="160" t="s">
        <v>718</v>
      </c>
      <c r="B1248" s="438"/>
      <c r="C1248" s="437"/>
      <c r="H1248" s="405"/>
    </row>
    <row r="1249" spans="1:12" ht="12.75" customHeight="1">
      <c r="A1249" s="160" t="s">
        <v>718</v>
      </c>
      <c r="B1249" s="438"/>
      <c r="C1249" s="437"/>
      <c r="H1249" s="405"/>
      <c r="L1249" s="8"/>
    </row>
    <row r="1250" spans="1:12" ht="12.75" customHeight="1">
      <c r="A1250" s="160" t="s">
        <v>718</v>
      </c>
      <c r="B1250" s="438"/>
      <c r="C1250" s="437"/>
      <c r="H1250" s="405"/>
      <c r="L1250" s="8"/>
    </row>
    <row r="1251" spans="1:12" ht="12.75" customHeight="1">
      <c r="A1251" s="160" t="s">
        <v>718</v>
      </c>
      <c r="B1251" s="438"/>
      <c r="C1251" s="437"/>
      <c r="H1251" s="405"/>
      <c r="L1251" s="8"/>
    </row>
    <row r="1252" spans="1:12" ht="12.75" customHeight="1">
      <c r="A1252" s="160" t="s">
        <v>718</v>
      </c>
      <c r="B1252" s="438"/>
      <c r="C1252" s="437"/>
      <c r="H1252" s="405"/>
      <c r="L1252" s="8"/>
    </row>
    <row r="1253" spans="1:12" ht="12.75" customHeight="1">
      <c r="A1253" s="160" t="s">
        <v>718</v>
      </c>
      <c r="B1253" s="438"/>
      <c r="C1253" s="437"/>
      <c r="H1253" s="405"/>
      <c r="L1253" s="8"/>
    </row>
    <row r="1254" spans="1:12" ht="12.75" customHeight="1">
      <c r="A1254" s="160" t="s">
        <v>718</v>
      </c>
      <c r="B1254" s="438"/>
      <c r="C1254" s="437"/>
      <c r="H1254" s="405"/>
      <c r="L1254" s="8"/>
    </row>
    <row r="1255" spans="1:12" ht="12.75" customHeight="1">
      <c r="A1255" s="160" t="s">
        <v>718</v>
      </c>
      <c r="B1255" s="438"/>
      <c r="C1255" s="437"/>
      <c r="H1255" s="405"/>
      <c r="L1255" s="8"/>
    </row>
    <row r="1256" spans="1:12" ht="12.75" customHeight="1">
      <c r="A1256" s="160" t="s">
        <v>718</v>
      </c>
      <c r="B1256" s="438"/>
      <c r="C1256" s="437"/>
      <c r="H1256" s="405"/>
      <c r="L1256" s="8"/>
    </row>
    <row r="1257" spans="1:12" ht="12.75" customHeight="1">
      <c r="A1257" s="160" t="s">
        <v>718</v>
      </c>
      <c r="B1257" s="438"/>
      <c r="C1257" s="437"/>
      <c r="H1257" s="405"/>
      <c r="L1257" s="8"/>
    </row>
    <row r="1258" spans="1:12" ht="12.75" customHeight="1">
      <c r="A1258" s="160" t="s">
        <v>718</v>
      </c>
      <c r="B1258" s="437" t="s">
        <v>471</v>
      </c>
      <c r="C1258" s="437" t="s">
        <v>135</v>
      </c>
      <c r="H1258" s="405"/>
      <c r="L1258" s="8"/>
    </row>
    <row r="1259" spans="1:12" ht="12.75" customHeight="1">
      <c r="A1259" s="160" t="s">
        <v>718</v>
      </c>
      <c r="F1259" s="392"/>
      <c r="G1259" s="392"/>
      <c r="H1259" s="405"/>
      <c r="L1259" s="8"/>
    </row>
    <row r="1260" spans="1:12" ht="12.75" customHeight="1">
      <c r="A1260" s="160" t="s">
        <v>718</v>
      </c>
      <c r="B1260" s="491"/>
      <c r="H1260" s="405"/>
      <c r="L1260" s="8"/>
    </row>
    <row r="1261" spans="1:12" ht="12.75" customHeight="1">
      <c r="A1261" s="160" t="s">
        <v>718</v>
      </c>
      <c r="B1261" s="491"/>
      <c r="H1261" s="405"/>
      <c r="L1261" s="8"/>
    </row>
    <row r="1262" spans="1:12" ht="12.75" customHeight="1">
      <c r="A1262" s="160" t="s">
        <v>718</v>
      </c>
      <c r="H1262" s="405"/>
      <c r="L1262" s="8"/>
    </row>
    <row r="1263" spans="1:12" ht="12.75" customHeight="1">
      <c r="A1263" s="160" t="s">
        <v>718</v>
      </c>
      <c r="B1263" s="801"/>
      <c r="H1263" s="405"/>
      <c r="L1263" s="8"/>
    </row>
    <row r="1264" spans="1:12" ht="12.75" customHeight="1">
      <c r="A1264" s="160" t="s">
        <v>718</v>
      </c>
      <c r="B1264" s="801"/>
      <c r="H1264" s="405"/>
    </row>
    <row r="1265" spans="1:21" ht="12.75" customHeight="1">
      <c r="A1265" s="160" t="s">
        <v>718</v>
      </c>
      <c r="B1265" s="801"/>
      <c r="H1265" s="405"/>
    </row>
    <row r="1266" spans="1:21" ht="12.75" customHeight="1">
      <c r="A1266" s="160" t="s">
        <v>718</v>
      </c>
      <c r="C1266" s="467"/>
      <c r="D1266" s="426"/>
      <c r="H1266" s="405"/>
    </row>
    <row r="1267" spans="1:21" ht="12.75" customHeight="1">
      <c r="A1267" s="862" t="s">
        <v>718</v>
      </c>
      <c r="B1267" s="437" t="s">
        <v>1435</v>
      </c>
      <c r="C1267" s="467"/>
      <c r="D1267" s="426"/>
      <c r="H1267" s="405"/>
    </row>
    <row r="1268" spans="1:21" ht="12.75" customHeight="1">
      <c r="A1268" s="862" t="s">
        <v>718</v>
      </c>
      <c r="B1268" s="437"/>
      <c r="H1268" s="405"/>
    </row>
    <row r="1269" spans="1:21" ht="12.75" customHeight="1" thickBot="1">
      <c r="A1269" s="862" t="s">
        <v>718</v>
      </c>
      <c r="B1269" s="467"/>
      <c r="H1269" s="405"/>
    </row>
    <row r="1270" spans="1:21" ht="12.75" customHeight="1">
      <c r="A1270" s="862" t="s">
        <v>718</v>
      </c>
      <c r="B1270" s="495" t="s">
        <v>484</v>
      </c>
      <c r="C1270" s="496"/>
      <c r="D1270" s="496"/>
      <c r="E1270" s="496"/>
      <c r="F1270" s="803"/>
      <c r="G1270" s="805"/>
      <c r="H1270" s="805"/>
      <c r="I1270" s="805"/>
    </row>
    <row r="1271" spans="1:21" ht="12.75" customHeight="1">
      <c r="A1271" s="862" t="s">
        <v>718</v>
      </c>
      <c r="B1271" s="499" t="s">
        <v>485</v>
      </c>
      <c r="C1271" s="500"/>
      <c r="D1271" s="500"/>
      <c r="E1271" s="500"/>
      <c r="F1271" s="483" t="s">
        <v>604</v>
      </c>
      <c r="G1271" s="481" t="s">
        <v>481</v>
      </c>
      <c r="H1271" s="481" t="s">
        <v>487</v>
      </c>
      <c r="I1271" s="481" t="s">
        <v>480</v>
      </c>
    </row>
    <row r="1272" spans="1:21" ht="12.75" customHeight="1">
      <c r="A1272" s="862" t="s">
        <v>718</v>
      </c>
      <c r="B1272" s="499" t="s">
        <v>488</v>
      </c>
      <c r="C1272" s="500"/>
      <c r="D1272" s="500"/>
      <c r="E1272" s="500"/>
      <c r="F1272" s="483" t="s">
        <v>316</v>
      </c>
      <c r="G1272" s="481" t="s">
        <v>489</v>
      </c>
      <c r="H1272" s="481" t="s">
        <v>489</v>
      </c>
      <c r="I1272" s="481" t="s">
        <v>482</v>
      </c>
      <c r="K1272" s="390" t="s">
        <v>135</v>
      </c>
    </row>
    <row r="1273" spans="1:21" ht="13.5" customHeight="1" thickBot="1">
      <c r="A1273" s="862" t="s">
        <v>718</v>
      </c>
      <c r="B1273" s="499"/>
      <c r="C1273" s="500"/>
      <c r="D1273" s="500"/>
      <c r="E1273" s="500"/>
      <c r="F1273" s="777" t="s">
        <v>317</v>
      </c>
      <c r="G1273" s="806" t="s">
        <v>729</v>
      </c>
      <c r="H1273" s="806" t="s">
        <v>317</v>
      </c>
      <c r="I1273" s="806" t="s">
        <v>483</v>
      </c>
      <c r="L1273" s="419"/>
    </row>
    <row r="1274" spans="1:21" ht="26.25" customHeight="1" thickBot="1">
      <c r="A1274" s="862" t="s">
        <v>1278</v>
      </c>
      <c r="B1274" s="1191" t="s">
        <v>1058</v>
      </c>
      <c r="C1274" s="424"/>
      <c r="D1274" s="424"/>
      <c r="E1274" s="513"/>
      <c r="F1274" s="1192">
        <v>0</v>
      </c>
      <c r="G1274" s="1193">
        <v>0</v>
      </c>
      <c r="H1274" s="1193">
        <v>0</v>
      </c>
      <c r="I1274" s="1194">
        <f>G1274-H1274</f>
        <v>0</v>
      </c>
    </row>
    <row r="1275" spans="1:21" ht="12.75" customHeight="1">
      <c r="A1275" s="862" t="s">
        <v>718</v>
      </c>
      <c r="B1275" s="390" t="s">
        <v>1059</v>
      </c>
      <c r="C1275" s="419"/>
      <c r="D1275" s="419"/>
      <c r="E1275" s="419"/>
      <c r="F1275" s="419"/>
    </row>
    <row r="1276" spans="1:21" ht="12.75" customHeight="1">
      <c r="A1276" s="862" t="s">
        <v>718</v>
      </c>
      <c r="B1276" s="405"/>
      <c r="C1276" s="405"/>
      <c r="D1276" s="405"/>
      <c r="E1276" s="467"/>
      <c r="H1276" s="405"/>
    </row>
    <row r="1277" spans="1:21" ht="12.75" customHeight="1">
      <c r="A1277" s="862" t="s">
        <v>718</v>
      </c>
      <c r="B1277" s="491" t="s">
        <v>478</v>
      </c>
      <c r="C1277" s="405"/>
      <c r="D1277" s="405"/>
      <c r="E1277" s="467"/>
      <c r="H1277" s="405"/>
    </row>
    <row r="1278" spans="1:21" ht="12.75" customHeight="1">
      <c r="A1278" s="862" t="s">
        <v>718</v>
      </c>
      <c r="B1278" s="930"/>
      <c r="C1278" s="419"/>
      <c r="D1278" s="419"/>
      <c r="E1278" s="419"/>
      <c r="F1278" s="419"/>
      <c r="G1278" s="419"/>
      <c r="H1278" s="439"/>
      <c r="U1278" s="966"/>
    </row>
    <row r="1279" spans="1:21" s="966" customFormat="1" ht="12.75" customHeight="1">
      <c r="A1279" s="862" t="s">
        <v>718</v>
      </c>
      <c r="B1279" s="437" t="s">
        <v>1279</v>
      </c>
      <c r="C1279" s="419"/>
      <c r="D1279" s="419"/>
      <c r="E1279" s="419"/>
      <c r="F1279" s="419"/>
      <c r="G1279" s="419"/>
      <c r="H1279" s="439"/>
      <c r="I1279" s="907"/>
      <c r="J1279" s="907"/>
      <c r="K1279" s="907"/>
      <c r="L1279" s="907"/>
    </row>
    <row r="1280" spans="1:21" s="966" customFormat="1" ht="12.75" customHeight="1" thickBot="1">
      <c r="A1280" s="862" t="s">
        <v>718</v>
      </c>
      <c r="B1280" s="437"/>
      <c r="C1280" s="419"/>
      <c r="D1280" s="419"/>
      <c r="E1280" s="419"/>
      <c r="F1280" s="419"/>
      <c r="G1280" s="419"/>
      <c r="H1280" s="439"/>
      <c r="I1280" s="907"/>
      <c r="J1280" s="907"/>
      <c r="K1280" s="907"/>
      <c r="L1280" s="907"/>
    </row>
    <row r="1281" spans="1:21" s="966" customFormat="1" ht="13.15" customHeight="1">
      <c r="A1281" s="862" t="s">
        <v>718</v>
      </c>
      <c r="B1281" s="1558" t="s">
        <v>1342</v>
      </c>
      <c r="C1281" s="1559"/>
      <c r="D1281" s="1559"/>
      <c r="E1281" s="1559"/>
      <c r="F1281" s="733" t="s">
        <v>604</v>
      </c>
      <c r="G1281" s="479" t="s">
        <v>481</v>
      </c>
      <c r="H1281" s="479" t="s">
        <v>487</v>
      </c>
      <c r="I1281" s="479" t="s">
        <v>480</v>
      </c>
      <c r="J1281" s="907"/>
      <c r="K1281" s="907"/>
      <c r="L1281" s="907"/>
    </row>
    <row r="1282" spans="1:21" s="966" customFormat="1" ht="13.15" customHeight="1">
      <c r="A1282" s="862" t="s">
        <v>718</v>
      </c>
      <c r="B1282" s="1560"/>
      <c r="C1282" s="1561"/>
      <c r="D1282" s="1561"/>
      <c r="E1282" s="1561"/>
      <c r="F1282" s="483" t="s">
        <v>316</v>
      </c>
      <c r="G1282" s="481" t="s">
        <v>489</v>
      </c>
      <c r="H1282" s="481" t="s">
        <v>489</v>
      </c>
      <c r="I1282" s="481" t="s">
        <v>482</v>
      </c>
      <c r="J1282" s="907"/>
      <c r="K1282" s="907"/>
      <c r="L1282" s="907"/>
    </row>
    <row r="1283" spans="1:21" s="966" customFormat="1" ht="13.5" customHeight="1" thickBot="1">
      <c r="A1283" s="862" t="s">
        <v>718</v>
      </c>
      <c r="B1283" s="1562"/>
      <c r="C1283" s="1563"/>
      <c r="D1283" s="1563"/>
      <c r="E1283" s="1563"/>
      <c r="F1283" s="777" t="s">
        <v>317</v>
      </c>
      <c r="G1283" s="1302" t="s">
        <v>729</v>
      </c>
      <c r="H1283" s="1302" t="s">
        <v>317</v>
      </c>
      <c r="I1283" s="1302" t="s">
        <v>483</v>
      </c>
      <c r="J1283" s="907"/>
      <c r="K1283" s="907"/>
      <c r="L1283" s="907"/>
    </row>
    <row r="1284" spans="1:21" s="966" customFormat="1" ht="28.15" customHeight="1" thickBot="1">
      <c r="A1284" s="862" t="s">
        <v>718</v>
      </c>
      <c r="B1284" s="1564" t="s">
        <v>1343</v>
      </c>
      <c r="C1284" s="1565"/>
      <c r="D1284" s="1565"/>
      <c r="E1284" s="1565"/>
      <c r="F1284" s="1194" t="e">
        <f>H755</f>
        <v>#DIV/0!</v>
      </c>
      <c r="G1284" s="1193">
        <v>0</v>
      </c>
      <c r="H1284" s="1193">
        <v>0</v>
      </c>
      <c r="I1284" s="1194">
        <f>G1284-H1284</f>
        <v>0</v>
      </c>
      <c r="J1284" s="907"/>
      <c r="K1284" s="907"/>
      <c r="L1284" s="907"/>
    </row>
    <row r="1285" spans="1:21" s="966" customFormat="1" ht="27.6" customHeight="1">
      <c r="A1285" s="862" t="s">
        <v>718</v>
      </c>
      <c r="B1285" s="1459" t="s">
        <v>1344</v>
      </c>
      <c r="C1285" s="1459"/>
      <c r="D1285" s="1459"/>
      <c r="E1285" s="1459"/>
      <c r="F1285" s="1459"/>
      <c r="G1285" s="1459"/>
      <c r="H1285" s="1459"/>
      <c r="I1285" s="907"/>
      <c r="J1285" s="907"/>
      <c r="K1285" s="907"/>
      <c r="L1285" s="907"/>
    </row>
    <row r="1286" spans="1:21" s="966" customFormat="1" ht="12.75" customHeight="1">
      <c r="A1286" s="862" t="s">
        <v>718</v>
      </c>
      <c r="B1286" s="1459"/>
      <c r="C1286" s="1459"/>
      <c r="D1286" s="1459"/>
      <c r="E1286" s="1459"/>
      <c r="F1286" s="1459"/>
      <c r="G1286" s="1459"/>
      <c r="H1286" s="1459"/>
      <c r="I1286" s="907"/>
      <c r="J1286" s="907"/>
      <c r="K1286" s="907"/>
      <c r="L1286" s="907"/>
    </row>
    <row r="1287" spans="1:21" s="966" customFormat="1" ht="12.75" customHeight="1">
      <c r="A1287" s="862" t="s">
        <v>718</v>
      </c>
      <c r="B1287" s="491" t="s">
        <v>478</v>
      </c>
      <c r="C1287" s="419"/>
      <c r="D1287" s="419"/>
      <c r="E1287" s="419"/>
      <c r="F1287" s="419"/>
      <c r="G1287" s="419"/>
      <c r="H1287" s="439"/>
      <c r="I1287" s="907"/>
      <c r="J1287" s="907"/>
      <c r="K1287" s="907"/>
      <c r="L1287" s="907"/>
    </row>
    <row r="1288" spans="1:21" ht="12.75" customHeight="1">
      <c r="A1288" s="160" t="s">
        <v>718</v>
      </c>
      <c r="B1288" s="437" t="s">
        <v>814</v>
      </c>
      <c r="G1288" s="390" t="s">
        <v>135</v>
      </c>
      <c r="H1288" s="405" t="s">
        <v>135</v>
      </c>
      <c r="U1288" s="966"/>
    </row>
    <row r="1289" spans="1:21" ht="12.75" customHeight="1">
      <c r="A1289" s="160" t="s">
        <v>718</v>
      </c>
      <c r="B1289" s="437" t="s">
        <v>1116</v>
      </c>
      <c r="G1289" s="390" t="s">
        <v>135</v>
      </c>
      <c r="H1289" s="405"/>
      <c r="U1289" s="966"/>
    </row>
    <row r="1290" spans="1:21" ht="12.75" customHeight="1" thickBot="1">
      <c r="A1290" s="862" t="s">
        <v>718</v>
      </c>
      <c r="B1290" s="801"/>
      <c r="H1290" s="405"/>
      <c r="U1290" s="966"/>
    </row>
    <row r="1291" spans="1:21" ht="39" customHeight="1" thickBot="1">
      <c r="A1291" s="862" t="s">
        <v>718</v>
      </c>
      <c r="B1291" s="1508" t="s">
        <v>472</v>
      </c>
      <c r="C1291" s="1509"/>
      <c r="D1291" s="1509"/>
      <c r="E1291" s="1509"/>
      <c r="F1291" s="778"/>
      <c r="G1291" s="1207"/>
      <c r="H1291" s="444" t="s">
        <v>671</v>
      </c>
      <c r="I1291" s="444" t="s">
        <v>473</v>
      </c>
      <c r="J1291" s="444" t="s">
        <v>664</v>
      </c>
      <c r="K1291" s="444" t="s">
        <v>474</v>
      </c>
      <c r="L1291" s="416"/>
      <c r="U1291" s="966"/>
    </row>
    <row r="1292" spans="1:21" ht="13.5" customHeight="1" thickBot="1">
      <c r="A1292" s="862" t="s">
        <v>1278</v>
      </c>
      <c r="B1292" s="512" t="s">
        <v>477</v>
      </c>
      <c r="C1292" s="425"/>
      <c r="D1292" s="425"/>
      <c r="E1292" s="425"/>
      <c r="F1292" s="425"/>
      <c r="G1292" s="523"/>
      <c r="H1292" s="865" t="e">
        <f>I941</f>
        <v>#DIV/0!</v>
      </c>
      <c r="I1292" s="802">
        <v>0</v>
      </c>
      <c r="J1292" s="802">
        <v>0</v>
      </c>
      <c r="K1292" s="865">
        <f>I1292-J1292</f>
        <v>0</v>
      </c>
      <c r="L1292" s="419"/>
      <c r="U1292" s="966"/>
    </row>
    <row r="1293" spans="1:21" ht="12.75" customHeight="1">
      <c r="A1293" s="862" t="s">
        <v>718</v>
      </c>
      <c r="B1293" s="491" t="s">
        <v>478</v>
      </c>
      <c r="U1293" s="966"/>
    </row>
    <row r="1294" spans="1:21" ht="12.75" customHeight="1">
      <c r="A1294" s="862" t="s">
        <v>718</v>
      </c>
      <c r="B1294" s="804"/>
      <c r="H1294" s="405"/>
    </row>
    <row r="1295" spans="1:21" ht="12.75" customHeight="1" thickBot="1">
      <c r="A1295" s="862" t="s">
        <v>1188</v>
      </c>
      <c r="B1295" s="405"/>
      <c r="C1295" s="405"/>
      <c r="D1295" s="405"/>
      <c r="E1295" s="405"/>
      <c r="F1295" s="405"/>
      <c r="G1295" s="405"/>
      <c r="H1295" s="405"/>
      <c r="I1295" s="405"/>
      <c r="J1295" s="405" t="s">
        <v>135</v>
      </c>
    </row>
    <row r="1296" spans="1:21" ht="12.75" customHeight="1">
      <c r="A1296" s="862" t="s">
        <v>718</v>
      </c>
      <c r="B1296" s="786"/>
      <c r="C1296" s="497"/>
      <c r="D1296" s="497"/>
      <c r="E1296" s="497"/>
      <c r="F1296" s="497"/>
      <c r="G1296" s="774" t="s">
        <v>486</v>
      </c>
      <c r="H1296" s="479"/>
    </row>
    <row r="1297" spans="1:12" ht="12.75" customHeight="1">
      <c r="A1297" s="862" t="s">
        <v>718</v>
      </c>
      <c r="B1297" s="499" t="s">
        <v>265</v>
      </c>
      <c r="C1297" s="503"/>
      <c r="D1297" s="502"/>
      <c r="E1297" s="502"/>
      <c r="F1297" s="502"/>
      <c r="G1297" s="775" t="s">
        <v>316</v>
      </c>
      <c r="H1297" s="481" t="s">
        <v>481</v>
      </c>
      <c r="L1297" s="419"/>
    </row>
    <row r="1298" spans="1:12" ht="12.75" customHeight="1">
      <c r="A1298" s="862" t="s">
        <v>718</v>
      </c>
      <c r="B1298" s="499" t="s">
        <v>610</v>
      </c>
      <c r="C1298" s="501"/>
      <c r="D1298" s="502"/>
      <c r="E1298" s="502"/>
      <c r="F1298" s="502"/>
      <c r="G1298" s="807" t="s">
        <v>317</v>
      </c>
      <c r="H1298" s="808" t="s">
        <v>670</v>
      </c>
    </row>
    <row r="1299" spans="1:12" ht="13.5" customHeight="1" thickBot="1">
      <c r="A1299" s="862" t="s">
        <v>718</v>
      </c>
      <c r="B1299" s="809" t="s">
        <v>949</v>
      </c>
      <c r="C1299" s="506"/>
      <c r="D1299" s="505"/>
      <c r="E1299" s="505"/>
      <c r="F1299" s="505"/>
      <c r="G1299" s="776" t="s">
        <v>517</v>
      </c>
      <c r="H1299" s="485" t="s">
        <v>612</v>
      </c>
    </row>
    <row r="1300" spans="1:12" ht="12.75" customHeight="1">
      <c r="A1300" s="862" t="s">
        <v>718</v>
      </c>
      <c r="B1300" s="421" t="s">
        <v>1487</v>
      </c>
      <c r="G1300" s="863">
        <f>$H$1203</f>
        <v>0</v>
      </c>
      <c r="H1300" s="904">
        <v>0</v>
      </c>
    </row>
    <row r="1301" spans="1:12" ht="12.75" customHeight="1">
      <c r="A1301" s="862" t="s">
        <v>718</v>
      </c>
      <c r="B1301" s="421" t="s">
        <v>100</v>
      </c>
      <c r="G1301" s="863">
        <f>$H$1205</f>
        <v>0</v>
      </c>
      <c r="H1301" s="905">
        <v>0</v>
      </c>
    </row>
    <row r="1302" spans="1:12" ht="12.75" customHeight="1">
      <c r="A1302" s="862" t="s">
        <v>718</v>
      </c>
      <c r="B1302" s="421" t="s">
        <v>777</v>
      </c>
      <c r="G1302" s="863">
        <f>$H$1206</f>
        <v>0</v>
      </c>
      <c r="H1302" s="905">
        <v>0</v>
      </c>
    </row>
    <row r="1303" spans="1:12" ht="12.75" customHeight="1">
      <c r="A1303" s="862" t="s">
        <v>718</v>
      </c>
      <c r="B1303" s="421" t="s">
        <v>515</v>
      </c>
      <c r="G1303" s="863">
        <f>$H$1207</f>
        <v>0</v>
      </c>
      <c r="H1303" s="905">
        <v>0</v>
      </c>
    </row>
    <row r="1304" spans="1:12" ht="13.5" customHeight="1" thickBot="1">
      <c r="A1304" s="862" t="s">
        <v>718</v>
      </c>
      <c r="B1304" s="421" t="s">
        <v>778</v>
      </c>
      <c r="G1304" s="863">
        <f>$H$1208</f>
        <v>0</v>
      </c>
      <c r="H1304" s="906">
        <v>0</v>
      </c>
    </row>
    <row r="1305" spans="1:12" ht="13.5" customHeight="1" thickBot="1">
      <c r="A1305" s="862" t="s">
        <v>718</v>
      </c>
      <c r="B1305" s="576" t="s">
        <v>613</v>
      </c>
      <c r="C1305" s="424"/>
      <c r="D1305" s="424"/>
      <c r="E1305" s="424"/>
      <c r="F1305" s="424"/>
      <c r="G1305" s="864">
        <f>$H$1217</f>
        <v>0</v>
      </c>
      <c r="H1305" s="490">
        <v>0</v>
      </c>
    </row>
    <row r="1306" spans="1:12" ht="12.75" customHeight="1">
      <c r="A1306" s="862" t="s">
        <v>718</v>
      </c>
      <c r="B1306" s="730" t="s">
        <v>392</v>
      </c>
      <c r="C1306" s="405"/>
      <c r="D1306" s="405"/>
      <c r="E1306" s="405"/>
      <c r="F1306" s="578"/>
      <c r="G1306" s="578"/>
      <c r="H1306" s="405"/>
    </row>
    <row r="1307" spans="1:12" ht="12.75" customHeight="1">
      <c r="A1307" s="862" t="s">
        <v>718</v>
      </c>
      <c r="B1307" s="730" t="s">
        <v>1486</v>
      </c>
      <c r="C1307" s="405"/>
      <c r="D1307" s="405"/>
      <c r="E1307" s="405"/>
      <c r="F1307" s="578"/>
      <c r="G1307" s="578"/>
      <c r="H1307" s="405"/>
    </row>
    <row r="1308" spans="1:12" ht="12.75" customHeight="1">
      <c r="A1308" s="862" t="s">
        <v>718</v>
      </c>
      <c r="B1308" s="467"/>
      <c r="C1308" s="405"/>
      <c r="D1308" s="405"/>
      <c r="E1308" s="405"/>
      <c r="F1308" s="578"/>
      <c r="G1308" s="578"/>
      <c r="H1308" s="405"/>
    </row>
    <row r="1309" spans="1:12" ht="12.75" customHeight="1">
      <c r="A1309" s="862" t="s">
        <v>718</v>
      </c>
      <c r="B1309" s="801" t="s">
        <v>614</v>
      </c>
      <c r="C1309" s="405"/>
      <c r="D1309" s="405"/>
      <c r="E1309" s="405"/>
      <c r="F1309" s="578"/>
      <c r="G1309" s="578"/>
      <c r="H1309" s="405"/>
    </row>
    <row r="1310" spans="1:12" ht="12.75" customHeight="1">
      <c r="A1310" s="862" t="s">
        <v>718</v>
      </c>
      <c r="B1310" s="8"/>
      <c r="D1310" s="907"/>
      <c r="E1310" s="907"/>
      <c r="F1310" s="907"/>
      <c r="G1310" s="907"/>
      <c r="H1310" s="909"/>
      <c r="I1310" s="907"/>
      <c r="J1310" s="931"/>
      <c r="K1310" s="907"/>
    </row>
    <row r="1311" spans="1:12" ht="12.75" customHeight="1">
      <c r="A1311" s="862" t="s">
        <v>718</v>
      </c>
      <c r="B1311" s="907"/>
      <c r="C1311" s="907"/>
      <c r="D1311" s="907"/>
      <c r="E1311" s="907"/>
      <c r="F1311" s="907"/>
      <c r="G1311" s="907"/>
      <c r="H1311" s="909"/>
      <c r="I1311" s="907"/>
      <c r="J1311" s="907"/>
      <c r="K1311" s="907"/>
      <c r="L1311" s="810"/>
    </row>
    <row r="1312" spans="1:12" ht="12.75" customHeight="1">
      <c r="A1312" s="862" t="s">
        <v>718</v>
      </c>
      <c r="B1312" s="907"/>
      <c r="H1312" s="405"/>
      <c r="L1312" s="810"/>
    </row>
    <row r="1313" spans="8:8">
      <c r="H1313" s="405"/>
    </row>
    <row r="1314" spans="8:8">
      <c r="H1314" s="405"/>
    </row>
    <row r="1315" spans="8:8">
      <c r="H1315" s="405"/>
    </row>
  </sheetData>
  <autoFilter ref="A2:A1317">
    <filterColumn colId="0">
      <filters blank="1">
        <filter val="1k"/>
        <filter val="2t"/>
        <filter val="2t2020"/>
        <filter val="p"/>
        <filter val="pm2019"/>
      </filters>
    </filterColumn>
  </autoFilter>
  <mergeCells count="112">
    <mergeCell ref="F612:H614"/>
    <mergeCell ref="B755:G755"/>
    <mergeCell ref="H649:H653"/>
    <mergeCell ref="H620:J640"/>
    <mergeCell ref="B1285:H1285"/>
    <mergeCell ref="B993:H993"/>
    <mergeCell ref="B1194:K1194"/>
    <mergeCell ref="B1052:C1052"/>
    <mergeCell ref="F1052:G1052"/>
    <mergeCell ref="F1051:G1051"/>
    <mergeCell ref="B724:F725"/>
    <mergeCell ref="B779:K779"/>
    <mergeCell ref="B1056:J1056"/>
    <mergeCell ref="B1066:D1066"/>
    <mergeCell ref="B1067:J1067"/>
    <mergeCell ref="B1061:D1061"/>
    <mergeCell ref="B965:C965"/>
    <mergeCell ref="B1291:E1291"/>
    <mergeCell ref="B1216:F1216"/>
    <mergeCell ref="B1222:C1222"/>
    <mergeCell ref="B837:F837"/>
    <mergeCell ref="F1054:G1054"/>
    <mergeCell ref="B1065:D1065"/>
    <mergeCell ref="B1054:C1054"/>
    <mergeCell ref="B1064:D1064"/>
    <mergeCell ref="B947:D947"/>
    <mergeCell ref="E961:I961"/>
    <mergeCell ref="B952:D952"/>
    <mergeCell ref="F1053:G1053"/>
    <mergeCell ref="B977:D977"/>
    <mergeCell ref="E974:E977"/>
    <mergeCell ref="B1110:C1110"/>
    <mergeCell ref="B1063:D1063"/>
    <mergeCell ref="B1062:D1062"/>
    <mergeCell ref="F1055:G1055"/>
    <mergeCell ref="B1281:E1283"/>
    <mergeCell ref="B1284:E1284"/>
    <mergeCell ref="B976:D976"/>
    <mergeCell ref="B1180:E1180"/>
    <mergeCell ref="B923:D923"/>
    <mergeCell ref="B356:F356"/>
    <mergeCell ref="G68:J68"/>
    <mergeCell ref="C68:F68"/>
    <mergeCell ref="F600:J606"/>
    <mergeCell ref="B821:F821"/>
    <mergeCell ref="B751:G751"/>
    <mergeCell ref="G710:I716"/>
    <mergeCell ref="J674:J677"/>
    <mergeCell ref="B1053:C1053"/>
    <mergeCell ref="B474:D474"/>
    <mergeCell ref="B455:D455"/>
    <mergeCell ref="B510:H510"/>
    <mergeCell ref="B471:D471"/>
    <mergeCell ref="B473:D473"/>
    <mergeCell ref="B750:G750"/>
    <mergeCell ref="B747:G748"/>
    <mergeCell ref="B749:G749"/>
    <mergeCell ref="B648:G648"/>
    <mergeCell ref="B619:G619"/>
    <mergeCell ref="B778:K778"/>
    <mergeCell ref="B610:E610"/>
    <mergeCell ref="B599:E599"/>
    <mergeCell ref="B707:F708"/>
    <mergeCell ref="B673:D673"/>
    <mergeCell ref="B523:F523"/>
    <mergeCell ref="I436:I437"/>
    <mergeCell ref="B439:D439"/>
    <mergeCell ref="B1286:H1286"/>
    <mergeCell ref="B441:D441"/>
    <mergeCell ref="B353:F353"/>
    <mergeCell ref="J420:J424"/>
    <mergeCell ref="B16:K16"/>
    <mergeCell ref="B18:K18"/>
    <mergeCell ref="B20:K20"/>
    <mergeCell ref="B17:K17"/>
    <mergeCell ref="I36:J36"/>
    <mergeCell ref="B116:C117"/>
    <mergeCell ref="B123:C124"/>
    <mergeCell ref="B130:C131"/>
    <mergeCell ref="E257:K257"/>
    <mergeCell ref="K278:K279"/>
    <mergeCell ref="B278:D279"/>
    <mergeCell ref="E278:H278"/>
    <mergeCell ref="B137:C138"/>
    <mergeCell ref="B144:C145"/>
    <mergeCell ref="B267:D267"/>
    <mergeCell ref="B354:F354"/>
    <mergeCell ref="B355:F355"/>
    <mergeCell ref="B440:D440"/>
    <mergeCell ref="B469:D469"/>
    <mergeCell ref="B470:C470"/>
    <mergeCell ref="G333:I333"/>
    <mergeCell ref="B309:I309"/>
    <mergeCell ref="I278:I279"/>
    <mergeCell ref="B540:F540"/>
    <mergeCell ref="B522:F522"/>
    <mergeCell ref="B524:F524"/>
    <mergeCell ref="B360:F360"/>
    <mergeCell ref="B419:E419"/>
    <mergeCell ref="B468:D468"/>
    <mergeCell ref="C366:I374"/>
    <mergeCell ref="C375:I384"/>
    <mergeCell ref="C385:I389"/>
    <mergeCell ref="C392:I392"/>
    <mergeCell ref="B409:F409"/>
    <mergeCell ref="B410:F410"/>
    <mergeCell ref="B411:F411"/>
    <mergeCell ref="B412:F412"/>
    <mergeCell ref="B413:F413"/>
    <mergeCell ref="B414:F414"/>
    <mergeCell ref="B415:F415"/>
    <mergeCell ref="B539:F539"/>
  </mergeCells>
  <phoneticPr fontId="28" type="noConversion"/>
  <printOptions horizontalCentered="1"/>
  <pageMargins left="0.31496062992125984" right="0.31496062992125984" top="0.47244094488188981" bottom="0.55118110236220474" header="0.27559055118110237" footer="0.23622047244094491"/>
  <pageSetup paperSize="9" scale="82" fitToHeight="0" orientation="portrait" r:id="rId1"/>
  <headerFooter alignWithMargins="0">
    <oddHeader>&amp;F</oddHeader>
  </headerFooter>
  <rowBreaks count="20" manualBreakCount="20">
    <brk id="63" min="2" max="11" man="1"/>
    <brk id="254" min="2" max="11" man="1"/>
    <brk id="224" min="2" max="11" man="1"/>
    <brk id="276" min="2" max="11" man="1"/>
    <brk id="332" min="2" max="11" man="1"/>
    <brk id="349" min="2" max="11" man="1"/>
    <brk id="363" min="2" max="11" man="1"/>
    <brk id="495" max="16383" man="1"/>
    <brk id="562" max="16383" man="1"/>
    <brk id="595" min="1" max="11" man="1"/>
    <brk id="672" min="1" max="11" man="1"/>
    <brk id="745" min="1" max="11" man="1"/>
    <brk id="782" min="1" max="11" man="1"/>
    <brk id="849" min="1" max="11" man="1"/>
    <brk id="890" min="2" max="11" man="1"/>
    <brk id="960" min="2" max="11" man="1"/>
    <brk id="1012" max="16383" man="1"/>
    <brk id="1060" min="1" max="11" man="1"/>
    <brk id="1108" min="1" max="11" man="1"/>
    <brk id="1246" min="2" max="11" man="1"/>
  </rowBreaks>
  <cellWatches>
    <cellWatch r="B893"/>
    <cellWatch r="C893"/>
    <cellWatch r="D893"/>
    <cellWatch r="E893"/>
    <cellWatch r="F893"/>
    <cellWatch r="G893"/>
    <cellWatch r="H893"/>
    <cellWatch r="I893"/>
    <cellWatch r="B894"/>
    <cellWatch r="C894"/>
    <cellWatch r="D894"/>
    <cellWatch r="E894"/>
    <cellWatch r="F894"/>
    <cellWatch r="G894"/>
    <cellWatch r="H894"/>
    <cellWatch r="I894"/>
    <cellWatch r="B895"/>
    <cellWatch r="C895"/>
    <cellWatch r="D895"/>
    <cellWatch r="E895"/>
    <cellWatch r="F895"/>
    <cellWatch r="G895"/>
    <cellWatch r="H895"/>
    <cellWatch r="I895"/>
    <cellWatch r="B896"/>
    <cellWatch r="C896"/>
    <cellWatch r="D896"/>
    <cellWatch r="E896"/>
    <cellWatch r="F896"/>
    <cellWatch r="G896"/>
    <cellWatch r="H896"/>
    <cellWatch r="I896"/>
    <cellWatch r="B897"/>
    <cellWatch r="C897"/>
    <cellWatch r="D897"/>
    <cellWatch r="E897"/>
    <cellWatch r="F897"/>
    <cellWatch r="G897"/>
    <cellWatch r="H897"/>
    <cellWatch r="I897"/>
    <cellWatch r="B898"/>
    <cellWatch r="C898"/>
    <cellWatch r="D898"/>
    <cellWatch r="E898"/>
    <cellWatch r="F898"/>
    <cellWatch r="G898"/>
    <cellWatch r="H898"/>
    <cellWatch r="I898"/>
    <cellWatch r="B899"/>
    <cellWatch r="C899"/>
    <cellWatch r="D899"/>
    <cellWatch r="E899"/>
    <cellWatch r="F899"/>
    <cellWatch r="G899"/>
    <cellWatch r="H899"/>
    <cellWatch r="I899"/>
    <cellWatch r="B900"/>
    <cellWatch r="C900"/>
    <cellWatch r="D900"/>
    <cellWatch r="E900"/>
    <cellWatch r="F900"/>
    <cellWatch r="G900"/>
    <cellWatch r="H900"/>
    <cellWatch r="I900"/>
    <cellWatch r="B901"/>
    <cellWatch r="C901"/>
    <cellWatch r="D901"/>
    <cellWatch r="E901"/>
    <cellWatch r="F901"/>
    <cellWatch r="G901"/>
    <cellWatch r="H901"/>
    <cellWatch r="I901"/>
    <cellWatch r="B902"/>
    <cellWatch r="C902"/>
    <cellWatch r="D902"/>
    <cellWatch r="E902"/>
    <cellWatch r="F902"/>
    <cellWatch r="G902"/>
    <cellWatch r="H902"/>
    <cellWatch r="I902"/>
  </cellWatche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 filterMode="1">
    <pageSetUpPr fitToPage="1"/>
  </sheetPr>
  <dimension ref="A1:P1674"/>
  <sheetViews>
    <sheetView topLeftCell="A328" zoomScale="75" workbookViewId="0">
      <selection activeCell="D355" sqref="D355"/>
    </sheetView>
  </sheetViews>
  <sheetFormatPr baseColWidth="10" defaultColWidth="9.140625" defaultRowHeight="12.75"/>
  <cols>
    <col min="1" max="1" width="8.140625" style="7" customWidth="1"/>
    <col min="2" max="2" width="81.28515625" style="81" customWidth="1"/>
    <col min="3" max="4" width="14.85546875" style="45" customWidth="1"/>
    <col min="5" max="5" width="12" style="7" bestFit="1" customWidth="1"/>
    <col min="6" max="6" width="9.140625" style="7"/>
    <col min="7" max="7" width="9.140625" style="283"/>
    <col min="8" max="16384" width="9.140625" style="7"/>
  </cols>
  <sheetData>
    <row r="1" spans="1:13">
      <c r="A1" s="7" t="s">
        <v>135</v>
      </c>
      <c r="B1" s="885"/>
      <c r="C1" s="886" t="s">
        <v>244</v>
      </c>
      <c r="D1" s="886" t="s">
        <v>244</v>
      </c>
      <c r="E1" s="69"/>
    </row>
    <row r="2" spans="1:13" hidden="1">
      <c r="A2" s="7" t="s">
        <v>314</v>
      </c>
      <c r="B2" s="887"/>
      <c r="C2" s="886">
        <v>1</v>
      </c>
      <c r="D2" s="886">
        <v>1</v>
      </c>
      <c r="E2" s="69"/>
    </row>
    <row r="3" spans="1:13" hidden="1">
      <c r="A3" s="7" t="s">
        <v>314</v>
      </c>
      <c r="B3" s="83"/>
      <c r="F3" s="1116"/>
    </row>
    <row r="4" spans="1:13" hidden="1">
      <c r="A4" s="7" t="s">
        <v>314</v>
      </c>
      <c r="B4" s="83"/>
    </row>
    <row r="5" spans="1:13" ht="18.75" hidden="1">
      <c r="A5" s="7" t="s">
        <v>314</v>
      </c>
      <c r="B5" s="82" t="s">
        <v>639</v>
      </c>
    </row>
    <row r="6" spans="1:13" hidden="1">
      <c r="A6" s="7" t="s">
        <v>314</v>
      </c>
      <c r="B6" s="83"/>
    </row>
    <row r="7" spans="1:13" hidden="1">
      <c r="A7" s="7" t="s">
        <v>314</v>
      </c>
      <c r="B7" s="7"/>
    </row>
    <row r="8" spans="1:13" hidden="1">
      <c r="A8" s="2" t="s">
        <v>314</v>
      </c>
      <c r="B8" s="66"/>
      <c r="C8" s="48"/>
      <c r="D8" s="48"/>
      <c r="E8" s="2"/>
      <c r="F8" s="69"/>
      <c r="G8" s="284"/>
    </row>
    <row r="9" spans="1:13" ht="25.5" hidden="1">
      <c r="A9" s="2" t="s">
        <v>314</v>
      </c>
      <c r="B9" s="65" t="s">
        <v>665</v>
      </c>
      <c r="C9" s="57"/>
      <c r="D9" s="57"/>
      <c r="E9" s="2"/>
      <c r="F9" s="69"/>
      <c r="G9" s="284"/>
    </row>
    <row r="10" spans="1:13" hidden="1">
      <c r="A10" s="2" t="s">
        <v>314</v>
      </c>
      <c r="B10" s="100" t="s">
        <v>507</v>
      </c>
      <c r="C10" s="57" t="s">
        <v>456</v>
      </c>
      <c r="D10" s="57" t="s">
        <v>456</v>
      </c>
      <c r="E10" s="2"/>
      <c r="F10" s="69"/>
      <c r="G10" s="284"/>
    </row>
    <row r="11" spans="1:13" hidden="1">
      <c r="A11" s="2" t="s">
        <v>314</v>
      </c>
      <c r="B11" s="88" t="str">
        <f>CONCATENATE("0 år - født ",'MAL2T-2020A.XLS'!$B$18,":")</f>
        <v>0 år - født 2020:</v>
      </c>
      <c r="C11" s="57" t="s">
        <v>456</v>
      </c>
      <c r="D11" s="57" t="s">
        <v>456</v>
      </c>
      <c r="E11" s="2"/>
      <c r="F11" s="69"/>
      <c r="G11" s="284"/>
    </row>
    <row r="12" spans="1:13" hidden="1">
      <c r="A12" s="2" t="s">
        <v>314</v>
      </c>
      <c r="B12" s="95" t="s">
        <v>820</v>
      </c>
      <c r="C12" s="57">
        <f>'MAL2T-2020A.XLS'!$C$70</f>
        <v>0</v>
      </c>
      <c r="D12" s="57">
        <f>'MAL2T-2020A.XLS'!$C$70</f>
        <v>0</v>
      </c>
      <c r="E12" s="2"/>
      <c r="F12" s="69"/>
      <c r="G12" s="284"/>
    </row>
    <row r="13" spans="1:13" hidden="1">
      <c r="A13" s="2" t="s">
        <v>314</v>
      </c>
      <c r="B13" s="95" t="s">
        <v>821</v>
      </c>
      <c r="C13" s="57">
        <f>'MAL2T-2020A.XLS'!$C$71</f>
        <v>0</v>
      </c>
      <c r="D13" s="57">
        <f>'MAL2T-2020A.XLS'!$C$71</f>
        <v>0</v>
      </c>
      <c r="E13" s="2"/>
      <c r="F13" s="69"/>
      <c r="G13" s="284"/>
    </row>
    <row r="14" spans="1:13" hidden="1">
      <c r="A14" s="2" t="s">
        <v>314</v>
      </c>
      <c r="B14" s="95" t="s">
        <v>822</v>
      </c>
      <c r="C14" s="57">
        <f>'MAL2T-2020A.XLS'!$C$72</f>
        <v>0</v>
      </c>
      <c r="D14" s="57">
        <f>'MAL2T-2020A.XLS'!$C$72</f>
        <v>0</v>
      </c>
      <c r="E14" s="2"/>
      <c r="F14" s="69"/>
      <c r="G14" s="284"/>
    </row>
    <row r="15" spans="1:13" hidden="1">
      <c r="A15" s="2" t="s">
        <v>314</v>
      </c>
      <c r="B15" s="95" t="s">
        <v>823</v>
      </c>
      <c r="C15" s="57">
        <f>'MAL2T-2020A.XLS'!$C$73</f>
        <v>0</v>
      </c>
      <c r="D15" s="57">
        <f>'MAL2T-2020A.XLS'!$C$73</f>
        <v>0</v>
      </c>
      <c r="E15" s="2"/>
      <c r="M15" s="7" t="s">
        <v>135</v>
      </c>
    </row>
    <row r="16" spans="1:13" hidden="1">
      <c r="A16" s="2" t="s">
        <v>314</v>
      </c>
      <c r="B16" s="95" t="s">
        <v>824</v>
      </c>
      <c r="C16" s="57">
        <f>'MAL2T-2020A.XLS'!$C$74</f>
        <v>0</v>
      </c>
      <c r="D16" s="57">
        <f>'MAL2T-2020A.XLS'!$C$74</f>
        <v>0</v>
      </c>
      <c r="E16" s="2"/>
    </row>
    <row r="17" spans="1:10" hidden="1">
      <c r="A17" s="2" t="s">
        <v>314</v>
      </c>
      <c r="B17" s="95" t="s">
        <v>825</v>
      </c>
      <c r="C17" s="57">
        <f>'MAL2T-2020A.XLS'!$C$75</f>
        <v>0</v>
      </c>
      <c r="D17" s="57">
        <f>'MAL2T-2020A.XLS'!$C$75</f>
        <v>0</v>
      </c>
      <c r="E17" s="2"/>
    </row>
    <row r="18" spans="1:10" hidden="1">
      <c r="A18" s="2" t="s">
        <v>314</v>
      </c>
      <c r="B18" s="95" t="s">
        <v>826</v>
      </c>
      <c r="C18" s="57">
        <f>'MAL2T-2020A.XLS'!$C$76</f>
        <v>0</v>
      </c>
      <c r="D18" s="57">
        <f>'MAL2T-2020A.XLS'!$C$76</f>
        <v>0</v>
      </c>
      <c r="E18" s="2"/>
    </row>
    <row r="19" spans="1:10" hidden="1">
      <c r="A19" s="2" t="s">
        <v>314</v>
      </c>
      <c r="B19" s="95" t="s">
        <v>827</v>
      </c>
      <c r="C19" s="57">
        <f>'MAL2T-2020A.XLS'!$C$77</f>
        <v>0</v>
      </c>
      <c r="D19" s="57">
        <f>'MAL2T-2020A.XLS'!$C$77</f>
        <v>0</v>
      </c>
      <c r="E19" s="2"/>
    </row>
    <row r="20" spans="1:10" hidden="1">
      <c r="A20" s="2" t="s">
        <v>314</v>
      </c>
      <c r="B20" s="95" t="s">
        <v>828</v>
      </c>
      <c r="C20" s="57">
        <f>'MAL2T-2020A.XLS'!$C$78</f>
        <v>0</v>
      </c>
      <c r="D20" s="57">
        <f>'MAL2T-2020A.XLS'!$C$78</f>
        <v>0</v>
      </c>
      <c r="E20" s="2"/>
    </row>
    <row r="21" spans="1:10" hidden="1">
      <c r="A21" s="2" t="s">
        <v>314</v>
      </c>
      <c r="B21" s="95" t="s">
        <v>829</v>
      </c>
      <c r="C21" s="57">
        <f>'MAL2T-2020A.XLS'!$C$79</f>
        <v>0</v>
      </c>
      <c r="D21" s="57">
        <f>'MAL2T-2020A.XLS'!$C$79</f>
        <v>0</v>
      </c>
      <c r="E21" s="2"/>
    </row>
    <row r="22" spans="1:10" hidden="1">
      <c r="A22" s="2" t="s">
        <v>314</v>
      </c>
      <c r="B22" s="95" t="s">
        <v>830</v>
      </c>
      <c r="C22" s="57">
        <f>'MAL2T-2020A.XLS'!$C$80</f>
        <v>0</v>
      </c>
      <c r="D22" s="57">
        <f>'MAL2T-2020A.XLS'!$C$80</f>
        <v>0</v>
      </c>
      <c r="E22" s="2"/>
    </row>
    <row r="23" spans="1:10" hidden="1">
      <c r="A23" s="2" t="s">
        <v>314</v>
      </c>
      <c r="B23" s="95" t="s">
        <v>831</v>
      </c>
      <c r="C23" s="57">
        <f>'MAL2T-2020A.XLS'!$C$81</f>
        <v>0</v>
      </c>
      <c r="D23" s="57">
        <f>'MAL2T-2020A.XLS'!$C$81</f>
        <v>0</v>
      </c>
      <c r="E23" s="2"/>
    </row>
    <row r="24" spans="1:10" hidden="1">
      <c r="A24" s="2" t="s">
        <v>314</v>
      </c>
      <c r="B24" s="95" t="s">
        <v>832</v>
      </c>
      <c r="C24" s="57">
        <f>'MAL2T-2020A.XLS'!$C$82</f>
        <v>0</v>
      </c>
      <c r="D24" s="57">
        <f>'MAL2T-2020A.XLS'!$C$82</f>
        <v>0</v>
      </c>
      <c r="E24" s="2"/>
    </row>
    <row r="25" spans="1:10" s="2" customFormat="1" hidden="1">
      <c r="A25" s="2" t="s">
        <v>314</v>
      </c>
      <c r="B25" s="95" t="s">
        <v>636</v>
      </c>
      <c r="C25" s="57">
        <f>'MAL2T-2020A.XLS'!$C$83</f>
        <v>0</v>
      </c>
      <c r="D25" s="57">
        <f>'MAL2T-2020A.XLS'!$C$83</f>
        <v>0</v>
      </c>
      <c r="G25" s="285"/>
      <c r="J25" s="7"/>
    </row>
    <row r="26" spans="1:10" s="2" customFormat="1" hidden="1">
      <c r="A26" s="2" t="s">
        <v>314</v>
      </c>
      <c r="B26" s="95" t="s">
        <v>637</v>
      </c>
      <c r="C26" s="57">
        <f>'MAL2T-2020A.XLS'!$C$84</f>
        <v>0</v>
      </c>
      <c r="D26" s="57">
        <f>'MAL2T-2020A.XLS'!$C$84</f>
        <v>0</v>
      </c>
      <c r="G26" s="285"/>
      <c r="J26" s="7"/>
    </row>
    <row r="27" spans="1:10" s="2" customFormat="1" hidden="1">
      <c r="A27" s="2" t="s">
        <v>314</v>
      </c>
      <c r="B27" s="95" t="s">
        <v>524</v>
      </c>
      <c r="C27" s="57">
        <f>'MAL2T-2020A.XLS'!$C$85</f>
        <v>0</v>
      </c>
      <c r="D27" s="57">
        <f>'MAL2T-2020A.XLS'!$C$85</f>
        <v>0</v>
      </c>
      <c r="G27" s="285"/>
      <c r="J27" s="7"/>
    </row>
    <row r="28" spans="1:10" s="2" customFormat="1" hidden="1">
      <c r="A28" s="2" t="s">
        <v>314</v>
      </c>
      <c r="B28" s="96" t="s">
        <v>347</v>
      </c>
      <c r="C28" s="79">
        <f>'MAL2T-2020A.XLS'!$C$86</f>
        <v>0</v>
      </c>
      <c r="D28" s="79">
        <f>'MAL2T-2020A.XLS'!$C$86</f>
        <v>0</v>
      </c>
      <c r="G28" s="285"/>
      <c r="J28" s="7"/>
    </row>
    <row r="29" spans="1:10" s="2" customFormat="1" hidden="1">
      <c r="A29" s="2" t="s">
        <v>314</v>
      </c>
      <c r="B29" s="88" t="str">
        <f>CONCATENATE("1- 2 år - født ",'MAL2T-2020A.XLS'!$B$18-2,"-",'MAL2T-2020A.XLS'!$B$18-1,":")</f>
        <v>1- 2 år - født 2018-2019:</v>
      </c>
      <c r="C29" s="57" t="s">
        <v>456</v>
      </c>
      <c r="D29" s="57" t="s">
        <v>456</v>
      </c>
      <c r="G29" s="285"/>
      <c r="J29" s="7"/>
    </row>
    <row r="30" spans="1:10" s="2" customFormat="1" hidden="1">
      <c r="A30" s="2" t="s">
        <v>314</v>
      </c>
      <c r="B30" s="95" t="s">
        <v>820</v>
      </c>
      <c r="C30" s="57">
        <f>'MAL2T-2020A.XLS'!$D$70</f>
        <v>0</v>
      </c>
      <c r="D30" s="57">
        <f>'MAL2T-2020A.XLS'!$D$70</f>
        <v>0</v>
      </c>
      <c r="G30" s="285"/>
      <c r="J30" s="7"/>
    </row>
    <row r="31" spans="1:10" s="2" customFormat="1" hidden="1">
      <c r="A31" s="2" t="s">
        <v>314</v>
      </c>
      <c r="B31" s="95" t="s">
        <v>821</v>
      </c>
      <c r="C31" s="57">
        <f>'MAL2T-2020A.XLS'!$D$71</f>
        <v>0</v>
      </c>
      <c r="D31" s="57">
        <f>'MAL2T-2020A.XLS'!$D$71</f>
        <v>0</v>
      </c>
      <c r="G31" s="285"/>
      <c r="J31" s="7"/>
    </row>
    <row r="32" spans="1:10" s="2" customFormat="1" hidden="1">
      <c r="A32" s="2" t="s">
        <v>314</v>
      </c>
      <c r="B32" s="95" t="s">
        <v>822</v>
      </c>
      <c r="C32" s="57">
        <f>'MAL2T-2020A.XLS'!$D$72</f>
        <v>0</v>
      </c>
      <c r="D32" s="57">
        <f>'MAL2T-2020A.XLS'!$D$72</f>
        <v>0</v>
      </c>
      <c r="G32" s="285"/>
      <c r="J32" s="7"/>
    </row>
    <row r="33" spans="1:10" s="2" customFormat="1" hidden="1">
      <c r="A33" s="2" t="s">
        <v>314</v>
      </c>
      <c r="B33" s="95" t="s">
        <v>823</v>
      </c>
      <c r="C33" s="57">
        <f>'MAL2T-2020A.XLS'!$D$73</f>
        <v>0</v>
      </c>
      <c r="D33" s="57">
        <f>'MAL2T-2020A.XLS'!$D$73</f>
        <v>0</v>
      </c>
      <c r="G33" s="285"/>
      <c r="J33" s="7"/>
    </row>
    <row r="34" spans="1:10" s="2" customFormat="1" hidden="1">
      <c r="A34" s="2" t="s">
        <v>314</v>
      </c>
      <c r="B34" s="95" t="s">
        <v>824</v>
      </c>
      <c r="C34" s="57">
        <f>'MAL2T-2020A.XLS'!$D$74</f>
        <v>0</v>
      </c>
      <c r="D34" s="57">
        <f>'MAL2T-2020A.XLS'!$D$74</f>
        <v>0</v>
      </c>
      <c r="G34" s="285"/>
      <c r="J34" s="7"/>
    </row>
    <row r="35" spans="1:10" s="2" customFormat="1" hidden="1">
      <c r="A35" s="2" t="s">
        <v>314</v>
      </c>
      <c r="B35" s="95" t="s">
        <v>825</v>
      </c>
      <c r="C35" s="57">
        <f>'MAL2T-2020A.XLS'!$D$75</f>
        <v>0</v>
      </c>
      <c r="D35" s="57">
        <f>'MAL2T-2020A.XLS'!$D$75</f>
        <v>0</v>
      </c>
      <c r="G35" s="285"/>
      <c r="J35" s="7"/>
    </row>
    <row r="36" spans="1:10" s="2" customFormat="1" hidden="1">
      <c r="A36" s="2" t="s">
        <v>314</v>
      </c>
      <c r="B36" s="95" t="s">
        <v>826</v>
      </c>
      <c r="C36" s="57">
        <f>'MAL2T-2020A.XLS'!$D$76</f>
        <v>0</v>
      </c>
      <c r="D36" s="57">
        <f>'MAL2T-2020A.XLS'!$D$76</f>
        <v>0</v>
      </c>
      <c r="G36" s="285"/>
      <c r="J36" s="7"/>
    </row>
    <row r="37" spans="1:10" s="2" customFormat="1" hidden="1">
      <c r="A37" s="2" t="s">
        <v>314</v>
      </c>
      <c r="B37" s="95" t="s">
        <v>827</v>
      </c>
      <c r="C37" s="57">
        <f>'MAL2T-2020A.XLS'!$D$77</f>
        <v>0</v>
      </c>
      <c r="D37" s="57">
        <f>'MAL2T-2020A.XLS'!$D$77</f>
        <v>0</v>
      </c>
      <c r="G37" s="285"/>
      <c r="J37" s="7"/>
    </row>
    <row r="38" spans="1:10" s="2" customFormat="1" hidden="1">
      <c r="A38" s="2" t="s">
        <v>314</v>
      </c>
      <c r="B38" s="95" t="s">
        <v>828</v>
      </c>
      <c r="C38" s="57">
        <f>'MAL2T-2020A.XLS'!$D$78</f>
        <v>0</v>
      </c>
      <c r="D38" s="57">
        <f>'MAL2T-2020A.XLS'!$D$78</f>
        <v>0</v>
      </c>
      <c r="G38" s="285"/>
      <c r="J38" s="7"/>
    </row>
    <row r="39" spans="1:10" s="2" customFormat="1" hidden="1">
      <c r="A39" s="2" t="s">
        <v>314</v>
      </c>
      <c r="B39" s="95" t="s">
        <v>829</v>
      </c>
      <c r="C39" s="57">
        <f>'MAL2T-2020A.XLS'!$D$79</f>
        <v>0</v>
      </c>
      <c r="D39" s="57">
        <f>'MAL2T-2020A.XLS'!$D$79</f>
        <v>0</v>
      </c>
      <c r="G39" s="285"/>
      <c r="J39" s="7"/>
    </row>
    <row r="40" spans="1:10" s="2" customFormat="1" hidden="1">
      <c r="A40" s="2" t="s">
        <v>314</v>
      </c>
      <c r="B40" s="95" t="s">
        <v>830</v>
      </c>
      <c r="C40" s="57">
        <f>'MAL2T-2020A.XLS'!$D$80</f>
        <v>0</v>
      </c>
      <c r="D40" s="57">
        <f>'MAL2T-2020A.XLS'!$D$80</f>
        <v>0</v>
      </c>
      <c r="G40" s="285"/>
      <c r="J40" s="7"/>
    </row>
    <row r="41" spans="1:10" s="2" customFormat="1" hidden="1">
      <c r="A41" s="2" t="s">
        <v>314</v>
      </c>
      <c r="B41" s="95" t="s">
        <v>831</v>
      </c>
      <c r="C41" s="57">
        <f>'MAL2T-2020A.XLS'!$D$81</f>
        <v>0</v>
      </c>
      <c r="D41" s="57">
        <f>'MAL2T-2020A.XLS'!$D$81</f>
        <v>0</v>
      </c>
      <c r="G41" s="285"/>
      <c r="J41" s="7"/>
    </row>
    <row r="42" spans="1:10" s="2" customFormat="1" hidden="1">
      <c r="A42" s="2" t="s">
        <v>314</v>
      </c>
      <c r="B42" s="95" t="s">
        <v>832</v>
      </c>
      <c r="C42" s="57">
        <f>'MAL2T-2020A.XLS'!$D$82</f>
        <v>0</v>
      </c>
      <c r="D42" s="57">
        <f>'MAL2T-2020A.XLS'!$D$82</f>
        <v>0</v>
      </c>
      <c r="G42" s="285"/>
      <c r="J42" s="7"/>
    </row>
    <row r="43" spans="1:10" s="2" customFormat="1" hidden="1">
      <c r="A43" s="2" t="s">
        <v>314</v>
      </c>
      <c r="B43" s="95" t="s">
        <v>636</v>
      </c>
      <c r="C43" s="57">
        <f>'MAL2T-2020A.XLS'!$D$83</f>
        <v>0</v>
      </c>
      <c r="D43" s="57">
        <f>'MAL2T-2020A.XLS'!$D$83</f>
        <v>0</v>
      </c>
      <c r="G43" s="285"/>
      <c r="J43" s="7"/>
    </row>
    <row r="44" spans="1:10" s="2" customFormat="1" hidden="1">
      <c r="A44" s="2" t="s">
        <v>314</v>
      </c>
      <c r="B44" s="95" t="s">
        <v>637</v>
      </c>
      <c r="C44" s="57">
        <f>'MAL2T-2020A.XLS'!$D$84</f>
        <v>0</v>
      </c>
      <c r="D44" s="57">
        <f>'MAL2T-2020A.XLS'!$D$84</f>
        <v>0</v>
      </c>
      <c r="G44" s="285"/>
      <c r="J44" s="7"/>
    </row>
    <row r="45" spans="1:10" s="2" customFormat="1" hidden="1">
      <c r="A45" s="2" t="s">
        <v>314</v>
      </c>
      <c r="B45" s="95" t="s">
        <v>524</v>
      </c>
      <c r="C45" s="57">
        <f>'MAL2T-2020A.XLS'!$D$85</f>
        <v>0</v>
      </c>
      <c r="D45" s="57">
        <f>'MAL2T-2020A.XLS'!$D$85</f>
        <v>0</v>
      </c>
      <c r="G45" s="285"/>
      <c r="J45" s="7"/>
    </row>
    <row r="46" spans="1:10" s="2" customFormat="1" hidden="1">
      <c r="A46" s="2" t="s">
        <v>314</v>
      </c>
      <c r="B46" s="94" t="s">
        <v>348</v>
      </c>
      <c r="C46" s="80">
        <f>'MAL2T-2020A.XLS'!$D$86</f>
        <v>0</v>
      </c>
      <c r="D46" s="80">
        <f>'MAL2T-2020A.XLS'!$D$86</f>
        <v>0</v>
      </c>
      <c r="G46" s="285"/>
      <c r="J46" s="7"/>
    </row>
    <row r="47" spans="1:10" s="2" customFormat="1" hidden="1">
      <c r="A47" s="2" t="s">
        <v>314</v>
      </c>
      <c r="B47" s="88" t="str">
        <f>CONCATENATE("3- 5 år - født ",'MAL2T-2020A.XLS'!$B$18-5,"-",'MAL2T-2020A.XLS'!$B$18-3,":")</f>
        <v>3- 5 år - født 2015-2017:</v>
      </c>
      <c r="C47" s="57" t="s">
        <v>456</v>
      </c>
      <c r="D47" s="57" t="s">
        <v>456</v>
      </c>
      <c r="G47" s="285"/>
      <c r="J47" s="7"/>
    </row>
    <row r="48" spans="1:10" s="2" customFormat="1" hidden="1">
      <c r="A48" s="2" t="s">
        <v>314</v>
      </c>
      <c r="B48" s="95" t="s">
        <v>820</v>
      </c>
      <c r="C48" s="57">
        <f>'MAL2T-2020A.XLS'!$E$70</f>
        <v>0</v>
      </c>
      <c r="D48" s="57">
        <f>'MAL2T-2020A.XLS'!$E$70</f>
        <v>0</v>
      </c>
      <c r="G48" s="285"/>
      <c r="J48" s="7"/>
    </row>
    <row r="49" spans="1:10" s="2" customFormat="1" hidden="1">
      <c r="A49" s="2" t="s">
        <v>314</v>
      </c>
      <c r="B49" s="95" t="s">
        <v>821</v>
      </c>
      <c r="C49" s="57">
        <f>'MAL2T-2020A.XLS'!$E$71</f>
        <v>0</v>
      </c>
      <c r="D49" s="57">
        <f>'MAL2T-2020A.XLS'!$E$71</f>
        <v>0</v>
      </c>
      <c r="G49" s="285"/>
      <c r="J49" s="7"/>
    </row>
    <row r="50" spans="1:10" s="2" customFormat="1" hidden="1">
      <c r="A50" s="2" t="s">
        <v>314</v>
      </c>
      <c r="B50" s="95" t="s">
        <v>822</v>
      </c>
      <c r="C50" s="57">
        <f>'MAL2T-2020A.XLS'!$E$72</f>
        <v>0</v>
      </c>
      <c r="D50" s="57">
        <f>'MAL2T-2020A.XLS'!$E$72</f>
        <v>0</v>
      </c>
      <c r="G50" s="285"/>
      <c r="J50" s="7"/>
    </row>
    <row r="51" spans="1:10" s="2" customFormat="1" hidden="1">
      <c r="A51" s="2" t="s">
        <v>314</v>
      </c>
      <c r="B51" s="95" t="s">
        <v>823</v>
      </c>
      <c r="C51" s="57">
        <f>'MAL2T-2020A.XLS'!$E$73</f>
        <v>0</v>
      </c>
      <c r="D51" s="57">
        <f>'MAL2T-2020A.XLS'!$E$73</f>
        <v>0</v>
      </c>
      <c r="G51" s="285"/>
      <c r="J51" s="7"/>
    </row>
    <row r="52" spans="1:10" s="2" customFormat="1" hidden="1">
      <c r="A52" s="2" t="s">
        <v>314</v>
      </c>
      <c r="B52" s="95" t="s">
        <v>824</v>
      </c>
      <c r="C52" s="57">
        <f>'MAL2T-2020A.XLS'!$E$74</f>
        <v>0</v>
      </c>
      <c r="D52" s="57">
        <f>'MAL2T-2020A.XLS'!$E$74</f>
        <v>0</v>
      </c>
      <c r="G52" s="285"/>
      <c r="J52" s="7"/>
    </row>
    <row r="53" spans="1:10" s="2" customFormat="1" hidden="1">
      <c r="A53" s="2" t="s">
        <v>314</v>
      </c>
      <c r="B53" s="95" t="s">
        <v>825</v>
      </c>
      <c r="C53" s="57">
        <f>'MAL2T-2020A.XLS'!$E$75</f>
        <v>0</v>
      </c>
      <c r="D53" s="57">
        <f>'MAL2T-2020A.XLS'!$E$75</f>
        <v>0</v>
      </c>
      <c r="G53" s="285"/>
      <c r="J53" s="7"/>
    </row>
    <row r="54" spans="1:10" s="2" customFormat="1" hidden="1">
      <c r="A54" s="2" t="s">
        <v>314</v>
      </c>
      <c r="B54" s="95" t="s">
        <v>826</v>
      </c>
      <c r="C54" s="57">
        <f>'MAL2T-2020A.XLS'!$E$76</f>
        <v>0</v>
      </c>
      <c r="D54" s="57">
        <f>'MAL2T-2020A.XLS'!$E$76</f>
        <v>0</v>
      </c>
      <c r="G54" s="285"/>
      <c r="J54" s="7"/>
    </row>
    <row r="55" spans="1:10" s="2" customFormat="1" hidden="1">
      <c r="A55" s="2" t="s">
        <v>314</v>
      </c>
      <c r="B55" s="95" t="s">
        <v>827</v>
      </c>
      <c r="C55" s="57">
        <f>'MAL2T-2020A.XLS'!$E$77</f>
        <v>0</v>
      </c>
      <c r="D55" s="57">
        <f>'MAL2T-2020A.XLS'!$E$77</f>
        <v>0</v>
      </c>
      <c r="G55" s="285"/>
      <c r="J55" s="7"/>
    </row>
    <row r="56" spans="1:10" s="2" customFormat="1" hidden="1">
      <c r="A56" s="2" t="s">
        <v>314</v>
      </c>
      <c r="B56" s="95" t="s">
        <v>828</v>
      </c>
      <c r="C56" s="57">
        <f>'MAL2T-2020A.XLS'!$E$78</f>
        <v>0</v>
      </c>
      <c r="D56" s="57">
        <f>'MAL2T-2020A.XLS'!$E$78</f>
        <v>0</v>
      </c>
      <c r="G56" s="285"/>
      <c r="J56" s="7"/>
    </row>
    <row r="57" spans="1:10" s="2" customFormat="1" hidden="1">
      <c r="A57" s="2" t="s">
        <v>314</v>
      </c>
      <c r="B57" s="95" t="s">
        <v>829</v>
      </c>
      <c r="C57" s="57">
        <f>'MAL2T-2020A.XLS'!$E$79</f>
        <v>0</v>
      </c>
      <c r="D57" s="57">
        <f>'MAL2T-2020A.XLS'!$E$79</f>
        <v>0</v>
      </c>
      <c r="G57" s="285"/>
      <c r="J57" s="7"/>
    </row>
    <row r="58" spans="1:10" s="2" customFormat="1" hidden="1">
      <c r="A58" s="2" t="s">
        <v>314</v>
      </c>
      <c r="B58" s="95" t="s">
        <v>830</v>
      </c>
      <c r="C58" s="57">
        <f>'MAL2T-2020A.XLS'!$E$80</f>
        <v>0</v>
      </c>
      <c r="D58" s="57">
        <f>'MAL2T-2020A.XLS'!$E$80</f>
        <v>0</v>
      </c>
      <c r="G58" s="285"/>
      <c r="J58" s="7"/>
    </row>
    <row r="59" spans="1:10" s="2" customFormat="1" hidden="1">
      <c r="A59" s="2" t="s">
        <v>314</v>
      </c>
      <c r="B59" s="95" t="s">
        <v>831</v>
      </c>
      <c r="C59" s="57">
        <f>'MAL2T-2020A.XLS'!$E$81</f>
        <v>0</v>
      </c>
      <c r="D59" s="57">
        <f>'MAL2T-2020A.XLS'!$E$81</f>
        <v>0</v>
      </c>
      <c r="G59" s="285"/>
      <c r="J59" s="7"/>
    </row>
    <row r="60" spans="1:10" s="2" customFormat="1" hidden="1">
      <c r="A60" s="2" t="s">
        <v>314</v>
      </c>
      <c r="B60" s="95" t="s">
        <v>832</v>
      </c>
      <c r="C60" s="57">
        <f>'MAL2T-2020A.XLS'!$E$82</f>
        <v>0</v>
      </c>
      <c r="D60" s="57">
        <f>'MAL2T-2020A.XLS'!$E$82</f>
        <v>0</v>
      </c>
      <c r="G60" s="285"/>
      <c r="J60" s="7"/>
    </row>
    <row r="61" spans="1:10" s="2" customFormat="1" hidden="1">
      <c r="A61" s="2" t="s">
        <v>314</v>
      </c>
      <c r="B61" s="95" t="s">
        <v>636</v>
      </c>
      <c r="C61" s="57">
        <f>'MAL2T-2020A.XLS'!$E$83</f>
        <v>0</v>
      </c>
      <c r="D61" s="57">
        <f>'MAL2T-2020A.XLS'!$E$83</f>
        <v>0</v>
      </c>
      <c r="G61" s="285"/>
      <c r="J61" s="7"/>
    </row>
    <row r="62" spans="1:10" s="2" customFormat="1" hidden="1">
      <c r="A62" s="2" t="s">
        <v>314</v>
      </c>
      <c r="B62" s="95" t="s">
        <v>637</v>
      </c>
      <c r="C62" s="57">
        <f>'MAL2T-2020A.XLS'!$E$84</f>
        <v>0</v>
      </c>
      <c r="D62" s="57">
        <f>'MAL2T-2020A.XLS'!$E$84</f>
        <v>0</v>
      </c>
      <c r="G62" s="285"/>
      <c r="J62" s="7"/>
    </row>
    <row r="63" spans="1:10" s="2" customFormat="1" hidden="1">
      <c r="A63" s="2" t="s">
        <v>314</v>
      </c>
      <c r="B63" s="95" t="s">
        <v>524</v>
      </c>
      <c r="C63" s="57">
        <f>'MAL2T-2020A.XLS'!$E$85</f>
        <v>0</v>
      </c>
      <c r="D63" s="57">
        <f>'MAL2T-2020A.XLS'!$E$85</f>
        <v>0</v>
      </c>
      <c r="G63" s="285"/>
      <c r="J63" s="7"/>
    </row>
    <row r="64" spans="1:10" s="2" customFormat="1" hidden="1">
      <c r="A64" s="2" t="s">
        <v>314</v>
      </c>
      <c r="B64" s="94" t="s">
        <v>349</v>
      </c>
      <c r="C64" s="79">
        <f>'MAL2T-2020A.XLS'!$E$86</f>
        <v>0</v>
      </c>
      <c r="D64" s="79">
        <f>'MAL2T-2020A.XLS'!$E$86</f>
        <v>0</v>
      </c>
      <c r="G64" s="285"/>
      <c r="J64" s="7"/>
    </row>
    <row r="65" spans="1:7" s="2" customFormat="1" hidden="1">
      <c r="A65" s="2" t="s">
        <v>314</v>
      </c>
      <c r="B65" s="88" t="str">
        <f>CONCATENATE("6 år - født ",'MAL2T-2020A.XLS'!$B$18-6,,,":")</f>
        <v>6 år - født 2014:</v>
      </c>
      <c r="C65" s="57" t="s">
        <v>456</v>
      </c>
      <c r="D65" s="57" t="s">
        <v>456</v>
      </c>
      <c r="G65" s="285"/>
    </row>
    <row r="66" spans="1:7" s="2" customFormat="1" hidden="1">
      <c r="A66" s="2" t="s">
        <v>314</v>
      </c>
      <c r="B66" s="95" t="s">
        <v>820</v>
      </c>
      <c r="C66" s="57">
        <f>'MAL2T-2020A.XLS'!$F$70</f>
        <v>0</v>
      </c>
      <c r="D66" s="57">
        <f>'MAL2T-2020A.XLS'!$F$70</f>
        <v>0</v>
      </c>
      <c r="G66" s="285"/>
    </row>
    <row r="67" spans="1:7" s="2" customFormat="1" hidden="1">
      <c r="A67" s="2" t="s">
        <v>314</v>
      </c>
      <c r="B67" s="95" t="s">
        <v>821</v>
      </c>
      <c r="C67" s="57">
        <f>'MAL2T-2020A.XLS'!$F$71</f>
        <v>0</v>
      </c>
      <c r="D67" s="57">
        <f>'MAL2T-2020A.XLS'!$F$71</f>
        <v>0</v>
      </c>
      <c r="G67" s="285"/>
    </row>
    <row r="68" spans="1:7" s="2" customFormat="1" hidden="1">
      <c r="A68" s="2" t="s">
        <v>314</v>
      </c>
      <c r="B68" s="95" t="s">
        <v>822</v>
      </c>
      <c r="C68" s="57">
        <f>'MAL2T-2020A.XLS'!$F$72</f>
        <v>0</v>
      </c>
      <c r="D68" s="57">
        <f>'MAL2T-2020A.XLS'!$F$72</f>
        <v>0</v>
      </c>
      <c r="G68" s="285"/>
    </row>
    <row r="69" spans="1:7" s="2" customFormat="1" hidden="1">
      <c r="A69" s="2" t="s">
        <v>314</v>
      </c>
      <c r="B69" s="95" t="s">
        <v>823</v>
      </c>
      <c r="C69" s="57">
        <f>'MAL2T-2020A.XLS'!$F$73</f>
        <v>0</v>
      </c>
      <c r="D69" s="57">
        <f>'MAL2T-2020A.XLS'!$F$73</f>
        <v>0</v>
      </c>
      <c r="G69" s="285"/>
    </row>
    <row r="70" spans="1:7" s="2" customFormat="1" hidden="1">
      <c r="A70" s="2" t="s">
        <v>314</v>
      </c>
      <c r="B70" s="95" t="s">
        <v>824</v>
      </c>
      <c r="C70" s="57">
        <f>'MAL2T-2020A.XLS'!$F$74</f>
        <v>0</v>
      </c>
      <c r="D70" s="57">
        <f>'MAL2T-2020A.XLS'!$F$74</f>
        <v>0</v>
      </c>
      <c r="G70" s="285"/>
    </row>
    <row r="71" spans="1:7" s="2" customFormat="1" hidden="1">
      <c r="A71" s="2" t="s">
        <v>314</v>
      </c>
      <c r="B71" s="95" t="s">
        <v>825</v>
      </c>
      <c r="C71" s="57">
        <f>'MAL2T-2020A.XLS'!$F$75</f>
        <v>0</v>
      </c>
      <c r="D71" s="57">
        <f>'MAL2T-2020A.XLS'!$F$75</f>
        <v>0</v>
      </c>
      <c r="G71" s="285"/>
    </row>
    <row r="72" spans="1:7" s="2" customFormat="1" hidden="1">
      <c r="A72" s="2" t="s">
        <v>314</v>
      </c>
      <c r="B72" s="95" t="s">
        <v>826</v>
      </c>
      <c r="C72" s="57">
        <f>'MAL2T-2020A.XLS'!$F$76</f>
        <v>0</v>
      </c>
      <c r="D72" s="57">
        <f>'MAL2T-2020A.XLS'!$F$76</f>
        <v>0</v>
      </c>
      <c r="G72" s="285"/>
    </row>
    <row r="73" spans="1:7" s="2" customFormat="1" hidden="1">
      <c r="A73" s="2" t="s">
        <v>314</v>
      </c>
      <c r="B73" s="95" t="s">
        <v>827</v>
      </c>
      <c r="C73" s="57">
        <f>'MAL2T-2020A.XLS'!$F$77</f>
        <v>0</v>
      </c>
      <c r="D73" s="57">
        <f>'MAL2T-2020A.XLS'!$F$77</f>
        <v>0</v>
      </c>
      <c r="G73" s="285"/>
    </row>
    <row r="74" spans="1:7" s="2" customFormat="1" hidden="1">
      <c r="A74" s="2" t="s">
        <v>314</v>
      </c>
      <c r="B74" s="95" t="s">
        <v>828</v>
      </c>
      <c r="C74" s="57">
        <f>'MAL2T-2020A.XLS'!$F$78</f>
        <v>0</v>
      </c>
      <c r="D74" s="57">
        <f>'MAL2T-2020A.XLS'!$F$78</f>
        <v>0</v>
      </c>
      <c r="G74" s="285"/>
    </row>
    <row r="75" spans="1:7" s="2" customFormat="1" hidden="1">
      <c r="A75" s="2" t="s">
        <v>314</v>
      </c>
      <c r="B75" s="95" t="s">
        <v>829</v>
      </c>
      <c r="C75" s="57">
        <f>'MAL2T-2020A.XLS'!$F$79</f>
        <v>0</v>
      </c>
      <c r="D75" s="57">
        <f>'MAL2T-2020A.XLS'!$F$79</f>
        <v>0</v>
      </c>
      <c r="G75" s="285"/>
    </row>
    <row r="76" spans="1:7" s="2" customFormat="1" hidden="1">
      <c r="A76" s="2" t="s">
        <v>314</v>
      </c>
      <c r="B76" s="95" t="s">
        <v>830</v>
      </c>
      <c r="C76" s="57">
        <f>'MAL2T-2020A.XLS'!$F$80</f>
        <v>0</v>
      </c>
      <c r="D76" s="57">
        <f>'MAL2T-2020A.XLS'!$F$80</f>
        <v>0</v>
      </c>
      <c r="G76" s="285"/>
    </row>
    <row r="77" spans="1:7" s="2" customFormat="1" hidden="1">
      <c r="A77" s="2" t="s">
        <v>314</v>
      </c>
      <c r="B77" s="95" t="s">
        <v>831</v>
      </c>
      <c r="C77" s="57">
        <f>'MAL2T-2020A.XLS'!$F$81</f>
        <v>0</v>
      </c>
      <c r="D77" s="57">
        <f>'MAL2T-2020A.XLS'!$F$81</f>
        <v>0</v>
      </c>
      <c r="G77" s="285"/>
    </row>
    <row r="78" spans="1:7" s="2" customFormat="1" hidden="1">
      <c r="A78" s="2" t="s">
        <v>314</v>
      </c>
      <c r="B78" s="95" t="s">
        <v>832</v>
      </c>
      <c r="C78" s="57">
        <f>'MAL2T-2020A.XLS'!$F$82</f>
        <v>0</v>
      </c>
      <c r="D78" s="57">
        <f>'MAL2T-2020A.XLS'!$F$82</f>
        <v>0</v>
      </c>
      <c r="G78" s="285"/>
    </row>
    <row r="79" spans="1:7" s="2" customFormat="1" hidden="1">
      <c r="A79" s="2" t="s">
        <v>314</v>
      </c>
      <c r="B79" s="95" t="s">
        <v>636</v>
      </c>
      <c r="C79" s="57">
        <f>'MAL2T-2020A.XLS'!$F$83</f>
        <v>0</v>
      </c>
      <c r="D79" s="57">
        <f>'MAL2T-2020A.XLS'!$F$83</f>
        <v>0</v>
      </c>
      <c r="G79" s="285"/>
    </row>
    <row r="80" spans="1:7" s="2" customFormat="1" hidden="1">
      <c r="A80" s="2" t="s">
        <v>314</v>
      </c>
      <c r="B80" s="95" t="s">
        <v>637</v>
      </c>
      <c r="C80" s="57">
        <f>'MAL2T-2020A.XLS'!$F$84</f>
        <v>0</v>
      </c>
      <c r="D80" s="57">
        <f>'MAL2T-2020A.XLS'!$F$84</f>
        <v>0</v>
      </c>
      <c r="G80" s="285"/>
    </row>
    <row r="81" spans="1:7" s="2" customFormat="1" hidden="1">
      <c r="A81" s="2" t="s">
        <v>314</v>
      </c>
      <c r="B81" s="95" t="s">
        <v>524</v>
      </c>
      <c r="C81" s="57">
        <f>'MAL2T-2020A.XLS'!$F$85</f>
        <v>0</v>
      </c>
      <c r="D81" s="57">
        <f>'MAL2T-2020A.XLS'!$F$85</f>
        <v>0</v>
      </c>
      <c r="G81" s="285"/>
    </row>
    <row r="82" spans="1:7" s="2" customFormat="1" hidden="1">
      <c r="A82" s="2" t="s">
        <v>314</v>
      </c>
      <c r="B82" s="96" t="s">
        <v>350</v>
      </c>
      <c r="C82" s="79">
        <f>'MAL2T-2020A.XLS'!$F$86</f>
        <v>0</v>
      </c>
      <c r="D82" s="79">
        <f>'MAL2T-2020A.XLS'!$F$86</f>
        <v>0</v>
      </c>
      <c r="G82" s="285"/>
    </row>
    <row r="83" spans="1:7" s="2" customFormat="1" hidden="1">
      <c r="A83" s="2" t="s">
        <v>314</v>
      </c>
      <c r="B83" s="97" t="s">
        <v>297</v>
      </c>
      <c r="C83" s="78" t="s">
        <v>456</v>
      </c>
      <c r="D83" s="78" t="s">
        <v>456</v>
      </c>
      <c r="G83" s="285"/>
    </row>
    <row r="84" spans="1:7" s="2" customFormat="1" hidden="1">
      <c r="A84" s="2" t="s">
        <v>314</v>
      </c>
      <c r="B84" s="98" t="s">
        <v>820</v>
      </c>
      <c r="C84" s="78">
        <f>$C$12+$C$30+$C$48+$C$66</f>
        <v>0</v>
      </c>
      <c r="D84" s="78">
        <f>$C$12+$C$30+$C$48+$C$66</f>
        <v>0</v>
      </c>
      <c r="G84" s="285"/>
    </row>
    <row r="85" spans="1:7" s="2" customFormat="1" hidden="1">
      <c r="A85" s="2" t="s">
        <v>314</v>
      </c>
      <c r="B85" s="98" t="s">
        <v>821</v>
      </c>
      <c r="C85" s="78">
        <f>$C$13+$C$31+$C$49+$C$67</f>
        <v>0</v>
      </c>
      <c r="D85" s="78">
        <f>$C$13+$C$31+$C$49+$C$67</f>
        <v>0</v>
      </c>
      <c r="G85" s="285"/>
    </row>
    <row r="86" spans="1:7" s="2" customFormat="1" hidden="1">
      <c r="A86" s="2" t="s">
        <v>314</v>
      </c>
      <c r="B86" s="98" t="s">
        <v>822</v>
      </c>
      <c r="C86" s="78">
        <f>$C$14+$C$32+$C$50+$C$68</f>
        <v>0</v>
      </c>
      <c r="D86" s="78">
        <f>$C$14+$C$32+$C$50+$C$68</f>
        <v>0</v>
      </c>
      <c r="G86" s="285"/>
    </row>
    <row r="87" spans="1:7" s="2" customFormat="1" hidden="1">
      <c r="A87" s="2" t="s">
        <v>314</v>
      </c>
      <c r="B87" s="98" t="s">
        <v>823</v>
      </c>
      <c r="C87" s="78">
        <f>$C$15+$C$33+$C$51+$C$69</f>
        <v>0</v>
      </c>
      <c r="D87" s="78">
        <f>$C$15+$C$33+$C$51+$C$69</f>
        <v>0</v>
      </c>
      <c r="G87" s="285"/>
    </row>
    <row r="88" spans="1:7" s="2" customFormat="1" hidden="1">
      <c r="A88" s="2" t="s">
        <v>314</v>
      </c>
      <c r="B88" s="98" t="s">
        <v>824</v>
      </c>
      <c r="C88" s="78">
        <f>$C$16+$C$34+$C$52+$C$70</f>
        <v>0</v>
      </c>
      <c r="D88" s="78">
        <f>$C$16+$C$34+$C$52+$C$70</f>
        <v>0</v>
      </c>
      <c r="G88" s="285"/>
    </row>
    <row r="89" spans="1:7" s="2" customFormat="1" hidden="1">
      <c r="A89" s="2" t="s">
        <v>314</v>
      </c>
      <c r="B89" s="98" t="s">
        <v>825</v>
      </c>
      <c r="C89" s="78">
        <f>$C$17+$C$35+$C$53+$C$71</f>
        <v>0</v>
      </c>
      <c r="D89" s="78">
        <f>$C$17+$C$35+$C$53+$C$71</f>
        <v>0</v>
      </c>
      <c r="G89" s="285"/>
    </row>
    <row r="90" spans="1:7" s="2" customFormat="1" hidden="1">
      <c r="A90" s="2" t="s">
        <v>314</v>
      </c>
      <c r="B90" s="98" t="s">
        <v>826</v>
      </c>
      <c r="C90" s="78">
        <f>$C$18+$C$36+$C$54+$C$72</f>
        <v>0</v>
      </c>
      <c r="D90" s="78">
        <f>$C$18+$C$36+$C$54+$C$72</f>
        <v>0</v>
      </c>
      <c r="G90" s="285"/>
    </row>
    <row r="91" spans="1:7" s="2" customFormat="1" hidden="1">
      <c r="A91" s="2" t="s">
        <v>314</v>
      </c>
      <c r="B91" s="98" t="s">
        <v>827</v>
      </c>
      <c r="C91" s="78">
        <f>$C$19+$C$37+$C$55+$C$73</f>
        <v>0</v>
      </c>
      <c r="D91" s="78">
        <f>$C$19+$C$37+$C$55+$C$73</f>
        <v>0</v>
      </c>
      <c r="G91" s="285"/>
    </row>
    <row r="92" spans="1:7" s="2" customFormat="1" hidden="1">
      <c r="A92" s="2" t="s">
        <v>314</v>
      </c>
      <c r="B92" s="98" t="s">
        <v>828</v>
      </c>
      <c r="C92" s="78">
        <f>$C$20+$C$38+$C$56+$C$74</f>
        <v>0</v>
      </c>
      <c r="D92" s="78">
        <f>$C$20+$C$38+$C$56+$C$74</f>
        <v>0</v>
      </c>
      <c r="G92" s="285"/>
    </row>
    <row r="93" spans="1:7" s="2" customFormat="1" hidden="1">
      <c r="A93" s="2" t="s">
        <v>314</v>
      </c>
      <c r="B93" s="98" t="s">
        <v>829</v>
      </c>
      <c r="C93" s="78">
        <f>$C$21+$C$39+$C$57+$C$75</f>
        <v>0</v>
      </c>
      <c r="D93" s="78">
        <f>$C$21+$C$39+$C$57+$C$75</f>
        <v>0</v>
      </c>
      <c r="G93" s="285"/>
    </row>
    <row r="94" spans="1:7" s="2" customFormat="1" hidden="1">
      <c r="A94" s="2" t="s">
        <v>314</v>
      </c>
      <c r="B94" s="98" t="s">
        <v>830</v>
      </c>
      <c r="C94" s="78">
        <f>$C$22+$C$40+$C$58+$C$76</f>
        <v>0</v>
      </c>
      <c r="D94" s="78">
        <f>$C$22+$C$40+$C$58+$C$76</f>
        <v>0</v>
      </c>
      <c r="G94" s="285"/>
    </row>
    <row r="95" spans="1:7" s="2" customFormat="1" hidden="1">
      <c r="A95" s="2" t="s">
        <v>314</v>
      </c>
      <c r="B95" s="98" t="s">
        <v>831</v>
      </c>
      <c r="C95" s="78">
        <f>$C$23+$C$41+$C$59+$C$77</f>
        <v>0</v>
      </c>
      <c r="D95" s="78">
        <f>$C$23+$C$41+$C$59+$C$77</f>
        <v>0</v>
      </c>
      <c r="G95" s="285"/>
    </row>
    <row r="96" spans="1:7" s="2" customFormat="1" hidden="1">
      <c r="A96" s="2" t="s">
        <v>314</v>
      </c>
      <c r="B96" s="98" t="s">
        <v>832</v>
      </c>
      <c r="C96" s="78">
        <f>$C$24+$C$42+$C$60+$C$78</f>
        <v>0</v>
      </c>
      <c r="D96" s="78">
        <f>$C$24+$C$42+$C$60+$C$78</f>
        <v>0</v>
      </c>
      <c r="G96" s="285"/>
    </row>
    <row r="97" spans="1:7" s="2" customFormat="1" hidden="1">
      <c r="A97" s="2" t="s">
        <v>314</v>
      </c>
      <c r="B97" s="98" t="s">
        <v>636</v>
      </c>
      <c r="C97" s="78">
        <f>$C$25+$C$43+$C$61+$C$79</f>
        <v>0</v>
      </c>
      <c r="D97" s="78">
        <f>$C$25+$C$43+$C$61+$C$79</f>
        <v>0</v>
      </c>
      <c r="G97" s="285"/>
    </row>
    <row r="98" spans="1:7" s="2" customFormat="1" hidden="1">
      <c r="A98" s="2" t="s">
        <v>314</v>
      </c>
      <c r="B98" s="98" t="s">
        <v>637</v>
      </c>
      <c r="C98" s="78">
        <f>$C$26+$C$44+$C$62+$C$80</f>
        <v>0</v>
      </c>
      <c r="D98" s="78">
        <f>$C$26+$C$44+$C$62+$C$80</f>
        <v>0</v>
      </c>
      <c r="G98" s="285"/>
    </row>
    <row r="99" spans="1:7" s="2" customFormat="1" hidden="1">
      <c r="A99" s="2" t="s">
        <v>314</v>
      </c>
      <c r="B99" s="98" t="s">
        <v>524</v>
      </c>
      <c r="C99" s="78">
        <f>$C$27+$C$45+$C$63+$C$81</f>
        <v>0</v>
      </c>
      <c r="D99" s="78">
        <f>$C$27+$C$45+$C$63+$C$81</f>
        <v>0</v>
      </c>
      <c r="G99" s="285"/>
    </row>
    <row r="100" spans="1:7" s="2" customFormat="1" hidden="1">
      <c r="A100" s="2" t="s">
        <v>314</v>
      </c>
      <c r="B100" s="99" t="s">
        <v>298</v>
      </c>
      <c r="C100" s="80">
        <f>$C$28+$C$46+$C$64+$C$82</f>
        <v>0</v>
      </c>
      <c r="D100" s="80">
        <f>$C$28+$C$46+$C$64+$C$82</f>
        <v>0</v>
      </c>
      <c r="G100" s="285"/>
    </row>
    <row r="101" spans="1:7" s="2" customFormat="1" hidden="1">
      <c r="A101" s="2" t="s">
        <v>314</v>
      </c>
      <c r="B101" s="97"/>
      <c r="C101" s="78"/>
      <c r="D101" s="78"/>
      <c r="E101" s="14"/>
      <c r="G101" s="285"/>
    </row>
    <row r="102" spans="1:7" s="2" customFormat="1" hidden="1">
      <c r="A102" s="14" t="s">
        <v>314</v>
      </c>
      <c r="B102" s="100" t="s">
        <v>287</v>
      </c>
      <c r="C102" s="57" t="s">
        <v>456</v>
      </c>
      <c r="D102" s="57" t="s">
        <v>456</v>
      </c>
      <c r="G102" s="285"/>
    </row>
    <row r="103" spans="1:7" s="2" customFormat="1" hidden="1">
      <c r="A103" s="2" t="s">
        <v>314</v>
      </c>
      <c r="B103" s="88" t="str">
        <f>CONCATENATE("0 år - født ",'MAL2T-2020A.XLS'!$B$18,":")</f>
        <v>0 år - født 2020:</v>
      </c>
      <c r="C103" s="57" t="s">
        <v>456</v>
      </c>
      <c r="D103" s="57" t="s">
        <v>456</v>
      </c>
      <c r="G103" s="285"/>
    </row>
    <row r="104" spans="1:7" s="2" customFormat="1" hidden="1">
      <c r="A104" s="2" t="s">
        <v>314</v>
      </c>
      <c r="B104" s="95" t="s">
        <v>820</v>
      </c>
      <c r="C104" s="57">
        <f>'MAL2T-2020A.XLS'!$G$70</f>
        <v>0</v>
      </c>
      <c r="D104" s="57">
        <f>'MAL2T-2020A.XLS'!$G$70</f>
        <v>0</v>
      </c>
      <c r="G104" s="285"/>
    </row>
    <row r="105" spans="1:7" s="2" customFormat="1" hidden="1">
      <c r="A105" s="2" t="s">
        <v>314</v>
      </c>
      <c r="B105" s="95" t="s">
        <v>821</v>
      </c>
      <c r="C105" s="57">
        <f>'MAL2T-2020A.XLS'!$G$71</f>
        <v>0</v>
      </c>
      <c r="D105" s="57">
        <f>'MAL2T-2020A.XLS'!$G$71</f>
        <v>0</v>
      </c>
      <c r="G105" s="285"/>
    </row>
    <row r="106" spans="1:7" s="2" customFormat="1" hidden="1">
      <c r="A106" s="2" t="s">
        <v>314</v>
      </c>
      <c r="B106" s="95" t="s">
        <v>822</v>
      </c>
      <c r="C106" s="57">
        <f>'MAL2T-2020A.XLS'!$G$72</f>
        <v>0</v>
      </c>
      <c r="D106" s="57">
        <f>'MAL2T-2020A.XLS'!$G$72</f>
        <v>0</v>
      </c>
      <c r="G106" s="285"/>
    </row>
    <row r="107" spans="1:7" s="2" customFormat="1" hidden="1">
      <c r="A107" s="2" t="s">
        <v>314</v>
      </c>
      <c r="B107" s="95" t="s">
        <v>823</v>
      </c>
      <c r="C107" s="57">
        <f>'MAL2T-2020A.XLS'!$G$73</f>
        <v>0</v>
      </c>
      <c r="D107" s="57">
        <f>'MAL2T-2020A.XLS'!$G$73</f>
        <v>0</v>
      </c>
      <c r="G107" s="285"/>
    </row>
    <row r="108" spans="1:7" s="2" customFormat="1" hidden="1">
      <c r="A108" s="2" t="s">
        <v>314</v>
      </c>
      <c r="B108" s="95" t="s">
        <v>824</v>
      </c>
      <c r="C108" s="57">
        <f>'MAL2T-2020A.XLS'!$G$74</f>
        <v>0</v>
      </c>
      <c r="D108" s="57">
        <f>'MAL2T-2020A.XLS'!$G$74</f>
        <v>0</v>
      </c>
      <c r="G108" s="285"/>
    </row>
    <row r="109" spans="1:7" s="2" customFormat="1" hidden="1">
      <c r="A109" s="2" t="s">
        <v>314</v>
      </c>
      <c r="B109" s="95" t="s">
        <v>825</v>
      </c>
      <c r="C109" s="57">
        <f>'MAL2T-2020A.XLS'!$G$75</f>
        <v>0</v>
      </c>
      <c r="D109" s="57">
        <f>'MAL2T-2020A.XLS'!$G$75</f>
        <v>0</v>
      </c>
      <c r="G109" s="285"/>
    </row>
    <row r="110" spans="1:7" s="2" customFormat="1" hidden="1">
      <c r="A110" s="2" t="s">
        <v>314</v>
      </c>
      <c r="B110" s="95" t="s">
        <v>826</v>
      </c>
      <c r="C110" s="57">
        <f>'MAL2T-2020A.XLS'!$G$76</f>
        <v>0</v>
      </c>
      <c r="D110" s="57">
        <f>'MAL2T-2020A.XLS'!$G$76</f>
        <v>0</v>
      </c>
      <c r="G110" s="285"/>
    </row>
    <row r="111" spans="1:7" s="2" customFormat="1" hidden="1">
      <c r="A111" s="2" t="s">
        <v>314</v>
      </c>
      <c r="B111" s="95" t="s">
        <v>827</v>
      </c>
      <c r="C111" s="57">
        <f>'MAL2T-2020A.XLS'!$G$77</f>
        <v>0</v>
      </c>
      <c r="D111" s="57">
        <f>'MAL2T-2020A.XLS'!$G$77</f>
        <v>0</v>
      </c>
      <c r="G111" s="285"/>
    </row>
    <row r="112" spans="1:7" s="2" customFormat="1" hidden="1">
      <c r="A112" s="2" t="s">
        <v>314</v>
      </c>
      <c r="B112" s="95" t="s">
        <v>828</v>
      </c>
      <c r="C112" s="57">
        <f>'MAL2T-2020A.XLS'!$G$78</f>
        <v>0</v>
      </c>
      <c r="D112" s="57">
        <f>'MAL2T-2020A.XLS'!$G$78</f>
        <v>0</v>
      </c>
      <c r="G112" s="285"/>
    </row>
    <row r="113" spans="1:7" s="2" customFormat="1" hidden="1">
      <c r="A113" s="2" t="s">
        <v>314</v>
      </c>
      <c r="B113" s="95" t="s">
        <v>829</v>
      </c>
      <c r="C113" s="57">
        <f>'MAL2T-2020A.XLS'!$G$79</f>
        <v>0</v>
      </c>
      <c r="D113" s="57">
        <f>'MAL2T-2020A.XLS'!$G$79</f>
        <v>0</v>
      </c>
      <c r="G113" s="285"/>
    </row>
    <row r="114" spans="1:7" s="2" customFormat="1" hidden="1">
      <c r="A114" s="2" t="s">
        <v>314</v>
      </c>
      <c r="B114" s="95" t="s">
        <v>830</v>
      </c>
      <c r="C114" s="57">
        <f>'MAL2T-2020A.XLS'!$G$80</f>
        <v>0</v>
      </c>
      <c r="D114" s="57">
        <f>'MAL2T-2020A.XLS'!$G$80</f>
        <v>0</v>
      </c>
      <c r="G114" s="285"/>
    </row>
    <row r="115" spans="1:7" s="2" customFormat="1" hidden="1">
      <c r="A115" s="2" t="s">
        <v>314</v>
      </c>
      <c r="B115" s="95" t="s">
        <v>831</v>
      </c>
      <c r="C115" s="57">
        <f>'MAL2T-2020A.XLS'!$G$81</f>
        <v>0</v>
      </c>
      <c r="D115" s="57">
        <f>'MAL2T-2020A.XLS'!$G$81</f>
        <v>0</v>
      </c>
      <c r="G115" s="285"/>
    </row>
    <row r="116" spans="1:7" s="2" customFormat="1" hidden="1">
      <c r="A116" s="2" t="s">
        <v>314</v>
      </c>
      <c r="B116" s="95" t="s">
        <v>832</v>
      </c>
      <c r="C116" s="57">
        <f>'MAL2T-2020A.XLS'!$G$82</f>
        <v>0</v>
      </c>
      <c r="D116" s="57">
        <f>'MAL2T-2020A.XLS'!$G$82</f>
        <v>0</v>
      </c>
      <c r="G116" s="285"/>
    </row>
    <row r="117" spans="1:7" s="2" customFormat="1" hidden="1">
      <c r="A117" s="2" t="s">
        <v>314</v>
      </c>
      <c r="B117" s="95" t="s">
        <v>636</v>
      </c>
      <c r="C117" s="57">
        <f>'MAL2T-2020A.XLS'!$G$83</f>
        <v>0</v>
      </c>
      <c r="D117" s="57">
        <f>'MAL2T-2020A.XLS'!$G$83</f>
        <v>0</v>
      </c>
      <c r="G117" s="285"/>
    </row>
    <row r="118" spans="1:7" s="2" customFormat="1" hidden="1">
      <c r="A118" s="2" t="s">
        <v>314</v>
      </c>
      <c r="B118" s="95" t="s">
        <v>637</v>
      </c>
      <c r="C118" s="57">
        <f>'MAL2T-2020A.XLS'!$G$84</f>
        <v>0</v>
      </c>
      <c r="D118" s="57">
        <f>'MAL2T-2020A.XLS'!$G$84</f>
        <v>0</v>
      </c>
      <c r="G118" s="285"/>
    </row>
    <row r="119" spans="1:7" s="14" customFormat="1" hidden="1">
      <c r="A119" s="2" t="s">
        <v>314</v>
      </c>
      <c r="B119" s="95" t="s">
        <v>524</v>
      </c>
      <c r="C119" s="57">
        <f>'MAL2T-2020A.XLS'!$G$85</f>
        <v>0</v>
      </c>
      <c r="D119" s="57">
        <f>'MAL2T-2020A.XLS'!$G$85</f>
        <v>0</v>
      </c>
      <c r="E119" s="2"/>
      <c r="G119" s="286"/>
    </row>
    <row r="120" spans="1:7" s="2" customFormat="1" hidden="1">
      <c r="A120" s="2" t="s">
        <v>314</v>
      </c>
      <c r="B120" s="96" t="s">
        <v>288</v>
      </c>
      <c r="C120" s="79">
        <f>'MAL2T-2020A.XLS'!$G$86</f>
        <v>0</v>
      </c>
      <c r="D120" s="79">
        <f>'MAL2T-2020A.XLS'!$G$86</f>
        <v>0</v>
      </c>
      <c r="G120" s="285"/>
    </row>
    <row r="121" spans="1:7" s="2" customFormat="1" hidden="1">
      <c r="A121" s="2" t="s">
        <v>314</v>
      </c>
      <c r="B121" s="88" t="str">
        <f>CONCATENATE("1- 2 år - født ",'MAL2T-2020A.XLS'!$B$18-2,"-",'MAL2T-2020A.XLS'!$B$18-1,":")</f>
        <v>1- 2 år - født 2018-2019:</v>
      </c>
      <c r="C121" s="57" t="s">
        <v>456</v>
      </c>
      <c r="D121" s="57" t="s">
        <v>456</v>
      </c>
      <c r="G121" s="285"/>
    </row>
    <row r="122" spans="1:7" s="2" customFormat="1" hidden="1">
      <c r="A122" s="2" t="s">
        <v>314</v>
      </c>
      <c r="B122" s="95" t="s">
        <v>820</v>
      </c>
      <c r="C122" s="57">
        <f>'MAL2T-2020A.XLS'!$H$70</f>
        <v>0</v>
      </c>
      <c r="D122" s="57">
        <f>'MAL2T-2020A.XLS'!$H$70</f>
        <v>0</v>
      </c>
      <c r="G122" s="285"/>
    </row>
    <row r="123" spans="1:7" s="2" customFormat="1" hidden="1">
      <c r="A123" s="2" t="s">
        <v>314</v>
      </c>
      <c r="B123" s="95" t="s">
        <v>821</v>
      </c>
      <c r="C123" s="57">
        <f>'MAL2T-2020A.XLS'!$H$71</f>
        <v>0</v>
      </c>
      <c r="D123" s="57">
        <f>'MAL2T-2020A.XLS'!$H$71</f>
        <v>0</v>
      </c>
      <c r="G123" s="285"/>
    </row>
    <row r="124" spans="1:7" s="2" customFormat="1" hidden="1">
      <c r="A124" s="2" t="s">
        <v>314</v>
      </c>
      <c r="B124" s="95" t="s">
        <v>822</v>
      </c>
      <c r="C124" s="57">
        <f>'MAL2T-2020A.XLS'!$H$72</f>
        <v>0</v>
      </c>
      <c r="D124" s="57">
        <f>'MAL2T-2020A.XLS'!$H$72</f>
        <v>0</v>
      </c>
      <c r="G124" s="285"/>
    </row>
    <row r="125" spans="1:7" s="2" customFormat="1" hidden="1">
      <c r="A125" s="2" t="s">
        <v>314</v>
      </c>
      <c r="B125" s="95" t="s">
        <v>823</v>
      </c>
      <c r="C125" s="57">
        <f>'MAL2T-2020A.XLS'!$H$73</f>
        <v>0</v>
      </c>
      <c r="D125" s="57">
        <f>'MAL2T-2020A.XLS'!$H$73</f>
        <v>0</v>
      </c>
      <c r="G125" s="285"/>
    </row>
    <row r="126" spans="1:7" s="2" customFormat="1" hidden="1">
      <c r="A126" s="2" t="s">
        <v>314</v>
      </c>
      <c r="B126" s="95" t="s">
        <v>824</v>
      </c>
      <c r="C126" s="57">
        <f>'MAL2T-2020A.XLS'!$H$74</f>
        <v>0</v>
      </c>
      <c r="D126" s="57">
        <f>'MAL2T-2020A.XLS'!$H$74</f>
        <v>0</v>
      </c>
      <c r="G126" s="285"/>
    </row>
    <row r="127" spans="1:7" s="2" customFormat="1" hidden="1">
      <c r="A127" s="2" t="s">
        <v>314</v>
      </c>
      <c r="B127" s="95" t="s">
        <v>825</v>
      </c>
      <c r="C127" s="57">
        <f>'MAL2T-2020A.XLS'!$H$75</f>
        <v>0</v>
      </c>
      <c r="D127" s="57">
        <f>'MAL2T-2020A.XLS'!$H$75</f>
        <v>0</v>
      </c>
      <c r="G127" s="285"/>
    </row>
    <row r="128" spans="1:7" s="2" customFormat="1" hidden="1">
      <c r="A128" s="2" t="s">
        <v>314</v>
      </c>
      <c r="B128" s="95" t="s">
        <v>826</v>
      </c>
      <c r="C128" s="57">
        <f>'MAL2T-2020A.XLS'!$H$76</f>
        <v>0</v>
      </c>
      <c r="D128" s="57">
        <f>'MAL2T-2020A.XLS'!$H$76</f>
        <v>0</v>
      </c>
      <c r="G128" s="285"/>
    </row>
    <row r="129" spans="1:7" s="2" customFormat="1" hidden="1">
      <c r="A129" s="2" t="s">
        <v>314</v>
      </c>
      <c r="B129" s="95" t="s">
        <v>827</v>
      </c>
      <c r="C129" s="57">
        <f>'MAL2T-2020A.XLS'!$H$77</f>
        <v>0</v>
      </c>
      <c r="D129" s="57">
        <f>'MAL2T-2020A.XLS'!$H$77</f>
        <v>0</v>
      </c>
      <c r="G129" s="285"/>
    </row>
    <row r="130" spans="1:7" s="2" customFormat="1" hidden="1">
      <c r="A130" s="2" t="s">
        <v>314</v>
      </c>
      <c r="B130" s="95" t="s">
        <v>828</v>
      </c>
      <c r="C130" s="57">
        <f>'MAL2T-2020A.XLS'!$H$78</f>
        <v>0</v>
      </c>
      <c r="D130" s="57">
        <f>'MAL2T-2020A.XLS'!$H$78</f>
        <v>0</v>
      </c>
      <c r="G130" s="285"/>
    </row>
    <row r="131" spans="1:7" s="2" customFormat="1" hidden="1">
      <c r="A131" s="2" t="s">
        <v>314</v>
      </c>
      <c r="B131" s="95" t="s">
        <v>829</v>
      </c>
      <c r="C131" s="57">
        <f>'MAL2T-2020A.XLS'!$H$79</f>
        <v>0</v>
      </c>
      <c r="D131" s="57">
        <f>'MAL2T-2020A.XLS'!$H$79</f>
        <v>0</v>
      </c>
      <c r="G131" s="285"/>
    </row>
    <row r="132" spans="1:7" s="2" customFormat="1" hidden="1">
      <c r="A132" s="2" t="s">
        <v>314</v>
      </c>
      <c r="B132" s="95" t="s">
        <v>830</v>
      </c>
      <c r="C132" s="57">
        <f>'MAL2T-2020A.XLS'!$H$80</f>
        <v>0</v>
      </c>
      <c r="D132" s="57">
        <f>'MAL2T-2020A.XLS'!$H$80</f>
        <v>0</v>
      </c>
      <c r="G132" s="285"/>
    </row>
    <row r="133" spans="1:7" s="2" customFormat="1" hidden="1">
      <c r="A133" s="2" t="s">
        <v>314</v>
      </c>
      <c r="B133" s="95" t="s">
        <v>831</v>
      </c>
      <c r="C133" s="57">
        <f>'MAL2T-2020A.XLS'!$H$81</f>
        <v>0</v>
      </c>
      <c r="D133" s="57">
        <f>'MAL2T-2020A.XLS'!$H$81</f>
        <v>0</v>
      </c>
      <c r="G133" s="285"/>
    </row>
    <row r="134" spans="1:7" s="2" customFormat="1" hidden="1">
      <c r="A134" s="2" t="s">
        <v>314</v>
      </c>
      <c r="B134" s="95" t="s">
        <v>832</v>
      </c>
      <c r="C134" s="57">
        <f>'MAL2T-2020A.XLS'!$H$82</f>
        <v>0</v>
      </c>
      <c r="D134" s="57">
        <f>'MAL2T-2020A.XLS'!$H$82</f>
        <v>0</v>
      </c>
      <c r="G134" s="285"/>
    </row>
    <row r="135" spans="1:7" s="2" customFormat="1" hidden="1">
      <c r="A135" s="2" t="s">
        <v>314</v>
      </c>
      <c r="B135" s="95" t="s">
        <v>636</v>
      </c>
      <c r="C135" s="57">
        <f>'MAL2T-2020A.XLS'!$H$83</f>
        <v>0</v>
      </c>
      <c r="D135" s="57">
        <f>'MAL2T-2020A.XLS'!$H$83</f>
        <v>0</v>
      </c>
      <c r="G135" s="285"/>
    </row>
    <row r="136" spans="1:7" s="2" customFormat="1" hidden="1">
      <c r="A136" s="2" t="s">
        <v>314</v>
      </c>
      <c r="B136" s="95" t="s">
        <v>637</v>
      </c>
      <c r="C136" s="57">
        <f>'MAL2T-2020A.XLS'!$H$84</f>
        <v>0</v>
      </c>
      <c r="D136" s="57">
        <f>'MAL2T-2020A.XLS'!$H$84</f>
        <v>0</v>
      </c>
      <c r="G136" s="285"/>
    </row>
    <row r="137" spans="1:7" s="2" customFormat="1" hidden="1">
      <c r="A137" s="2" t="s">
        <v>314</v>
      </c>
      <c r="B137" s="95" t="s">
        <v>524</v>
      </c>
      <c r="C137" s="57">
        <f>'MAL2T-2020A.XLS'!$H$85</f>
        <v>0</v>
      </c>
      <c r="D137" s="57">
        <f>'MAL2T-2020A.XLS'!$H$85</f>
        <v>0</v>
      </c>
      <c r="G137" s="285"/>
    </row>
    <row r="138" spans="1:7" s="2" customFormat="1" hidden="1">
      <c r="A138" s="2" t="s">
        <v>314</v>
      </c>
      <c r="B138" s="94" t="s">
        <v>289</v>
      </c>
      <c r="C138" s="79">
        <f>'MAL2T-2020A.XLS'!$H$86</f>
        <v>0</v>
      </c>
      <c r="D138" s="79">
        <f>'MAL2T-2020A.XLS'!$H$86</f>
        <v>0</v>
      </c>
      <c r="G138" s="285"/>
    </row>
    <row r="139" spans="1:7" s="2" customFormat="1" hidden="1">
      <c r="A139" s="2" t="s">
        <v>314</v>
      </c>
      <c r="B139" s="88" t="str">
        <f>CONCATENATE("3- 5 år - født ",'MAL2T-2020A.XLS'!$B$18-5,"-",'MAL2T-2020A.XLS'!$B$18-3,":")</f>
        <v>3- 5 år - født 2015-2017:</v>
      </c>
      <c r="C139" s="57" t="s">
        <v>456</v>
      </c>
      <c r="D139" s="57" t="s">
        <v>456</v>
      </c>
      <c r="G139" s="285"/>
    </row>
    <row r="140" spans="1:7" s="2" customFormat="1" hidden="1">
      <c r="A140" s="2" t="s">
        <v>314</v>
      </c>
      <c r="B140" s="95" t="s">
        <v>820</v>
      </c>
      <c r="C140" s="57">
        <f>'MAL2T-2020A.XLS'!$I$70</f>
        <v>0</v>
      </c>
      <c r="D140" s="57">
        <f>'MAL2T-2020A.XLS'!$I$70</f>
        <v>0</v>
      </c>
      <c r="G140" s="285"/>
    </row>
    <row r="141" spans="1:7" s="2" customFormat="1" hidden="1">
      <c r="A141" s="2" t="s">
        <v>314</v>
      </c>
      <c r="B141" s="95" t="s">
        <v>821</v>
      </c>
      <c r="C141" s="57">
        <f>'MAL2T-2020A.XLS'!$I$71</f>
        <v>0</v>
      </c>
      <c r="D141" s="57">
        <f>'MAL2T-2020A.XLS'!$I$71</f>
        <v>0</v>
      </c>
      <c r="G141" s="285"/>
    </row>
    <row r="142" spans="1:7" s="2" customFormat="1" hidden="1">
      <c r="A142" s="2" t="s">
        <v>314</v>
      </c>
      <c r="B142" s="95" t="s">
        <v>822</v>
      </c>
      <c r="C142" s="57">
        <f>'MAL2T-2020A.XLS'!$I$72</f>
        <v>0</v>
      </c>
      <c r="D142" s="57">
        <f>'MAL2T-2020A.XLS'!$I$72</f>
        <v>0</v>
      </c>
      <c r="G142" s="285"/>
    </row>
    <row r="143" spans="1:7" s="2" customFormat="1" hidden="1">
      <c r="A143" s="2" t="s">
        <v>314</v>
      </c>
      <c r="B143" s="95" t="s">
        <v>823</v>
      </c>
      <c r="C143" s="57">
        <f>'MAL2T-2020A.XLS'!$I$73</f>
        <v>0</v>
      </c>
      <c r="D143" s="57">
        <f>'MAL2T-2020A.XLS'!$I$73</f>
        <v>0</v>
      </c>
      <c r="G143" s="285"/>
    </row>
    <row r="144" spans="1:7" s="2" customFormat="1" hidden="1">
      <c r="A144" s="2" t="s">
        <v>314</v>
      </c>
      <c r="B144" s="95" t="s">
        <v>824</v>
      </c>
      <c r="C144" s="57">
        <f>'MAL2T-2020A.XLS'!$I$74</f>
        <v>0</v>
      </c>
      <c r="D144" s="57">
        <f>'MAL2T-2020A.XLS'!$I$74</f>
        <v>0</v>
      </c>
      <c r="G144" s="285"/>
    </row>
    <row r="145" spans="1:7" s="2" customFormat="1" hidden="1">
      <c r="A145" s="2" t="s">
        <v>314</v>
      </c>
      <c r="B145" s="95" t="s">
        <v>825</v>
      </c>
      <c r="C145" s="57">
        <f>'MAL2T-2020A.XLS'!$I$75</f>
        <v>0</v>
      </c>
      <c r="D145" s="57">
        <f>'MAL2T-2020A.XLS'!$I$75</f>
        <v>0</v>
      </c>
      <c r="G145" s="285"/>
    </row>
    <row r="146" spans="1:7" s="2" customFormat="1" hidden="1">
      <c r="A146" s="2" t="s">
        <v>314</v>
      </c>
      <c r="B146" s="95" t="s">
        <v>826</v>
      </c>
      <c r="C146" s="57">
        <f>'MAL2T-2020A.XLS'!$I$76</f>
        <v>0</v>
      </c>
      <c r="D146" s="57">
        <f>'MAL2T-2020A.XLS'!$I$76</f>
        <v>0</v>
      </c>
      <c r="G146" s="285"/>
    </row>
    <row r="147" spans="1:7" s="2" customFormat="1" hidden="1">
      <c r="A147" s="2" t="s">
        <v>314</v>
      </c>
      <c r="B147" s="95" t="s">
        <v>827</v>
      </c>
      <c r="C147" s="57">
        <f>'MAL2T-2020A.XLS'!$I$77</f>
        <v>0</v>
      </c>
      <c r="D147" s="57">
        <f>'MAL2T-2020A.XLS'!$I$77</f>
        <v>0</v>
      </c>
      <c r="G147" s="285"/>
    </row>
    <row r="148" spans="1:7" s="2" customFormat="1" hidden="1">
      <c r="A148" s="2" t="s">
        <v>314</v>
      </c>
      <c r="B148" s="95" t="s">
        <v>828</v>
      </c>
      <c r="C148" s="57">
        <f>'MAL2T-2020A.XLS'!$I$78</f>
        <v>0</v>
      </c>
      <c r="D148" s="57">
        <f>'MAL2T-2020A.XLS'!$I$78</f>
        <v>0</v>
      </c>
      <c r="G148" s="285"/>
    </row>
    <row r="149" spans="1:7" s="2" customFormat="1" hidden="1">
      <c r="A149" s="2" t="s">
        <v>314</v>
      </c>
      <c r="B149" s="95" t="s">
        <v>829</v>
      </c>
      <c r="C149" s="57">
        <f>'MAL2T-2020A.XLS'!$I$79</f>
        <v>0</v>
      </c>
      <c r="D149" s="57">
        <f>'MAL2T-2020A.XLS'!$I$79</f>
        <v>0</v>
      </c>
      <c r="G149" s="285"/>
    </row>
    <row r="150" spans="1:7" s="2" customFormat="1" hidden="1">
      <c r="A150" s="2" t="s">
        <v>314</v>
      </c>
      <c r="B150" s="95" t="s">
        <v>830</v>
      </c>
      <c r="C150" s="57">
        <f>'MAL2T-2020A.XLS'!$I$80</f>
        <v>0</v>
      </c>
      <c r="D150" s="57">
        <f>'MAL2T-2020A.XLS'!$I$80</f>
        <v>0</v>
      </c>
      <c r="G150" s="285"/>
    </row>
    <row r="151" spans="1:7" s="2" customFormat="1" hidden="1">
      <c r="A151" s="2" t="s">
        <v>314</v>
      </c>
      <c r="B151" s="95" t="s">
        <v>831</v>
      </c>
      <c r="C151" s="57">
        <f>'MAL2T-2020A.XLS'!$I$81</f>
        <v>0</v>
      </c>
      <c r="D151" s="57">
        <f>'MAL2T-2020A.XLS'!$I$81</f>
        <v>0</v>
      </c>
      <c r="G151" s="285"/>
    </row>
    <row r="152" spans="1:7" s="2" customFormat="1" hidden="1">
      <c r="A152" s="2" t="s">
        <v>314</v>
      </c>
      <c r="B152" s="95" t="s">
        <v>832</v>
      </c>
      <c r="C152" s="57">
        <f>'MAL2T-2020A.XLS'!$I$82</f>
        <v>0</v>
      </c>
      <c r="D152" s="57">
        <f>'MAL2T-2020A.XLS'!$I$82</f>
        <v>0</v>
      </c>
      <c r="G152" s="285"/>
    </row>
    <row r="153" spans="1:7" s="2" customFormat="1" hidden="1">
      <c r="A153" s="2" t="s">
        <v>314</v>
      </c>
      <c r="B153" s="95" t="s">
        <v>636</v>
      </c>
      <c r="C153" s="57">
        <f>'MAL2T-2020A.XLS'!$I$83</f>
        <v>0</v>
      </c>
      <c r="D153" s="57">
        <f>'MAL2T-2020A.XLS'!$I$83</f>
        <v>0</v>
      </c>
      <c r="G153" s="285"/>
    </row>
    <row r="154" spans="1:7" s="2" customFormat="1" hidden="1">
      <c r="A154" s="2" t="s">
        <v>314</v>
      </c>
      <c r="B154" s="95" t="s">
        <v>637</v>
      </c>
      <c r="C154" s="57">
        <f>'MAL2T-2020A.XLS'!$I$84</f>
        <v>0</v>
      </c>
      <c r="D154" s="57">
        <f>'MAL2T-2020A.XLS'!$I$84</f>
        <v>0</v>
      </c>
      <c r="G154" s="285"/>
    </row>
    <row r="155" spans="1:7" s="2" customFormat="1" hidden="1">
      <c r="A155" s="2" t="s">
        <v>314</v>
      </c>
      <c r="B155" s="95" t="s">
        <v>524</v>
      </c>
      <c r="C155" s="57">
        <f>'MAL2T-2020A.XLS'!$I$85</f>
        <v>0</v>
      </c>
      <c r="D155" s="57">
        <f>'MAL2T-2020A.XLS'!$I$85</f>
        <v>0</v>
      </c>
      <c r="G155" s="285"/>
    </row>
    <row r="156" spans="1:7" s="2" customFormat="1" hidden="1">
      <c r="A156" s="2" t="s">
        <v>314</v>
      </c>
      <c r="B156" s="94" t="s">
        <v>290</v>
      </c>
      <c r="C156" s="79">
        <f>'MAL2T-2020A.XLS'!$I$86</f>
        <v>0</v>
      </c>
      <c r="D156" s="79">
        <f>'MAL2T-2020A.XLS'!$I$86</f>
        <v>0</v>
      </c>
      <c r="G156" s="285"/>
    </row>
    <row r="157" spans="1:7" s="2" customFormat="1" hidden="1">
      <c r="A157" s="2" t="s">
        <v>314</v>
      </c>
      <c r="B157" s="88" t="str">
        <f>CONCATENATE("6 år - født ",'MAL2T-2020A.XLS'!$B$18-6,,,":")</f>
        <v>6 år - født 2014:</v>
      </c>
      <c r="C157" s="57" t="s">
        <v>456</v>
      </c>
      <c r="D157" s="57" t="s">
        <v>456</v>
      </c>
      <c r="G157" s="285"/>
    </row>
    <row r="158" spans="1:7" s="2" customFormat="1" hidden="1">
      <c r="A158" s="2" t="s">
        <v>314</v>
      </c>
      <c r="B158" s="95" t="s">
        <v>820</v>
      </c>
      <c r="C158" s="57">
        <f>'MAL2T-2020A.XLS'!$J$70</f>
        <v>0</v>
      </c>
      <c r="D158" s="57">
        <f>'MAL2T-2020A.XLS'!$J$70</f>
        <v>0</v>
      </c>
      <c r="G158" s="285"/>
    </row>
    <row r="159" spans="1:7" s="2" customFormat="1" hidden="1">
      <c r="A159" s="2" t="s">
        <v>314</v>
      </c>
      <c r="B159" s="95" t="s">
        <v>821</v>
      </c>
      <c r="C159" s="57">
        <f>'MAL2T-2020A.XLS'!$J$71</f>
        <v>0</v>
      </c>
      <c r="D159" s="57">
        <f>'MAL2T-2020A.XLS'!$J$71</f>
        <v>0</v>
      </c>
      <c r="G159" s="285"/>
    </row>
    <row r="160" spans="1:7" s="2" customFormat="1" hidden="1">
      <c r="A160" s="2" t="s">
        <v>314</v>
      </c>
      <c r="B160" s="95" t="s">
        <v>822</v>
      </c>
      <c r="C160" s="57">
        <f>'MAL2T-2020A.XLS'!$J$72</f>
        <v>0</v>
      </c>
      <c r="D160" s="57">
        <f>'MAL2T-2020A.XLS'!$J$72</f>
        <v>0</v>
      </c>
      <c r="G160" s="285"/>
    </row>
    <row r="161" spans="1:7" s="2" customFormat="1" hidden="1">
      <c r="A161" s="2" t="s">
        <v>314</v>
      </c>
      <c r="B161" s="95" t="s">
        <v>823</v>
      </c>
      <c r="C161" s="57">
        <f>'MAL2T-2020A.XLS'!$J$73</f>
        <v>0</v>
      </c>
      <c r="D161" s="57">
        <f>'MAL2T-2020A.XLS'!$J$73</f>
        <v>0</v>
      </c>
      <c r="G161" s="285"/>
    </row>
    <row r="162" spans="1:7" s="2" customFormat="1" hidden="1">
      <c r="A162" s="2" t="s">
        <v>314</v>
      </c>
      <c r="B162" s="95" t="s">
        <v>824</v>
      </c>
      <c r="C162" s="57">
        <f>'MAL2T-2020A.XLS'!$J$74</f>
        <v>0</v>
      </c>
      <c r="D162" s="57">
        <f>'MAL2T-2020A.XLS'!$J$74</f>
        <v>0</v>
      </c>
      <c r="G162" s="285"/>
    </row>
    <row r="163" spans="1:7" s="2" customFormat="1" hidden="1">
      <c r="A163" s="2" t="s">
        <v>314</v>
      </c>
      <c r="B163" s="95" t="s">
        <v>825</v>
      </c>
      <c r="C163" s="57">
        <f>'MAL2T-2020A.XLS'!$J$75</f>
        <v>0</v>
      </c>
      <c r="D163" s="57">
        <f>'MAL2T-2020A.XLS'!$J$75</f>
        <v>0</v>
      </c>
      <c r="G163" s="285"/>
    </row>
    <row r="164" spans="1:7" s="2" customFormat="1" hidden="1">
      <c r="A164" s="2" t="s">
        <v>314</v>
      </c>
      <c r="B164" s="95" t="s">
        <v>826</v>
      </c>
      <c r="C164" s="57">
        <f>'MAL2T-2020A.XLS'!$J$76</f>
        <v>0</v>
      </c>
      <c r="D164" s="57">
        <f>'MAL2T-2020A.XLS'!$J$76</f>
        <v>0</v>
      </c>
      <c r="G164" s="285"/>
    </row>
    <row r="165" spans="1:7" s="2" customFormat="1" hidden="1">
      <c r="A165" s="2" t="s">
        <v>314</v>
      </c>
      <c r="B165" s="95" t="s">
        <v>827</v>
      </c>
      <c r="C165" s="57">
        <f>'MAL2T-2020A.XLS'!$J$77</f>
        <v>0</v>
      </c>
      <c r="D165" s="57">
        <f>'MAL2T-2020A.XLS'!$J$77</f>
        <v>0</v>
      </c>
      <c r="G165" s="285"/>
    </row>
    <row r="166" spans="1:7" s="2" customFormat="1" hidden="1">
      <c r="A166" s="2" t="s">
        <v>314</v>
      </c>
      <c r="B166" s="95" t="s">
        <v>828</v>
      </c>
      <c r="C166" s="57">
        <f>'MAL2T-2020A.XLS'!$J$78</f>
        <v>0</v>
      </c>
      <c r="D166" s="57">
        <f>'MAL2T-2020A.XLS'!$J$78</f>
        <v>0</v>
      </c>
      <c r="G166" s="285"/>
    </row>
    <row r="167" spans="1:7" s="2" customFormat="1" hidden="1">
      <c r="A167" s="2" t="s">
        <v>314</v>
      </c>
      <c r="B167" s="95" t="s">
        <v>829</v>
      </c>
      <c r="C167" s="57">
        <f>'MAL2T-2020A.XLS'!$J$79</f>
        <v>0</v>
      </c>
      <c r="D167" s="57">
        <f>'MAL2T-2020A.XLS'!$J$79</f>
        <v>0</v>
      </c>
      <c r="G167" s="285"/>
    </row>
    <row r="168" spans="1:7" s="2" customFormat="1" hidden="1">
      <c r="A168" s="2" t="s">
        <v>314</v>
      </c>
      <c r="B168" s="95" t="s">
        <v>830</v>
      </c>
      <c r="C168" s="57">
        <f>'MAL2T-2020A.XLS'!$J$80</f>
        <v>0</v>
      </c>
      <c r="D168" s="57">
        <f>'MAL2T-2020A.XLS'!$J$80</f>
        <v>0</v>
      </c>
      <c r="G168" s="285"/>
    </row>
    <row r="169" spans="1:7" s="2" customFormat="1" hidden="1">
      <c r="A169" s="2" t="s">
        <v>314</v>
      </c>
      <c r="B169" s="95" t="s">
        <v>831</v>
      </c>
      <c r="C169" s="57">
        <f>'MAL2T-2020A.XLS'!$J$81</f>
        <v>0</v>
      </c>
      <c r="D169" s="57">
        <f>'MAL2T-2020A.XLS'!$J$81</f>
        <v>0</v>
      </c>
      <c r="G169" s="285"/>
    </row>
    <row r="170" spans="1:7" s="2" customFormat="1" hidden="1">
      <c r="A170" s="2" t="s">
        <v>314</v>
      </c>
      <c r="B170" s="95" t="s">
        <v>832</v>
      </c>
      <c r="C170" s="57">
        <f>'MAL2T-2020A.XLS'!$J$82</f>
        <v>0</v>
      </c>
      <c r="D170" s="57">
        <f>'MAL2T-2020A.XLS'!$J$82</f>
        <v>0</v>
      </c>
      <c r="G170" s="285"/>
    </row>
    <row r="171" spans="1:7" s="2" customFormat="1" hidden="1">
      <c r="A171" s="2" t="s">
        <v>314</v>
      </c>
      <c r="B171" s="95" t="s">
        <v>636</v>
      </c>
      <c r="C171" s="57">
        <f>'MAL2T-2020A.XLS'!$J$83</f>
        <v>0</v>
      </c>
      <c r="D171" s="57">
        <f>'MAL2T-2020A.XLS'!$J$83</f>
        <v>0</v>
      </c>
      <c r="G171" s="285"/>
    </row>
    <row r="172" spans="1:7" s="2" customFormat="1" hidden="1">
      <c r="A172" s="2" t="s">
        <v>314</v>
      </c>
      <c r="B172" s="95" t="s">
        <v>637</v>
      </c>
      <c r="C172" s="57">
        <f>'MAL2T-2020A.XLS'!$J$84</f>
        <v>0</v>
      </c>
      <c r="D172" s="57">
        <f>'MAL2T-2020A.XLS'!$J$84</f>
        <v>0</v>
      </c>
      <c r="G172" s="285"/>
    </row>
    <row r="173" spans="1:7" s="2" customFormat="1" hidden="1">
      <c r="A173" s="2" t="s">
        <v>314</v>
      </c>
      <c r="B173" s="95" t="s">
        <v>524</v>
      </c>
      <c r="C173" s="57">
        <f>'MAL2T-2020A.XLS'!$J$85</f>
        <v>0</v>
      </c>
      <c r="D173" s="57">
        <f>'MAL2T-2020A.XLS'!$J$85</f>
        <v>0</v>
      </c>
      <c r="G173" s="285"/>
    </row>
    <row r="174" spans="1:7" s="2" customFormat="1" hidden="1">
      <c r="A174" s="2" t="s">
        <v>314</v>
      </c>
      <c r="B174" s="96" t="s">
        <v>340</v>
      </c>
      <c r="C174" s="79">
        <f>'MAL2T-2020A.XLS'!$J$86</f>
        <v>0</v>
      </c>
      <c r="D174" s="79">
        <f>'MAL2T-2020A.XLS'!$J$86</f>
        <v>0</v>
      </c>
      <c r="G174" s="285"/>
    </row>
    <row r="175" spans="1:7" s="2" customFormat="1" hidden="1">
      <c r="A175" s="2" t="s">
        <v>314</v>
      </c>
      <c r="B175" s="97" t="s">
        <v>299</v>
      </c>
      <c r="C175" s="57" t="s">
        <v>456</v>
      </c>
      <c r="D175" s="57" t="s">
        <v>456</v>
      </c>
      <c r="G175" s="285"/>
    </row>
    <row r="176" spans="1:7" s="2" customFormat="1" hidden="1">
      <c r="A176" s="2" t="s">
        <v>314</v>
      </c>
      <c r="B176" s="98" t="s">
        <v>820</v>
      </c>
      <c r="C176" s="78">
        <f>$C$104+$C$122+$C$140+$C$158</f>
        <v>0</v>
      </c>
      <c r="D176" s="78">
        <f>$C$104+$C$122+$C$140+$C$158</f>
        <v>0</v>
      </c>
      <c r="G176" s="285"/>
    </row>
    <row r="177" spans="1:7" s="2" customFormat="1" hidden="1">
      <c r="A177" s="2" t="s">
        <v>314</v>
      </c>
      <c r="B177" s="98" t="s">
        <v>821</v>
      </c>
      <c r="C177" s="78">
        <f>$C$105+$C$123+$C$141+$C$159</f>
        <v>0</v>
      </c>
      <c r="D177" s="78">
        <f>$C$105+$C$123+$C$141+$C$159</f>
        <v>0</v>
      </c>
      <c r="G177" s="285"/>
    </row>
    <row r="178" spans="1:7" s="2" customFormat="1" hidden="1">
      <c r="A178" s="2" t="s">
        <v>314</v>
      </c>
      <c r="B178" s="98" t="s">
        <v>822</v>
      </c>
      <c r="C178" s="78">
        <f>$C$106+$C$124+$C$142+$C$160</f>
        <v>0</v>
      </c>
      <c r="D178" s="78">
        <f>$C$106+$C$124+$C$142+$C$160</f>
        <v>0</v>
      </c>
      <c r="G178" s="285"/>
    </row>
    <row r="179" spans="1:7" s="2" customFormat="1" hidden="1">
      <c r="A179" s="2" t="s">
        <v>314</v>
      </c>
      <c r="B179" s="98" t="s">
        <v>823</v>
      </c>
      <c r="C179" s="78">
        <f>$C$107+$C$125+$C$143+$C$161</f>
        <v>0</v>
      </c>
      <c r="D179" s="78">
        <f>$C$107+$C$125+$C$143+$C$161</f>
        <v>0</v>
      </c>
      <c r="G179" s="285"/>
    </row>
    <row r="180" spans="1:7" s="2" customFormat="1" hidden="1">
      <c r="A180" s="2" t="s">
        <v>314</v>
      </c>
      <c r="B180" s="98" t="s">
        <v>824</v>
      </c>
      <c r="C180" s="78">
        <f>$C$108+$C$126+$C$144+$C$162</f>
        <v>0</v>
      </c>
      <c r="D180" s="78">
        <f>$C$108+$C$126+$C$144+$C$162</f>
        <v>0</v>
      </c>
      <c r="G180" s="285"/>
    </row>
    <row r="181" spans="1:7" s="2" customFormat="1" hidden="1">
      <c r="A181" s="2" t="s">
        <v>314</v>
      </c>
      <c r="B181" s="98" t="s">
        <v>825</v>
      </c>
      <c r="C181" s="78">
        <f>$C$109+$C$127+$C$145+$C$163</f>
        <v>0</v>
      </c>
      <c r="D181" s="78">
        <f>$C$109+$C$127+$C$145+$C$163</f>
        <v>0</v>
      </c>
      <c r="G181" s="285"/>
    </row>
    <row r="182" spans="1:7" s="2" customFormat="1" hidden="1">
      <c r="A182" s="2" t="s">
        <v>314</v>
      </c>
      <c r="B182" s="98" t="s">
        <v>826</v>
      </c>
      <c r="C182" s="78">
        <f>$C$110+$C$128+$C$146+$C$164</f>
        <v>0</v>
      </c>
      <c r="D182" s="78">
        <f>$C$110+$C$128+$C$146+$C$164</f>
        <v>0</v>
      </c>
      <c r="G182" s="285"/>
    </row>
    <row r="183" spans="1:7" s="2" customFormat="1" hidden="1">
      <c r="A183" s="2" t="s">
        <v>314</v>
      </c>
      <c r="B183" s="98" t="s">
        <v>827</v>
      </c>
      <c r="C183" s="78">
        <f>$C$111+$C$129+$C$147+$C$165</f>
        <v>0</v>
      </c>
      <c r="D183" s="78">
        <f>$C$111+$C$129+$C$147+$C$165</f>
        <v>0</v>
      </c>
      <c r="G183" s="285"/>
    </row>
    <row r="184" spans="1:7" s="2" customFormat="1" hidden="1">
      <c r="A184" s="2" t="s">
        <v>314</v>
      </c>
      <c r="B184" s="98" t="s">
        <v>828</v>
      </c>
      <c r="C184" s="78">
        <f>$C$112+$C$130+$C$148+$C$166</f>
        <v>0</v>
      </c>
      <c r="D184" s="78">
        <f>$C$112+$C$130+$C$148+$C$166</f>
        <v>0</v>
      </c>
      <c r="G184" s="285"/>
    </row>
    <row r="185" spans="1:7" s="2" customFormat="1" hidden="1">
      <c r="A185" s="2" t="s">
        <v>314</v>
      </c>
      <c r="B185" s="98" t="s">
        <v>829</v>
      </c>
      <c r="C185" s="78">
        <f>$C$113+$C$131+$C$149+$C$167</f>
        <v>0</v>
      </c>
      <c r="D185" s="78">
        <f>$C$113+$C$131+$C$149+$C$167</f>
        <v>0</v>
      </c>
      <c r="G185" s="285"/>
    </row>
    <row r="186" spans="1:7" s="2" customFormat="1" hidden="1">
      <c r="A186" s="2" t="s">
        <v>314</v>
      </c>
      <c r="B186" s="98" t="s">
        <v>830</v>
      </c>
      <c r="C186" s="78">
        <f>$C$114+$C$132+$C$150+$C$168</f>
        <v>0</v>
      </c>
      <c r="D186" s="78">
        <f>$C$114+$C$132+$C$150+$C$168</f>
        <v>0</v>
      </c>
      <c r="G186" s="285"/>
    </row>
    <row r="187" spans="1:7" s="2" customFormat="1" hidden="1">
      <c r="A187" s="2" t="s">
        <v>314</v>
      </c>
      <c r="B187" s="98" t="s">
        <v>831</v>
      </c>
      <c r="C187" s="78">
        <f>$C$115+$C$133+$C$151+$C$169</f>
        <v>0</v>
      </c>
      <c r="D187" s="78">
        <f>$C$115+$C$133+$C$151+$C$169</f>
        <v>0</v>
      </c>
      <c r="G187" s="285"/>
    </row>
    <row r="188" spans="1:7" s="2" customFormat="1" hidden="1">
      <c r="A188" s="2" t="s">
        <v>314</v>
      </c>
      <c r="B188" s="98" t="s">
        <v>832</v>
      </c>
      <c r="C188" s="78">
        <f>$C$116+$C$134+$C$152+$C$170</f>
        <v>0</v>
      </c>
      <c r="D188" s="78">
        <f>$C$116+$C$134+$C$152+$C$170</f>
        <v>0</v>
      </c>
      <c r="G188" s="285"/>
    </row>
    <row r="189" spans="1:7" s="2" customFormat="1" hidden="1">
      <c r="A189" s="2" t="s">
        <v>314</v>
      </c>
      <c r="B189" s="98" t="s">
        <v>636</v>
      </c>
      <c r="C189" s="78">
        <f>$C$117+$C$135+$C$153+$C$171</f>
        <v>0</v>
      </c>
      <c r="D189" s="78">
        <f>$C$117+$C$135+$C$153+$C$171</f>
        <v>0</v>
      </c>
      <c r="G189" s="285"/>
    </row>
    <row r="190" spans="1:7" s="2" customFormat="1" hidden="1">
      <c r="A190" s="2" t="s">
        <v>314</v>
      </c>
      <c r="B190" s="98" t="s">
        <v>637</v>
      </c>
      <c r="C190" s="78">
        <f>$C$118+$C$136+$C$154+$C$172</f>
        <v>0</v>
      </c>
      <c r="D190" s="78">
        <f>$C$118+$C$136+$C$154+$C$172</f>
        <v>0</v>
      </c>
      <c r="G190" s="285"/>
    </row>
    <row r="191" spans="1:7" s="2" customFormat="1" hidden="1">
      <c r="A191" s="2" t="s">
        <v>314</v>
      </c>
      <c r="B191" s="98" t="s">
        <v>524</v>
      </c>
      <c r="C191" s="78">
        <f>$C$119+$C$137+$C$155+$C$173</f>
        <v>0</v>
      </c>
      <c r="D191" s="78">
        <f>$C$119+$C$137+$C$155+$C$173</f>
        <v>0</v>
      </c>
      <c r="G191" s="285"/>
    </row>
    <row r="192" spans="1:7" s="2" customFormat="1" hidden="1">
      <c r="A192" s="2" t="s">
        <v>314</v>
      </c>
      <c r="B192" s="1061" t="s">
        <v>1030</v>
      </c>
      <c r="C192" s="80">
        <f>$C$120+$C$138+$C$156+$C$174</f>
        <v>0</v>
      </c>
      <c r="D192" s="80">
        <f>$C$120+$C$138+$C$156+$C$174</f>
        <v>0</v>
      </c>
      <c r="G192" s="285"/>
    </row>
    <row r="193" spans="1:7" s="2" customFormat="1" hidden="1">
      <c r="A193" s="2" t="s">
        <v>314</v>
      </c>
      <c r="B193" s="90"/>
      <c r="C193" s="48"/>
      <c r="D193" s="48"/>
      <c r="E193" s="7"/>
      <c r="G193" s="285"/>
    </row>
    <row r="194" spans="1:7" s="2" customFormat="1" ht="25.5" hidden="1">
      <c r="A194" s="7" t="s">
        <v>314</v>
      </c>
      <c r="B194" s="72" t="str">
        <f>'MAL2T-2020A.XLS'!B92</f>
        <v>Tabell 2A- 1 - I 
Ledig kapasitet i bydelens barnehager (fulltidsplasser)</v>
      </c>
      <c r="C194" s="58"/>
      <c r="D194" s="58"/>
      <c r="E194" s="7"/>
      <c r="G194" s="285"/>
    </row>
    <row r="195" spans="1:7" s="2" customFormat="1" hidden="1">
      <c r="A195" s="7" t="s">
        <v>314</v>
      </c>
      <c r="B195" s="86" t="s">
        <v>405</v>
      </c>
      <c r="C195" s="281">
        <f>'MAL2T-2020A.XLS'!$C$93</f>
        <v>0</v>
      </c>
      <c r="D195" s="281">
        <f>'MAL2T-2020A.XLS'!$C$93</f>
        <v>0</v>
      </c>
      <c r="E195" s="51"/>
      <c r="G195" s="285"/>
    </row>
    <row r="196" spans="1:7" s="2" customFormat="1" hidden="1">
      <c r="A196" s="51" t="s">
        <v>314</v>
      </c>
      <c r="B196" s="86" t="s">
        <v>406</v>
      </c>
      <c r="C196" s="281">
        <f>'MAL2T-2020A.XLS'!$C$94</f>
        <v>0</v>
      </c>
      <c r="D196" s="281">
        <f>'MAL2T-2020A.XLS'!$C$94</f>
        <v>0</v>
      </c>
      <c r="E196" s="51"/>
      <c r="G196" s="285"/>
    </row>
    <row r="197" spans="1:7" s="2" customFormat="1" hidden="1">
      <c r="A197" s="51" t="s">
        <v>314</v>
      </c>
      <c r="B197" s="84" t="s">
        <v>457</v>
      </c>
      <c r="C197" s="77">
        <f>'MAL2T-2020A.XLS'!$C$95</f>
        <v>0</v>
      </c>
      <c r="D197" s="77">
        <f>'MAL2T-2020A.XLS'!$C$95</f>
        <v>0</v>
      </c>
      <c r="E197" s="51"/>
      <c r="G197" s="285"/>
    </row>
    <row r="198" spans="1:7" s="2" customFormat="1" hidden="1">
      <c r="A198" s="51" t="s">
        <v>314</v>
      </c>
      <c r="B198" s="86"/>
      <c r="C198" s="281"/>
      <c r="D198" s="281"/>
      <c r="E198" s="51"/>
      <c r="G198" s="285"/>
    </row>
    <row r="199" spans="1:7" s="2" customFormat="1" hidden="1">
      <c r="A199" s="51" t="s">
        <v>1255</v>
      </c>
      <c r="B199" s="72" t="e">
        <f>'MAL2T-2020A.XLS'!#REF!</f>
        <v>#REF!</v>
      </c>
      <c r="C199" s="376" t="s">
        <v>456</v>
      </c>
      <c r="D199" s="376" t="s">
        <v>456</v>
      </c>
      <c r="E199" s="51"/>
      <c r="G199" s="285"/>
    </row>
    <row r="200" spans="1:7" s="2" customFormat="1" hidden="1">
      <c r="A200" s="383" t="s">
        <v>1255</v>
      </c>
      <c r="B200" s="361" t="s">
        <v>867</v>
      </c>
      <c r="C200" s="361" t="e">
        <f>'MAL2T-2020A.XLS'!#REF!</f>
        <v>#REF!</v>
      </c>
      <c r="D200" s="361" t="e">
        <f>'MAL2T-2020A.XLS'!#REF!</f>
        <v>#REF!</v>
      </c>
      <c r="E200" s="51"/>
      <c r="G200" s="285"/>
    </row>
    <row r="201" spans="1:7" s="2" customFormat="1" hidden="1">
      <c r="A201" s="383" t="s">
        <v>1255</v>
      </c>
      <c r="B201" s="361" t="s">
        <v>868</v>
      </c>
      <c r="C201" s="361" t="e">
        <f>'MAL2T-2020A.XLS'!#REF!</f>
        <v>#REF!</v>
      </c>
      <c r="D201" s="375" t="e">
        <f>'MAL2T-2020A.XLS'!#REF!</f>
        <v>#REF!</v>
      </c>
      <c r="E201" s="51"/>
      <c r="G201" s="285"/>
    </row>
    <row r="202" spans="1:7" s="2" customFormat="1" hidden="1">
      <c r="A202" s="383" t="s">
        <v>1255</v>
      </c>
      <c r="B202" s="363" t="s">
        <v>869</v>
      </c>
      <c r="C202" s="361" t="e">
        <f>'MAL2T-2020A.XLS'!#REF!</f>
        <v>#REF!</v>
      </c>
      <c r="D202" s="375" t="e">
        <f>'MAL2T-2020A.XLS'!#REF!</f>
        <v>#REF!</v>
      </c>
      <c r="E202" s="51"/>
      <c r="G202" s="285"/>
    </row>
    <row r="203" spans="1:7" s="2" customFormat="1" hidden="1">
      <c r="A203" s="383" t="s">
        <v>1255</v>
      </c>
      <c r="B203" s="365" t="s">
        <v>870</v>
      </c>
      <c r="C203" s="183" t="e">
        <f>'MAL2T-2020A.XLS'!#REF!</f>
        <v>#REF!</v>
      </c>
      <c r="D203" s="183" t="e">
        <f>'MAL2T-2020A.XLS'!#REF!</f>
        <v>#REF!</v>
      </c>
      <c r="E203" s="51"/>
      <c r="G203" s="285"/>
    </row>
    <row r="204" spans="1:7" s="2" customFormat="1" hidden="1">
      <c r="A204" s="383" t="s">
        <v>1255</v>
      </c>
      <c r="B204" s="361" t="s">
        <v>872</v>
      </c>
      <c r="C204" s="364" t="e">
        <f>'MAL2T-2020A.XLS'!#REF!</f>
        <v>#REF!</v>
      </c>
      <c r="D204" s="364" t="e">
        <f>'MAL2T-2020A.XLS'!#REF!</f>
        <v>#REF!</v>
      </c>
      <c r="E204" s="51"/>
      <c r="G204" s="285"/>
    </row>
    <row r="205" spans="1:7" s="2" customFormat="1" hidden="1">
      <c r="A205" s="383" t="s">
        <v>1255</v>
      </c>
      <c r="B205" s="361" t="s">
        <v>871</v>
      </c>
      <c r="C205" s="364" t="e">
        <f>'MAL2T-2020A.XLS'!#REF!</f>
        <v>#REF!</v>
      </c>
      <c r="D205" s="364" t="e">
        <f>'MAL2T-2020A.XLS'!#REF!</f>
        <v>#REF!</v>
      </c>
      <c r="E205" s="51"/>
      <c r="G205" s="285"/>
    </row>
    <row r="206" spans="1:7" s="2" customFormat="1" hidden="1">
      <c r="A206" s="51" t="s">
        <v>314</v>
      </c>
      <c r="B206" s="92"/>
      <c r="C206" s="281"/>
      <c r="D206" s="281"/>
      <c r="E206" s="51"/>
      <c r="G206" s="285"/>
    </row>
    <row r="207" spans="1:7" s="2" customFormat="1">
      <c r="A207" s="51"/>
      <c r="B207" s="378" t="s">
        <v>964</v>
      </c>
      <c r="C207" s="7"/>
      <c r="D207" s="7"/>
      <c r="E207" s="7"/>
      <c r="G207" s="285"/>
    </row>
    <row r="208" spans="1:7" s="2" customFormat="1">
      <c r="A208" s="383"/>
      <c r="B208" s="400" t="s">
        <v>1101</v>
      </c>
      <c r="C208" s="964">
        <f>'MAL2T-2020A.XLS'!F99</f>
        <v>0</v>
      </c>
      <c r="D208" s="964">
        <f>'MAL2T-2020A.XLS'!$F$99</f>
        <v>0</v>
      </c>
      <c r="E208" s="283"/>
      <c r="G208" s="285"/>
    </row>
    <row r="209" spans="1:7" s="2" customFormat="1">
      <c r="A209" s="383"/>
      <c r="B209" s="400" t="s">
        <v>1100</v>
      </c>
      <c r="C209" s="964">
        <f>'MAL2T-2020A.XLS'!F100</f>
        <v>0</v>
      </c>
      <c r="D209" s="964">
        <f>'MAL2T-2020A.XLS'!$F$100</f>
        <v>0</v>
      </c>
      <c r="E209" s="283"/>
      <c r="G209" s="285"/>
    </row>
    <row r="210" spans="1:7" s="2" customFormat="1">
      <c r="A210" s="383"/>
      <c r="B210" s="92"/>
      <c r="C210" s="281"/>
      <c r="D210" s="281"/>
      <c r="E210" s="383"/>
      <c r="G210" s="285"/>
    </row>
    <row r="211" spans="1:7" ht="35.25" customHeight="1">
      <c r="A211" s="383"/>
      <c r="B211" s="82" t="s">
        <v>193</v>
      </c>
      <c r="C211" s="48"/>
      <c r="D211" s="48"/>
    </row>
    <row r="212" spans="1:7" s="51" customFormat="1" hidden="1">
      <c r="A212" s="383" t="s">
        <v>1054</v>
      </c>
      <c r="B212" s="72" t="str">
        <f>'MAL2T-2020A.XLS'!B258</f>
        <v>Personellinnsats innen helsestasjons- og skolehelstetjeneste (KOSTRA-funksjon 232)</v>
      </c>
      <c r="C212" s="48"/>
      <c r="D212" s="48"/>
      <c r="E212" s="7"/>
      <c r="G212" s="283"/>
    </row>
    <row r="213" spans="1:7" s="51" customFormat="1" hidden="1">
      <c r="A213" s="383" t="s">
        <v>1054</v>
      </c>
      <c r="B213" s="103" t="s">
        <v>806</v>
      </c>
      <c r="C213" s="48" t="s">
        <v>456</v>
      </c>
      <c r="D213" s="48" t="s">
        <v>456</v>
      </c>
      <c r="E213" s="7"/>
      <c r="G213" s="283"/>
    </row>
    <row r="214" spans="1:7" s="51" customFormat="1" hidden="1">
      <c r="A214" s="383" t="s">
        <v>1054</v>
      </c>
      <c r="B214" s="86" t="s">
        <v>337</v>
      </c>
      <c r="C214" s="48">
        <f>'MAL2T-2020A.XLS'!$E$259</f>
        <v>0</v>
      </c>
      <c r="D214" s="48">
        <f>'MAL2T-2020A.XLS'!$E$259</f>
        <v>0</v>
      </c>
      <c r="E214" s="7"/>
      <c r="G214" s="283"/>
    </row>
    <row r="215" spans="1:7" s="51" customFormat="1" hidden="1">
      <c r="A215" s="383" t="s">
        <v>1054</v>
      </c>
      <c r="B215" s="86" t="s">
        <v>685</v>
      </c>
      <c r="C215" s="48">
        <f>'MAL2T-2020A.XLS'!$E$260</f>
        <v>0</v>
      </c>
      <c r="D215" s="48">
        <f>'MAL2T-2020A.XLS'!$E$260</f>
        <v>0</v>
      </c>
      <c r="E215" s="7"/>
      <c r="G215" s="283"/>
    </row>
    <row r="216" spans="1:7" s="51" customFormat="1" hidden="1">
      <c r="A216" s="383" t="s">
        <v>1054</v>
      </c>
      <c r="B216" s="86" t="s">
        <v>102</v>
      </c>
      <c r="C216" s="48">
        <f>'MAL2T-2020A.XLS'!$E$261</f>
        <v>0</v>
      </c>
      <c r="D216" s="48">
        <f>'MAL2T-2020A.XLS'!$E$261</f>
        <v>0</v>
      </c>
      <c r="E216" s="7"/>
      <c r="G216" s="283"/>
    </row>
    <row r="217" spans="1:7" s="51" customFormat="1" ht="23.45" hidden="1" customHeight="1">
      <c r="A217" s="383" t="s">
        <v>1054</v>
      </c>
      <c r="B217" s="86" t="s">
        <v>132</v>
      </c>
      <c r="C217" s="48">
        <f>'MAL2T-2020A.XLS'!$E$262</f>
        <v>0</v>
      </c>
      <c r="D217" s="48">
        <f>'MAL2T-2020A.XLS'!$E$262</f>
        <v>0</v>
      </c>
      <c r="E217" s="7"/>
      <c r="G217" s="283"/>
    </row>
    <row r="218" spans="1:7" s="51" customFormat="1" ht="23.45" hidden="1" customHeight="1">
      <c r="A218" s="383" t="s">
        <v>1054</v>
      </c>
      <c r="B218" s="86" t="s">
        <v>13</v>
      </c>
      <c r="C218" s="48">
        <f>'MAL2T-2020A.XLS'!$E$263</f>
        <v>0</v>
      </c>
      <c r="D218" s="48">
        <f>'MAL2T-2020A.XLS'!$E$263</f>
        <v>0</v>
      </c>
      <c r="E218" s="7"/>
      <c r="G218" s="283"/>
    </row>
    <row r="219" spans="1:7" s="51" customFormat="1" ht="23.45" hidden="1" customHeight="1">
      <c r="A219" s="383" t="s">
        <v>1054</v>
      </c>
      <c r="B219" s="86" t="s">
        <v>14</v>
      </c>
      <c r="C219" s="48">
        <f>'MAL2T-2020A.XLS'!$E$264</f>
        <v>0</v>
      </c>
      <c r="D219" s="48">
        <f>'MAL2T-2020A.XLS'!$E$264</f>
        <v>0</v>
      </c>
      <c r="E219" s="7"/>
      <c r="G219" s="283"/>
    </row>
    <row r="220" spans="1:7" s="51" customFormat="1" hidden="1">
      <c r="A220" s="383" t="s">
        <v>1054</v>
      </c>
      <c r="B220" s="84" t="s">
        <v>790</v>
      </c>
      <c r="C220" s="77">
        <f>'MAL2T-2020A.XLS'!$E$265</f>
        <v>0</v>
      </c>
      <c r="D220" s="77">
        <f>'MAL2T-2020A.XLS'!$E$265</f>
        <v>0</v>
      </c>
      <c r="E220" s="7"/>
      <c r="G220" s="283"/>
    </row>
    <row r="221" spans="1:7" s="51" customFormat="1" hidden="1">
      <c r="A221" s="383" t="s">
        <v>1054</v>
      </c>
      <c r="B221" s="83" t="s">
        <v>131</v>
      </c>
      <c r="C221" s="48">
        <f>'MAL2T-2020A.XLS'!$E$266</f>
        <v>0</v>
      </c>
      <c r="D221" s="48">
        <f>'MAL2T-2020A.XLS'!$E$266</f>
        <v>0</v>
      </c>
      <c r="E221" s="7"/>
      <c r="G221" s="283"/>
    </row>
    <row r="222" spans="1:7" s="51" customFormat="1" hidden="1">
      <c r="A222" s="383" t="s">
        <v>1054</v>
      </c>
      <c r="B222" s="103" t="s">
        <v>1062</v>
      </c>
      <c r="C222" s="48" t="s">
        <v>456</v>
      </c>
      <c r="D222" s="48" t="s">
        <v>456</v>
      </c>
      <c r="E222" s="7"/>
      <c r="G222" s="283"/>
    </row>
    <row r="223" spans="1:7" s="51" customFormat="1" hidden="1">
      <c r="A223" s="383" t="s">
        <v>1054</v>
      </c>
      <c r="B223" s="86" t="s">
        <v>337</v>
      </c>
      <c r="C223" s="48">
        <f>'MAL2T-2020A.XLS'!$F$259</f>
        <v>0</v>
      </c>
      <c r="D223" s="48">
        <f>'MAL2T-2020A.XLS'!$F$259</f>
        <v>0</v>
      </c>
      <c r="E223" s="7"/>
      <c r="G223" s="283"/>
    </row>
    <row r="224" spans="1:7" hidden="1">
      <c r="A224" s="383" t="s">
        <v>1054</v>
      </c>
      <c r="B224" s="86" t="s">
        <v>685</v>
      </c>
      <c r="C224" s="48">
        <f>'MAL2T-2020A.XLS'!$F$260</f>
        <v>0</v>
      </c>
      <c r="D224" s="48">
        <f>'MAL2T-2020A.XLS'!$F$260</f>
        <v>0</v>
      </c>
    </row>
    <row r="225" spans="1:7" hidden="1">
      <c r="A225" s="383" t="s">
        <v>1054</v>
      </c>
      <c r="B225" s="86" t="s">
        <v>102</v>
      </c>
      <c r="C225" s="48">
        <f>'MAL2T-2020A.XLS'!$F$261</f>
        <v>0</v>
      </c>
      <c r="D225" s="48">
        <f>'MAL2T-2020A.XLS'!$F$261</f>
        <v>0</v>
      </c>
    </row>
    <row r="226" spans="1:7" hidden="1">
      <c r="A226" s="383" t="s">
        <v>1054</v>
      </c>
      <c r="B226" s="86" t="s">
        <v>132</v>
      </c>
      <c r="C226" s="48">
        <f>'MAL2T-2020A.XLS'!$F$262</f>
        <v>0</v>
      </c>
      <c r="D226" s="48">
        <f>'MAL2T-2020A.XLS'!$F$262</f>
        <v>0</v>
      </c>
    </row>
    <row r="227" spans="1:7" s="383" customFormat="1" hidden="1">
      <c r="A227" s="383" t="s">
        <v>1054</v>
      </c>
      <c r="B227" s="86" t="s">
        <v>13</v>
      </c>
      <c r="C227" s="48">
        <f>'MAL2T-2020A.XLS'!$F$263</f>
        <v>0</v>
      </c>
      <c r="D227" s="48">
        <f>'MAL2T-2020A.XLS'!$F$263</f>
        <v>0</v>
      </c>
      <c r="E227" s="7"/>
      <c r="G227" s="283"/>
    </row>
    <row r="228" spans="1:7" s="383" customFormat="1" hidden="1">
      <c r="A228" s="383" t="s">
        <v>1054</v>
      </c>
      <c r="B228" s="86" t="s">
        <v>14</v>
      </c>
      <c r="C228" s="48">
        <f>'MAL2T-2020A.XLS'!$F$264</f>
        <v>0</v>
      </c>
      <c r="D228" s="48">
        <f>'MAL2T-2020A.XLS'!$F$264</f>
        <v>0</v>
      </c>
      <c r="E228" s="7"/>
      <c r="G228" s="283"/>
    </row>
    <row r="229" spans="1:7" ht="33" hidden="1" customHeight="1">
      <c r="A229" s="383" t="s">
        <v>1054</v>
      </c>
      <c r="B229" s="84" t="s">
        <v>790</v>
      </c>
      <c r="C229" s="77">
        <f>'MAL2T-2020A.XLS'!$F$265</f>
        <v>0</v>
      </c>
      <c r="D229" s="77">
        <f>'MAL2T-2020A.XLS'!$F$265</f>
        <v>0</v>
      </c>
    </row>
    <row r="230" spans="1:7" ht="43.5" hidden="1" customHeight="1">
      <c r="A230" s="383" t="s">
        <v>1054</v>
      </c>
      <c r="B230" s="83" t="s">
        <v>131</v>
      </c>
      <c r="C230" s="48">
        <f>'MAL2T-2020A.XLS'!$F$266</f>
        <v>0</v>
      </c>
      <c r="D230" s="48">
        <f>'MAL2T-2020A.XLS'!$F$266</f>
        <v>0</v>
      </c>
    </row>
    <row r="231" spans="1:7" hidden="1">
      <c r="A231" s="383" t="s">
        <v>1054</v>
      </c>
      <c r="B231" s="103" t="s">
        <v>1063</v>
      </c>
      <c r="C231" s="48" t="s">
        <v>456</v>
      </c>
      <c r="D231" s="48" t="s">
        <v>456</v>
      </c>
    </row>
    <row r="232" spans="1:7" hidden="1">
      <c r="A232" s="383" t="s">
        <v>1054</v>
      </c>
      <c r="B232" s="1090" t="s">
        <v>337</v>
      </c>
      <c r="C232" s="48">
        <f>'MAL2T-2020A.XLS'!G259</f>
        <v>0</v>
      </c>
      <c r="D232" s="48">
        <f>'MAL2T-2020A.XLS'!$G$259</f>
        <v>0</v>
      </c>
    </row>
    <row r="233" spans="1:7" hidden="1">
      <c r="A233" s="383" t="s">
        <v>1054</v>
      </c>
      <c r="B233" s="1090" t="s">
        <v>685</v>
      </c>
      <c r="C233" s="48">
        <f>'MAL2T-2020A.XLS'!G260</f>
        <v>0</v>
      </c>
      <c r="D233" s="48">
        <f>'MAL2T-2020A.XLS'!$G$260</f>
        <v>0</v>
      </c>
    </row>
    <row r="234" spans="1:7" hidden="1">
      <c r="A234" s="383" t="s">
        <v>1054</v>
      </c>
      <c r="B234" s="1090" t="s">
        <v>102</v>
      </c>
      <c r="C234" s="48">
        <f>'MAL2T-2020A.XLS'!G261</f>
        <v>0</v>
      </c>
      <c r="D234" s="48">
        <f>'MAL2T-2020A.XLS'!$G$261</f>
        <v>0</v>
      </c>
    </row>
    <row r="235" spans="1:7" hidden="1">
      <c r="A235" s="383" t="s">
        <v>1054</v>
      </c>
      <c r="B235" s="1090" t="s">
        <v>132</v>
      </c>
      <c r="C235" s="48">
        <f>'MAL2T-2020A.XLS'!G262</f>
        <v>0</v>
      </c>
      <c r="D235" s="48">
        <f>'MAL2T-2020A.XLS'!$G$262</f>
        <v>0</v>
      </c>
    </row>
    <row r="236" spans="1:7" hidden="1">
      <c r="A236" s="383" t="s">
        <v>1054</v>
      </c>
      <c r="B236" s="1090" t="s">
        <v>13</v>
      </c>
      <c r="C236" s="48">
        <f>'MAL2T-2020A.XLS'!G263</f>
        <v>0</v>
      </c>
      <c r="D236" s="48">
        <f>'MAL2T-2020A.XLS'!$G$263</f>
        <v>0</v>
      </c>
    </row>
    <row r="237" spans="1:7" hidden="1">
      <c r="A237" s="383" t="s">
        <v>1054</v>
      </c>
      <c r="B237" s="1090" t="s">
        <v>14</v>
      </c>
      <c r="C237" s="48">
        <f>'MAL2T-2020A.XLS'!G264</f>
        <v>0</v>
      </c>
      <c r="D237" s="48">
        <f>'MAL2T-2020A.XLS'!$G$264</f>
        <v>0</v>
      </c>
    </row>
    <row r="238" spans="1:7" hidden="1">
      <c r="A238" s="383" t="s">
        <v>1054</v>
      </c>
      <c r="B238" s="84" t="s">
        <v>790</v>
      </c>
      <c r="C238" s="77">
        <f>'MAL2T-2020A.XLS'!G265</f>
        <v>0</v>
      </c>
      <c r="D238" s="77">
        <f>SUM(D232:D237)</f>
        <v>0</v>
      </c>
    </row>
    <row r="239" spans="1:7" hidden="1">
      <c r="A239" s="383" t="s">
        <v>1054</v>
      </c>
      <c r="B239" s="83" t="s">
        <v>131</v>
      </c>
      <c r="C239" s="48">
        <f>'MAL2T-2020A.XLS'!G266</f>
        <v>0</v>
      </c>
      <c r="D239" s="48">
        <f>'MAL2T-2020A.XLS'!$G$266</f>
        <v>0</v>
      </c>
    </row>
    <row r="240" spans="1:7" hidden="1">
      <c r="A240" s="383" t="s">
        <v>1054</v>
      </c>
      <c r="B240" s="85" t="s">
        <v>128</v>
      </c>
      <c r="C240" s="48" t="s">
        <v>456</v>
      </c>
      <c r="D240" s="48" t="s">
        <v>456</v>
      </c>
    </row>
    <row r="241" spans="1:8" hidden="1">
      <c r="A241" s="383" t="s">
        <v>1054</v>
      </c>
      <c r="B241" s="86" t="s">
        <v>337</v>
      </c>
      <c r="C241" s="48">
        <f>'MAL2T-2020A.XLS'!$H$259</f>
        <v>0</v>
      </c>
      <c r="D241" s="48">
        <f>'MAL2T-2020A.XLS'!$H$259</f>
        <v>0</v>
      </c>
    </row>
    <row r="242" spans="1:8" hidden="1">
      <c r="A242" s="383" t="s">
        <v>1054</v>
      </c>
      <c r="B242" s="86" t="s">
        <v>685</v>
      </c>
      <c r="C242" s="48">
        <f>'MAL2T-2020A.XLS'!$H$260</f>
        <v>0</v>
      </c>
      <c r="D242" s="48">
        <f>'MAL2T-2020A.XLS'!$H$260</f>
        <v>0</v>
      </c>
    </row>
    <row r="243" spans="1:8" hidden="1">
      <c r="A243" s="383" t="s">
        <v>1054</v>
      </c>
      <c r="B243" s="86" t="s">
        <v>102</v>
      </c>
      <c r="C243" s="48">
        <f>'MAL2T-2020A.XLS'!$H$261</f>
        <v>0</v>
      </c>
      <c r="D243" s="48">
        <f>'MAL2T-2020A.XLS'!$H$261</f>
        <v>0</v>
      </c>
    </row>
    <row r="244" spans="1:8" hidden="1">
      <c r="A244" s="383" t="s">
        <v>1054</v>
      </c>
      <c r="B244" s="86" t="s">
        <v>132</v>
      </c>
      <c r="C244" s="48">
        <f>'MAL2T-2020A.XLS'!$H$262</f>
        <v>0</v>
      </c>
      <c r="D244" s="48">
        <f>'MAL2T-2020A.XLS'!$H$262</f>
        <v>0</v>
      </c>
    </row>
    <row r="245" spans="1:8" hidden="1">
      <c r="A245" s="383" t="s">
        <v>1054</v>
      </c>
      <c r="B245" s="86" t="s">
        <v>13</v>
      </c>
      <c r="C245" s="48">
        <f>'MAL2T-2020A.XLS'!$H$263</f>
        <v>0</v>
      </c>
      <c r="D245" s="48">
        <f>'MAL2T-2020A.XLS'!$H$263</f>
        <v>0</v>
      </c>
    </row>
    <row r="246" spans="1:8" hidden="1">
      <c r="A246" s="383" t="s">
        <v>1054</v>
      </c>
      <c r="B246" s="86" t="s">
        <v>14</v>
      </c>
      <c r="C246" s="48">
        <f>'MAL2T-2020A.XLS'!$H$264</f>
        <v>0</v>
      </c>
      <c r="D246" s="48">
        <f>'MAL2T-2020A.XLS'!$H$264</f>
        <v>0</v>
      </c>
    </row>
    <row r="247" spans="1:8" hidden="1">
      <c r="A247" s="383" t="s">
        <v>1054</v>
      </c>
      <c r="B247" s="84" t="s">
        <v>790</v>
      </c>
      <c r="C247" s="77">
        <f>'MAL2T-2020A.XLS'!$H$265</f>
        <v>0</v>
      </c>
      <c r="D247" s="77">
        <f>'MAL2T-2020A.XLS'!$H$265</f>
        <v>0</v>
      </c>
    </row>
    <row r="248" spans="1:8" hidden="1">
      <c r="A248" s="383" t="s">
        <v>1054</v>
      </c>
      <c r="B248" s="83" t="s">
        <v>131</v>
      </c>
      <c r="C248" s="48">
        <f>'MAL2T-2020A.XLS'!$H$266</f>
        <v>0</v>
      </c>
      <c r="D248" s="48">
        <f>'MAL2T-2020A.XLS'!$H$266</f>
        <v>0</v>
      </c>
    </row>
    <row r="249" spans="1:8" hidden="1">
      <c r="A249" s="383" t="s">
        <v>1054</v>
      </c>
      <c r="B249" s="85" t="s">
        <v>807</v>
      </c>
      <c r="C249" s="48" t="s">
        <v>456</v>
      </c>
      <c r="D249" s="48" t="s">
        <v>456</v>
      </c>
    </row>
    <row r="250" spans="1:8" hidden="1">
      <c r="A250" s="383" t="s">
        <v>1054</v>
      </c>
      <c r="B250" s="86" t="s">
        <v>337</v>
      </c>
      <c r="C250" s="48">
        <f>'MAL2T-2020A.XLS'!$I$259</f>
        <v>0</v>
      </c>
      <c r="D250" s="48">
        <f>'MAL2T-2020A.XLS'!$I$259</f>
        <v>0</v>
      </c>
    </row>
    <row r="251" spans="1:8" hidden="1">
      <c r="A251" s="383" t="s">
        <v>1054</v>
      </c>
      <c r="B251" s="86" t="s">
        <v>685</v>
      </c>
      <c r="C251" s="48">
        <f>'MAL2T-2020A.XLS'!$I$260</f>
        <v>0</v>
      </c>
      <c r="D251" s="48">
        <f>'MAL2T-2020A.XLS'!$I$260</f>
        <v>0</v>
      </c>
    </row>
    <row r="252" spans="1:8" hidden="1">
      <c r="A252" s="383" t="s">
        <v>1054</v>
      </c>
      <c r="B252" s="86" t="s">
        <v>102</v>
      </c>
      <c r="C252" s="48">
        <f>'MAL2T-2020A.XLS'!$I$261</f>
        <v>0</v>
      </c>
      <c r="D252" s="48">
        <f>'MAL2T-2020A.XLS'!$I$261</f>
        <v>0</v>
      </c>
    </row>
    <row r="253" spans="1:8" hidden="1">
      <c r="A253" s="383" t="s">
        <v>1054</v>
      </c>
      <c r="B253" s="86" t="s">
        <v>132</v>
      </c>
      <c r="C253" s="48">
        <f>'MAL2T-2020A.XLS'!$I$262</f>
        <v>0</v>
      </c>
      <c r="D253" s="48">
        <f>'MAL2T-2020A.XLS'!$I$262</f>
        <v>0</v>
      </c>
    </row>
    <row r="254" spans="1:8" hidden="1">
      <c r="A254" s="383" t="s">
        <v>1054</v>
      </c>
      <c r="B254" s="86" t="s">
        <v>13</v>
      </c>
      <c r="C254" s="48">
        <f>'MAL2T-2020A.XLS'!$I$263</f>
        <v>0</v>
      </c>
      <c r="D254" s="48">
        <f>'MAL2T-2020A.XLS'!$I$263</f>
        <v>0</v>
      </c>
    </row>
    <row r="255" spans="1:8" hidden="1">
      <c r="A255" s="383" t="s">
        <v>1054</v>
      </c>
      <c r="B255" s="86" t="s">
        <v>14</v>
      </c>
      <c r="C255" s="48">
        <f>'MAL2T-2020A.XLS'!$I$264</f>
        <v>0</v>
      </c>
      <c r="D255" s="48">
        <f>'MAL2T-2020A.XLS'!$I$264</f>
        <v>0</v>
      </c>
    </row>
    <row r="256" spans="1:8" hidden="1">
      <c r="A256" s="383" t="s">
        <v>1054</v>
      </c>
      <c r="B256" s="84" t="s">
        <v>790</v>
      </c>
      <c r="C256" s="77">
        <f>'MAL2T-2020A.XLS'!$I$265</f>
        <v>0</v>
      </c>
      <c r="D256" s="77">
        <f>'MAL2T-2020A.XLS'!$I$265</f>
        <v>0</v>
      </c>
      <c r="H256" s="7" t="s">
        <v>135</v>
      </c>
    </row>
    <row r="257" spans="1:4" hidden="1">
      <c r="A257" s="383" t="s">
        <v>1054</v>
      </c>
      <c r="B257" s="83" t="s">
        <v>131</v>
      </c>
      <c r="C257" s="48">
        <f>'MAL2T-2020A.XLS'!$I$266</f>
        <v>0</v>
      </c>
      <c r="D257" s="48">
        <f>'MAL2T-2020A.XLS'!$I$266</f>
        <v>0</v>
      </c>
    </row>
    <row r="258" spans="1:4" hidden="1">
      <c r="A258" s="383" t="s">
        <v>1054</v>
      </c>
      <c r="B258" s="103" t="s">
        <v>808</v>
      </c>
      <c r="C258" s="48" t="s">
        <v>456</v>
      </c>
      <c r="D258" s="48" t="s">
        <v>456</v>
      </c>
    </row>
    <row r="259" spans="1:4" hidden="1">
      <c r="A259" s="383" t="s">
        <v>1054</v>
      </c>
      <c r="B259" s="86" t="s">
        <v>337</v>
      </c>
      <c r="C259" s="48">
        <f>'MAL2T-2020A.XLS'!$J$259</f>
        <v>0</v>
      </c>
      <c r="D259" s="48">
        <f>'MAL2T-2020A.XLS'!$J$259</f>
        <v>0</v>
      </c>
    </row>
    <row r="260" spans="1:4" hidden="1">
      <c r="A260" s="383" t="s">
        <v>1054</v>
      </c>
      <c r="B260" s="86" t="s">
        <v>685</v>
      </c>
      <c r="C260" s="48">
        <f>'MAL2T-2020A.XLS'!$J$260</f>
        <v>0</v>
      </c>
      <c r="D260" s="48">
        <f>'MAL2T-2020A.XLS'!$J$260</f>
        <v>0</v>
      </c>
    </row>
    <row r="261" spans="1:4" hidden="1">
      <c r="A261" s="383" t="s">
        <v>1054</v>
      </c>
      <c r="B261" s="86" t="s">
        <v>102</v>
      </c>
      <c r="C261" s="48">
        <f>'MAL2T-2020A.XLS'!$J$261</f>
        <v>0</v>
      </c>
      <c r="D261" s="48">
        <f>'MAL2T-2020A.XLS'!$J$261</f>
        <v>0</v>
      </c>
    </row>
    <row r="262" spans="1:4" hidden="1">
      <c r="A262" s="383" t="s">
        <v>1054</v>
      </c>
      <c r="B262" s="86" t="s">
        <v>132</v>
      </c>
      <c r="C262" s="48">
        <f>'MAL2T-2020A.XLS'!$J$262</f>
        <v>0</v>
      </c>
      <c r="D262" s="48">
        <f>'MAL2T-2020A.XLS'!$J$262</f>
        <v>0</v>
      </c>
    </row>
    <row r="263" spans="1:4" hidden="1">
      <c r="A263" s="383" t="s">
        <v>1054</v>
      </c>
      <c r="B263" s="86" t="s">
        <v>13</v>
      </c>
      <c r="C263" s="48">
        <f>'MAL2T-2020A.XLS'!$J$263</f>
        <v>0</v>
      </c>
      <c r="D263" s="48">
        <f>'MAL2T-2020A.XLS'!$J$263</f>
        <v>0</v>
      </c>
    </row>
    <row r="264" spans="1:4" hidden="1">
      <c r="A264" s="383" t="s">
        <v>1054</v>
      </c>
      <c r="B264" s="86" t="s">
        <v>14</v>
      </c>
      <c r="C264" s="48">
        <f>'MAL2T-2020A.XLS'!$J$264</f>
        <v>0</v>
      </c>
      <c r="D264" s="48">
        <f>'MAL2T-2020A.XLS'!$J$264</f>
        <v>0</v>
      </c>
    </row>
    <row r="265" spans="1:4" hidden="1">
      <c r="A265" s="383" t="s">
        <v>1054</v>
      </c>
      <c r="B265" s="84" t="s">
        <v>790</v>
      </c>
      <c r="C265" s="77">
        <f>'MAL2T-2020A.XLS'!$J$265</f>
        <v>0</v>
      </c>
      <c r="D265" s="77">
        <f>'MAL2T-2020A.XLS'!$J$265</f>
        <v>0</v>
      </c>
    </row>
    <row r="266" spans="1:4" hidden="1">
      <c r="A266" s="383" t="s">
        <v>1054</v>
      </c>
      <c r="B266" s="83" t="s">
        <v>131</v>
      </c>
      <c r="C266" s="48">
        <f>'MAL2T-2020A.XLS'!$J$266</f>
        <v>0</v>
      </c>
      <c r="D266" s="48">
        <f>'MAL2T-2020A.XLS'!$J$266</f>
        <v>0</v>
      </c>
    </row>
    <row r="267" spans="1:4" hidden="1">
      <c r="A267" s="383" t="s">
        <v>1054</v>
      </c>
      <c r="B267" s="103" t="s">
        <v>809</v>
      </c>
      <c r="C267" s="48" t="s">
        <v>456</v>
      </c>
      <c r="D267" s="48" t="s">
        <v>456</v>
      </c>
    </row>
    <row r="268" spans="1:4" hidden="1">
      <c r="A268" s="383" t="s">
        <v>1054</v>
      </c>
      <c r="B268" s="86" t="s">
        <v>337</v>
      </c>
      <c r="C268" s="48">
        <f>'MAL2T-2020A.XLS'!$K$259</f>
        <v>0</v>
      </c>
      <c r="D268" s="48">
        <f>'MAL2T-2020A.XLS'!$K$259</f>
        <v>0</v>
      </c>
    </row>
    <row r="269" spans="1:4" hidden="1">
      <c r="A269" s="383" t="s">
        <v>1054</v>
      </c>
      <c r="B269" s="86" t="s">
        <v>685</v>
      </c>
      <c r="C269" s="48">
        <f>'MAL2T-2020A.XLS'!$K$260</f>
        <v>0</v>
      </c>
      <c r="D269" s="48">
        <f>'MAL2T-2020A.XLS'!$K$260</f>
        <v>0</v>
      </c>
    </row>
    <row r="270" spans="1:4" hidden="1">
      <c r="A270" s="383" t="s">
        <v>1054</v>
      </c>
      <c r="B270" s="86" t="s">
        <v>102</v>
      </c>
      <c r="C270" s="48">
        <f>'MAL2T-2020A.XLS'!$K$261</f>
        <v>0</v>
      </c>
      <c r="D270" s="48">
        <f>'MAL2T-2020A.XLS'!$K$261</f>
        <v>0</v>
      </c>
    </row>
    <row r="271" spans="1:4" hidden="1">
      <c r="A271" s="383" t="s">
        <v>1054</v>
      </c>
      <c r="B271" s="86" t="s">
        <v>132</v>
      </c>
      <c r="C271" s="48">
        <f>'MAL2T-2020A.XLS'!$K$262</f>
        <v>0</v>
      </c>
      <c r="D271" s="48">
        <f>'MAL2T-2020A.XLS'!$K$262</f>
        <v>0</v>
      </c>
    </row>
    <row r="272" spans="1:4" hidden="1">
      <c r="A272" s="383" t="s">
        <v>1054</v>
      </c>
      <c r="B272" s="86" t="s">
        <v>13</v>
      </c>
      <c r="C272" s="48">
        <f>'MAL2T-2020A.XLS'!$K$263</f>
        <v>0</v>
      </c>
      <c r="D272" s="48">
        <f>'MAL2T-2020A.XLS'!$K$263</f>
        <v>0</v>
      </c>
    </row>
    <row r="273" spans="1:4" hidden="1">
      <c r="A273" s="383" t="s">
        <v>1054</v>
      </c>
      <c r="B273" s="86" t="s">
        <v>14</v>
      </c>
      <c r="C273" s="48">
        <f>'MAL2T-2020A.XLS'!$K$264</f>
        <v>0</v>
      </c>
      <c r="D273" s="48">
        <f>'MAL2T-2020A.XLS'!$K$264</f>
        <v>0</v>
      </c>
    </row>
    <row r="274" spans="1:4" hidden="1">
      <c r="A274" s="383" t="s">
        <v>1054</v>
      </c>
      <c r="B274" s="84" t="s">
        <v>790</v>
      </c>
      <c r="C274" s="77">
        <f>'MAL2T-2020A.XLS'!$K$265</f>
        <v>0</v>
      </c>
      <c r="D274" s="77">
        <f>'MAL2T-2020A.XLS'!$K$265</f>
        <v>0</v>
      </c>
    </row>
    <row r="275" spans="1:4" hidden="1">
      <c r="A275" s="383" t="s">
        <v>1054</v>
      </c>
      <c r="B275" s="83" t="s">
        <v>131</v>
      </c>
      <c r="C275" s="48">
        <f>'MAL2T-2020A.XLS'!$K$266</f>
        <v>0</v>
      </c>
      <c r="D275" s="48">
        <f>'MAL2T-2020A.XLS'!$K$266</f>
        <v>0</v>
      </c>
    </row>
    <row r="276" spans="1:4" hidden="1">
      <c r="A276" s="383" t="s">
        <v>1054</v>
      </c>
    </row>
    <row r="277" spans="1:4" hidden="1">
      <c r="A277" s="383" t="s">
        <v>1054</v>
      </c>
      <c r="B277" s="104" t="s">
        <v>260</v>
      </c>
      <c r="C277" s="48"/>
      <c r="D277" s="48"/>
    </row>
    <row r="278" spans="1:4" hidden="1">
      <c r="A278" s="383" t="s">
        <v>1054</v>
      </c>
      <c r="B278" s="66" t="s">
        <v>648</v>
      </c>
      <c r="C278" s="48">
        <f>'MAL2T-2020A.XLS'!$F$105</f>
        <v>0</v>
      </c>
      <c r="D278" s="48">
        <f>'MAL2T-2020A.XLS'!$F$105</f>
        <v>0</v>
      </c>
    </row>
    <row r="279" spans="1:4" hidden="1">
      <c r="A279" s="383" t="s">
        <v>1054</v>
      </c>
      <c r="B279" s="66" t="s">
        <v>649</v>
      </c>
      <c r="C279" s="48">
        <f>'MAL2T-2020A.XLS'!$G$105</f>
        <v>0</v>
      </c>
      <c r="D279" s="48">
        <f>'MAL2T-2020A.XLS'!$G$105</f>
        <v>0</v>
      </c>
    </row>
    <row r="280" spans="1:4" hidden="1">
      <c r="A280" s="383" t="s">
        <v>1054</v>
      </c>
      <c r="B280" s="90"/>
      <c r="C280" s="48"/>
      <c r="D280" s="48"/>
    </row>
    <row r="281" spans="1:4" ht="25.5" hidden="1">
      <c r="A281" s="7" t="s">
        <v>314</v>
      </c>
      <c r="B281" s="72" t="s">
        <v>666</v>
      </c>
      <c r="C281" s="48"/>
      <c r="D281" s="48"/>
    </row>
    <row r="282" spans="1:4" hidden="1">
      <c r="A282" s="7" t="s">
        <v>314</v>
      </c>
      <c r="B282" s="85" t="s">
        <v>491</v>
      </c>
      <c r="C282" s="48" t="s">
        <v>513</v>
      </c>
      <c r="D282" s="48" t="s">
        <v>513</v>
      </c>
    </row>
    <row r="283" spans="1:4" hidden="1">
      <c r="A283" s="7" t="s">
        <v>314</v>
      </c>
      <c r="B283" s="83" t="s">
        <v>103</v>
      </c>
      <c r="C283" s="48">
        <f>'MAL2T-2020A.XLS'!$D$122</f>
        <v>0</v>
      </c>
      <c r="D283" s="48">
        <f>'MAL2T-2020A.XLS'!$D$122</f>
        <v>0</v>
      </c>
    </row>
    <row r="284" spans="1:4" hidden="1">
      <c r="A284" s="7" t="s">
        <v>314</v>
      </c>
      <c r="B284" s="83" t="s">
        <v>104</v>
      </c>
      <c r="C284" s="48">
        <f>'MAL2T-2020A.XLS'!$E$122</f>
        <v>0</v>
      </c>
      <c r="D284" s="48">
        <f>'MAL2T-2020A.XLS'!$E$122</f>
        <v>0</v>
      </c>
    </row>
    <row r="285" spans="1:4" hidden="1">
      <c r="A285" s="7" t="s">
        <v>314</v>
      </c>
      <c r="B285" s="83" t="s">
        <v>500</v>
      </c>
      <c r="C285" s="48">
        <f>'MAL2T-2020A.XLS'!$F$122</f>
        <v>0</v>
      </c>
      <c r="D285" s="48">
        <f>'MAL2T-2020A.XLS'!$F$122</f>
        <v>0</v>
      </c>
    </row>
    <row r="286" spans="1:4" hidden="1">
      <c r="A286" s="7" t="s">
        <v>314</v>
      </c>
      <c r="B286" s="83" t="s">
        <v>501</v>
      </c>
      <c r="C286" s="48">
        <f>'MAL2T-2020A.XLS'!$G$122</f>
        <v>0</v>
      </c>
      <c r="D286" s="48">
        <f>'MAL2T-2020A.XLS'!$G$122</f>
        <v>0</v>
      </c>
    </row>
    <row r="287" spans="1:4" hidden="1">
      <c r="A287" s="7" t="s">
        <v>314</v>
      </c>
      <c r="B287" s="81" t="s">
        <v>170</v>
      </c>
      <c r="C287" s="48">
        <f>'MAL2T-2020A.XLS'!$H$122</f>
        <v>0</v>
      </c>
      <c r="D287" s="48">
        <f>'MAL2T-2020A.XLS'!$H$122</f>
        <v>0</v>
      </c>
    </row>
    <row r="288" spans="1:4" hidden="1">
      <c r="A288" s="7" t="s">
        <v>314</v>
      </c>
      <c r="B288" s="85" t="s">
        <v>169</v>
      </c>
      <c r="C288" s="48" t="s">
        <v>513</v>
      </c>
      <c r="D288" s="48" t="s">
        <v>513</v>
      </c>
    </row>
    <row r="289" spans="1:4" hidden="1">
      <c r="A289" s="7" t="s">
        <v>314</v>
      </c>
      <c r="B289" s="83" t="s">
        <v>103</v>
      </c>
      <c r="C289" s="48">
        <f>'MAL2T-2020A.XLS'!$D$129</f>
        <v>0</v>
      </c>
      <c r="D289" s="48">
        <f>'MAL2T-2020A.XLS'!$D$129</f>
        <v>0</v>
      </c>
    </row>
    <row r="290" spans="1:4" hidden="1">
      <c r="A290" s="7" t="s">
        <v>314</v>
      </c>
      <c r="B290" s="83" t="s">
        <v>104</v>
      </c>
      <c r="C290" s="48">
        <f>'MAL2T-2020A.XLS'!$E$129</f>
        <v>0</v>
      </c>
      <c r="D290" s="48">
        <f>'MAL2T-2020A.XLS'!$E$129</f>
        <v>0</v>
      </c>
    </row>
    <row r="291" spans="1:4" hidden="1">
      <c r="A291" s="7" t="s">
        <v>314</v>
      </c>
      <c r="B291" s="83" t="s">
        <v>500</v>
      </c>
      <c r="C291" s="48">
        <f>'MAL2T-2020A.XLS'!$F$129</f>
        <v>0</v>
      </c>
      <c r="D291" s="48">
        <f>'MAL2T-2020A.XLS'!$F$129</f>
        <v>0</v>
      </c>
    </row>
    <row r="292" spans="1:4" hidden="1">
      <c r="A292" s="7" t="s">
        <v>314</v>
      </c>
      <c r="B292" s="83" t="s">
        <v>501</v>
      </c>
      <c r="C292" s="48">
        <f>'MAL2T-2020A.XLS'!$G$129</f>
        <v>0</v>
      </c>
      <c r="D292" s="48">
        <f>'MAL2T-2020A.XLS'!$G$129</f>
        <v>0</v>
      </c>
    </row>
    <row r="293" spans="1:4" hidden="1">
      <c r="A293" s="7" t="s">
        <v>314</v>
      </c>
      <c r="B293" s="81" t="s">
        <v>170</v>
      </c>
      <c r="C293" s="48">
        <f>'MAL2T-2020A.XLS'!$H$129</f>
        <v>0</v>
      </c>
      <c r="D293" s="48">
        <f>'MAL2T-2020A.XLS'!$H$129</f>
        <v>0</v>
      </c>
    </row>
    <row r="294" spans="1:4" hidden="1">
      <c r="A294" s="7" t="s">
        <v>314</v>
      </c>
      <c r="B294" s="85" t="s">
        <v>320</v>
      </c>
      <c r="C294" s="48" t="s">
        <v>513</v>
      </c>
      <c r="D294" s="48" t="s">
        <v>513</v>
      </c>
    </row>
    <row r="295" spans="1:4" hidden="1">
      <c r="A295" s="7" t="s">
        <v>314</v>
      </c>
      <c r="B295" s="83" t="s">
        <v>103</v>
      </c>
      <c r="C295" s="48">
        <f>'MAL2T-2020A.XLS'!$D$136</f>
        <v>0</v>
      </c>
      <c r="D295" s="48">
        <f>'MAL2T-2020A.XLS'!$D$136</f>
        <v>0</v>
      </c>
    </row>
    <row r="296" spans="1:4" hidden="1">
      <c r="A296" s="7" t="s">
        <v>314</v>
      </c>
      <c r="B296" s="83" t="s">
        <v>104</v>
      </c>
      <c r="C296" s="48">
        <f>'MAL2T-2020A.XLS'!$E$136</f>
        <v>0</v>
      </c>
      <c r="D296" s="48">
        <f>'MAL2T-2020A.XLS'!$E$136</f>
        <v>0</v>
      </c>
    </row>
    <row r="297" spans="1:4" hidden="1">
      <c r="A297" s="7" t="s">
        <v>314</v>
      </c>
      <c r="B297" s="83" t="s">
        <v>500</v>
      </c>
      <c r="C297" s="48">
        <f>'MAL2T-2020A.XLS'!$F$136</f>
        <v>0</v>
      </c>
      <c r="D297" s="48">
        <f>'MAL2T-2020A.XLS'!$F$136</f>
        <v>0</v>
      </c>
    </row>
    <row r="298" spans="1:4" hidden="1">
      <c r="A298" s="7" t="s">
        <v>314</v>
      </c>
      <c r="B298" s="83" t="s">
        <v>501</v>
      </c>
      <c r="C298" s="48">
        <f>'MAL2T-2020A.XLS'!$G$136</f>
        <v>0</v>
      </c>
      <c r="D298" s="48">
        <f>'MAL2T-2020A.XLS'!$G$136</f>
        <v>0</v>
      </c>
    </row>
    <row r="299" spans="1:4" ht="45.75" hidden="1" customHeight="1">
      <c r="A299" s="7" t="s">
        <v>314</v>
      </c>
      <c r="B299" s="81" t="s">
        <v>170</v>
      </c>
      <c r="C299" s="48">
        <f>'MAL2T-2020A.XLS'!$H$136</f>
        <v>0</v>
      </c>
      <c r="D299" s="48">
        <f>'MAL2T-2020A.XLS'!$H$136</f>
        <v>0</v>
      </c>
    </row>
    <row r="300" spans="1:4" hidden="1">
      <c r="A300" s="7" t="s">
        <v>314</v>
      </c>
      <c r="B300" s="85" t="s">
        <v>492</v>
      </c>
      <c r="C300" s="48" t="s">
        <v>513</v>
      </c>
      <c r="D300" s="48" t="s">
        <v>513</v>
      </c>
    </row>
    <row r="301" spans="1:4" hidden="1">
      <c r="A301" s="7" t="s">
        <v>314</v>
      </c>
      <c r="B301" s="83" t="s">
        <v>103</v>
      </c>
      <c r="C301" s="48">
        <f>'MAL2T-2020A.XLS'!$D$143</f>
        <v>0</v>
      </c>
      <c r="D301" s="48">
        <f>'MAL2T-2020A.XLS'!$D$143</f>
        <v>0</v>
      </c>
    </row>
    <row r="302" spans="1:4" hidden="1">
      <c r="A302" s="7" t="s">
        <v>314</v>
      </c>
      <c r="B302" s="83" t="s">
        <v>104</v>
      </c>
      <c r="C302" s="48">
        <f>'MAL2T-2020A.XLS'!$E$143</f>
        <v>0</v>
      </c>
      <c r="D302" s="48">
        <f>'MAL2T-2020A.XLS'!$E$143</f>
        <v>0</v>
      </c>
    </row>
    <row r="303" spans="1:4" hidden="1">
      <c r="A303" s="7" t="s">
        <v>314</v>
      </c>
      <c r="B303" s="83" t="s">
        <v>500</v>
      </c>
      <c r="C303" s="48">
        <f>'MAL2T-2020A.XLS'!$F$143</f>
        <v>0</v>
      </c>
      <c r="D303" s="48">
        <f>'MAL2T-2020A.XLS'!$F$143</f>
        <v>0</v>
      </c>
    </row>
    <row r="304" spans="1:4" hidden="1">
      <c r="A304" s="7" t="s">
        <v>314</v>
      </c>
      <c r="B304" s="83" t="s">
        <v>501</v>
      </c>
      <c r="C304" s="48">
        <f>'MAL2T-2020A.XLS'!$G$143</f>
        <v>0</v>
      </c>
      <c r="D304" s="48">
        <f>'MAL2T-2020A.XLS'!$G$143</f>
        <v>0</v>
      </c>
    </row>
    <row r="305" spans="1:4" hidden="1">
      <c r="A305" s="7" t="s">
        <v>314</v>
      </c>
      <c r="B305" s="81" t="s">
        <v>170</v>
      </c>
      <c r="C305" s="48">
        <f>'MAL2T-2020A.XLS'!$H$143</f>
        <v>0</v>
      </c>
      <c r="D305" s="48">
        <f>'MAL2T-2020A.XLS'!$H$143</f>
        <v>0</v>
      </c>
    </row>
    <row r="306" spans="1:4" hidden="1">
      <c r="A306" s="7" t="s">
        <v>314</v>
      </c>
      <c r="B306" s="85" t="s">
        <v>624</v>
      </c>
      <c r="C306" s="48" t="s">
        <v>513</v>
      </c>
      <c r="D306" s="48" t="s">
        <v>513</v>
      </c>
    </row>
    <row r="307" spans="1:4" hidden="1">
      <c r="A307" s="7" t="s">
        <v>314</v>
      </c>
      <c r="B307" s="83" t="s">
        <v>103</v>
      </c>
      <c r="C307" s="48">
        <f>'MAL2T-2020A.XLS'!$D$150</f>
        <v>0</v>
      </c>
      <c r="D307" s="48">
        <f>'MAL2T-2020A.XLS'!$D$150</f>
        <v>0</v>
      </c>
    </row>
    <row r="308" spans="1:4" hidden="1">
      <c r="A308" s="7" t="s">
        <v>314</v>
      </c>
      <c r="B308" s="83" t="s">
        <v>104</v>
      </c>
      <c r="C308" s="48">
        <f>'MAL2T-2020A.XLS'!$E$150</f>
        <v>0</v>
      </c>
      <c r="D308" s="48">
        <f>'MAL2T-2020A.XLS'!$E$150</f>
        <v>0</v>
      </c>
    </row>
    <row r="309" spans="1:4" hidden="1">
      <c r="A309" s="7" t="s">
        <v>314</v>
      </c>
      <c r="B309" s="83" t="s">
        <v>500</v>
      </c>
      <c r="C309" s="48">
        <f>'MAL2T-2020A.XLS'!$F$150</f>
        <v>0</v>
      </c>
      <c r="D309" s="48">
        <f>'MAL2T-2020A.XLS'!$F$150</f>
        <v>0</v>
      </c>
    </row>
    <row r="310" spans="1:4" hidden="1">
      <c r="A310" s="7" t="s">
        <v>314</v>
      </c>
      <c r="B310" s="83" t="s">
        <v>501</v>
      </c>
      <c r="C310" s="48">
        <f>'MAL2T-2020A.XLS'!$G$150</f>
        <v>0</v>
      </c>
      <c r="D310" s="48">
        <f>'MAL2T-2020A.XLS'!$G$150</f>
        <v>0</v>
      </c>
    </row>
    <row r="311" spans="1:4" hidden="1">
      <c r="A311" s="7" t="s">
        <v>314</v>
      </c>
      <c r="B311" s="81" t="s">
        <v>170</v>
      </c>
      <c r="C311" s="48">
        <f>'MAL2T-2020A.XLS'!$H$150</f>
        <v>0</v>
      </c>
      <c r="D311" s="48">
        <f>'MAL2T-2020A.XLS'!$H$150</f>
        <v>0</v>
      </c>
    </row>
    <row r="312" spans="1:4" hidden="1">
      <c r="A312" s="7" t="s">
        <v>314</v>
      </c>
      <c r="B312" s="86"/>
      <c r="C312" s="48"/>
      <c r="D312" s="48"/>
    </row>
    <row r="313" spans="1:4" ht="15.75" hidden="1">
      <c r="A313" s="7" t="s">
        <v>314</v>
      </c>
      <c r="B313" s="105" t="s">
        <v>655</v>
      </c>
      <c r="C313" s="48"/>
      <c r="D313" s="48"/>
    </row>
    <row r="314" spans="1:4" ht="15.75" hidden="1">
      <c r="A314" s="7" t="s">
        <v>314</v>
      </c>
      <c r="B314" s="381"/>
      <c r="C314" s="48"/>
      <c r="D314" s="48"/>
    </row>
    <row r="315" spans="1:4" ht="15.75">
      <c r="A315" s="7" t="s">
        <v>1091</v>
      </c>
      <c r="B315" s="381" t="str">
        <f>'MAL2T-2020A.XLS'!B255</f>
        <v>FUNKSJONSOMRÅDE 2 C - HELSESTASJON</v>
      </c>
      <c r="C315" s="48"/>
      <c r="D315" s="48"/>
    </row>
    <row r="316" spans="1:4" ht="15.75">
      <c r="A316" s="7" t="s">
        <v>1091</v>
      </c>
      <c r="B316" s="381"/>
      <c r="C316" s="48"/>
      <c r="D316" s="48"/>
    </row>
    <row r="317" spans="1:4" ht="18.75">
      <c r="A317" s="7" t="s">
        <v>1091</v>
      </c>
      <c r="B317" s="581" t="s">
        <v>655</v>
      </c>
      <c r="C317" s="48"/>
      <c r="D317" s="48"/>
    </row>
    <row r="318" spans="1:4" ht="19.5" thickBot="1">
      <c r="A318" s="7" t="s">
        <v>1091</v>
      </c>
      <c r="B318" s="581"/>
      <c r="C318" s="48"/>
      <c r="D318" s="48"/>
    </row>
    <row r="319" spans="1:4">
      <c r="A319" s="7" t="s">
        <v>1091</v>
      </c>
      <c r="B319" s="848" t="s">
        <v>890</v>
      </c>
      <c r="C319" s="48"/>
      <c r="D319" s="48"/>
    </row>
    <row r="320" spans="1:4">
      <c r="A320" s="7" t="s">
        <v>1091</v>
      </c>
      <c r="B320" s="849" t="str">
        <f>'MAL2T-2020A.XLS'!B159</f>
        <v>Meldinger til barnevernet i perioden 01.04 - 31.08.</v>
      </c>
      <c r="C320" s="48"/>
      <c r="D320" s="48"/>
    </row>
    <row r="321" spans="1:10" ht="13.5" thickBot="1">
      <c r="A321" s="7" t="s">
        <v>1091</v>
      </c>
      <c r="B321" s="850"/>
      <c r="C321" s="48"/>
      <c r="D321" s="48"/>
    </row>
    <row r="322" spans="1:10">
      <c r="A322" s="7" t="s">
        <v>1091</v>
      </c>
      <c r="B322" s="588" t="s">
        <v>1168</v>
      </c>
      <c r="C322" s="48">
        <f>'MAL2T-2020A.XLS'!G161</f>
        <v>0</v>
      </c>
      <c r="D322" s="48">
        <f>'MAL2T-2020A.XLS'!$G$161</f>
        <v>0</v>
      </c>
    </row>
    <row r="323" spans="1:10" ht="13.5" thickBot="1">
      <c r="A323" s="7" t="s">
        <v>1091</v>
      </c>
      <c r="B323" s="590" t="s">
        <v>1172</v>
      </c>
      <c r="C323" s="48">
        <f>'MAL2T-2020A.XLS'!G162</f>
        <v>0</v>
      </c>
      <c r="D323" s="48">
        <f>'MAL2T-2020A.XLS'!$G$162</f>
        <v>0</v>
      </c>
    </row>
    <row r="324" spans="1:10" ht="13.5" thickBot="1">
      <c r="A324" s="7" t="s">
        <v>1091</v>
      </c>
      <c r="B324" s="587" t="s">
        <v>892</v>
      </c>
      <c r="C324" s="1388">
        <f>'MAL2T-2020A.XLS'!G163</f>
        <v>0</v>
      </c>
      <c r="D324" s="587">
        <f>'MAL2T-2020A.XLS'!$G$163</f>
        <v>0</v>
      </c>
    </row>
    <row r="325" spans="1:10">
      <c r="A325" s="7" t="s">
        <v>1091</v>
      </c>
      <c r="B325" s="588" t="s">
        <v>1169</v>
      </c>
      <c r="C325" s="48">
        <f>'MAL2T-2020A.XLS'!G164</f>
        <v>0</v>
      </c>
      <c r="D325" s="48">
        <f>'MAL2T-2020A.XLS'!$G$164</f>
        <v>0</v>
      </c>
    </row>
    <row r="326" spans="1:10">
      <c r="A326" s="7" t="s">
        <v>1091</v>
      </c>
      <c r="B326" s="588" t="s">
        <v>1170</v>
      </c>
      <c r="C326" s="48">
        <f>'MAL2T-2020A.XLS'!G165</f>
        <v>0</v>
      </c>
      <c r="D326" s="48">
        <f>'MAL2T-2020A.XLS'!$G$165</f>
        <v>0</v>
      </c>
    </row>
    <row r="327" spans="1:10" ht="13.5" thickBot="1">
      <c r="A327" s="7" t="s">
        <v>1091</v>
      </c>
      <c r="B327" s="588" t="s">
        <v>1171</v>
      </c>
      <c r="C327" s="48">
        <f>'MAL2T-2020A.XLS'!G166</f>
        <v>0</v>
      </c>
      <c r="D327" s="48">
        <f>'MAL2T-2020A.XLS'!$G$166</f>
        <v>0</v>
      </c>
    </row>
    <row r="328" spans="1:10" ht="13.5" thickBot="1">
      <c r="A328" s="7" t="s">
        <v>1091</v>
      </c>
      <c r="B328" s="594" t="s">
        <v>893</v>
      </c>
      <c r="C328" s="1388">
        <f>'MAL2T-2020A.XLS'!G167</f>
        <v>0</v>
      </c>
      <c r="D328" s="594">
        <f>'MAL2T-2020A.XLS'!$G$167</f>
        <v>0</v>
      </c>
    </row>
    <row r="329" spans="1:10" ht="13.5" thickBot="1">
      <c r="B329" s="590" t="str">
        <f>'MAL2T-2020A.XLS'!B168</f>
        <v>8.  Antall meldinger avsluttet fordi barnet har aktive tiltak</v>
      </c>
      <c r="C329" s="584">
        <f>'MAL2T-2020A.XLS'!G168</f>
        <v>0</v>
      </c>
      <c r="D329" s="1389"/>
    </row>
    <row r="330" spans="1:10" ht="13.5" thickBot="1">
      <c r="B330" s="590" t="str">
        <f>'MAL2T-2020A.XLS'!B169</f>
        <v>9. Antall meldinger avsluttet fordi det er en pågående undersøkelse</v>
      </c>
      <c r="C330" s="584">
        <f>'MAL2T-2020A.XLS'!G169</f>
        <v>0</v>
      </c>
      <c r="D330" s="1389"/>
    </row>
    <row r="331" spans="1:10" ht="13.5" thickBot="1">
      <c r="B331" s="587" t="str">
        <f>'MAL2T-2020A.XLS'!B170</f>
        <v>10. Sum punkt 8 og 9</v>
      </c>
      <c r="C331" s="1388">
        <f>'MAL2T-2020A.XLS'!G170</f>
        <v>0</v>
      </c>
      <c r="D331" s="587"/>
    </row>
    <row r="332" spans="1:10" ht="13.5" thickBot="1">
      <c r="A332" s="7" t="s">
        <v>1091</v>
      </c>
      <c r="B332" s="590" t="s">
        <v>1494</v>
      </c>
      <c r="C332" s="590">
        <f>'MAL2T-2020A.XLS'!G171</f>
        <v>0</v>
      </c>
      <c r="D332" s="590">
        <f>'MAL2T-2020A.XLS'!$G$171</f>
        <v>0</v>
      </c>
    </row>
    <row r="333" spans="1:10" ht="15.75">
      <c r="A333" s="7" t="s">
        <v>1091</v>
      </c>
      <c r="B333" s="381"/>
      <c r="C333" s="48"/>
      <c r="D333" s="48"/>
    </row>
    <row r="334" spans="1:10" ht="15.75">
      <c r="A334" s="7" t="s">
        <v>1091</v>
      </c>
      <c r="B334" s="381"/>
      <c r="C334" s="48"/>
      <c r="D334" s="48"/>
    </row>
    <row r="335" spans="1:10" ht="16.5" thickBot="1">
      <c r="A335" s="7" t="s">
        <v>1091</v>
      </c>
      <c r="B335" s="381"/>
      <c r="C335" s="48"/>
      <c r="D335" s="48"/>
      <c r="J335" s="7" t="s">
        <v>135</v>
      </c>
    </row>
    <row r="336" spans="1:10">
      <c r="A336" s="7" t="s">
        <v>1091</v>
      </c>
      <c r="B336" s="598" t="s">
        <v>894</v>
      </c>
      <c r="C336" s="48"/>
      <c r="D336" s="48"/>
    </row>
    <row r="337" spans="1:4">
      <c r="A337" s="7" t="s">
        <v>1091</v>
      </c>
      <c r="B337" s="860" t="s">
        <v>946</v>
      </c>
      <c r="C337" s="48"/>
      <c r="D337" s="48"/>
    </row>
    <row r="338" spans="1:4" ht="13.5" thickBot="1">
      <c r="A338" s="7" t="s">
        <v>1091</v>
      </c>
      <c r="B338" s="605"/>
      <c r="C338" s="48"/>
      <c r="D338" s="48"/>
    </row>
    <row r="339" spans="1:4">
      <c r="A339" s="7" t="s">
        <v>1091</v>
      </c>
      <c r="B339" s="608" t="s">
        <v>1173</v>
      </c>
      <c r="C339" s="48">
        <f>'MAL2T-2020A.XLS'!J178</f>
        <v>0</v>
      </c>
      <c r="D339" s="48">
        <f>'MAL2T-2020A.XLS'!$J$178</f>
        <v>0</v>
      </c>
    </row>
    <row r="340" spans="1:4" ht="13.5" thickBot="1">
      <c r="A340" s="7" t="s">
        <v>1091</v>
      </c>
      <c r="B340" s="608" t="s">
        <v>965</v>
      </c>
      <c r="C340" s="48">
        <f>'MAL2T-2020A.XLS'!J179</f>
        <v>0</v>
      </c>
      <c r="D340" s="48">
        <f>'MAL2T-2020A.XLS'!$J$179</f>
        <v>0</v>
      </c>
    </row>
    <row r="341" spans="1:4" ht="13.5" thickBot="1">
      <c r="A341" s="7" t="s">
        <v>1091</v>
      </c>
      <c r="B341" s="613" t="s">
        <v>895</v>
      </c>
      <c r="C341" s="613">
        <f>'MAL2T-2020A.XLS'!J180</f>
        <v>0</v>
      </c>
      <c r="D341" s="613">
        <f>'MAL2T-2020A.XLS'!$J$180</f>
        <v>0</v>
      </c>
    </row>
    <row r="342" spans="1:4">
      <c r="A342" s="7" t="s">
        <v>1091</v>
      </c>
      <c r="B342" s="616" t="s">
        <v>896</v>
      </c>
      <c r="C342" s="48" t="str">
        <f>'MAL2T-2020A.XLS'!J181</f>
        <v>xxx</v>
      </c>
      <c r="D342" s="48" t="str">
        <f>'MAL2T-2020A.XLS'!$J$181</f>
        <v>xxx</v>
      </c>
    </row>
    <row r="343" spans="1:4">
      <c r="A343" s="7" t="s">
        <v>1091</v>
      </c>
      <c r="B343" s="608" t="s">
        <v>897</v>
      </c>
      <c r="C343" s="48">
        <f>'MAL2T-2020A.XLS'!J182</f>
        <v>0</v>
      </c>
      <c r="D343" s="48">
        <f>'MAL2T-2020A.XLS'!$J$182</f>
        <v>0</v>
      </c>
    </row>
    <row r="344" spans="1:4">
      <c r="B344" s="608" t="s">
        <v>1493</v>
      </c>
      <c r="C344" s="48">
        <f>'MAL2T-2020A.XLS'!J183</f>
        <v>0</v>
      </c>
      <c r="D344" s="48">
        <f>'MAL2T-2020A.XLS'!$J$183</f>
        <v>0</v>
      </c>
    </row>
    <row r="345" spans="1:4">
      <c r="A345" s="7" t="s">
        <v>1091</v>
      </c>
      <c r="B345" s="608" t="s">
        <v>898</v>
      </c>
      <c r="C345" s="48">
        <f>'MAL2T-2020A.XLS'!J184</f>
        <v>0</v>
      </c>
      <c r="D345" s="48">
        <f>'MAL2T-2020A.XLS'!$J$184</f>
        <v>0</v>
      </c>
    </row>
    <row r="346" spans="1:4">
      <c r="A346" s="7" t="s">
        <v>1091</v>
      </c>
      <c r="B346" s="608" t="s">
        <v>899</v>
      </c>
      <c r="C346" s="48" t="str">
        <f>'MAL2T-2020A.XLS'!J185</f>
        <v>xxx</v>
      </c>
      <c r="D346" s="48" t="str">
        <f>'MAL2T-2020A.XLS'!$J$185</f>
        <v>xxx</v>
      </c>
    </row>
    <row r="347" spans="1:4">
      <c r="A347" s="7" t="s">
        <v>1091</v>
      </c>
      <c r="B347" s="619" t="s">
        <v>900</v>
      </c>
      <c r="C347" s="48">
        <f>'MAL2T-2020A.XLS'!J186</f>
        <v>0</v>
      </c>
      <c r="D347" s="48">
        <f>'MAL2T-2020A.XLS'!$J$186</f>
        <v>0</v>
      </c>
    </row>
    <row r="348" spans="1:4">
      <c r="A348" s="7" t="s">
        <v>1091</v>
      </c>
      <c r="B348" s="619" t="s">
        <v>901</v>
      </c>
      <c r="C348" s="48">
        <f>'MAL2T-2020A.XLS'!J187</f>
        <v>0</v>
      </c>
      <c r="D348" s="48">
        <f>'MAL2T-2020A.XLS'!$J$187</f>
        <v>0</v>
      </c>
    </row>
    <row r="349" spans="1:4">
      <c r="A349" s="7" t="s">
        <v>1091</v>
      </c>
      <c r="B349" s="619" t="s">
        <v>902</v>
      </c>
      <c r="C349" s="48">
        <f>'MAL2T-2020A.XLS'!J188</f>
        <v>0</v>
      </c>
      <c r="D349" s="48">
        <f>'MAL2T-2020A.XLS'!$J$188</f>
        <v>0</v>
      </c>
    </row>
    <row r="350" spans="1:4">
      <c r="A350" s="7" t="s">
        <v>1091</v>
      </c>
      <c r="B350" s="619" t="s">
        <v>940</v>
      </c>
      <c r="C350" s="48">
        <f>'MAL2T-2020A.XLS'!J189</f>
        <v>0</v>
      </c>
      <c r="D350" s="48">
        <f>'MAL2T-2020A.XLS'!$J$189</f>
        <v>0</v>
      </c>
    </row>
    <row r="351" spans="1:4" ht="13.5" thickBot="1">
      <c r="A351" s="7" t="s">
        <v>1091</v>
      </c>
      <c r="B351" s="608" t="s">
        <v>903</v>
      </c>
      <c r="C351" s="48">
        <f>'MAL2T-2020A.XLS'!J190</f>
        <v>0</v>
      </c>
      <c r="D351" s="48">
        <f>'MAL2T-2020A.XLS'!JK$440</f>
        <v>0</v>
      </c>
    </row>
    <row r="352" spans="1:4" ht="13.5" thickBot="1">
      <c r="A352" s="7" t="s">
        <v>1091</v>
      </c>
      <c r="B352" s="613" t="s">
        <v>939</v>
      </c>
      <c r="C352" s="613">
        <f>'MAL2T-2020A.XLS'!J191</f>
        <v>0</v>
      </c>
      <c r="D352" s="613">
        <f>'MAL2T-2020A.XLS'!$J$191</f>
        <v>0</v>
      </c>
    </row>
    <row r="353" spans="1:7">
      <c r="A353" s="7" t="s">
        <v>1091</v>
      </c>
      <c r="B353" s="616" t="s">
        <v>904</v>
      </c>
      <c r="C353" s="48" t="str">
        <f>'MAL2T-2020A.XLS'!J192</f>
        <v>xxx</v>
      </c>
      <c r="D353" s="48" t="str">
        <f>'MAL2T-2020A.XLS'!$J$192</f>
        <v>xxx</v>
      </c>
    </row>
    <row r="354" spans="1:7">
      <c r="A354" s="7" t="s">
        <v>1091</v>
      </c>
      <c r="B354" s="608" t="s">
        <v>905</v>
      </c>
      <c r="C354" s="48">
        <f>'MAL2T-2020A.XLS'!J193</f>
        <v>0</v>
      </c>
      <c r="D354" s="48">
        <f>'MAL2T-2020A.XLS'!$J$193</f>
        <v>0</v>
      </c>
    </row>
    <row r="355" spans="1:7">
      <c r="A355" s="7" t="s">
        <v>1091</v>
      </c>
      <c r="B355" s="608" t="s">
        <v>906</v>
      </c>
      <c r="C355" s="48">
        <f>'MAL2T-2020A.XLS'!J194</f>
        <v>0</v>
      </c>
      <c r="D355" s="48">
        <f>'MAL2T-2020A.XLS'!$J$194</f>
        <v>0</v>
      </c>
    </row>
    <row r="356" spans="1:7">
      <c r="A356" s="7" t="s">
        <v>1091</v>
      </c>
      <c r="B356" s="608" t="s">
        <v>941</v>
      </c>
      <c r="C356" s="48">
        <f>'MAL2T-2020A.XLS'!J195</f>
        <v>0</v>
      </c>
      <c r="D356" s="48">
        <f>'MAL2T-2020A.XLS'!$J$195</f>
        <v>0</v>
      </c>
    </row>
    <row r="357" spans="1:7">
      <c r="A357" s="7" t="s">
        <v>1091</v>
      </c>
      <c r="B357" s="608" t="s">
        <v>942</v>
      </c>
      <c r="C357" s="48">
        <f>'MAL2T-2020A.XLS'!J196</f>
        <v>0</v>
      </c>
      <c r="D357" s="48">
        <f>'MAL2T-2020A.XLS'!$J$196</f>
        <v>0</v>
      </c>
    </row>
    <row r="358" spans="1:7" ht="13.5" thickBot="1">
      <c r="A358" s="7" t="s">
        <v>1091</v>
      </c>
      <c r="B358" s="608" t="s">
        <v>943</v>
      </c>
      <c r="C358" s="48">
        <f>'MAL2T-2020A.XLS'!J197</f>
        <v>0</v>
      </c>
      <c r="D358" s="48">
        <f>'MAL2T-2020A.XLS'!$J$197</f>
        <v>0</v>
      </c>
    </row>
    <row r="359" spans="1:7" ht="13.5" thickBot="1">
      <c r="A359" s="7" t="s">
        <v>1091</v>
      </c>
      <c r="B359" s="613" t="s">
        <v>907</v>
      </c>
      <c r="C359" s="613">
        <f>'MAL2T-2020A.XLS'!J198</f>
        <v>0</v>
      </c>
      <c r="D359" s="613">
        <f>'MAL2T-2020A.XLS'!$J$198</f>
        <v>0</v>
      </c>
    </row>
    <row r="360" spans="1:7">
      <c r="A360" s="7" t="s">
        <v>1091</v>
      </c>
      <c r="B360" s="622" t="s">
        <v>908</v>
      </c>
      <c r="C360" s="622">
        <f>'MAL2T-2020A.XLS'!J199</f>
        <v>0</v>
      </c>
      <c r="D360" s="622">
        <f>'MAL2T-2020A.XLS'!$J$199</f>
        <v>0</v>
      </c>
    </row>
    <row r="361" spans="1:7" ht="13.5" thickBot="1">
      <c r="A361" s="7" t="s">
        <v>1091</v>
      </c>
      <c r="B361" s="590" t="s">
        <v>909</v>
      </c>
      <c r="C361" s="590">
        <f>'MAL2T-2020A.XLS'!J200</f>
        <v>0</v>
      </c>
      <c r="D361" s="590">
        <f>'MAL2T-2020A.XLS'!$J$200</f>
        <v>0</v>
      </c>
    </row>
    <row r="362" spans="1:7">
      <c r="A362" s="7" t="s">
        <v>1091</v>
      </c>
      <c r="B362" s="616" t="s">
        <v>910</v>
      </c>
      <c r="C362" s="48" t="str">
        <f>'MAL2T-2020A.XLS'!J201</f>
        <v>xxx</v>
      </c>
      <c r="D362" s="48" t="str">
        <f>'MAL2T-2020A.XLS'!$J$201</f>
        <v>xxx</v>
      </c>
    </row>
    <row r="363" spans="1:7">
      <c r="A363" s="7" t="s">
        <v>1091</v>
      </c>
      <c r="B363" s="608" t="s">
        <v>911</v>
      </c>
      <c r="C363" s="48">
        <f>'MAL2T-2020A.XLS'!J202</f>
        <v>0</v>
      </c>
      <c r="D363" s="48">
        <f>'MAL2T-2020A.XLS'!$J$202</f>
        <v>0</v>
      </c>
    </row>
    <row r="364" spans="1:7" ht="13.5" thickBot="1">
      <c r="A364" s="7" t="s">
        <v>1091</v>
      </c>
      <c r="B364" s="608" t="s">
        <v>912</v>
      </c>
      <c r="C364" s="48">
        <f>'MAL2T-2020A.XLS'!J203</f>
        <v>0</v>
      </c>
      <c r="D364" s="48">
        <f>'MAL2T-2020A.XLS'!$J$203</f>
        <v>0</v>
      </c>
    </row>
    <row r="365" spans="1:7" ht="13.5" thickBot="1">
      <c r="A365" s="7" t="s">
        <v>1091</v>
      </c>
      <c r="B365" s="613" t="s">
        <v>913</v>
      </c>
      <c r="C365" s="613">
        <f>'MAL2T-2020A.XLS'!J204</f>
        <v>0</v>
      </c>
      <c r="D365" s="613">
        <f>'MAL2T-2020A.XLS'!$J$204</f>
        <v>0</v>
      </c>
    </row>
    <row r="366" spans="1:7">
      <c r="A366" s="7" t="s">
        <v>1091</v>
      </c>
      <c r="B366" s="622" t="s">
        <v>914</v>
      </c>
      <c r="C366" s="622">
        <f>'MAL2T-2020A.XLS'!J205</f>
        <v>0</v>
      </c>
      <c r="D366" s="622">
        <f>'MAL2T-2020A.XLS'!$J$205</f>
        <v>0</v>
      </c>
    </row>
    <row r="367" spans="1:7" ht="13.5" thickBot="1">
      <c r="A367" s="7" t="s">
        <v>1091</v>
      </c>
      <c r="B367" s="590" t="s">
        <v>915</v>
      </c>
      <c r="C367" s="590">
        <f>'MAL2T-2020A.XLS'!J206</f>
        <v>0</v>
      </c>
      <c r="D367" s="590">
        <f>'MAL2T-2020A.XLS'!$J$206</f>
        <v>0</v>
      </c>
    </row>
    <row r="368" spans="1:7" ht="13.5" thickBot="1">
      <c r="A368" s="7" t="s">
        <v>1091</v>
      </c>
      <c r="B368" s="631" t="s">
        <v>916</v>
      </c>
      <c r="C368" s="631">
        <f>'MAL2T-2020A.XLS'!J207</f>
        <v>0</v>
      </c>
      <c r="D368" s="631">
        <f>'MAL2T-2020A.XLS'!$J$207</f>
        <v>0</v>
      </c>
      <c r="G368" s="283" t="s">
        <v>135</v>
      </c>
    </row>
    <row r="369" spans="1:4">
      <c r="A369" s="7" t="s">
        <v>1091</v>
      </c>
      <c r="B369" s="633" t="s">
        <v>917</v>
      </c>
      <c r="C369" s="633">
        <f>'MAL2T-2020A.XLS'!J208</f>
        <v>0</v>
      </c>
      <c r="D369" s="633">
        <f>'MAL2T-2020A.XLS'!$J$208</f>
        <v>0</v>
      </c>
    </row>
    <row r="370" spans="1:4" ht="13.5" thickBot="1">
      <c r="A370" s="7" t="s">
        <v>1091</v>
      </c>
      <c r="B370" s="610" t="s">
        <v>918</v>
      </c>
      <c r="C370" s="610">
        <f>'MAL2T-2020A.XLS'!J209</f>
        <v>0</v>
      </c>
      <c r="D370" s="610">
        <f>'MAL2T-2020A.XLS'!$J$209</f>
        <v>0</v>
      </c>
    </row>
    <row r="371" spans="1:4" ht="13.5" thickBot="1">
      <c r="A371" s="7" t="s">
        <v>1091</v>
      </c>
      <c r="B371" s="610" t="s">
        <v>919</v>
      </c>
      <c r="C371" s="610">
        <f>'MAL2T-2020A.XLS'!J210</f>
        <v>0</v>
      </c>
      <c r="D371" s="610">
        <f>'MAL2T-2020A.XLS'!$J$210</f>
        <v>0</v>
      </c>
    </row>
    <row r="372" spans="1:4" ht="15.75">
      <c r="A372" s="7" t="s">
        <v>1091</v>
      </c>
      <c r="B372" s="381"/>
      <c r="C372" s="48"/>
      <c r="D372" s="48"/>
    </row>
    <row r="373" spans="1:4" ht="14.25">
      <c r="A373" s="7" t="s">
        <v>1091</v>
      </c>
      <c r="B373" s="638" t="s">
        <v>920</v>
      </c>
      <c r="C373" s="152" t="e">
        <f>'MAL2T-2020A.XLS'!J216</f>
        <v>#DIV/0!</v>
      </c>
      <c r="D373" s="152" t="e">
        <f>'MAL2T-2020A.XLS'!$J$216</f>
        <v>#DIV/0!</v>
      </c>
    </row>
    <row r="374" spans="1:4" ht="15.75">
      <c r="A374" s="7" t="s">
        <v>1091</v>
      </c>
      <c r="B374" s="381"/>
      <c r="C374" s="152"/>
      <c r="D374" s="152"/>
    </row>
    <row r="375" spans="1:4" ht="14.25">
      <c r="A375" s="7" t="s">
        <v>1091</v>
      </c>
      <c r="B375" s="638" t="s">
        <v>922</v>
      </c>
      <c r="C375" s="152" t="e">
        <f>'MAL2T-2020A.XLS'!J220</f>
        <v>#DIV/0!</v>
      </c>
      <c r="D375" s="152" t="e">
        <f>'MAL2T-2020A.XLS'!$J$220</f>
        <v>#DIV/0!</v>
      </c>
    </row>
    <row r="376" spans="1:4" ht="15.75">
      <c r="A376" s="7" t="s">
        <v>1091</v>
      </c>
      <c r="B376" s="381"/>
      <c r="C376" s="48"/>
      <c r="D376" s="48"/>
    </row>
    <row r="377" spans="1:4" ht="16.5" thickBot="1">
      <c r="A377" s="7" t="s">
        <v>1091</v>
      </c>
      <c r="B377" s="381"/>
      <c r="C377" s="48"/>
      <c r="D377" s="48"/>
    </row>
    <row r="378" spans="1:4" ht="13.5" thickBot="1">
      <c r="A378" s="7" t="s">
        <v>1091</v>
      </c>
      <c r="B378" s="859" t="str">
        <f>'MAL2T-2020A.XLS'!B227</f>
        <v xml:space="preserve">  Tabell 2 - 4 - A1 - Barn og unge med tiltak fra barnevernet</v>
      </c>
      <c r="C378" s="895" t="str">
        <f>'MAL2T-2020A.XLS'!I227</f>
        <v>pr 31.08.</v>
      </c>
      <c r="D378" s="895"/>
    </row>
    <row r="379" spans="1:4">
      <c r="A379" s="7" t="s">
        <v>1091</v>
      </c>
      <c r="B379" s="654" t="s">
        <v>961</v>
      </c>
      <c r="C379" s="377">
        <f>'MAL2T-2020A.XLS'!I228</f>
        <v>0</v>
      </c>
      <c r="D379" s="377">
        <f>'MAL2T-2020A.XLS'!$I$228</f>
        <v>0</v>
      </c>
    </row>
    <row r="380" spans="1:4">
      <c r="A380" s="7" t="s">
        <v>1091</v>
      </c>
      <c r="B380" s="662" t="s">
        <v>925</v>
      </c>
      <c r="C380" s="48">
        <f>'MAL2T-2020A.XLS'!I229</f>
        <v>0</v>
      </c>
      <c r="D380" s="48">
        <f>'MAL2T-2020A.XLS'!$I$229</f>
        <v>0</v>
      </c>
    </row>
    <row r="381" spans="1:4">
      <c r="A381" s="7" t="s">
        <v>1091</v>
      </c>
      <c r="B381" s="669" t="s">
        <v>962</v>
      </c>
      <c r="C381" s="377">
        <f>'MAL2T-2020A.XLS'!I230</f>
        <v>0</v>
      </c>
      <c r="D381" s="377">
        <f>'MAL2T-2020A.XLS'!$I$230</f>
        <v>0</v>
      </c>
    </row>
    <row r="382" spans="1:4">
      <c r="A382" s="7" t="s">
        <v>1091</v>
      </c>
      <c r="B382" s="662" t="s">
        <v>925</v>
      </c>
      <c r="C382" s="48">
        <f>'MAL2T-2020A.XLS'!I231</f>
        <v>0</v>
      </c>
      <c r="D382" s="48">
        <f>'MAL2T-2020A.XLS'!$I$231</f>
        <v>0</v>
      </c>
    </row>
    <row r="383" spans="1:4">
      <c r="A383" s="7" t="s">
        <v>1091</v>
      </c>
      <c r="B383" s="662" t="s">
        <v>1175</v>
      </c>
      <c r="C383" s="48">
        <f>'MAL2T-2020A.XLS'!I232</f>
        <v>0</v>
      </c>
      <c r="D383" s="48">
        <f>'MAL2T-2020A.XLS'!$I$232</f>
        <v>0</v>
      </c>
    </row>
    <row r="384" spans="1:4">
      <c r="A384" s="7" t="s">
        <v>1091</v>
      </c>
      <c r="B384" s="662" t="s">
        <v>926</v>
      </c>
      <c r="C384" s="48">
        <f>'MAL2T-2020A.XLS'!I233</f>
        <v>0</v>
      </c>
      <c r="D384" s="48">
        <f>'MAL2T-2020A.XLS'!$I$233</f>
        <v>0</v>
      </c>
    </row>
    <row r="385" spans="1:6">
      <c r="A385" s="7" t="s">
        <v>1091</v>
      </c>
      <c r="B385" s="662" t="s">
        <v>927</v>
      </c>
      <c r="C385" s="48">
        <f>'MAL2T-2020A.XLS'!I234</f>
        <v>0</v>
      </c>
      <c r="D385" s="48">
        <f>'MAL2T-2020A.XLS'!$I$234</f>
        <v>0</v>
      </c>
    </row>
    <row r="386" spans="1:6">
      <c r="A386" s="7" t="s">
        <v>1091</v>
      </c>
      <c r="B386" s="662" t="s">
        <v>928</v>
      </c>
      <c r="C386" s="48">
        <f>'MAL2T-2020A.XLS'!I235</f>
        <v>0</v>
      </c>
      <c r="D386" s="48">
        <f>'MAL2T-2020A.XLS'!$I$235</f>
        <v>0</v>
      </c>
    </row>
    <row r="387" spans="1:6" ht="13.5" thickBot="1">
      <c r="A387" s="7" t="s">
        <v>1091</v>
      </c>
      <c r="B387" s="675" t="s">
        <v>929</v>
      </c>
      <c r="C387" s="48">
        <f>'MAL2T-2020A.XLS'!I236</f>
        <v>0</v>
      </c>
      <c r="D387" s="48">
        <f>'MAL2T-2020A.XLS'!$I$236</f>
        <v>0</v>
      </c>
    </row>
    <row r="388" spans="1:6" ht="13.5" thickBot="1">
      <c r="A388" s="7" t="s">
        <v>1091</v>
      </c>
      <c r="B388" s="587" t="s">
        <v>963</v>
      </c>
      <c r="C388" s="377">
        <f>'MAL2T-2020A.XLS'!I237</f>
        <v>0</v>
      </c>
      <c r="D388" s="377">
        <f>'MAL2T-2020A.XLS'!$I$237</f>
        <v>0</v>
      </c>
    </row>
    <row r="389" spans="1:6" ht="13.5" thickBot="1">
      <c r="A389" s="7" t="s">
        <v>1091</v>
      </c>
      <c r="B389" s="590" t="s">
        <v>966</v>
      </c>
      <c r="C389" s="48" t="str">
        <f>'MAL2T-2020A.XLS'!I238</f>
        <v>xxxxxx</v>
      </c>
      <c r="D389" s="48" t="str">
        <f>'MAL2T-2020A.XLS'!$I$238</f>
        <v>xxxxxx</v>
      </c>
    </row>
    <row r="390" spans="1:6" ht="13.5" thickBot="1">
      <c r="A390" s="7" t="s">
        <v>1091</v>
      </c>
      <c r="B390" s="590" t="s">
        <v>944</v>
      </c>
      <c r="C390" s="48" t="str">
        <f>'MAL2T-2020A.XLS'!I239</f>
        <v>xxxxxx</v>
      </c>
      <c r="D390" s="48" t="str">
        <f>'MAL2T-2020A.XLS'!$I$239</f>
        <v>xxxxxx</v>
      </c>
      <c r="F390" s="7" t="s">
        <v>135</v>
      </c>
    </row>
    <row r="391" spans="1:6" ht="13.5" thickBot="1">
      <c r="A391" s="7" t="s">
        <v>1091</v>
      </c>
      <c r="B391" s="590" t="s">
        <v>945</v>
      </c>
      <c r="C391" s="48">
        <f>'MAL2T-2020A.XLS'!I240</f>
        <v>0</v>
      </c>
      <c r="D391" s="48">
        <f>'MAL2T-2020A.XLS'!$I$240</f>
        <v>0</v>
      </c>
    </row>
    <row r="392" spans="1:6" ht="15.75">
      <c r="A392" s="7" t="s">
        <v>1091</v>
      </c>
      <c r="B392" s="381"/>
      <c r="C392" s="48"/>
      <c r="D392" s="48"/>
    </row>
    <row r="393" spans="1:6" ht="16.5" thickBot="1">
      <c r="A393" s="7" t="s">
        <v>1091</v>
      </c>
      <c r="B393" s="381"/>
      <c r="C393" s="48"/>
      <c r="D393" s="48"/>
    </row>
    <row r="394" spans="1:6" ht="13.5" thickBot="1">
      <c r="A394" s="7" t="s">
        <v>1091</v>
      </c>
      <c r="B394" s="859" t="str">
        <f>'MAL2T-2020A.XLS'!B227</f>
        <v xml:space="preserve">  Tabell 2 - 4 - A1 - Barn og unge med tiltak fra barnevernet</v>
      </c>
      <c r="C394" s="895" t="str">
        <f>'MAL2T-2020A.XLS'!J227</f>
        <v>Hittil i år</v>
      </c>
      <c r="D394" s="895"/>
    </row>
    <row r="395" spans="1:6">
      <c r="A395" s="7" t="s">
        <v>1091</v>
      </c>
      <c r="B395" s="654" t="s">
        <v>961</v>
      </c>
      <c r="C395" s="897">
        <f>'MAL2T-2020A.XLS'!J228</f>
        <v>0</v>
      </c>
      <c r="D395" s="897">
        <f>'MAL2T-2020A.XLS'!$J$228</f>
        <v>0</v>
      </c>
    </row>
    <row r="396" spans="1:6">
      <c r="A396" s="7" t="s">
        <v>1091</v>
      </c>
      <c r="B396" s="662" t="s">
        <v>925</v>
      </c>
      <c r="C396" s="896">
        <f>'MAL2T-2020A.XLS'!J229</f>
        <v>0</v>
      </c>
      <c r="D396" s="896">
        <f>'MAL2T-2020A.XLS'!$J$229</f>
        <v>0</v>
      </c>
    </row>
    <row r="397" spans="1:6">
      <c r="A397" s="7" t="s">
        <v>1091</v>
      </c>
      <c r="B397" s="669" t="s">
        <v>962</v>
      </c>
      <c r="C397" s="897">
        <f>'MAL2T-2020A.XLS'!J230</f>
        <v>0</v>
      </c>
      <c r="D397" s="897">
        <f>'MAL2T-2020A.XLS'!$J$230</f>
        <v>0</v>
      </c>
    </row>
    <row r="398" spans="1:6">
      <c r="A398" s="7" t="s">
        <v>1091</v>
      </c>
      <c r="B398" s="662" t="s">
        <v>925</v>
      </c>
      <c r="C398" s="896">
        <f>'MAL2T-2020A.XLS'!J231</f>
        <v>0</v>
      </c>
      <c r="D398" s="896">
        <f>'MAL2T-2020A.XLS'!$J$231</f>
        <v>0</v>
      </c>
    </row>
    <row r="399" spans="1:6">
      <c r="A399" s="7" t="s">
        <v>1091</v>
      </c>
      <c r="B399" s="662" t="s">
        <v>1176</v>
      </c>
      <c r="C399" s="898" t="str">
        <f>'MAL2T-2020A.XLS'!J232</f>
        <v>xxxx</v>
      </c>
      <c r="D399" s="898" t="str">
        <f>'MAL2T-2020A.XLS'!$J$232</f>
        <v>xxxx</v>
      </c>
    </row>
    <row r="400" spans="1:6">
      <c r="A400" s="7" t="s">
        <v>1091</v>
      </c>
      <c r="B400" s="662" t="s">
        <v>926</v>
      </c>
      <c r="C400" s="898" t="str">
        <f>'MAL2T-2020A.XLS'!J233</f>
        <v>xxxx</v>
      </c>
      <c r="D400" s="898" t="str">
        <f>'MAL2T-2020A.XLS'!$J$233</f>
        <v>xxxx</v>
      </c>
    </row>
    <row r="401" spans="1:4">
      <c r="A401" s="7" t="s">
        <v>1091</v>
      </c>
      <c r="B401" s="662" t="s">
        <v>927</v>
      </c>
      <c r="C401" s="898" t="str">
        <f>'MAL2T-2020A.XLS'!J234</f>
        <v>xxxx</v>
      </c>
      <c r="D401" s="898" t="str">
        <f>'MAL2T-2020A.XLS'!$J$234</f>
        <v>xxxx</v>
      </c>
    </row>
    <row r="402" spans="1:4">
      <c r="A402" s="7" t="s">
        <v>1091</v>
      </c>
      <c r="B402" s="662" t="s">
        <v>928</v>
      </c>
      <c r="C402" s="898" t="str">
        <f>'MAL2T-2020A.XLS'!J235</f>
        <v>xxxx</v>
      </c>
      <c r="D402" s="898" t="str">
        <f>'MAL2T-2020A.XLS'!$J$235</f>
        <v>xxxx</v>
      </c>
    </row>
    <row r="403" spans="1:4" ht="13.5" thickBot="1">
      <c r="A403" s="7" t="s">
        <v>1091</v>
      </c>
      <c r="B403" s="675" t="s">
        <v>929</v>
      </c>
      <c r="C403" s="898" t="str">
        <f>'MAL2T-2020A.XLS'!J236</f>
        <v>xxxx</v>
      </c>
      <c r="D403" s="898" t="str">
        <f>'MAL2T-2020A.XLS'!$J$236</f>
        <v>xxxx</v>
      </c>
    </row>
    <row r="404" spans="1:4" ht="13.5" thickBot="1">
      <c r="A404" s="7" t="s">
        <v>1091</v>
      </c>
      <c r="B404" s="587" t="s">
        <v>963</v>
      </c>
      <c r="C404" s="897">
        <f>'MAL2T-2020A.XLS'!J237</f>
        <v>0</v>
      </c>
      <c r="D404" s="897">
        <f>'MAL2T-2020A.XLS'!$J$237</f>
        <v>0</v>
      </c>
    </row>
    <row r="405" spans="1:4" ht="13.5" thickBot="1">
      <c r="A405" s="7" t="s">
        <v>1091</v>
      </c>
      <c r="B405" s="590" t="s">
        <v>966</v>
      </c>
      <c r="C405" s="896">
        <f>'MAL2T-2020A.XLS'!J238</f>
        <v>0</v>
      </c>
      <c r="D405" s="896">
        <f>'MAL2T-2020A.XLS'!$J$238</f>
        <v>0</v>
      </c>
    </row>
    <row r="406" spans="1:4" ht="13.5" thickBot="1">
      <c r="A406" s="7" t="s">
        <v>1091</v>
      </c>
      <c r="B406" s="590" t="s">
        <v>944</v>
      </c>
      <c r="C406" s="896">
        <f>'MAL2T-2020A.XLS'!J239</f>
        <v>0</v>
      </c>
      <c r="D406" s="896">
        <f>'MAL2T-2020A.XLS'!$J$239</f>
        <v>0</v>
      </c>
    </row>
    <row r="407" spans="1:4" ht="13.5" thickBot="1">
      <c r="A407" s="7" t="s">
        <v>1091</v>
      </c>
      <c r="B407" s="590" t="s">
        <v>945</v>
      </c>
      <c r="C407" s="896">
        <f>'MAL2T-2020A.XLS'!J240</f>
        <v>0</v>
      </c>
      <c r="D407" s="896">
        <f>'MAL2T-2020A.XLS'!$J$240</f>
        <v>0</v>
      </c>
    </row>
    <row r="408" spans="1:4" ht="15.75">
      <c r="A408" s="7" t="s">
        <v>1091</v>
      </c>
      <c r="B408" s="381"/>
      <c r="C408" s="48"/>
      <c r="D408" s="48"/>
    </row>
    <row r="409" spans="1:4" ht="16.5" thickBot="1">
      <c r="A409" s="7" t="s">
        <v>1091</v>
      </c>
      <c r="B409" s="381"/>
      <c r="C409" s="48"/>
      <c r="D409" s="48"/>
    </row>
    <row r="410" spans="1:4" ht="13.5" thickBot="1">
      <c r="A410" s="7" t="s">
        <v>1091</v>
      </c>
      <c r="B410" s="859" t="str">
        <f>'MAL2T-2020A.XLS'!B227</f>
        <v xml:space="preserve">  Tabell 2 - 4 - A1 - Barn og unge med tiltak fra barnevernet</v>
      </c>
      <c r="C410" s="895" t="str">
        <f>'MAL2T-2020A.XLS'!K227</f>
        <v>Herav flyttet til andre bydeler i år</v>
      </c>
      <c r="D410" s="895"/>
    </row>
    <row r="411" spans="1:4">
      <c r="A411" s="7" t="s">
        <v>1091</v>
      </c>
      <c r="B411" s="654" t="s">
        <v>961</v>
      </c>
      <c r="C411" s="48">
        <f>'MAL2T-2020A.XLS'!K228</f>
        <v>0</v>
      </c>
      <c r="D411" s="48">
        <f>'MAL2T-2020A.XLS'!$K$228</f>
        <v>0</v>
      </c>
    </row>
    <row r="412" spans="1:4" ht="23.45" customHeight="1">
      <c r="A412" s="7" t="s">
        <v>1091</v>
      </c>
      <c r="B412" s="662" t="s">
        <v>925</v>
      </c>
      <c r="C412" s="48">
        <f>'MAL2T-2020A.XLS'!K229</f>
        <v>0</v>
      </c>
      <c r="D412" s="48">
        <f>'MAL2T-2020A.XLS'!$K$229</f>
        <v>0</v>
      </c>
    </row>
    <row r="413" spans="1:4">
      <c r="A413" s="7" t="s">
        <v>1091</v>
      </c>
      <c r="B413" s="669" t="s">
        <v>962</v>
      </c>
      <c r="C413" s="48">
        <f>'MAL2T-2020A.XLS'!K230</f>
        <v>0</v>
      </c>
      <c r="D413" s="48">
        <f>'MAL2T-2020A.XLS'!$K$230</f>
        <v>0</v>
      </c>
    </row>
    <row r="414" spans="1:4">
      <c r="A414" s="7" t="s">
        <v>1091</v>
      </c>
      <c r="B414" s="662" t="s">
        <v>925</v>
      </c>
      <c r="C414" s="48">
        <f>'MAL2T-2020A.XLS'!K231</f>
        <v>0</v>
      </c>
      <c r="D414" s="48">
        <f>'MAL2T-2020A.XLS'!$K$231</f>
        <v>0</v>
      </c>
    </row>
    <row r="415" spans="1:4">
      <c r="A415" s="7" t="s">
        <v>1091</v>
      </c>
      <c r="B415" s="662" t="s">
        <v>1174</v>
      </c>
      <c r="C415" s="48" t="str">
        <f>'MAL2T-2020A.XLS'!K232</f>
        <v>xxxx</v>
      </c>
      <c r="D415" s="48" t="str">
        <f>'MAL2T-2020A.XLS'!$K$232</f>
        <v>xxxx</v>
      </c>
    </row>
    <row r="416" spans="1:4" ht="40.5" customHeight="1">
      <c r="A416" s="7" t="s">
        <v>1091</v>
      </c>
      <c r="B416" s="662" t="s">
        <v>926</v>
      </c>
      <c r="C416" s="48" t="str">
        <f>'MAL2T-2020A.XLS'!K233</f>
        <v>xxxx</v>
      </c>
      <c r="D416" s="48" t="str">
        <f>'MAL2T-2020A.XLS'!$K$233</f>
        <v>xxxx</v>
      </c>
    </row>
    <row r="417" spans="1:12">
      <c r="A417" s="7" t="s">
        <v>1091</v>
      </c>
      <c r="B417" s="662" t="s">
        <v>927</v>
      </c>
      <c r="C417" s="48" t="str">
        <f>'MAL2T-2020A.XLS'!K234</f>
        <v>xxxx</v>
      </c>
      <c r="D417" s="48" t="str">
        <f>'MAL2T-2020A.XLS'!$K$234</f>
        <v>xxxx</v>
      </c>
    </row>
    <row r="418" spans="1:12">
      <c r="A418" s="7" t="s">
        <v>1091</v>
      </c>
      <c r="B418" s="662" t="s">
        <v>928</v>
      </c>
      <c r="C418" s="48" t="str">
        <f>'MAL2T-2020A.XLS'!K235</f>
        <v>xxxx</v>
      </c>
      <c r="D418" s="48" t="str">
        <f>'MAL2T-2020A.XLS'!$K$235</f>
        <v>xxxx</v>
      </c>
    </row>
    <row r="419" spans="1:12" ht="13.5" thickBot="1">
      <c r="A419" s="7" t="s">
        <v>1091</v>
      </c>
      <c r="B419" s="675" t="s">
        <v>929</v>
      </c>
      <c r="C419" s="48" t="str">
        <f>'MAL2T-2020A.XLS'!K236</f>
        <v>xxxx</v>
      </c>
      <c r="D419" s="48" t="str">
        <f>'MAL2T-2020A.XLS'!$K$236</f>
        <v>xxxx</v>
      </c>
      <c r="L419" s="7" t="s">
        <v>135</v>
      </c>
    </row>
    <row r="420" spans="1:12" ht="13.5" thickBot="1">
      <c r="A420" s="7" t="s">
        <v>1091</v>
      </c>
      <c r="B420" s="587" t="s">
        <v>963</v>
      </c>
      <c r="C420" s="48">
        <f>'MAL2T-2020A.XLS'!K237</f>
        <v>0</v>
      </c>
      <c r="D420" s="48">
        <f>'MAL2T-2020A.XLS'!$K$237</f>
        <v>0</v>
      </c>
    </row>
    <row r="421" spans="1:12" ht="13.5" thickBot="1">
      <c r="A421" s="7" t="s">
        <v>1091</v>
      </c>
      <c r="B421" s="590" t="s">
        <v>966</v>
      </c>
      <c r="C421" s="48">
        <f>'MAL2T-2020A.XLS'!K238</f>
        <v>0</v>
      </c>
      <c r="D421" s="48">
        <f>'MAL2T-2020A.XLS'!$K$238</f>
        <v>0</v>
      </c>
    </row>
    <row r="422" spans="1:12" ht="13.5" thickBot="1">
      <c r="A422" s="7" t="s">
        <v>1091</v>
      </c>
      <c r="B422" s="590" t="s">
        <v>944</v>
      </c>
      <c r="C422" s="48">
        <f>'MAL2T-2020A.XLS'!K239</f>
        <v>0</v>
      </c>
      <c r="D422" s="48">
        <f>'MAL2T-2020A.XLS'!$K$239</f>
        <v>0</v>
      </c>
    </row>
    <row r="423" spans="1:12" ht="13.5" thickBot="1">
      <c r="A423" s="7" t="s">
        <v>1091</v>
      </c>
      <c r="B423" s="590" t="s">
        <v>945</v>
      </c>
      <c r="C423" s="48">
        <f>'MAL2T-2020A.XLS'!K240</f>
        <v>0</v>
      </c>
      <c r="D423" s="48">
        <f>'MAL2T-2020A.XLS'!$K$240</f>
        <v>0</v>
      </c>
    </row>
    <row r="424" spans="1:12">
      <c r="A424" s="7" t="s">
        <v>1091</v>
      </c>
      <c r="B424" s="362"/>
      <c r="C424" s="48"/>
      <c r="D424" s="48"/>
    </row>
    <row r="425" spans="1:12" ht="13.5" thickBot="1">
      <c r="A425" s="7" t="s">
        <v>1091</v>
      </c>
      <c r="B425" s="4"/>
      <c r="C425" s="48"/>
      <c r="D425" s="48"/>
    </row>
    <row r="426" spans="1:12" ht="13.5" thickBot="1">
      <c r="A426" s="7" t="s">
        <v>1091</v>
      </c>
      <c r="B426" s="858" t="s">
        <v>931</v>
      </c>
      <c r="C426" s="48"/>
      <c r="D426" s="48"/>
    </row>
    <row r="427" spans="1:12">
      <c r="A427" s="7" t="s">
        <v>1091</v>
      </c>
      <c r="B427" s="693" t="s">
        <v>932</v>
      </c>
      <c r="C427" s="48">
        <f>'MAL2T-2020A.XLS'!I246</f>
        <v>0</v>
      </c>
      <c r="D427" s="48">
        <f>'MAL2T-2020A.XLS'!$I$246</f>
        <v>0</v>
      </c>
    </row>
    <row r="428" spans="1:12">
      <c r="A428" s="7" t="s">
        <v>1091</v>
      </c>
      <c r="B428" s="588" t="s">
        <v>933</v>
      </c>
      <c r="C428" s="48">
        <f>'MAL2T-2020A.XLS'!I247</f>
        <v>0</v>
      </c>
      <c r="D428" s="48">
        <f>'MAL2T-2020A.XLS'!$I$247</f>
        <v>0</v>
      </c>
    </row>
    <row r="429" spans="1:12" ht="13.5" thickBot="1">
      <c r="A429" s="7" t="s">
        <v>1091</v>
      </c>
      <c r="B429" s="587" t="s">
        <v>934</v>
      </c>
      <c r="C429" s="932" t="e">
        <f>'MAL2T-2020A.XLS'!I248</f>
        <v>#DIV/0!</v>
      </c>
      <c r="D429" s="932" t="e">
        <f>'MAL2T-2020A.XLS'!$I$248</f>
        <v>#DIV/0!</v>
      </c>
    </row>
    <row r="430" spans="1:12">
      <c r="A430" s="7" t="s">
        <v>1091</v>
      </c>
      <c r="B430" s="693" t="s">
        <v>935</v>
      </c>
      <c r="C430" s="48">
        <f>'MAL2T-2020A.XLS'!I249</f>
        <v>0</v>
      </c>
      <c r="D430" s="48">
        <f>'MAL2T-2020A.XLS'!$I$249</f>
        <v>0</v>
      </c>
    </row>
    <row r="431" spans="1:12">
      <c r="A431" s="7" t="s">
        <v>1091</v>
      </c>
      <c r="B431" s="588" t="s">
        <v>936</v>
      </c>
      <c r="C431" s="48">
        <f>'MAL2T-2020A.XLS'!I250</f>
        <v>0</v>
      </c>
      <c r="D431" s="48">
        <f>'MAL2T-2020A.XLS'!$I$250</f>
        <v>0</v>
      </c>
    </row>
    <row r="432" spans="1:12" ht="13.5" thickBot="1">
      <c r="A432" s="7" t="s">
        <v>1091</v>
      </c>
      <c r="B432" s="587" t="s">
        <v>937</v>
      </c>
      <c r="C432" s="932" t="e">
        <f>'MAL2T-2020A.XLS'!I251</f>
        <v>#DIV/0!</v>
      </c>
      <c r="D432" s="932" t="e">
        <f>'MAL2T-2020A.XLS'!$I$251</f>
        <v>#DIV/0!</v>
      </c>
    </row>
    <row r="433" spans="1:4">
      <c r="A433" s="7" t="s">
        <v>1091</v>
      </c>
      <c r="B433" s="362"/>
      <c r="C433" s="48"/>
      <c r="D433" s="48"/>
    </row>
    <row r="434" spans="1:4" hidden="1">
      <c r="A434" s="7" t="s">
        <v>314</v>
      </c>
      <c r="B434" s="1013"/>
      <c r="C434" s="48"/>
      <c r="D434" s="48"/>
    </row>
    <row r="435" spans="1:4" hidden="1">
      <c r="A435" s="7" t="s">
        <v>314</v>
      </c>
      <c r="B435" s="1064" t="s">
        <v>1011</v>
      </c>
      <c r="C435" s="1065"/>
      <c r="D435" s="1066"/>
    </row>
    <row r="436" spans="1:4" ht="13.5" hidden="1" thickBot="1">
      <c r="A436" s="7" t="s">
        <v>314</v>
      </c>
      <c r="B436" s="1067"/>
      <c r="C436" s="1068"/>
      <c r="D436" s="1069"/>
    </row>
    <row r="437" spans="1:4" ht="27.75" hidden="1" thickBot="1">
      <c r="A437" s="7" t="s">
        <v>314</v>
      </c>
      <c r="B437" s="1063" t="s">
        <v>1031</v>
      </c>
      <c r="C437" s="1062"/>
      <c r="D437" s="1062"/>
    </row>
    <row r="438" spans="1:4" ht="13.5" hidden="1" thickBot="1">
      <c r="A438" s="7" t="s">
        <v>314</v>
      </c>
      <c r="B438" s="712" t="s">
        <v>847</v>
      </c>
      <c r="C438" s="1072">
        <f>'MAL2T-2020A.XLS'!E280</f>
        <v>0</v>
      </c>
      <c r="D438" s="283"/>
    </row>
    <row r="439" spans="1:4" hidden="1">
      <c r="A439" s="7" t="s">
        <v>314</v>
      </c>
      <c r="B439" s="838" t="s">
        <v>848</v>
      </c>
      <c r="C439" s="7">
        <f>'MAL2T-2020A.XLS'!E281</f>
        <v>0</v>
      </c>
      <c r="D439" s="283"/>
    </row>
    <row r="440" spans="1:4" ht="13.5" hidden="1" thickBot="1">
      <c r="A440" s="7" t="s">
        <v>314</v>
      </c>
      <c r="B440" s="719" t="s">
        <v>849</v>
      </c>
      <c r="C440" s="7">
        <f>'MAL2T-2020A.XLS'!E282</f>
        <v>0</v>
      </c>
      <c r="D440" s="283"/>
    </row>
    <row r="441" spans="1:4" hidden="1">
      <c r="A441" s="7" t="s">
        <v>314</v>
      </c>
      <c r="B441" s="716" t="s">
        <v>850</v>
      </c>
      <c r="C441" s="7">
        <f>'MAL2T-2020A.XLS'!E283</f>
        <v>0</v>
      </c>
      <c r="D441" s="283"/>
    </row>
    <row r="442" spans="1:4" hidden="1">
      <c r="A442" s="7" t="s">
        <v>314</v>
      </c>
      <c r="B442" s="725" t="s">
        <v>849</v>
      </c>
      <c r="C442" s="7">
        <f>'MAL2T-2020A.XLS'!E284</f>
        <v>0</v>
      </c>
      <c r="D442" s="283"/>
    </row>
    <row r="443" spans="1:4" ht="13.5" hidden="1" thickBot="1">
      <c r="A443" s="7" t="s">
        <v>314</v>
      </c>
      <c r="B443" s="719" t="s">
        <v>889</v>
      </c>
      <c r="C443" s="7" t="str">
        <f>'MAL2T-2020A.XLS'!E285</f>
        <v>xxxx</v>
      </c>
      <c r="D443" s="283"/>
    </row>
    <row r="444" spans="1:4" hidden="1">
      <c r="A444" s="7" t="s">
        <v>314</v>
      </c>
      <c r="B444" s="716" t="s">
        <v>851</v>
      </c>
      <c r="C444" s="7">
        <f>'MAL2T-2020A.XLS'!E286</f>
        <v>0</v>
      </c>
      <c r="D444" s="283"/>
    </row>
    <row r="445" spans="1:4" hidden="1">
      <c r="A445" s="7" t="s">
        <v>314</v>
      </c>
      <c r="B445" s="725" t="s">
        <v>849</v>
      </c>
      <c r="C445" s="7">
        <f>'MAL2T-2020A.XLS'!E287</f>
        <v>0</v>
      </c>
      <c r="D445" s="283"/>
    </row>
    <row r="446" spans="1:4" ht="13.5" hidden="1" thickBot="1">
      <c r="A446" s="7" t="s">
        <v>314</v>
      </c>
      <c r="B446" s="719" t="s">
        <v>852</v>
      </c>
      <c r="C446" s="7" t="str">
        <f>'MAL2T-2020A.XLS'!E288</f>
        <v>xxxx</v>
      </c>
      <c r="D446" s="283"/>
    </row>
    <row r="447" spans="1:4" hidden="1">
      <c r="A447" s="7" t="s">
        <v>314</v>
      </c>
      <c r="B447" s="716" t="s">
        <v>853</v>
      </c>
      <c r="C447" s="7">
        <f>'MAL2T-2020A.XLS'!E289</f>
        <v>0</v>
      </c>
      <c r="D447" s="283"/>
    </row>
    <row r="448" spans="1:4" hidden="1">
      <c r="A448" s="7" t="s">
        <v>314</v>
      </c>
      <c r="B448" s="725" t="s">
        <v>849</v>
      </c>
      <c r="C448" s="7">
        <f>'MAL2T-2020A.XLS'!E290</f>
        <v>0</v>
      </c>
      <c r="D448" s="283"/>
    </row>
    <row r="449" spans="1:4" ht="13.5" hidden="1" thickBot="1">
      <c r="A449" s="7" t="s">
        <v>314</v>
      </c>
      <c r="B449" s="719" t="s">
        <v>854</v>
      </c>
      <c r="C449" s="7" t="str">
        <f>'MAL2T-2020A.XLS'!E291</f>
        <v>xxxx</v>
      </c>
      <c r="D449" s="283"/>
    </row>
    <row r="450" spans="1:4" hidden="1">
      <c r="A450" s="7" t="s">
        <v>314</v>
      </c>
      <c r="B450" s="716" t="s">
        <v>855</v>
      </c>
      <c r="C450" s="7">
        <f>'MAL2T-2020A.XLS'!E292</f>
        <v>0</v>
      </c>
      <c r="D450" s="283"/>
    </row>
    <row r="451" spans="1:4" hidden="1">
      <c r="A451" s="7" t="s">
        <v>314</v>
      </c>
      <c r="B451" s="725" t="s">
        <v>849</v>
      </c>
      <c r="C451" s="7">
        <f>'MAL2T-2020A.XLS'!E293</f>
        <v>0</v>
      </c>
      <c r="D451" s="283"/>
    </row>
    <row r="452" spans="1:4" ht="13.5" hidden="1" thickBot="1">
      <c r="A452" s="7" t="s">
        <v>314</v>
      </c>
      <c r="B452" s="719" t="s">
        <v>856</v>
      </c>
      <c r="C452" s="7" t="str">
        <f>'MAL2T-2020A.XLS'!E294</f>
        <v>xxxx</v>
      </c>
      <c r="D452" s="283"/>
    </row>
    <row r="453" spans="1:4" hidden="1">
      <c r="A453" s="7" t="s">
        <v>314</v>
      </c>
      <c r="B453" s="716" t="s">
        <v>857</v>
      </c>
      <c r="C453" s="7">
        <f>'MAL2T-2020A.XLS'!E295</f>
        <v>0</v>
      </c>
      <c r="D453" s="283"/>
    </row>
    <row r="454" spans="1:4" hidden="1">
      <c r="A454" s="7" t="s">
        <v>314</v>
      </c>
      <c r="B454" s="725" t="s">
        <v>849</v>
      </c>
      <c r="C454" s="7">
        <f>'MAL2T-2020A.XLS'!E296</f>
        <v>0</v>
      </c>
      <c r="D454" s="283"/>
    </row>
    <row r="455" spans="1:4" ht="13.5" hidden="1" thickBot="1">
      <c r="A455" s="7" t="s">
        <v>314</v>
      </c>
      <c r="B455" s="719" t="s">
        <v>858</v>
      </c>
      <c r="C455" s="7" t="str">
        <f>'MAL2T-2020A.XLS'!E297</f>
        <v>xxxx</v>
      </c>
      <c r="D455" s="283"/>
    </row>
    <row r="456" spans="1:4" hidden="1">
      <c r="A456" s="7" t="s">
        <v>314</v>
      </c>
      <c r="B456" s="726" t="s">
        <v>859</v>
      </c>
      <c r="C456" s="7">
        <f>'MAL2T-2020A.XLS'!E298</f>
        <v>0</v>
      </c>
      <c r="D456" s="283"/>
    </row>
    <row r="457" spans="1:4" hidden="1">
      <c r="A457" s="7" t="s">
        <v>314</v>
      </c>
      <c r="B457" s="725" t="s">
        <v>849</v>
      </c>
      <c r="C457" s="7">
        <f>'MAL2T-2020A.XLS'!E299</f>
        <v>0</v>
      </c>
      <c r="D457" s="283"/>
    </row>
    <row r="458" spans="1:4" ht="13.5" hidden="1" thickBot="1">
      <c r="A458" s="7" t="s">
        <v>314</v>
      </c>
      <c r="B458" s="719" t="s">
        <v>860</v>
      </c>
      <c r="C458" s="7" t="str">
        <f>'MAL2T-2020A.XLS'!E300</f>
        <v>xxxx</v>
      </c>
      <c r="D458" s="283"/>
    </row>
    <row r="459" spans="1:4" ht="13.5" hidden="1" thickBot="1">
      <c r="A459" s="7" t="s">
        <v>314</v>
      </c>
      <c r="B459" s="719" t="str">
        <f>'MAL2T-2020A.XLS'!B301</f>
        <v>KONTROLLSUM pkt. 1.1 - 1.6</v>
      </c>
      <c r="C459" s="7">
        <f>'MAL2T-2020A.XLS'!E301</f>
        <v>0</v>
      </c>
      <c r="D459" s="283"/>
    </row>
    <row r="460" spans="1:4" ht="27.75" hidden="1" thickBot="1">
      <c r="A460" s="7" t="s">
        <v>314</v>
      </c>
      <c r="B460" s="1063" t="s">
        <v>1032</v>
      </c>
      <c r="C460" s="48"/>
      <c r="D460" s="48"/>
    </row>
    <row r="461" spans="1:4" ht="13.5" hidden="1" thickBot="1">
      <c r="A461" s="7" t="s">
        <v>314</v>
      </c>
      <c r="B461" s="712" t="s">
        <v>847</v>
      </c>
      <c r="C461" s="48">
        <f>'MAL2T-2020A.XLS'!F280</f>
        <v>0</v>
      </c>
      <c r="D461" s="48"/>
    </row>
    <row r="462" spans="1:4" hidden="1">
      <c r="A462" s="7" t="s">
        <v>314</v>
      </c>
      <c r="B462" s="838" t="s">
        <v>848</v>
      </c>
      <c r="C462" s="48">
        <f>'MAL2T-2020A.XLS'!F281</f>
        <v>0</v>
      </c>
      <c r="D462" s="48"/>
    </row>
    <row r="463" spans="1:4" ht="13.5" hidden="1" thickBot="1">
      <c r="A463" s="7" t="s">
        <v>314</v>
      </c>
      <c r="B463" s="719" t="s">
        <v>849</v>
      </c>
      <c r="C463" s="48">
        <f>'MAL2T-2020A.XLS'!F282</f>
        <v>0</v>
      </c>
      <c r="D463" s="48"/>
    </row>
    <row r="464" spans="1:4" hidden="1">
      <c r="A464" s="7" t="s">
        <v>314</v>
      </c>
      <c r="B464" s="716" t="s">
        <v>850</v>
      </c>
      <c r="C464" s="48">
        <f>'MAL2T-2020A.XLS'!F283</f>
        <v>0</v>
      </c>
      <c r="D464" s="48"/>
    </row>
    <row r="465" spans="1:4" hidden="1">
      <c r="A465" s="7" t="s">
        <v>314</v>
      </c>
      <c r="B465" s="725" t="s">
        <v>849</v>
      </c>
      <c r="C465" s="48">
        <f>'MAL2T-2020A.XLS'!F284</f>
        <v>0</v>
      </c>
      <c r="D465" s="48"/>
    </row>
    <row r="466" spans="1:4" ht="13.5" hidden="1" thickBot="1">
      <c r="A466" s="7" t="s">
        <v>314</v>
      </c>
      <c r="B466" s="719" t="s">
        <v>889</v>
      </c>
      <c r="C466" s="48" t="str">
        <f>'MAL2T-2020A.XLS'!F285</f>
        <v>xxxx</v>
      </c>
      <c r="D466" s="48"/>
    </row>
    <row r="467" spans="1:4" hidden="1">
      <c r="A467" s="7" t="s">
        <v>314</v>
      </c>
      <c r="B467" s="716" t="s">
        <v>851</v>
      </c>
      <c r="C467" s="48">
        <f>'MAL2T-2020A.XLS'!F286</f>
        <v>0</v>
      </c>
      <c r="D467" s="48"/>
    </row>
    <row r="468" spans="1:4" hidden="1">
      <c r="A468" s="7" t="s">
        <v>314</v>
      </c>
      <c r="B468" s="725" t="s">
        <v>849</v>
      </c>
      <c r="C468" s="48">
        <f>'MAL2T-2020A.XLS'!F287</f>
        <v>0</v>
      </c>
      <c r="D468" s="48"/>
    </row>
    <row r="469" spans="1:4" ht="13.5" hidden="1" thickBot="1">
      <c r="A469" s="7" t="s">
        <v>314</v>
      </c>
      <c r="B469" s="719" t="s">
        <v>852</v>
      </c>
      <c r="C469" s="48" t="str">
        <f>'MAL2T-2020A.XLS'!F288</f>
        <v>xxxx</v>
      </c>
      <c r="D469" s="48"/>
    </row>
    <row r="470" spans="1:4" hidden="1">
      <c r="A470" s="7" t="s">
        <v>314</v>
      </c>
      <c r="B470" s="716" t="s">
        <v>853</v>
      </c>
      <c r="C470" s="48">
        <f>'MAL2T-2020A.XLS'!F289</f>
        <v>0</v>
      </c>
      <c r="D470" s="48"/>
    </row>
    <row r="471" spans="1:4" hidden="1">
      <c r="A471" s="7" t="s">
        <v>314</v>
      </c>
      <c r="B471" s="725" t="s">
        <v>849</v>
      </c>
      <c r="C471" s="48">
        <f>'MAL2T-2020A.XLS'!F290</f>
        <v>0</v>
      </c>
      <c r="D471" s="48"/>
    </row>
    <row r="472" spans="1:4" ht="13.5" hidden="1" thickBot="1">
      <c r="A472" s="7" t="s">
        <v>314</v>
      </c>
      <c r="B472" s="719" t="s">
        <v>854</v>
      </c>
      <c r="C472" s="48" t="str">
        <f>'MAL2T-2020A.XLS'!F291</f>
        <v>xxxx</v>
      </c>
      <c r="D472" s="48"/>
    </row>
    <row r="473" spans="1:4" hidden="1">
      <c r="A473" s="7" t="s">
        <v>314</v>
      </c>
      <c r="B473" s="716" t="s">
        <v>855</v>
      </c>
      <c r="C473" s="48">
        <f>'MAL2T-2020A.XLS'!F292</f>
        <v>0</v>
      </c>
      <c r="D473" s="48"/>
    </row>
    <row r="474" spans="1:4" hidden="1">
      <c r="A474" s="7" t="s">
        <v>314</v>
      </c>
      <c r="B474" s="725" t="s">
        <v>849</v>
      </c>
      <c r="C474" s="48">
        <f>'MAL2T-2020A.XLS'!F293</f>
        <v>0</v>
      </c>
      <c r="D474" s="48"/>
    </row>
    <row r="475" spans="1:4" ht="13.5" hidden="1" thickBot="1">
      <c r="A475" s="7" t="s">
        <v>314</v>
      </c>
      <c r="B475" s="719" t="s">
        <v>856</v>
      </c>
      <c r="C475" s="48" t="str">
        <f>'MAL2T-2020A.XLS'!F294</f>
        <v>xxxx</v>
      </c>
      <c r="D475" s="48"/>
    </row>
    <row r="476" spans="1:4" hidden="1">
      <c r="A476" s="7" t="s">
        <v>314</v>
      </c>
      <c r="B476" s="716" t="s">
        <v>857</v>
      </c>
      <c r="C476" s="48">
        <f>'MAL2T-2020A.XLS'!F295</f>
        <v>0</v>
      </c>
      <c r="D476" s="48"/>
    </row>
    <row r="477" spans="1:4" hidden="1">
      <c r="A477" s="7" t="s">
        <v>314</v>
      </c>
      <c r="B477" s="725" t="s">
        <v>849</v>
      </c>
      <c r="C477" s="48">
        <f>'MAL2T-2020A.XLS'!F296</f>
        <v>0</v>
      </c>
      <c r="D477" s="48"/>
    </row>
    <row r="478" spans="1:4" ht="13.5" hidden="1" thickBot="1">
      <c r="A478" s="7" t="s">
        <v>314</v>
      </c>
      <c r="B478" s="719" t="s">
        <v>858</v>
      </c>
      <c r="C478" s="48" t="str">
        <f>'MAL2T-2020A.XLS'!F297</f>
        <v>xxxx</v>
      </c>
      <c r="D478" s="48"/>
    </row>
    <row r="479" spans="1:4" hidden="1">
      <c r="A479" s="7" t="s">
        <v>314</v>
      </c>
      <c r="B479" s="726" t="s">
        <v>859</v>
      </c>
      <c r="C479" s="48">
        <f>'MAL2T-2020A.XLS'!F298</f>
        <v>0</v>
      </c>
      <c r="D479" s="48"/>
    </row>
    <row r="480" spans="1:4" hidden="1">
      <c r="A480" s="7" t="s">
        <v>314</v>
      </c>
      <c r="B480" s="725" t="s">
        <v>849</v>
      </c>
      <c r="C480" s="48">
        <f>'MAL2T-2020A.XLS'!F299</f>
        <v>0</v>
      </c>
      <c r="D480" s="48"/>
    </row>
    <row r="481" spans="1:4" ht="13.5" hidden="1" thickBot="1">
      <c r="A481" s="7" t="s">
        <v>314</v>
      </c>
      <c r="B481" s="719" t="s">
        <v>860</v>
      </c>
      <c r="C481" s="48" t="str">
        <f>'MAL2T-2020A.XLS'!F300</f>
        <v>xxxx</v>
      </c>
      <c r="D481" s="48"/>
    </row>
    <row r="482" spans="1:4" ht="13.5" hidden="1" thickBot="1">
      <c r="A482" s="7" t="s">
        <v>314</v>
      </c>
      <c r="B482" s="719" t="s">
        <v>861</v>
      </c>
      <c r="C482" s="48">
        <f>'MAL2T-2020A.XLS'!F301</f>
        <v>0</v>
      </c>
      <c r="D482" s="48"/>
    </row>
    <row r="483" spans="1:4" ht="27.75" hidden="1" thickBot="1">
      <c r="A483" s="7" t="s">
        <v>314</v>
      </c>
      <c r="B483" s="1063" t="s">
        <v>1033</v>
      </c>
      <c r="C483" s="48"/>
      <c r="D483" s="48"/>
    </row>
    <row r="484" spans="1:4" ht="13.5" hidden="1" thickBot="1">
      <c r="A484" s="7" t="s">
        <v>314</v>
      </c>
      <c r="B484" s="712" t="s">
        <v>847</v>
      </c>
      <c r="C484" s="48">
        <f>'MAL2T-2020A.XLS'!G280</f>
        <v>0</v>
      </c>
      <c r="D484" s="48"/>
    </row>
    <row r="485" spans="1:4" hidden="1">
      <c r="A485" s="7" t="s">
        <v>314</v>
      </c>
      <c r="B485" s="838" t="s">
        <v>848</v>
      </c>
      <c r="C485" s="48">
        <f>'MAL2T-2020A.XLS'!G281</f>
        <v>0</v>
      </c>
      <c r="D485" s="48"/>
    </row>
    <row r="486" spans="1:4" ht="13.5" hidden="1" thickBot="1">
      <c r="A486" s="7" t="s">
        <v>314</v>
      </c>
      <c r="B486" s="719" t="s">
        <v>849</v>
      </c>
      <c r="C486" s="48">
        <f>'MAL2T-2020A.XLS'!G282</f>
        <v>0</v>
      </c>
      <c r="D486" s="48"/>
    </row>
    <row r="487" spans="1:4" hidden="1">
      <c r="A487" s="7" t="s">
        <v>314</v>
      </c>
      <c r="B487" s="716" t="s">
        <v>850</v>
      </c>
      <c r="C487" s="48">
        <f>'MAL2T-2020A.XLS'!G283</f>
        <v>0</v>
      </c>
      <c r="D487" s="48"/>
    </row>
    <row r="488" spans="1:4" hidden="1">
      <c r="A488" s="7" t="s">
        <v>314</v>
      </c>
      <c r="B488" s="725" t="s">
        <v>849</v>
      </c>
      <c r="C488" s="48">
        <f>'MAL2T-2020A.XLS'!G284</f>
        <v>0</v>
      </c>
      <c r="D488" s="48"/>
    </row>
    <row r="489" spans="1:4" ht="13.5" hidden="1" thickBot="1">
      <c r="A489" s="7" t="s">
        <v>314</v>
      </c>
      <c r="B489" s="719" t="s">
        <v>889</v>
      </c>
      <c r="C489" s="48" t="str">
        <f>'MAL2T-2020A.XLS'!G285</f>
        <v>xxxx</v>
      </c>
      <c r="D489" s="48"/>
    </row>
    <row r="490" spans="1:4" hidden="1">
      <c r="A490" s="7" t="s">
        <v>314</v>
      </c>
      <c r="B490" s="716" t="s">
        <v>851</v>
      </c>
      <c r="C490" s="48">
        <f>'MAL2T-2020A.XLS'!G286</f>
        <v>0</v>
      </c>
      <c r="D490" s="48"/>
    </row>
    <row r="491" spans="1:4" hidden="1">
      <c r="A491" s="7" t="s">
        <v>314</v>
      </c>
      <c r="B491" s="725" t="s">
        <v>849</v>
      </c>
      <c r="C491" s="48">
        <f>'MAL2T-2020A.XLS'!G287</f>
        <v>0</v>
      </c>
      <c r="D491" s="48"/>
    </row>
    <row r="492" spans="1:4" ht="13.5" hidden="1" thickBot="1">
      <c r="A492" s="7" t="s">
        <v>314</v>
      </c>
      <c r="B492" s="719" t="s">
        <v>852</v>
      </c>
      <c r="C492" s="48" t="str">
        <f>'MAL2T-2020A.XLS'!G288</f>
        <v>xxxx</v>
      </c>
      <c r="D492" s="48"/>
    </row>
    <row r="493" spans="1:4" hidden="1">
      <c r="A493" s="7" t="s">
        <v>314</v>
      </c>
      <c r="B493" s="716" t="s">
        <v>853</v>
      </c>
      <c r="C493" s="48">
        <f>'MAL2T-2020A.XLS'!G289</f>
        <v>0</v>
      </c>
      <c r="D493" s="48"/>
    </row>
    <row r="494" spans="1:4" hidden="1">
      <c r="A494" s="7" t="s">
        <v>314</v>
      </c>
      <c r="B494" s="725" t="s">
        <v>849</v>
      </c>
      <c r="C494" s="48">
        <f>'MAL2T-2020A.XLS'!G290</f>
        <v>0</v>
      </c>
      <c r="D494" s="48"/>
    </row>
    <row r="495" spans="1:4" ht="13.5" hidden="1" thickBot="1">
      <c r="A495" s="7" t="s">
        <v>314</v>
      </c>
      <c r="B495" s="719" t="s">
        <v>854</v>
      </c>
      <c r="C495" s="48" t="str">
        <f>'MAL2T-2020A.XLS'!G291</f>
        <v>xxxx</v>
      </c>
      <c r="D495" s="48"/>
    </row>
    <row r="496" spans="1:4" hidden="1">
      <c r="A496" s="7" t="s">
        <v>314</v>
      </c>
      <c r="B496" s="716" t="s">
        <v>855</v>
      </c>
      <c r="C496" s="48">
        <f>'MAL2T-2020A.XLS'!G292</f>
        <v>0</v>
      </c>
      <c r="D496" s="48"/>
    </row>
    <row r="497" spans="1:8" hidden="1">
      <c r="A497" s="7" t="s">
        <v>314</v>
      </c>
      <c r="B497" s="725" t="s">
        <v>849</v>
      </c>
      <c r="C497" s="48">
        <f>'MAL2T-2020A.XLS'!G293</f>
        <v>0</v>
      </c>
      <c r="D497" s="48"/>
    </row>
    <row r="498" spans="1:8" ht="13.5" hidden="1" thickBot="1">
      <c r="A498" s="7" t="s">
        <v>314</v>
      </c>
      <c r="B498" s="719" t="s">
        <v>856</v>
      </c>
      <c r="C498" s="48" t="str">
        <f>'MAL2T-2020A.XLS'!G294</f>
        <v>xxxx</v>
      </c>
      <c r="D498" s="48"/>
    </row>
    <row r="499" spans="1:8" hidden="1">
      <c r="A499" s="7" t="s">
        <v>314</v>
      </c>
      <c r="B499" s="716" t="s">
        <v>857</v>
      </c>
      <c r="C499" s="48">
        <f>'MAL2T-2020A.XLS'!G295</f>
        <v>0</v>
      </c>
      <c r="D499" s="48"/>
    </row>
    <row r="500" spans="1:8" hidden="1">
      <c r="A500" s="7" t="s">
        <v>314</v>
      </c>
      <c r="B500" s="725" t="s">
        <v>849</v>
      </c>
      <c r="C500" s="48">
        <f>'MAL2T-2020A.XLS'!G296</f>
        <v>0</v>
      </c>
      <c r="D500" s="48"/>
    </row>
    <row r="501" spans="1:8" ht="13.5" hidden="1" thickBot="1">
      <c r="A501" s="7" t="s">
        <v>314</v>
      </c>
      <c r="B501" s="719" t="s">
        <v>858</v>
      </c>
      <c r="C501" s="48" t="str">
        <f>'MAL2T-2020A.XLS'!G297</f>
        <v>xxxx</v>
      </c>
      <c r="D501" s="48"/>
    </row>
    <row r="502" spans="1:8" hidden="1">
      <c r="A502" s="7" t="s">
        <v>314</v>
      </c>
      <c r="B502" s="726" t="s">
        <v>859</v>
      </c>
      <c r="C502" s="48">
        <f>'MAL2T-2020A.XLS'!G298</f>
        <v>0</v>
      </c>
      <c r="D502" s="48"/>
    </row>
    <row r="503" spans="1:8" hidden="1">
      <c r="A503" s="7" t="s">
        <v>314</v>
      </c>
      <c r="B503" s="725" t="s">
        <v>849</v>
      </c>
      <c r="C503" s="48">
        <f>'MAL2T-2020A.XLS'!G299</f>
        <v>0</v>
      </c>
      <c r="D503" s="48"/>
    </row>
    <row r="504" spans="1:8" ht="13.5" hidden="1" thickBot="1">
      <c r="A504" s="7" t="s">
        <v>314</v>
      </c>
      <c r="B504" s="719" t="s">
        <v>860</v>
      </c>
      <c r="C504" s="48" t="str">
        <f>'MAL2T-2020A.XLS'!G300</f>
        <v>xxxx</v>
      </c>
      <c r="D504" s="48"/>
    </row>
    <row r="505" spans="1:8" ht="13.5" hidden="1" thickBot="1">
      <c r="A505" s="7" t="s">
        <v>314</v>
      </c>
      <c r="B505" s="719" t="s">
        <v>861</v>
      </c>
      <c r="C505" s="48">
        <f>'MAL2T-2020A.XLS'!G301</f>
        <v>0</v>
      </c>
      <c r="D505" s="48"/>
      <c r="H505" s="7" t="s">
        <v>135</v>
      </c>
    </row>
    <row r="506" spans="1:8" ht="27.75" hidden="1" thickBot="1">
      <c r="A506" s="7" t="s">
        <v>314</v>
      </c>
      <c r="B506" s="1063" t="s">
        <v>1034</v>
      </c>
      <c r="C506" s="48"/>
      <c r="D506" s="48"/>
    </row>
    <row r="507" spans="1:8" ht="13.5" hidden="1" thickBot="1">
      <c r="A507" s="7" t="s">
        <v>314</v>
      </c>
      <c r="B507" s="712" t="s">
        <v>847</v>
      </c>
      <c r="C507" s="48">
        <f>'MAL2T-2020A.XLS'!H280</f>
        <v>0</v>
      </c>
      <c r="D507" s="48"/>
    </row>
    <row r="508" spans="1:8" hidden="1">
      <c r="A508" s="7" t="s">
        <v>314</v>
      </c>
      <c r="B508" s="838" t="s">
        <v>848</v>
      </c>
      <c r="C508" s="48">
        <f>'MAL2T-2020A.XLS'!H281</f>
        <v>0</v>
      </c>
      <c r="D508" s="48"/>
    </row>
    <row r="509" spans="1:8" ht="13.5" hidden="1" thickBot="1">
      <c r="A509" s="7" t="s">
        <v>314</v>
      </c>
      <c r="B509" s="719" t="s">
        <v>849</v>
      </c>
      <c r="C509" s="48">
        <f>'MAL2T-2020A.XLS'!H282</f>
        <v>0</v>
      </c>
      <c r="D509" s="48"/>
    </row>
    <row r="510" spans="1:8" hidden="1">
      <c r="A510" s="7" t="s">
        <v>314</v>
      </c>
      <c r="B510" s="716" t="s">
        <v>850</v>
      </c>
      <c r="C510" s="48">
        <f>'MAL2T-2020A.XLS'!H283</f>
        <v>0</v>
      </c>
      <c r="D510" s="48"/>
    </row>
    <row r="511" spans="1:8" hidden="1">
      <c r="A511" s="7" t="s">
        <v>314</v>
      </c>
      <c r="B511" s="725" t="s">
        <v>849</v>
      </c>
      <c r="C511" s="48">
        <f>'MAL2T-2020A.XLS'!H284</f>
        <v>0</v>
      </c>
      <c r="D511" s="48"/>
    </row>
    <row r="512" spans="1:8" ht="13.5" hidden="1" thickBot="1">
      <c r="A512" s="7" t="s">
        <v>314</v>
      </c>
      <c r="B512" s="719" t="s">
        <v>889</v>
      </c>
      <c r="C512" s="48" t="str">
        <f>'MAL2T-2020A.XLS'!H285</f>
        <v>xxxx</v>
      </c>
      <c r="D512" s="48"/>
    </row>
    <row r="513" spans="1:9" hidden="1">
      <c r="A513" s="7" t="s">
        <v>314</v>
      </c>
      <c r="B513" s="716" t="s">
        <v>851</v>
      </c>
      <c r="C513" s="48">
        <f>'MAL2T-2020A.XLS'!H286</f>
        <v>0</v>
      </c>
      <c r="D513" s="48"/>
    </row>
    <row r="514" spans="1:9" hidden="1">
      <c r="A514" s="7" t="s">
        <v>314</v>
      </c>
      <c r="B514" s="725" t="s">
        <v>849</v>
      </c>
      <c r="C514" s="48">
        <f>'MAL2T-2020A.XLS'!H287</f>
        <v>0</v>
      </c>
      <c r="D514" s="48"/>
    </row>
    <row r="515" spans="1:9" ht="13.5" hidden="1" thickBot="1">
      <c r="A515" s="7" t="s">
        <v>314</v>
      </c>
      <c r="B515" s="719" t="s">
        <v>852</v>
      </c>
      <c r="C515" s="48" t="str">
        <f>'MAL2T-2020A.XLS'!H288</f>
        <v>xxxx</v>
      </c>
      <c r="D515" s="48"/>
    </row>
    <row r="516" spans="1:9" hidden="1">
      <c r="A516" s="7" t="s">
        <v>314</v>
      </c>
      <c r="B516" s="716" t="s">
        <v>853</v>
      </c>
      <c r="C516" s="48">
        <f>'MAL2T-2020A.XLS'!H289</f>
        <v>0</v>
      </c>
      <c r="D516" s="48"/>
    </row>
    <row r="517" spans="1:9" hidden="1">
      <c r="A517" s="7" t="s">
        <v>314</v>
      </c>
      <c r="B517" s="725" t="s">
        <v>849</v>
      </c>
      <c r="C517" s="48">
        <f>'MAL2T-2020A.XLS'!H290</f>
        <v>0</v>
      </c>
      <c r="D517" s="48"/>
    </row>
    <row r="518" spans="1:9" ht="13.5" hidden="1" thickBot="1">
      <c r="A518" s="7" t="s">
        <v>314</v>
      </c>
      <c r="B518" s="719" t="s">
        <v>854</v>
      </c>
      <c r="C518" s="48" t="str">
        <f>'MAL2T-2020A.XLS'!H291</f>
        <v>xxxx</v>
      </c>
      <c r="D518" s="48"/>
    </row>
    <row r="519" spans="1:9" hidden="1">
      <c r="A519" s="7" t="s">
        <v>314</v>
      </c>
      <c r="B519" s="716" t="s">
        <v>855</v>
      </c>
      <c r="C519" s="48">
        <f>'MAL2T-2020A.XLS'!H292</f>
        <v>0</v>
      </c>
      <c r="D519" s="48"/>
    </row>
    <row r="520" spans="1:9" hidden="1">
      <c r="A520" s="7" t="s">
        <v>314</v>
      </c>
      <c r="B520" s="725" t="s">
        <v>849</v>
      </c>
      <c r="C520" s="48">
        <f>'MAL2T-2020A.XLS'!H293</f>
        <v>0</v>
      </c>
      <c r="D520" s="48"/>
    </row>
    <row r="521" spans="1:9" ht="13.5" hidden="1" thickBot="1">
      <c r="A521" s="7" t="s">
        <v>314</v>
      </c>
      <c r="B521" s="719" t="s">
        <v>856</v>
      </c>
      <c r="C521" s="48" t="str">
        <f>'MAL2T-2020A.XLS'!H294</f>
        <v>xxxx</v>
      </c>
      <c r="D521" s="48"/>
    </row>
    <row r="522" spans="1:9" hidden="1">
      <c r="A522" s="7" t="s">
        <v>314</v>
      </c>
      <c r="B522" s="716" t="s">
        <v>857</v>
      </c>
      <c r="C522" s="48">
        <f>'MAL2T-2020A.XLS'!H295</f>
        <v>0</v>
      </c>
      <c r="D522" s="48"/>
      <c r="I522" s="7" t="s">
        <v>135</v>
      </c>
    </row>
    <row r="523" spans="1:9" hidden="1">
      <c r="A523" s="7" t="s">
        <v>314</v>
      </c>
      <c r="B523" s="725" t="s">
        <v>849</v>
      </c>
      <c r="C523" s="48">
        <f>'MAL2T-2020A.XLS'!H296</f>
        <v>0</v>
      </c>
      <c r="D523" s="48"/>
    </row>
    <row r="524" spans="1:9" ht="13.5" hidden="1" thickBot="1">
      <c r="A524" s="7" t="s">
        <v>314</v>
      </c>
      <c r="B524" s="719" t="s">
        <v>858</v>
      </c>
      <c r="C524" s="48" t="str">
        <f>'MAL2T-2020A.XLS'!H297</f>
        <v>xxxx</v>
      </c>
      <c r="D524" s="48"/>
    </row>
    <row r="525" spans="1:9" hidden="1">
      <c r="A525" s="7" t="s">
        <v>314</v>
      </c>
      <c r="B525" s="726" t="s">
        <v>859</v>
      </c>
      <c r="C525" s="48">
        <f>'MAL2T-2020A.XLS'!H298</f>
        <v>0</v>
      </c>
      <c r="D525" s="48"/>
    </row>
    <row r="526" spans="1:9" hidden="1">
      <c r="A526" s="7" t="s">
        <v>314</v>
      </c>
      <c r="B526" s="725" t="s">
        <v>849</v>
      </c>
      <c r="C526" s="48">
        <f>'MAL2T-2020A.XLS'!H299</f>
        <v>0</v>
      </c>
      <c r="D526" s="48"/>
    </row>
    <row r="527" spans="1:9" ht="13.5" hidden="1" thickBot="1">
      <c r="A527" s="7" t="s">
        <v>314</v>
      </c>
      <c r="B527" s="719" t="s">
        <v>860</v>
      </c>
      <c r="C527" s="48" t="str">
        <f>'MAL2T-2020A.XLS'!H300</f>
        <v>xxxx</v>
      </c>
      <c r="D527" s="48"/>
    </row>
    <row r="528" spans="1:9" ht="13.5" hidden="1" thickBot="1">
      <c r="A528" s="7" t="s">
        <v>314</v>
      </c>
      <c r="B528" s="719" t="s">
        <v>861</v>
      </c>
      <c r="C528" s="48">
        <f>'MAL2T-2020A.XLS'!H301</f>
        <v>0</v>
      </c>
      <c r="D528" s="48"/>
    </row>
    <row r="529" spans="1:4" ht="27.75" hidden="1" thickBot="1">
      <c r="A529" s="7" t="s">
        <v>314</v>
      </c>
      <c r="B529" s="1063" t="s">
        <v>1035</v>
      </c>
      <c r="C529" s="48"/>
      <c r="D529" s="48"/>
    </row>
    <row r="530" spans="1:4" ht="13.5" hidden="1" thickBot="1">
      <c r="A530" s="7" t="s">
        <v>314</v>
      </c>
      <c r="B530" s="712" t="s">
        <v>847</v>
      </c>
      <c r="C530" s="48">
        <f>'MAL2T-2020A.XLS'!I280</f>
        <v>0</v>
      </c>
      <c r="D530" s="48"/>
    </row>
    <row r="531" spans="1:4" hidden="1">
      <c r="A531" s="7" t="s">
        <v>314</v>
      </c>
      <c r="B531" s="838" t="s">
        <v>848</v>
      </c>
      <c r="C531" s="48">
        <f>'MAL2T-2020A.XLS'!I281</f>
        <v>0</v>
      </c>
      <c r="D531" s="48"/>
    </row>
    <row r="532" spans="1:4" ht="13.5" hidden="1" thickBot="1">
      <c r="A532" s="7" t="s">
        <v>314</v>
      </c>
      <c r="B532" s="719" t="s">
        <v>849</v>
      </c>
      <c r="C532" s="48">
        <f>'MAL2T-2020A.XLS'!I282</f>
        <v>0</v>
      </c>
      <c r="D532" s="48"/>
    </row>
    <row r="533" spans="1:4" hidden="1">
      <c r="A533" s="7" t="s">
        <v>314</v>
      </c>
      <c r="B533" s="716" t="s">
        <v>850</v>
      </c>
      <c r="C533" s="48">
        <f>'MAL2T-2020A.XLS'!I283</f>
        <v>0</v>
      </c>
      <c r="D533" s="48"/>
    </row>
    <row r="534" spans="1:4" hidden="1">
      <c r="A534" s="7" t="s">
        <v>314</v>
      </c>
      <c r="B534" s="725" t="s">
        <v>849</v>
      </c>
      <c r="C534" s="48">
        <f>'MAL2T-2020A.XLS'!I284</f>
        <v>0</v>
      </c>
      <c r="D534" s="48"/>
    </row>
    <row r="535" spans="1:4" ht="13.5" hidden="1" thickBot="1">
      <c r="A535" s="7" t="s">
        <v>314</v>
      </c>
      <c r="B535" s="719" t="s">
        <v>889</v>
      </c>
      <c r="C535" s="48" t="str">
        <f>'MAL2T-2020A.XLS'!I285</f>
        <v>xxxx</v>
      </c>
      <c r="D535" s="48"/>
    </row>
    <row r="536" spans="1:4" hidden="1">
      <c r="A536" s="7" t="s">
        <v>314</v>
      </c>
      <c r="B536" s="716" t="s">
        <v>851</v>
      </c>
      <c r="C536" s="48">
        <f>'MAL2T-2020A.XLS'!I286</f>
        <v>0</v>
      </c>
      <c r="D536" s="48"/>
    </row>
    <row r="537" spans="1:4" hidden="1">
      <c r="A537" s="7" t="s">
        <v>314</v>
      </c>
      <c r="B537" s="725" t="s">
        <v>849</v>
      </c>
      <c r="C537" s="48">
        <f>'MAL2T-2020A.XLS'!I287</f>
        <v>0</v>
      </c>
      <c r="D537" s="48"/>
    </row>
    <row r="538" spans="1:4" ht="13.5" hidden="1" thickBot="1">
      <c r="A538" s="7" t="s">
        <v>314</v>
      </c>
      <c r="B538" s="719" t="s">
        <v>852</v>
      </c>
      <c r="C538" s="48" t="str">
        <f>'MAL2T-2020A.XLS'!I288</f>
        <v>xxxx</v>
      </c>
      <c r="D538" s="48"/>
    </row>
    <row r="539" spans="1:4" hidden="1">
      <c r="A539" s="7" t="s">
        <v>314</v>
      </c>
      <c r="B539" s="716" t="s">
        <v>853</v>
      </c>
      <c r="C539" s="48">
        <f>'MAL2T-2020A.XLS'!I289</f>
        <v>0</v>
      </c>
      <c r="D539" s="48"/>
    </row>
    <row r="540" spans="1:4" hidden="1">
      <c r="A540" s="7" t="s">
        <v>314</v>
      </c>
      <c r="B540" s="725" t="s">
        <v>849</v>
      </c>
      <c r="C540" s="48">
        <f>'MAL2T-2020A.XLS'!I290</f>
        <v>0</v>
      </c>
      <c r="D540" s="48"/>
    </row>
    <row r="541" spans="1:4" ht="13.5" hidden="1" thickBot="1">
      <c r="A541" s="7" t="s">
        <v>314</v>
      </c>
      <c r="B541" s="719" t="s">
        <v>854</v>
      </c>
      <c r="C541" s="48" t="str">
        <f>'MAL2T-2020A.XLS'!I291</f>
        <v>xxxx</v>
      </c>
      <c r="D541" s="48"/>
    </row>
    <row r="542" spans="1:4" hidden="1">
      <c r="A542" s="7" t="s">
        <v>314</v>
      </c>
      <c r="B542" s="716" t="s">
        <v>855</v>
      </c>
      <c r="C542" s="48">
        <f>'MAL2T-2020A.XLS'!I292</f>
        <v>0</v>
      </c>
      <c r="D542" s="48"/>
    </row>
    <row r="543" spans="1:4" hidden="1">
      <c r="A543" s="7" t="s">
        <v>314</v>
      </c>
      <c r="B543" s="725" t="s">
        <v>849</v>
      </c>
      <c r="C543" s="48">
        <f>'MAL2T-2020A.XLS'!I293</f>
        <v>0</v>
      </c>
      <c r="D543" s="48"/>
    </row>
    <row r="544" spans="1:4" ht="13.5" hidden="1" thickBot="1">
      <c r="A544" s="7" t="s">
        <v>314</v>
      </c>
      <c r="B544" s="719" t="s">
        <v>856</v>
      </c>
      <c r="C544" s="48" t="str">
        <f>'MAL2T-2020A.XLS'!I294</f>
        <v>xxxx</v>
      </c>
      <c r="D544" s="48"/>
    </row>
    <row r="545" spans="1:4" hidden="1">
      <c r="A545" s="7" t="s">
        <v>314</v>
      </c>
      <c r="B545" s="716" t="s">
        <v>857</v>
      </c>
      <c r="C545" s="48">
        <f>'MAL2T-2020A.XLS'!I295</f>
        <v>0</v>
      </c>
      <c r="D545" s="48"/>
    </row>
    <row r="546" spans="1:4" hidden="1">
      <c r="A546" s="7" t="s">
        <v>314</v>
      </c>
      <c r="B546" s="725" t="s">
        <v>849</v>
      </c>
      <c r="C546" s="48">
        <f>'MAL2T-2020A.XLS'!I296</f>
        <v>0</v>
      </c>
      <c r="D546" s="48"/>
    </row>
    <row r="547" spans="1:4" ht="13.5" hidden="1" thickBot="1">
      <c r="A547" s="7" t="s">
        <v>314</v>
      </c>
      <c r="B547" s="719" t="s">
        <v>858</v>
      </c>
      <c r="C547" s="48" t="str">
        <f>'MAL2T-2020A.XLS'!I297</f>
        <v>xxxx</v>
      </c>
      <c r="D547" s="48"/>
    </row>
    <row r="548" spans="1:4" hidden="1">
      <c r="A548" s="7" t="s">
        <v>314</v>
      </c>
      <c r="B548" s="726" t="s">
        <v>859</v>
      </c>
      <c r="C548" s="48">
        <f>'MAL2T-2020A.XLS'!I298</f>
        <v>0</v>
      </c>
      <c r="D548" s="48"/>
    </row>
    <row r="549" spans="1:4" hidden="1">
      <c r="A549" s="7" t="s">
        <v>314</v>
      </c>
      <c r="B549" s="725" t="s">
        <v>849</v>
      </c>
      <c r="C549" s="48">
        <f>'MAL2T-2020A.XLS'!I299</f>
        <v>0</v>
      </c>
      <c r="D549" s="48"/>
    </row>
    <row r="550" spans="1:4" ht="13.5" hidden="1" thickBot="1">
      <c r="A550" s="7" t="s">
        <v>314</v>
      </c>
      <c r="B550" s="719" t="s">
        <v>860</v>
      </c>
      <c r="C550" s="48" t="str">
        <f>'MAL2T-2020A.XLS'!I300</f>
        <v>xxxx</v>
      </c>
      <c r="D550" s="48"/>
    </row>
    <row r="551" spans="1:4" ht="13.5" hidden="1" thickBot="1">
      <c r="A551" s="7" t="s">
        <v>314</v>
      </c>
      <c r="B551" s="719" t="s">
        <v>861</v>
      </c>
      <c r="C551" s="48">
        <f>'MAL2T-2020A.XLS'!I301</f>
        <v>0</v>
      </c>
      <c r="D551" s="48"/>
    </row>
    <row r="552" spans="1:4" ht="27.75" hidden="1" thickBot="1">
      <c r="A552" s="7" t="s">
        <v>314</v>
      </c>
      <c r="B552" s="1063" t="s">
        <v>842</v>
      </c>
      <c r="C552" s="48"/>
      <c r="D552" s="48"/>
    </row>
    <row r="553" spans="1:4" ht="13.5" hidden="1" thickBot="1">
      <c r="A553" s="7" t="s">
        <v>314</v>
      </c>
      <c r="B553" s="712" t="s">
        <v>847</v>
      </c>
      <c r="C553" s="48">
        <f>'MAL2T-2020A.XLS'!K280</f>
        <v>0</v>
      </c>
      <c r="D553" s="48"/>
    </row>
    <row r="554" spans="1:4" hidden="1">
      <c r="A554" s="7" t="s">
        <v>314</v>
      </c>
      <c r="B554" s="838" t="s">
        <v>848</v>
      </c>
      <c r="C554" s="48">
        <f>'MAL2T-2020A.XLS'!K281</f>
        <v>0</v>
      </c>
      <c r="D554" s="48"/>
    </row>
    <row r="555" spans="1:4" ht="13.5" hidden="1" thickBot="1">
      <c r="A555" s="7" t="s">
        <v>314</v>
      </c>
      <c r="B555" s="719" t="s">
        <v>849</v>
      </c>
      <c r="C555" s="48">
        <f>'MAL2T-2020A.XLS'!K282</f>
        <v>0</v>
      </c>
      <c r="D555" s="48"/>
    </row>
    <row r="556" spans="1:4" hidden="1">
      <c r="A556" s="7" t="s">
        <v>314</v>
      </c>
      <c r="B556" s="716" t="s">
        <v>850</v>
      </c>
      <c r="C556" s="48">
        <f>'MAL2T-2020A.XLS'!K283</f>
        <v>0</v>
      </c>
      <c r="D556" s="48"/>
    </row>
    <row r="557" spans="1:4" hidden="1">
      <c r="A557" s="7" t="s">
        <v>314</v>
      </c>
      <c r="B557" s="725" t="s">
        <v>849</v>
      </c>
      <c r="C557" s="48">
        <f>'MAL2T-2020A.XLS'!K284</f>
        <v>0</v>
      </c>
      <c r="D557" s="48"/>
    </row>
    <row r="558" spans="1:4" ht="13.5" hidden="1" thickBot="1">
      <c r="A558" s="7" t="s">
        <v>314</v>
      </c>
      <c r="B558" s="719" t="s">
        <v>889</v>
      </c>
      <c r="C558" s="48">
        <f>'MAL2T-2020A.XLS'!K285</f>
        <v>0</v>
      </c>
      <c r="D558" s="48"/>
    </row>
    <row r="559" spans="1:4" hidden="1">
      <c r="A559" s="7" t="s">
        <v>314</v>
      </c>
      <c r="B559" s="716" t="s">
        <v>851</v>
      </c>
      <c r="C559" s="48">
        <f>'MAL2T-2020A.XLS'!K286</f>
        <v>0</v>
      </c>
      <c r="D559" s="48"/>
    </row>
    <row r="560" spans="1:4" hidden="1">
      <c r="A560" s="7" t="s">
        <v>314</v>
      </c>
      <c r="B560" s="725" t="s">
        <v>849</v>
      </c>
      <c r="C560" s="48">
        <f>'MAL2T-2020A.XLS'!K287</f>
        <v>0</v>
      </c>
      <c r="D560" s="48"/>
    </row>
    <row r="561" spans="1:4" ht="13.5" hidden="1" thickBot="1">
      <c r="A561" s="7" t="s">
        <v>314</v>
      </c>
      <c r="B561" s="719" t="s">
        <v>852</v>
      </c>
      <c r="C561" s="48">
        <f>'MAL2T-2020A.XLS'!K288</f>
        <v>0</v>
      </c>
      <c r="D561" s="48"/>
    </row>
    <row r="562" spans="1:4" hidden="1">
      <c r="A562" s="7" t="s">
        <v>314</v>
      </c>
      <c r="B562" s="716" t="s">
        <v>853</v>
      </c>
      <c r="C562" s="48">
        <f>'MAL2T-2020A.XLS'!K289</f>
        <v>0</v>
      </c>
      <c r="D562" s="48"/>
    </row>
    <row r="563" spans="1:4" hidden="1">
      <c r="A563" s="7" t="s">
        <v>314</v>
      </c>
      <c r="B563" s="725" t="s">
        <v>849</v>
      </c>
      <c r="C563" s="48">
        <f>'MAL2T-2020A.XLS'!K290</f>
        <v>0</v>
      </c>
      <c r="D563" s="48"/>
    </row>
    <row r="564" spans="1:4" ht="13.5" hidden="1" thickBot="1">
      <c r="A564" s="7" t="s">
        <v>314</v>
      </c>
      <c r="B564" s="719" t="s">
        <v>854</v>
      </c>
      <c r="C564" s="48">
        <f>'MAL2T-2020A.XLS'!K291</f>
        <v>0</v>
      </c>
      <c r="D564" s="48"/>
    </row>
    <row r="565" spans="1:4" hidden="1">
      <c r="A565" s="7" t="s">
        <v>314</v>
      </c>
      <c r="B565" s="716" t="s">
        <v>855</v>
      </c>
      <c r="C565" s="48">
        <f>'MAL2T-2020A.XLS'!K292</f>
        <v>0</v>
      </c>
      <c r="D565" s="48"/>
    </row>
    <row r="566" spans="1:4" hidden="1">
      <c r="A566" s="7" t="s">
        <v>314</v>
      </c>
      <c r="B566" s="725" t="s">
        <v>849</v>
      </c>
      <c r="C566" s="48">
        <f>'MAL2T-2020A.XLS'!K293</f>
        <v>0</v>
      </c>
      <c r="D566" s="48"/>
    </row>
    <row r="567" spans="1:4" ht="13.5" hidden="1" thickBot="1">
      <c r="A567" s="7" t="s">
        <v>314</v>
      </c>
      <c r="B567" s="719" t="s">
        <v>856</v>
      </c>
      <c r="C567" s="48">
        <f>'MAL2T-2020A.XLS'!K294</f>
        <v>0</v>
      </c>
      <c r="D567" s="48"/>
    </row>
    <row r="568" spans="1:4" hidden="1">
      <c r="A568" s="7" t="s">
        <v>314</v>
      </c>
      <c r="B568" s="716" t="s">
        <v>857</v>
      </c>
      <c r="C568" s="48">
        <f>'MAL2T-2020A.XLS'!K295</f>
        <v>0</v>
      </c>
      <c r="D568" s="48"/>
    </row>
    <row r="569" spans="1:4" hidden="1">
      <c r="A569" s="7" t="s">
        <v>314</v>
      </c>
      <c r="B569" s="725" t="s">
        <v>849</v>
      </c>
      <c r="C569" s="48">
        <f>'MAL2T-2020A.XLS'!K296</f>
        <v>0</v>
      </c>
      <c r="D569" s="48"/>
    </row>
    <row r="570" spans="1:4" ht="13.5" hidden="1" thickBot="1">
      <c r="A570" s="7" t="s">
        <v>314</v>
      </c>
      <c r="B570" s="719" t="s">
        <v>858</v>
      </c>
      <c r="C570" s="48">
        <f>'MAL2T-2020A.XLS'!K297</f>
        <v>0</v>
      </c>
      <c r="D570" s="48"/>
    </row>
    <row r="571" spans="1:4" hidden="1">
      <c r="A571" s="7" t="s">
        <v>314</v>
      </c>
      <c r="B571" s="726" t="s">
        <v>859</v>
      </c>
      <c r="C571" s="48">
        <f>'MAL2T-2020A.XLS'!K298</f>
        <v>0</v>
      </c>
      <c r="D571" s="48"/>
    </row>
    <row r="572" spans="1:4" hidden="1">
      <c r="A572" s="7" t="s">
        <v>314</v>
      </c>
      <c r="B572" s="725" t="s">
        <v>849</v>
      </c>
      <c r="C572" s="48">
        <f>'MAL2T-2020A.XLS'!K299</f>
        <v>0</v>
      </c>
      <c r="D572" s="48"/>
    </row>
    <row r="573" spans="1:4" ht="13.5" hidden="1" thickBot="1">
      <c r="A573" s="7" t="s">
        <v>314</v>
      </c>
      <c r="B573" s="719" t="s">
        <v>860</v>
      </c>
      <c r="C573" s="48">
        <f>'MAL2T-2020A.XLS'!K300</f>
        <v>0</v>
      </c>
      <c r="D573" s="48"/>
    </row>
    <row r="574" spans="1:4" ht="13.5" hidden="1" thickBot="1">
      <c r="A574" s="7" t="s">
        <v>314</v>
      </c>
      <c r="B574" s="719" t="s">
        <v>861</v>
      </c>
      <c r="C574" s="48">
        <f>'MAL2T-2020A.XLS'!K301</f>
        <v>0</v>
      </c>
      <c r="D574" s="48"/>
    </row>
    <row r="575" spans="1:4" hidden="1">
      <c r="A575" s="7" t="s">
        <v>314</v>
      </c>
      <c r="B575" s="1013"/>
      <c r="C575" s="48"/>
      <c r="D575" s="48"/>
    </row>
    <row r="576" spans="1:4" hidden="1">
      <c r="A576" s="7" t="s">
        <v>314</v>
      </c>
      <c r="B576" s="1013"/>
      <c r="C576" s="48"/>
      <c r="D576" s="48"/>
    </row>
    <row r="577" spans="1:5" ht="29.25" hidden="1" thickBot="1">
      <c r="A577" s="7" t="s">
        <v>314</v>
      </c>
      <c r="B577" s="1070" t="s">
        <v>1036</v>
      </c>
      <c r="C577" s="48"/>
      <c r="D577" s="48"/>
    </row>
    <row r="578" spans="1:5" hidden="1">
      <c r="A578" s="7" t="s">
        <v>314</v>
      </c>
      <c r="B578" s="1029" t="s">
        <v>979</v>
      </c>
      <c r="C578" s="42">
        <f>'MAL2T-2020A.XLS'!J310</f>
        <v>0</v>
      </c>
      <c r="D578" s="1013"/>
      <c r="E578" s="1013"/>
    </row>
    <row r="579" spans="1:5" ht="13.5" hidden="1" thickBot="1">
      <c r="A579" s="7" t="s">
        <v>314</v>
      </c>
      <c r="B579" s="1004" t="s">
        <v>980</v>
      </c>
      <c r="C579" s="42">
        <f>'MAL2T-2020A.XLS'!J311</f>
        <v>0</v>
      </c>
      <c r="D579" s="1013"/>
      <c r="E579" s="1013"/>
    </row>
    <row r="580" spans="1:5" ht="13.5" hidden="1" thickBot="1">
      <c r="A580" s="7" t="s">
        <v>314</v>
      </c>
      <c r="B580" s="1032" t="s">
        <v>981</v>
      </c>
      <c r="C580" s="42">
        <f>'MAL2T-2020A.XLS'!J312</f>
        <v>0</v>
      </c>
      <c r="D580" s="48"/>
    </row>
    <row r="581" spans="1:5" hidden="1">
      <c r="A581" s="7" t="s">
        <v>314</v>
      </c>
      <c r="B581" s="1029" t="s">
        <v>982</v>
      </c>
      <c r="C581" s="42">
        <f>'MAL2T-2020A.XLS'!J313</f>
        <v>0</v>
      </c>
      <c r="D581" s="48"/>
    </row>
    <row r="582" spans="1:5" hidden="1">
      <c r="A582" s="7" t="s">
        <v>314</v>
      </c>
      <c r="B582" s="1014" t="s">
        <v>983</v>
      </c>
      <c r="C582" s="42">
        <f>'MAL2T-2020A.XLS'!J314</f>
        <v>0</v>
      </c>
      <c r="D582" s="1013"/>
      <c r="E582" s="1013"/>
    </row>
    <row r="583" spans="1:5" ht="13.5" hidden="1" thickBot="1">
      <c r="A583" s="7" t="s">
        <v>314</v>
      </c>
      <c r="B583" s="1004" t="s">
        <v>984</v>
      </c>
      <c r="C583" s="42">
        <f>'MAL2T-2020A.XLS'!J315</f>
        <v>0</v>
      </c>
      <c r="D583" s="48"/>
    </row>
    <row r="584" spans="1:5" hidden="1">
      <c r="A584" s="7" t="s">
        <v>314</v>
      </c>
      <c r="B584" s="1013"/>
      <c r="C584" s="48"/>
      <c r="D584" s="48"/>
    </row>
    <row r="585" spans="1:5" hidden="1">
      <c r="A585" s="7" t="s">
        <v>314</v>
      </c>
      <c r="B585" s="1013"/>
      <c r="C585" s="48"/>
      <c r="D585" s="48"/>
    </row>
    <row r="586" spans="1:5" ht="13.5" hidden="1" thickBot="1">
      <c r="A586" s="7" t="s">
        <v>314</v>
      </c>
      <c r="B586" s="1044" t="s">
        <v>1037</v>
      </c>
      <c r="C586" s="48"/>
      <c r="D586" s="48"/>
    </row>
    <row r="587" spans="1:5" hidden="1">
      <c r="A587" s="7" t="s">
        <v>314</v>
      </c>
      <c r="B587" s="973" t="s">
        <v>1012</v>
      </c>
      <c r="C587" s="48">
        <f>'MAL2T-2020A.XLS'!H320</f>
        <v>0</v>
      </c>
      <c r="D587" s="48"/>
    </row>
    <row r="588" spans="1:5" hidden="1">
      <c r="A588" s="7" t="s">
        <v>314</v>
      </c>
      <c r="B588" s="998" t="s">
        <v>985</v>
      </c>
      <c r="C588" s="48">
        <f>'MAL2T-2020A.XLS'!H321</f>
        <v>0</v>
      </c>
      <c r="D588" s="48"/>
    </row>
    <row r="589" spans="1:5" hidden="1">
      <c r="A589" s="7" t="s">
        <v>314</v>
      </c>
      <c r="B589" s="1038" t="s">
        <v>986</v>
      </c>
      <c r="C589" s="48" t="e">
        <f>'MAL2T-2020A.XLS'!H322</f>
        <v>#DIV/0!</v>
      </c>
      <c r="D589" s="48"/>
    </row>
    <row r="590" spans="1:5" hidden="1">
      <c r="A590" s="7" t="s">
        <v>314</v>
      </c>
      <c r="B590" s="973" t="s">
        <v>1014</v>
      </c>
      <c r="C590" s="48">
        <f>'MAL2T-2020A.XLS'!H323</f>
        <v>0</v>
      </c>
      <c r="D590" s="48"/>
    </row>
    <row r="591" spans="1:5" hidden="1">
      <c r="A591" s="7" t="s">
        <v>314</v>
      </c>
      <c r="B591" s="998" t="s">
        <v>987</v>
      </c>
      <c r="C591" s="48">
        <f>'MAL2T-2020A.XLS'!H324</f>
        <v>0</v>
      </c>
      <c r="D591" s="48"/>
    </row>
    <row r="592" spans="1:5" ht="13.5" hidden="1" thickBot="1">
      <c r="A592" s="7" t="s">
        <v>314</v>
      </c>
      <c r="B592" s="1035" t="s">
        <v>988</v>
      </c>
      <c r="C592" s="48" t="e">
        <f>'MAL2T-2020A.XLS'!H325</f>
        <v>#DIV/0!</v>
      </c>
      <c r="D592" s="48"/>
    </row>
    <row r="593" spans="1:9" hidden="1">
      <c r="A593" s="7" t="s">
        <v>314</v>
      </c>
      <c r="B593" s="973" t="s">
        <v>1012</v>
      </c>
      <c r="C593" s="48">
        <f>'MAL2T-2020A.XLS'!H326</f>
        <v>0</v>
      </c>
      <c r="D593" s="48"/>
    </row>
    <row r="594" spans="1:9" hidden="1">
      <c r="A594" s="7" t="s">
        <v>314</v>
      </c>
      <c r="B594" s="998" t="s">
        <v>989</v>
      </c>
      <c r="C594" s="48">
        <f>'MAL2T-2020A.XLS'!H327</f>
        <v>0</v>
      </c>
      <c r="D594" s="48"/>
    </row>
    <row r="595" spans="1:9" ht="13.5" hidden="1" thickBot="1">
      <c r="A595" s="7" t="s">
        <v>314</v>
      </c>
      <c r="B595" s="1035" t="s">
        <v>990</v>
      </c>
      <c r="C595" s="48" t="e">
        <f>'MAL2T-2020A.XLS'!H328</f>
        <v>#DIV/0!</v>
      </c>
      <c r="D595" s="48"/>
    </row>
    <row r="596" spans="1:9" hidden="1">
      <c r="A596" s="7" t="s">
        <v>314</v>
      </c>
      <c r="B596" s="1013"/>
      <c r="C596" s="48"/>
      <c r="D596" s="48"/>
      <c r="F596" s="1013"/>
      <c r="G596" s="1013"/>
      <c r="H596" s="1013"/>
      <c r="I596" s="1013"/>
    </row>
    <row r="597" spans="1:9" hidden="1">
      <c r="A597" s="7" t="s">
        <v>314</v>
      </c>
      <c r="B597" s="1013"/>
      <c r="C597" s="48"/>
      <c r="D597" s="48"/>
      <c r="F597" s="1013"/>
      <c r="G597" s="1013"/>
      <c r="H597" s="1013"/>
      <c r="I597" s="1013"/>
    </row>
    <row r="598" spans="1:9" hidden="1">
      <c r="A598" s="7" t="s">
        <v>314</v>
      </c>
      <c r="B598" s="997" t="s">
        <v>992</v>
      </c>
      <c r="C598" s="48"/>
      <c r="D598" s="48"/>
    </row>
    <row r="599" spans="1:9" hidden="1">
      <c r="A599" s="7" t="s">
        <v>314</v>
      </c>
      <c r="B599" s="997" t="s">
        <v>996</v>
      </c>
      <c r="C599" s="48"/>
      <c r="D599" s="48"/>
    </row>
    <row r="600" spans="1:9" ht="19.5" hidden="1" thickBot="1">
      <c r="A600" s="7" t="s">
        <v>314</v>
      </c>
      <c r="B600" s="1071" t="s">
        <v>1038</v>
      </c>
      <c r="C600" s="48"/>
      <c r="D600" s="48"/>
      <c r="F600" s="1013"/>
      <c r="G600" s="1013"/>
      <c r="H600" s="1013"/>
      <c r="I600" s="1013"/>
    </row>
    <row r="601" spans="1:9" ht="13.5" hidden="1" thickBot="1">
      <c r="A601" s="7" t="s">
        <v>314</v>
      </c>
      <c r="B601" s="10" t="s">
        <v>1000</v>
      </c>
      <c r="C601" s="48">
        <f>'MAL2T-2020A.XLS'!G337</f>
        <v>0</v>
      </c>
      <c r="D601" s="48"/>
    </row>
    <row r="602" spans="1:9" hidden="1">
      <c r="A602" s="7" t="s">
        <v>314</v>
      </c>
      <c r="B602" s="998" t="s">
        <v>1001</v>
      </c>
      <c r="C602" s="48" t="str">
        <f>'MAL2T-2020A.XLS'!G338</f>
        <v>xxxx</v>
      </c>
      <c r="D602" s="48"/>
    </row>
    <row r="603" spans="1:9" hidden="1">
      <c r="A603" s="7" t="s">
        <v>314</v>
      </c>
      <c r="B603" s="998" t="s">
        <v>1002</v>
      </c>
      <c r="C603" s="48">
        <f>'MAL2T-2020A.XLS'!G339</f>
        <v>0</v>
      </c>
      <c r="D603" s="48"/>
    </row>
    <row r="604" spans="1:9" hidden="1">
      <c r="A604" s="7" t="s">
        <v>314</v>
      </c>
      <c r="B604" s="998" t="s">
        <v>1003</v>
      </c>
      <c r="C604" s="48">
        <f>'MAL2T-2020A.XLS'!G340</f>
        <v>0</v>
      </c>
      <c r="D604" s="48"/>
    </row>
    <row r="605" spans="1:9" hidden="1">
      <c r="A605" s="7" t="s">
        <v>314</v>
      </c>
      <c r="B605" s="998" t="s">
        <v>1004</v>
      </c>
      <c r="C605" s="48">
        <f>'MAL2T-2020A.XLS'!G341</f>
        <v>0</v>
      </c>
      <c r="D605" s="48"/>
    </row>
    <row r="606" spans="1:9" hidden="1">
      <c r="A606" s="7" t="s">
        <v>314</v>
      </c>
      <c r="B606" s="998" t="s">
        <v>1005</v>
      </c>
      <c r="C606" s="48">
        <f>'MAL2T-2020A.XLS'!G342</f>
        <v>0</v>
      </c>
      <c r="D606" s="48"/>
    </row>
    <row r="607" spans="1:9" ht="13.5" hidden="1" thickBot="1">
      <c r="A607" s="7" t="s">
        <v>314</v>
      </c>
      <c r="B607" s="1000" t="s">
        <v>1006</v>
      </c>
      <c r="C607" s="48">
        <f>'MAL2T-2020A.XLS'!G343</f>
        <v>0</v>
      </c>
      <c r="D607" s="48"/>
    </row>
    <row r="608" spans="1:9" ht="13.5" hidden="1" thickBot="1">
      <c r="A608" s="7" t="s">
        <v>314</v>
      </c>
      <c r="B608" s="11" t="s">
        <v>1007</v>
      </c>
      <c r="C608" s="48">
        <f>'MAL2T-2020A.XLS'!G344</f>
        <v>0</v>
      </c>
      <c r="D608" s="48"/>
    </row>
    <row r="609" spans="1:4" ht="13.5" hidden="1" thickBot="1">
      <c r="A609" s="7" t="s">
        <v>314</v>
      </c>
      <c r="B609" s="11" t="s">
        <v>1008</v>
      </c>
      <c r="C609" s="48">
        <f>'MAL2T-2020A.XLS'!G345</f>
        <v>0</v>
      </c>
      <c r="D609" s="48"/>
    </row>
    <row r="610" spans="1:4" ht="19.5" hidden="1" thickBot="1">
      <c r="A610" s="7" t="s">
        <v>314</v>
      </c>
      <c r="B610" s="1071" t="s">
        <v>1039</v>
      </c>
      <c r="C610" s="48"/>
      <c r="D610" s="48"/>
    </row>
    <row r="611" spans="1:4" ht="13.5" hidden="1" thickBot="1">
      <c r="A611" s="7" t="s">
        <v>314</v>
      </c>
      <c r="B611" s="10" t="s">
        <v>1000</v>
      </c>
      <c r="C611" s="48">
        <f>'MAL2T-2020A.XLS'!H337</f>
        <v>0</v>
      </c>
      <c r="D611" s="48"/>
    </row>
    <row r="612" spans="1:4" hidden="1">
      <c r="A612" s="7" t="s">
        <v>314</v>
      </c>
      <c r="B612" s="998" t="s">
        <v>1001</v>
      </c>
      <c r="C612" s="48" t="str">
        <f>'MAL2T-2020A.XLS'!H338</f>
        <v>xxxx</v>
      </c>
      <c r="D612" s="48"/>
    </row>
    <row r="613" spans="1:4" hidden="1">
      <c r="A613" s="7" t="s">
        <v>314</v>
      </c>
      <c r="B613" s="998" t="s">
        <v>1002</v>
      </c>
      <c r="C613" s="48">
        <f>'MAL2T-2020A.XLS'!H339</f>
        <v>0</v>
      </c>
      <c r="D613" s="48"/>
    </row>
    <row r="614" spans="1:4" hidden="1">
      <c r="A614" s="7" t="s">
        <v>314</v>
      </c>
      <c r="B614" s="998" t="s">
        <v>1003</v>
      </c>
      <c r="C614" s="48">
        <f>'MAL2T-2020A.XLS'!H340</f>
        <v>0</v>
      </c>
      <c r="D614" s="48"/>
    </row>
    <row r="615" spans="1:4" hidden="1">
      <c r="A615" s="7" t="s">
        <v>314</v>
      </c>
      <c r="B615" s="998" t="s">
        <v>1004</v>
      </c>
      <c r="C615" s="48">
        <f>'MAL2T-2020A.XLS'!H341</f>
        <v>0</v>
      </c>
      <c r="D615" s="48"/>
    </row>
    <row r="616" spans="1:4" hidden="1">
      <c r="A616" s="7" t="s">
        <v>314</v>
      </c>
      <c r="B616" s="998" t="s">
        <v>1005</v>
      </c>
      <c r="C616" s="48">
        <f>'MAL2T-2020A.XLS'!H342</f>
        <v>0</v>
      </c>
      <c r="D616" s="48"/>
    </row>
    <row r="617" spans="1:4" ht="13.5" hidden="1" thickBot="1">
      <c r="A617" s="7" t="s">
        <v>314</v>
      </c>
      <c r="B617" s="1000" t="s">
        <v>1006</v>
      </c>
      <c r="C617" s="48">
        <f>'MAL2T-2020A.XLS'!H343</f>
        <v>0</v>
      </c>
      <c r="D617" s="48"/>
    </row>
    <row r="618" spans="1:4" ht="13.5" hidden="1" thickBot="1">
      <c r="A618" s="7" t="s">
        <v>314</v>
      </c>
      <c r="B618" s="11" t="s">
        <v>1007</v>
      </c>
      <c r="C618" s="48">
        <f>'MAL2T-2020A.XLS'!H344</f>
        <v>0</v>
      </c>
      <c r="D618" s="48"/>
    </row>
    <row r="619" spans="1:4" ht="13.5" hidden="1" thickBot="1">
      <c r="A619" s="7" t="s">
        <v>314</v>
      </c>
      <c r="B619" s="11" t="s">
        <v>1008</v>
      </c>
      <c r="C619" s="48">
        <f>'MAL2T-2020A.XLS'!H345</f>
        <v>0</v>
      </c>
      <c r="D619" s="48"/>
    </row>
    <row r="620" spans="1:4" ht="19.5" hidden="1" thickBot="1">
      <c r="A620" s="7" t="s">
        <v>314</v>
      </c>
      <c r="B620" s="1071" t="s">
        <v>1040</v>
      </c>
      <c r="C620" s="48"/>
      <c r="D620" s="48"/>
    </row>
    <row r="621" spans="1:4" ht="13.5" hidden="1" thickBot="1">
      <c r="A621" s="7" t="s">
        <v>314</v>
      </c>
      <c r="B621" s="10" t="s">
        <v>1000</v>
      </c>
      <c r="C621" s="48">
        <f>'MAL2T-2020A.XLS'!I337</f>
        <v>0</v>
      </c>
      <c r="D621" s="48"/>
    </row>
    <row r="622" spans="1:4" hidden="1">
      <c r="A622" s="7" t="s">
        <v>314</v>
      </c>
      <c r="B622" s="998" t="s">
        <v>1001</v>
      </c>
      <c r="C622" s="48" t="str">
        <f>'MAL2T-2020A.XLS'!I338</f>
        <v>xxxx</v>
      </c>
      <c r="D622" s="48"/>
    </row>
    <row r="623" spans="1:4" hidden="1">
      <c r="A623" s="7" t="s">
        <v>314</v>
      </c>
      <c r="B623" s="998" t="s">
        <v>1002</v>
      </c>
      <c r="C623" s="48">
        <f>'MAL2T-2020A.XLS'!I339</f>
        <v>0</v>
      </c>
      <c r="D623" s="48"/>
    </row>
    <row r="624" spans="1:4" hidden="1">
      <c r="A624" s="7" t="s">
        <v>314</v>
      </c>
      <c r="B624" s="998" t="s">
        <v>1003</v>
      </c>
      <c r="C624" s="48">
        <f>'MAL2T-2020A.XLS'!I340</f>
        <v>0</v>
      </c>
      <c r="D624" s="48"/>
    </row>
    <row r="625" spans="1:5" hidden="1">
      <c r="A625" s="7" t="s">
        <v>314</v>
      </c>
      <c r="B625" s="998" t="s">
        <v>1004</v>
      </c>
      <c r="C625" s="48">
        <f>'MAL2T-2020A.XLS'!I341</f>
        <v>0</v>
      </c>
      <c r="D625" s="48"/>
    </row>
    <row r="626" spans="1:5" hidden="1">
      <c r="A626" s="7" t="s">
        <v>314</v>
      </c>
      <c r="B626" s="998" t="s">
        <v>1005</v>
      </c>
      <c r="C626" s="48">
        <f>'MAL2T-2020A.XLS'!I342</f>
        <v>0</v>
      </c>
      <c r="D626" s="48"/>
    </row>
    <row r="627" spans="1:5" ht="13.5" hidden="1" thickBot="1">
      <c r="A627" s="7" t="s">
        <v>314</v>
      </c>
      <c r="B627" s="1000" t="s">
        <v>1006</v>
      </c>
      <c r="C627" s="48">
        <f>'MAL2T-2020A.XLS'!I343</f>
        <v>0</v>
      </c>
      <c r="D627" s="48"/>
    </row>
    <row r="628" spans="1:5" ht="13.5" hidden="1" thickBot="1">
      <c r="A628" s="7" t="s">
        <v>314</v>
      </c>
      <c r="B628" s="11" t="s">
        <v>1007</v>
      </c>
      <c r="C628" s="48">
        <f>'MAL2T-2020A.XLS'!I344</f>
        <v>0</v>
      </c>
      <c r="D628" s="48"/>
    </row>
    <row r="629" spans="1:5" ht="13.5" hidden="1" thickBot="1">
      <c r="A629" s="7" t="s">
        <v>314</v>
      </c>
      <c r="B629" s="11" t="s">
        <v>1008</v>
      </c>
      <c r="C629" s="48">
        <f>'MAL2T-2020A.XLS'!I345</f>
        <v>0</v>
      </c>
      <c r="D629" s="48"/>
    </row>
    <row r="630" spans="1:5" hidden="1">
      <c r="A630" s="7" t="s">
        <v>314</v>
      </c>
      <c r="B630" s="1013"/>
      <c r="C630" s="48"/>
      <c r="D630" s="48"/>
    </row>
    <row r="631" spans="1:5">
      <c r="B631" s="1013"/>
      <c r="C631" s="48"/>
      <c r="D631" s="48"/>
    </row>
    <row r="632" spans="1:5">
      <c r="B632" s="1013"/>
      <c r="C632" s="48"/>
      <c r="D632" s="48"/>
    </row>
    <row r="633" spans="1:5">
      <c r="B633" s="1013"/>
      <c r="C633" s="48"/>
      <c r="D633" s="48"/>
    </row>
    <row r="634" spans="1:5">
      <c r="B634" s="362"/>
      <c r="C634" s="48"/>
      <c r="D634" s="48"/>
    </row>
    <row r="635" spans="1:5">
      <c r="B635" s="66"/>
      <c r="C635" s="46"/>
      <c r="D635" s="46"/>
    </row>
    <row r="636" spans="1:5" ht="18.75">
      <c r="B636" s="82" t="s">
        <v>792</v>
      </c>
    </row>
    <row r="637" spans="1:5" ht="18.75">
      <c r="B637" s="82"/>
    </row>
    <row r="638" spans="1:5" ht="18.75">
      <c r="B638" s="82"/>
    </row>
    <row r="639" spans="1:5" hidden="1">
      <c r="A639" s="383" t="s">
        <v>1054</v>
      </c>
      <c r="B639" s="71" t="s">
        <v>1086</v>
      </c>
      <c r="E639" s="45"/>
    </row>
    <row r="640" spans="1:5" hidden="1">
      <c r="A640" s="383" t="s">
        <v>1054</v>
      </c>
      <c r="B640" s="71" t="s">
        <v>1080</v>
      </c>
      <c r="E640" s="45"/>
    </row>
    <row r="641" spans="1:5" hidden="1">
      <c r="A641" s="383" t="s">
        <v>1054</v>
      </c>
      <c r="B641" s="1116" t="s">
        <v>1085</v>
      </c>
      <c r="C641" s="45">
        <f>'MAL2T-2020A.XLS'!G353</f>
        <v>0</v>
      </c>
      <c r="D641" s="48">
        <f>'MAL2T-2020A.XLS'!$G$353</f>
        <v>0</v>
      </c>
      <c r="E641" s="1116"/>
    </row>
    <row r="642" spans="1:5" hidden="1">
      <c r="A642" s="383" t="s">
        <v>1054</v>
      </c>
      <c r="B642" s="1116" t="s">
        <v>1081</v>
      </c>
      <c r="C642" s="45">
        <f>'MAL2T-2020A.XLS'!G354</f>
        <v>0</v>
      </c>
      <c r="D642" s="48">
        <f>'MAL2T-2020A.XLS'!$G$354</f>
        <v>0</v>
      </c>
      <c r="E642" s="1116"/>
    </row>
    <row r="643" spans="1:5" hidden="1">
      <c r="A643" s="383" t="s">
        <v>1054</v>
      </c>
      <c r="B643" s="1116" t="s">
        <v>1082</v>
      </c>
      <c r="C643" s="45">
        <f>'MAL2T-2020A.XLS'!G355</f>
        <v>0</v>
      </c>
      <c r="D643" s="48">
        <f>'MAL2T-2020A.XLS'!$G$355</f>
        <v>0</v>
      </c>
      <c r="E643" s="1116"/>
    </row>
    <row r="644" spans="1:5" hidden="1">
      <c r="A644" s="383" t="s">
        <v>1054</v>
      </c>
      <c r="B644" s="1116" t="s">
        <v>1084</v>
      </c>
      <c r="C644" s="45">
        <f>'MAL2T-2020A.XLS'!G356</f>
        <v>0</v>
      </c>
      <c r="D644" s="48">
        <f>'MAL2T-2020A.XLS'!$G$356</f>
        <v>0</v>
      </c>
      <c r="E644" s="1116"/>
    </row>
    <row r="645" spans="1:5" hidden="1">
      <c r="A645" s="383" t="s">
        <v>1054</v>
      </c>
      <c r="B645" s="71" t="s">
        <v>1088</v>
      </c>
    </row>
    <row r="646" spans="1:5" hidden="1">
      <c r="A646" s="383" t="s">
        <v>1054</v>
      </c>
      <c r="B646" s="1116" t="s">
        <v>1085</v>
      </c>
      <c r="C646" s="48">
        <f>'MAL2T-2020A.XLS'!H353</f>
        <v>0</v>
      </c>
      <c r="D646" s="48">
        <f>'MAL2T-2020A.XLS'!$H$353</f>
        <v>0</v>
      </c>
    </row>
    <row r="647" spans="1:5" hidden="1">
      <c r="A647" s="383" t="s">
        <v>1054</v>
      </c>
      <c r="B647" s="1116" t="s">
        <v>1081</v>
      </c>
      <c r="C647" s="48">
        <f>'MAL2T-2020A.XLS'!H354</f>
        <v>0</v>
      </c>
      <c r="D647" s="48">
        <f>'MAL2T-2020A.XLS'!$H$354</f>
        <v>0</v>
      </c>
    </row>
    <row r="648" spans="1:5" hidden="1">
      <c r="A648" s="383" t="s">
        <v>1054</v>
      </c>
      <c r="B648" s="1116" t="s">
        <v>1082</v>
      </c>
      <c r="C648" s="48">
        <f>'MAL2T-2020A.XLS'!H355</f>
        <v>0</v>
      </c>
      <c r="D648" s="48">
        <f>'MAL2T-2020A.XLS'!$H$355</f>
        <v>0</v>
      </c>
    </row>
    <row r="649" spans="1:5" hidden="1">
      <c r="A649" s="383" t="s">
        <v>1054</v>
      </c>
      <c r="B649" s="1116" t="s">
        <v>1090</v>
      </c>
      <c r="C649" s="48">
        <f>'MAL2T-2020A.XLS'!H356</f>
        <v>0</v>
      </c>
      <c r="D649" s="48">
        <f>'MAL2T-2020A.XLS'!$H$356</f>
        <v>0</v>
      </c>
    </row>
    <row r="650" spans="1:5" hidden="1">
      <c r="A650" s="383" t="s">
        <v>1054</v>
      </c>
      <c r="B650" s="83"/>
      <c r="C650" s="48"/>
      <c r="D650" s="48"/>
      <c r="E650" s="48"/>
    </row>
    <row r="651" spans="1:5" hidden="1">
      <c r="A651" s="383" t="s">
        <v>1054</v>
      </c>
      <c r="B651" s="71" t="s">
        <v>1087</v>
      </c>
      <c r="C651" s="48"/>
      <c r="D651" s="48"/>
      <c r="E651" s="48"/>
    </row>
    <row r="652" spans="1:5" hidden="1">
      <c r="A652" s="383" t="s">
        <v>1054</v>
      </c>
      <c r="B652" s="71" t="s">
        <v>1080</v>
      </c>
      <c r="C652" s="48"/>
      <c r="D652" s="48"/>
      <c r="E652" s="48"/>
    </row>
    <row r="653" spans="1:5" hidden="1">
      <c r="A653" s="383" t="s">
        <v>1054</v>
      </c>
      <c r="B653" s="1116" t="s">
        <v>1083</v>
      </c>
      <c r="C653" s="48">
        <f>'MAL2T-2020A.XLS'!G360</f>
        <v>0</v>
      </c>
      <c r="D653" s="48">
        <f>'MAL2T-2020A.XLS'!$G$360</f>
        <v>0</v>
      </c>
      <c r="E653" s="48"/>
    </row>
    <row r="654" spans="1:5" hidden="1">
      <c r="A654" s="383" t="s">
        <v>1054</v>
      </c>
      <c r="B654" s="71" t="s">
        <v>1088</v>
      </c>
      <c r="C654" s="48"/>
      <c r="D654" s="48"/>
      <c r="E654" s="48"/>
    </row>
    <row r="655" spans="1:5" hidden="1">
      <c r="A655" s="383" t="s">
        <v>1054</v>
      </c>
      <c r="B655" s="1116" t="s">
        <v>1083</v>
      </c>
      <c r="C655" s="48">
        <f>'MAL2T-2020A.XLS'!H360</f>
        <v>0</v>
      </c>
      <c r="D655" s="48">
        <f>'MAL2T-2020A.XLS'!$H$360</f>
        <v>0</v>
      </c>
      <c r="E655" s="48"/>
    </row>
    <row r="656" spans="1:5" hidden="1">
      <c r="A656" s="383" t="s">
        <v>1054</v>
      </c>
      <c r="B656" s="83"/>
      <c r="C656" s="48"/>
      <c r="D656" s="48"/>
      <c r="E656" s="48"/>
    </row>
    <row r="657" spans="1:4" hidden="1">
      <c r="A657" s="7" t="s">
        <v>1054</v>
      </c>
      <c r="B657" s="83"/>
    </row>
    <row r="658" spans="1:4" hidden="1">
      <c r="A658" s="7" t="s">
        <v>1054</v>
      </c>
      <c r="B658" s="71" t="s">
        <v>38</v>
      </c>
    </row>
    <row r="659" spans="1:4" hidden="1">
      <c r="A659" s="7" t="s">
        <v>1054</v>
      </c>
      <c r="B659" s="88" t="s">
        <v>285</v>
      </c>
      <c r="C659" s="45" t="s">
        <v>513</v>
      </c>
    </row>
    <row r="660" spans="1:4" hidden="1">
      <c r="A660" s="7" t="s">
        <v>1054</v>
      </c>
      <c r="B660" s="81" t="s">
        <v>1193</v>
      </c>
      <c r="C660" s="45">
        <f>'MAL2T-2020A.XLS'!$G$409</f>
        <v>0</v>
      </c>
    </row>
    <row r="661" spans="1:4" hidden="1">
      <c r="A661" s="7" t="s">
        <v>1054</v>
      </c>
      <c r="B661" s="81" t="s">
        <v>1194</v>
      </c>
      <c r="C661" s="45">
        <f>'MAL2T-2020A.XLS'!$H$409</f>
        <v>0</v>
      </c>
    </row>
    <row r="662" spans="1:4" hidden="1">
      <c r="A662" s="7" t="s">
        <v>1054</v>
      </c>
      <c r="B662" s="93" t="s">
        <v>625</v>
      </c>
      <c r="C662" s="76">
        <f>'MAL2T-2020A.XLS'!I409</f>
        <v>0</v>
      </c>
      <c r="D662" s="76"/>
    </row>
    <row r="663" spans="1:4" ht="27" hidden="1">
      <c r="A663" s="7" t="s">
        <v>1054</v>
      </c>
      <c r="B663" s="1310" t="str">
        <f>'MAL2T-2020A.XLS'!B410:F410</f>
        <v>Herav antall personer som bor i eget hjem, men som iht. til fritt sykehjemsvalg venter på plass i et bestemt sykehjem</v>
      </c>
      <c r="C663" s="50" t="s">
        <v>513</v>
      </c>
      <c r="D663" s="44"/>
    </row>
    <row r="664" spans="1:4" hidden="1">
      <c r="A664" s="7" t="s">
        <v>1054</v>
      </c>
      <c r="B664" s="81" t="s">
        <v>1193</v>
      </c>
      <c r="C664" s="50">
        <f>'MAL2T-2020A.XLS'!G410</f>
        <v>0</v>
      </c>
      <c r="D664" s="44"/>
    </row>
    <row r="665" spans="1:4" hidden="1">
      <c r="A665" s="7" t="s">
        <v>1054</v>
      </c>
      <c r="B665" s="81" t="s">
        <v>1194</v>
      </c>
      <c r="C665" s="50">
        <f>'MAL2T-2020A.XLS'!H410</f>
        <v>0</v>
      </c>
      <c r="D665" s="44"/>
    </row>
    <row r="666" spans="1:4" hidden="1">
      <c r="A666" s="7" t="s">
        <v>1054</v>
      </c>
      <c r="B666" s="88" t="s">
        <v>356</v>
      </c>
      <c r="C666" s="45" t="s">
        <v>513</v>
      </c>
    </row>
    <row r="667" spans="1:4" hidden="1">
      <c r="A667" s="7" t="s">
        <v>1054</v>
      </c>
      <c r="B667" s="81" t="s">
        <v>1193</v>
      </c>
      <c r="C667" s="45">
        <f>'MAL2T-2020A.XLS'!$G$411</f>
        <v>0</v>
      </c>
    </row>
    <row r="668" spans="1:4" hidden="1">
      <c r="A668" s="7" t="s">
        <v>1054</v>
      </c>
      <c r="B668" s="81" t="s">
        <v>1194</v>
      </c>
      <c r="C668" s="45">
        <f>'MAL2T-2020A.XLS'!$H$411</f>
        <v>0</v>
      </c>
    </row>
    <row r="669" spans="1:4" hidden="1">
      <c r="A669" s="7" t="s">
        <v>1054</v>
      </c>
      <c r="B669" s="93" t="s">
        <v>379</v>
      </c>
      <c r="C669" s="76">
        <f>'MAL2T-2020A.XLS'!I411</f>
        <v>0</v>
      </c>
      <c r="D669" s="76"/>
    </row>
    <row r="670" spans="1:4" hidden="1">
      <c r="A670" s="7" t="s">
        <v>1054</v>
      </c>
      <c r="B670" s="88" t="s">
        <v>626</v>
      </c>
      <c r="C670" s="44" t="s">
        <v>513</v>
      </c>
      <c r="D670" s="44"/>
    </row>
    <row r="671" spans="1:4" hidden="1">
      <c r="A671" s="7" t="s">
        <v>1054</v>
      </c>
      <c r="B671" s="81" t="s">
        <v>1193</v>
      </c>
      <c r="C671" s="45">
        <f>'MAL2T-2020A.XLS'!$G$412</f>
        <v>0</v>
      </c>
    </row>
    <row r="672" spans="1:4" hidden="1">
      <c r="A672" s="7" t="s">
        <v>1054</v>
      </c>
      <c r="B672" s="81" t="s">
        <v>1194</v>
      </c>
      <c r="C672" s="45">
        <f>'MAL2T-2020A.XLS'!$H$412</f>
        <v>0</v>
      </c>
    </row>
    <row r="673" spans="1:7" hidden="1">
      <c r="A673" s="7" t="s">
        <v>1054</v>
      </c>
      <c r="B673" s="93" t="s">
        <v>282</v>
      </c>
      <c r="C673" s="76">
        <f>'MAL2T-2020A.XLS'!I412</f>
        <v>0</v>
      </c>
      <c r="D673" s="76"/>
    </row>
    <row r="674" spans="1:7" hidden="1">
      <c r="A674" s="7" t="s">
        <v>1054</v>
      </c>
      <c r="B674" s="88" t="s">
        <v>627</v>
      </c>
      <c r="C674" s="45" t="s">
        <v>513</v>
      </c>
    </row>
    <row r="675" spans="1:7" hidden="1">
      <c r="A675" s="7" t="s">
        <v>1054</v>
      </c>
      <c r="B675" s="81" t="s">
        <v>1193</v>
      </c>
      <c r="C675" s="45">
        <f>'MAL2T-2020A.XLS'!G413</f>
        <v>0</v>
      </c>
    </row>
    <row r="676" spans="1:7" hidden="1">
      <c r="A676" s="7" t="s">
        <v>1054</v>
      </c>
      <c r="B676" s="81" t="s">
        <v>1194</v>
      </c>
      <c r="C676" s="45">
        <f>'MAL2T-2020A.XLS'!H413</f>
        <v>0</v>
      </c>
    </row>
    <row r="677" spans="1:7" hidden="1">
      <c r="A677" s="7" t="s">
        <v>1054</v>
      </c>
      <c r="B677" s="93" t="s">
        <v>11</v>
      </c>
      <c r="C677" s="76">
        <f>'MAL2T-2020A.XLS'!I413</f>
        <v>0</v>
      </c>
      <c r="D677" s="76"/>
    </row>
    <row r="678" spans="1:7" ht="25.5" hidden="1">
      <c r="A678" s="7" t="s">
        <v>1054</v>
      </c>
      <c r="B678" s="88" t="s">
        <v>1306</v>
      </c>
      <c r="C678" s="45" t="s">
        <v>513</v>
      </c>
    </row>
    <row r="679" spans="1:7" hidden="1">
      <c r="A679" s="7" t="s">
        <v>1054</v>
      </c>
      <c r="B679" s="81" t="s">
        <v>1193</v>
      </c>
      <c r="C679" s="45">
        <f>'MAL2T-2020A.XLS'!$G$414</f>
        <v>0</v>
      </c>
    </row>
    <row r="680" spans="1:7" hidden="1">
      <c r="A680" s="7" t="s">
        <v>1054</v>
      </c>
      <c r="B680" s="81" t="s">
        <v>1194</v>
      </c>
      <c r="C680" s="45">
        <f>'MAL2T-2020A.XLS'!$H$414</f>
        <v>0</v>
      </c>
    </row>
    <row r="681" spans="1:7" ht="25.5" hidden="1">
      <c r="A681" s="7" t="s">
        <v>1054</v>
      </c>
      <c r="B681" s="93" t="s">
        <v>1307</v>
      </c>
      <c r="C681" s="76">
        <f>'MAL2T-2020A.XLS'!I414</f>
        <v>0</v>
      </c>
      <c r="D681" s="76"/>
    </row>
    <row r="682" spans="1:7" hidden="1">
      <c r="A682" s="7" t="s">
        <v>1054</v>
      </c>
      <c r="B682" s="88" t="s">
        <v>1208</v>
      </c>
      <c r="C682" s="50" t="s">
        <v>513</v>
      </c>
    </row>
    <row r="683" spans="1:7" hidden="1">
      <c r="A683" s="383" t="s">
        <v>314</v>
      </c>
      <c r="B683" s="81" t="s">
        <v>1193</v>
      </c>
      <c r="C683" s="45">
        <f>'MAL2T-2020A.XLS'!G415</f>
        <v>0</v>
      </c>
    </row>
    <row r="684" spans="1:7" hidden="1">
      <c r="A684" s="7" t="s">
        <v>1054</v>
      </c>
      <c r="B684" s="81" t="s">
        <v>1194</v>
      </c>
      <c r="C684" s="48">
        <f>'MAL2T-2020A.XLS'!H415</f>
        <v>0</v>
      </c>
      <c r="D684" s="48"/>
    </row>
    <row r="685" spans="1:7" hidden="1">
      <c r="A685" s="383" t="s">
        <v>314</v>
      </c>
      <c r="B685" s="93" t="s">
        <v>1208</v>
      </c>
      <c r="C685" s="76">
        <f>'MAL2T-2020A.XLS'!I415</f>
        <v>0</v>
      </c>
      <c r="D685" s="76"/>
    </row>
    <row r="686" spans="1:7">
      <c r="C686" s="48"/>
      <c r="D686" s="48"/>
    </row>
    <row r="687" spans="1:7" s="69" customFormat="1" ht="25.5" hidden="1">
      <c r="A687" s="7" t="s">
        <v>1054</v>
      </c>
      <c r="B687" s="65" t="s">
        <v>165</v>
      </c>
      <c r="C687" s="68"/>
      <c r="D687" s="68"/>
      <c r="G687" s="284"/>
    </row>
    <row r="688" spans="1:7" hidden="1">
      <c r="A688" s="7" t="s">
        <v>1054</v>
      </c>
      <c r="B688" s="83" t="s">
        <v>780</v>
      </c>
      <c r="C688" s="59" t="str">
        <f>'MAL2T-2020A.XLS'!$J$420</f>
        <v>Byråds-avdelingen henter resultater direkte fra  LIV</v>
      </c>
      <c r="D688" s="59" t="str">
        <f>'MAL2T-2020A.XLS'!$J$420</f>
        <v>Byråds-avdelingen henter resultater direkte fra  LIV</v>
      </c>
    </row>
    <row r="689" spans="1:4" hidden="1">
      <c r="A689" s="7" t="s">
        <v>1054</v>
      </c>
      <c r="B689" s="107" t="s">
        <v>815</v>
      </c>
      <c r="C689" s="59">
        <f>'MAL2T-2020A.XLS'!$J$421</f>
        <v>0</v>
      </c>
      <c r="D689" s="59">
        <f>'MAL2T-2020A.XLS'!$J$421</f>
        <v>0</v>
      </c>
    </row>
    <row r="690" spans="1:4" hidden="1">
      <c r="A690" s="7" t="s">
        <v>1054</v>
      </c>
      <c r="B690" s="107" t="s">
        <v>816</v>
      </c>
      <c r="C690" s="59">
        <f>'MAL2T-2020A.XLS'!$J$422</f>
        <v>0</v>
      </c>
      <c r="D690" s="59">
        <f>'MAL2T-2020A.XLS'!$J$422</f>
        <v>0</v>
      </c>
    </row>
    <row r="691" spans="1:4" hidden="1">
      <c r="A691" s="7" t="s">
        <v>1054</v>
      </c>
      <c r="B691" s="107" t="s">
        <v>817</v>
      </c>
      <c r="C691" s="59">
        <f>'MAL2T-2020A.XLS'!$J$423</f>
        <v>0</v>
      </c>
      <c r="D691" s="59">
        <f>'MAL2T-2020A.XLS'!$J$423</f>
        <v>0</v>
      </c>
    </row>
    <row r="692" spans="1:4" hidden="1">
      <c r="A692" s="7" t="s">
        <v>1054</v>
      </c>
      <c r="B692" s="107" t="s">
        <v>818</v>
      </c>
      <c r="C692" s="59">
        <f>'MAL2T-2020A.XLS'!$J$424</f>
        <v>0</v>
      </c>
      <c r="D692" s="59">
        <f>'MAL2T-2020A.XLS'!$J$424</f>
        <v>0</v>
      </c>
    </row>
    <row r="693" spans="1:4" ht="41.45" customHeight="1">
      <c r="A693" s="383" t="s">
        <v>1424</v>
      </c>
      <c r="B693" s="72" t="s">
        <v>53</v>
      </c>
    </row>
    <row r="694" spans="1:4">
      <c r="A694" s="383" t="s">
        <v>1424</v>
      </c>
      <c r="B694" s="85" t="s">
        <v>408</v>
      </c>
      <c r="C694" s="45" t="s">
        <v>513</v>
      </c>
      <c r="D694" s="45" t="s">
        <v>513</v>
      </c>
    </row>
    <row r="695" spans="1:4">
      <c r="A695" s="383" t="s">
        <v>1424</v>
      </c>
      <c r="B695" s="86" t="str">
        <f>'MAL2T-2020A.XLS'!B439:D439</f>
        <v>I somatiske sykehusavdelinger og rehabiliteringsopphold</v>
      </c>
      <c r="C695" s="45">
        <f>'MAL2T-2020A.XLS'!$E$439</f>
        <v>0</v>
      </c>
      <c r="D695" s="45">
        <f>'MAL2T-2020A.XLS'!$E$439</f>
        <v>0</v>
      </c>
    </row>
    <row r="696" spans="1:4">
      <c r="A696" s="383" t="s">
        <v>1424</v>
      </c>
      <c r="B696" s="1376" t="str">
        <f>'MAL2T-2020A.XLS'!B440:D440</f>
        <v>I psykiatriske sykehusavdelinger</v>
      </c>
      <c r="C696" s="45">
        <f>'MAL2T-2020A.XLS'!$E$440</f>
        <v>0</v>
      </c>
      <c r="D696" s="45">
        <f>'MAL2T-2020A.XLS'!$E$440</f>
        <v>0</v>
      </c>
    </row>
    <row r="697" spans="1:4">
      <c r="A697" s="383" t="s">
        <v>1424</v>
      </c>
      <c r="B697" s="1376" t="str">
        <f>'MAL2T-2020A.XLS'!B441:D441</f>
        <v>I rusavdelinger i sykehus</v>
      </c>
      <c r="C697" s="45">
        <f>'MAL2T-2020A.XLS'!$E$441</f>
        <v>0</v>
      </c>
      <c r="D697" s="45">
        <f>'MAL2T-2020A.XLS'!$E$441</f>
        <v>0</v>
      </c>
    </row>
    <row r="698" spans="1:4">
      <c r="A698" s="383" t="s">
        <v>1424</v>
      </c>
      <c r="B698" s="84" t="s">
        <v>521</v>
      </c>
      <c r="C698" s="76">
        <f>'MAL2T-2020A.XLS'!$E$442</f>
        <v>0</v>
      </c>
      <c r="D698" s="76">
        <f>'MAL2T-2020A.XLS'!$E$442</f>
        <v>0</v>
      </c>
    </row>
    <row r="699" spans="1:4">
      <c r="A699" s="383" t="s">
        <v>1424</v>
      </c>
      <c r="B699" s="85" t="s">
        <v>679</v>
      </c>
      <c r="C699" s="45" t="s">
        <v>513</v>
      </c>
      <c r="D699" s="45" t="s">
        <v>513</v>
      </c>
    </row>
    <row r="700" spans="1:4">
      <c r="A700" s="383" t="s">
        <v>1424</v>
      </c>
      <c r="B700" s="86" t="str">
        <f>'MAL2T-2020A.XLS'!B439:D439</f>
        <v>I somatiske sykehusavdelinger og rehabiliteringsopphold</v>
      </c>
      <c r="C700" s="45">
        <f>'MAL2T-2020A.XLS'!$F$439</f>
        <v>0</v>
      </c>
      <c r="D700" s="45">
        <f>'MAL2T-2020A.XLS'!$F$439</f>
        <v>0</v>
      </c>
    </row>
    <row r="701" spans="1:4">
      <c r="A701" s="383" t="s">
        <v>1424</v>
      </c>
      <c r="B701" s="1376" t="str">
        <f>'MAL2T-2020A.XLS'!B440:D440</f>
        <v>I psykiatriske sykehusavdelinger</v>
      </c>
      <c r="C701" s="45">
        <f>'MAL2T-2020A.XLS'!$F$440</f>
        <v>0</v>
      </c>
      <c r="D701" s="45">
        <f>'MAL2T-2020A.XLS'!$F$440</f>
        <v>0</v>
      </c>
    </row>
    <row r="702" spans="1:4">
      <c r="A702" s="383" t="s">
        <v>1424</v>
      </c>
      <c r="B702" s="1376" t="str">
        <f>'MAL2T-2020A.XLS'!B441:D441</f>
        <v>I rusavdelinger i sykehus</v>
      </c>
      <c r="C702" s="45">
        <f>'MAL2T-2020A.XLS'!$F$441</f>
        <v>0</v>
      </c>
      <c r="D702" s="45">
        <f>'MAL2T-2020A.XLS'!$F$441</f>
        <v>0</v>
      </c>
    </row>
    <row r="703" spans="1:4">
      <c r="A703" s="383" t="s">
        <v>1424</v>
      </c>
      <c r="B703" s="84" t="s">
        <v>521</v>
      </c>
      <c r="C703" s="76">
        <f>'MAL2T-2020A.XLS'!$F$442</f>
        <v>0</v>
      </c>
      <c r="D703" s="76">
        <f>'MAL2T-2020A.XLS'!$F$442</f>
        <v>0</v>
      </c>
    </row>
    <row r="704" spans="1:4">
      <c r="A704" s="383" t="s">
        <v>1424</v>
      </c>
      <c r="B704" s="88" t="s">
        <v>833</v>
      </c>
      <c r="C704" s="45" t="s">
        <v>513</v>
      </c>
      <c r="D704" s="45" t="s">
        <v>513</v>
      </c>
    </row>
    <row r="705" spans="1:4">
      <c r="A705" s="383" t="s">
        <v>1424</v>
      </c>
      <c r="B705" s="86" t="str">
        <f>'MAL2T-2020A.XLS'!B439:D439</f>
        <v>I somatiske sykehusavdelinger og rehabiliteringsopphold</v>
      </c>
      <c r="C705" s="45">
        <f>'MAL2T-2020A.XLS'!$G$439</f>
        <v>0</v>
      </c>
      <c r="D705" s="45">
        <f>'MAL2T-2020A.XLS'!$G$439</f>
        <v>0</v>
      </c>
    </row>
    <row r="706" spans="1:4">
      <c r="A706" s="383" t="s">
        <v>1424</v>
      </c>
      <c r="B706" s="1376" t="str">
        <f>'MAL2T-2020A.XLS'!B440:D440</f>
        <v>I psykiatriske sykehusavdelinger</v>
      </c>
      <c r="C706" s="45">
        <f>'MAL2T-2020A.XLS'!$G$440</f>
        <v>0</v>
      </c>
      <c r="D706" s="45">
        <f>'MAL2T-2020A.XLS'!$G$440</f>
        <v>0</v>
      </c>
    </row>
    <row r="707" spans="1:4">
      <c r="A707" s="383" t="s">
        <v>1424</v>
      </c>
      <c r="B707" s="1376" t="str">
        <f>'MAL2T-2020A.XLS'!B441:D441</f>
        <v>I rusavdelinger i sykehus</v>
      </c>
      <c r="C707" s="45">
        <f>'MAL2T-2020A.XLS'!$G$441</f>
        <v>0</v>
      </c>
      <c r="D707" s="45">
        <f>'MAL2T-2020A.XLS'!$G$441</f>
        <v>0</v>
      </c>
    </row>
    <row r="708" spans="1:4">
      <c r="A708" s="383" t="s">
        <v>1424</v>
      </c>
      <c r="B708" s="84" t="s">
        <v>521</v>
      </c>
      <c r="C708" s="76">
        <f>'MAL2T-2020A.XLS'!$G$442</f>
        <v>0</v>
      </c>
      <c r="D708" s="76" t="str">
        <f>'MAL2T-2020A.XLS'!$I$442</f>
        <v xml:space="preserve"> </v>
      </c>
    </row>
    <row r="709" spans="1:4" hidden="1">
      <c r="A709" s="7" t="s">
        <v>314</v>
      </c>
      <c r="B709" s="66"/>
      <c r="C709" s="44"/>
      <c r="D709" s="44"/>
    </row>
    <row r="710" spans="1:4" hidden="1">
      <c r="A710" s="7" t="s">
        <v>314</v>
      </c>
      <c r="B710" s="72" t="s">
        <v>763</v>
      </c>
      <c r="C710" s="44"/>
      <c r="D710" s="44"/>
    </row>
    <row r="711" spans="1:4" hidden="1">
      <c r="A711" s="7" t="s">
        <v>314</v>
      </c>
      <c r="B711" s="85" t="s">
        <v>774</v>
      </c>
    </row>
    <row r="712" spans="1:4" hidden="1">
      <c r="A712" s="7" t="s">
        <v>314</v>
      </c>
      <c r="B712" s="83" t="s">
        <v>30</v>
      </c>
      <c r="C712" s="45">
        <f>'MAL2T-2020A.XLS'!$E$456</f>
        <v>0</v>
      </c>
      <c r="D712" s="45">
        <f>'MAL2T-2020A.XLS'!$E$456</f>
        <v>0</v>
      </c>
    </row>
    <row r="713" spans="1:4" hidden="1">
      <c r="A713" s="7" t="s">
        <v>314</v>
      </c>
      <c r="B713" s="83" t="s">
        <v>28</v>
      </c>
      <c r="C713" s="45">
        <f>'MAL2T-2020A.XLS'!$E$457</f>
        <v>0</v>
      </c>
      <c r="D713" s="45">
        <f>'MAL2T-2020A.XLS'!$E$457</f>
        <v>0</v>
      </c>
    </row>
    <row r="714" spans="1:4" hidden="1">
      <c r="A714" s="7" t="s">
        <v>314</v>
      </c>
      <c r="B714" s="7" t="s">
        <v>746</v>
      </c>
      <c r="C714" s="45">
        <f>'MAL2T-2020A.XLS'!$E$458</f>
        <v>0</v>
      </c>
      <c r="D714" s="45">
        <f>'MAL2T-2020A.XLS'!$E$458</f>
        <v>0</v>
      </c>
    </row>
    <row r="715" spans="1:4" hidden="1">
      <c r="A715" s="7" t="s">
        <v>314</v>
      </c>
      <c r="B715" s="83" t="s">
        <v>732</v>
      </c>
      <c r="C715" s="45">
        <f>'MAL2T-2020A.XLS'!$E$459</f>
        <v>0</v>
      </c>
      <c r="D715" s="45">
        <f>'MAL2T-2020A.XLS'!$E$459</f>
        <v>0</v>
      </c>
    </row>
    <row r="716" spans="1:4" hidden="1">
      <c r="A716" s="7" t="s">
        <v>314</v>
      </c>
      <c r="B716" s="83" t="str">
        <f>'MAL2T-2020A.XLS'!B460</f>
        <v>Ant. saker som ikke er beh. av andre årsaker (dødfall mm)</v>
      </c>
      <c r="C716" s="45">
        <f>'MAL2T-2020A.XLS'!E460</f>
        <v>0</v>
      </c>
      <c r="D716" s="45">
        <f>'MAL2T-2020A.XLS'!$E$460</f>
        <v>0</v>
      </c>
    </row>
    <row r="717" spans="1:4" hidden="1">
      <c r="A717" s="7" t="s">
        <v>314</v>
      </c>
      <c r="B717" s="83" t="s">
        <v>747</v>
      </c>
      <c r="C717" s="45">
        <f>'MAL2T-2020A.XLS'!$E$461</f>
        <v>0</v>
      </c>
      <c r="D717" s="45">
        <f>'MAL2T-2020A.XLS'!$E$461</f>
        <v>0</v>
      </c>
    </row>
    <row r="718" spans="1:4" hidden="1">
      <c r="A718" s="7" t="s">
        <v>314</v>
      </c>
      <c r="B718" s="149" t="s">
        <v>29</v>
      </c>
      <c r="C718" s="306">
        <f>'MAL2T-2020A.XLS'!$E$462</f>
        <v>0</v>
      </c>
      <c r="D718" s="306">
        <f>'MAL2T-2020A.XLS'!$E$462</f>
        <v>0</v>
      </c>
    </row>
    <row r="719" spans="1:4" hidden="1">
      <c r="A719" s="7" t="s">
        <v>314</v>
      </c>
      <c r="B719" s="84" t="s">
        <v>748</v>
      </c>
      <c r="C719" s="150" t="e">
        <f>'MAL2T-2020A.XLS'!$E$463</f>
        <v>#DIV/0!</v>
      </c>
      <c r="D719" s="150" t="e">
        <f>'MAL2T-2020A.XLS'!$E$463</f>
        <v>#DIV/0!</v>
      </c>
    </row>
    <row r="720" spans="1:4" hidden="1">
      <c r="A720" s="7" t="s">
        <v>314</v>
      </c>
      <c r="B720" s="85" t="s">
        <v>745</v>
      </c>
    </row>
    <row r="721" spans="1:4" hidden="1">
      <c r="A721" s="7" t="s">
        <v>314</v>
      </c>
      <c r="B721" s="83" t="s">
        <v>30</v>
      </c>
      <c r="C721" s="45">
        <f>'MAL2T-2020A.XLS'!$F$456</f>
        <v>0</v>
      </c>
      <c r="D721" s="45">
        <f>'MAL2T-2020A.XLS'!$F$456</f>
        <v>0</v>
      </c>
    </row>
    <row r="722" spans="1:4" hidden="1">
      <c r="A722" s="7" t="s">
        <v>314</v>
      </c>
      <c r="B722" s="83" t="s">
        <v>28</v>
      </c>
      <c r="C722" s="45">
        <f>'MAL2T-2020A.XLS'!$F$457</f>
        <v>0</v>
      </c>
      <c r="D722" s="45">
        <f>'MAL2T-2020A.XLS'!$F$457</f>
        <v>0</v>
      </c>
    </row>
    <row r="723" spans="1:4" hidden="1">
      <c r="A723" s="7" t="s">
        <v>314</v>
      </c>
      <c r="B723" s="7" t="s">
        <v>746</v>
      </c>
      <c r="C723" s="45">
        <f>'MAL2T-2020A.XLS'!$F$458</f>
        <v>0</v>
      </c>
      <c r="D723" s="45">
        <f>'MAL2T-2020A.XLS'!$F$458</f>
        <v>0</v>
      </c>
    </row>
    <row r="724" spans="1:4" hidden="1">
      <c r="A724" s="7" t="s">
        <v>314</v>
      </c>
      <c r="B724" s="83" t="s">
        <v>732</v>
      </c>
      <c r="C724" s="45">
        <f>'MAL2T-2020A.XLS'!$F$459</f>
        <v>0</v>
      </c>
      <c r="D724" s="45">
        <f>'MAL2T-2020A.XLS'!$F$459</f>
        <v>0</v>
      </c>
    </row>
    <row r="725" spans="1:4" hidden="1">
      <c r="A725" s="7" t="s">
        <v>314</v>
      </c>
      <c r="B725" s="83" t="str">
        <f>'MAL2T-2020A.XLS'!B460</f>
        <v>Ant. saker som ikke er beh. av andre årsaker (dødfall mm)</v>
      </c>
      <c r="C725" s="45">
        <f>'MAL2T-2020A.XLS'!F460</f>
        <v>0</v>
      </c>
      <c r="D725" s="45">
        <f>'MAL2T-2020A.XLS'!$F$460</f>
        <v>0</v>
      </c>
    </row>
    <row r="726" spans="1:4" hidden="1">
      <c r="A726" s="7" t="s">
        <v>314</v>
      </c>
      <c r="B726" s="83" t="s">
        <v>747</v>
      </c>
      <c r="C726" s="45">
        <f>'MAL2T-2020A.XLS'!$F$461</f>
        <v>0</v>
      </c>
      <c r="D726" s="45">
        <f>'MAL2T-2020A.XLS'!$F$461</f>
        <v>0</v>
      </c>
    </row>
    <row r="727" spans="1:4" hidden="1">
      <c r="A727" s="7" t="s">
        <v>314</v>
      </c>
      <c r="B727" s="149" t="s">
        <v>29</v>
      </c>
      <c r="C727" s="306">
        <f>'MAL2T-2020A.XLS'!$F$462</f>
        <v>0</v>
      </c>
      <c r="D727" s="306">
        <f>'MAL2T-2020A.XLS'!$F$462</f>
        <v>0</v>
      </c>
    </row>
    <row r="728" spans="1:4" hidden="1">
      <c r="A728" s="7" t="s">
        <v>314</v>
      </c>
      <c r="B728" s="84" t="s">
        <v>748</v>
      </c>
      <c r="C728" s="150" t="e">
        <f>'MAL2T-2020A.XLS'!$F$463</f>
        <v>#DIV/0!</v>
      </c>
      <c r="D728" s="150" t="e">
        <f>'MAL2T-2020A.XLS'!$F$463</f>
        <v>#DIV/0!</v>
      </c>
    </row>
    <row r="729" spans="1:4" hidden="1">
      <c r="A729" s="7" t="s">
        <v>314</v>
      </c>
      <c r="B729" s="83"/>
    </row>
    <row r="730" spans="1:4" hidden="1">
      <c r="A730" s="7" t="s">
        <v>314</v>
      </c>
      <c r="B730" s="1059" t="s">
        <v>1028</v>
      </c>
      <c r="C730" s="1059"/>
      <c r="D730" s="1059"/>
    </row>
    <row r="731" spans="1:4" hidden="1">
      <c r="A731" s="7" t="s">
        <v>314</v>
      </c>
      <c r="B731" s="1059" t="s">
        <v>1021</v>
      </c>
      <c r="C731" s="7"/>
      <c r="D731" s="1059"/>
    </row>
    <row r="732" spans="1:4" hidden="1">
      <c r="A732" s="7" t="s">
        <v>314</v>
      </c>
      <c r="B732" s="85" t="s">
        <v>1029</v>
      </c>
      <c r="C732" s="1059"/>
      <c r="D732" s="1059"/>
    </row>
    <row r="733" spans="1:4" hidden="1">
      <c r="A733" s="7" t="s">
        <v>314</v>
      </c>
      <c r="B733" s="83" t="s">
        <v>1024</v>
      </c>
      <c r="C733" s="45">
        <f>'MAL2T-2020A.XLS'!E469</f>
        <v>0</v>
      </c>
      <c r="D733" s="45">
        <f>'MAL2T-2020A.XLS'!$E$469</f>
        <v>0</v>
      </c>
    </row>
    <row r="734" spans="1:4" hidden="1">
      <c r="A734" s="7" t="s">
        <v>314</v>
      </c>
      <c r="B734" s="83" t="s">
        <v>1025</v>
      </c>
      <c r="C734" s="45">
        <f>'MAL2T-2020A.XLS'!E470</f>
        <v>0</v>
      </c>
      <c r="D734" s="45">
        <f>'MAL2T-2020A.XLS'!$E$470</f>
        <v>0</v>
      </c>
    </row>
    <row r="735" spans="1:4" hidden="1">
      <c r="A735" s="7" t="s">
        <v>314</v>
      </c>
      <c r="B735" s="7" t="s">
        <v>1026</v>
      </c>
      <c r="C735" s="45">
        <f>'MAL2T-2020A.XLS'!E471</f>
        <v>0</v>
      </c>
      <c r="D735" s="45">
        <f>'MAL2T-2020A.XLS'!$E$471</f>
        <v>0</v>
      </c>
    </row>
    <row r="736" spans="1:4" hidden="1">
      <c r="A736" s="7" t="s">
        <v>314</v>
      </c>
      <c r="B736" s="83" t="s">
        <v>732</v>
      </c>
      <c r="C736" s="45">
        <f>'MAL2T-2020A.XLS'!E472</f>
        <v>0</v>
      </c>
      <c r="D736" s="45">
        <f>'MAL2T-2020A.XLS'!$E$472</f>
        <v>0</v>
      </c>
    </row>
    <row r="737" spans="1:9" hidden="1">
      <c r="A737" s="7" t="s">
        <v>314</v>
      </c>
      <c r="B737" s="83" t="s">
        <v>1020</v>
      </c>
      <c r="C737" s="45">
        <f>'MAL2T-2020A.XLS'!E473</f>
        <v>0</v>
      </c>
      <c r="D737" s="45">
        <f>'MAL2T-2020A.XLS'!$E$473</f>
        <v>0</v>
      </c>
      <c r="I737" s="383" t="s">
        <v>135</v>
      </c>
    </row>
    <row r="738" spans="1:9" hidden="1">
      <c r="A738" s="7" t="s">
        <v>314</v>
      </c>
      <c r="B738" s="84" t="s">
        <v>29</v>
      </c>
      <c r="C738" s="306">
        <f>'MAL2T-2020A.XLS'!E474</f>
        <v>0</v>
      </c>
      <c r="D738" s="306">
        <f>'MAL2T-2020A.XLS'!$E$474</f>
        <v>0</v>
      </c>
    </row>
    <row r="739" spans="1:9" hidden="1">
      <c r="A739" s="7" t="s">
        <v>314</v>
      </c>
      <c r="B739" s="85" t="s">
        <v>774</v>
      </c>
      <c r="C739" s="1059"/>
      <c r="D739" s="1059"/>
    </row>
    <row r="740" spans="1:9" hidden="1">
      <c r="A740" s="7" t="s">
        <v>314</v>
      </c>
      <c r="B740" s="83" t="s">
        <v>1024</v>
      </c>
      <c r="C740" s="45" t="s">
        <v>513</v>
      </c>
      <c r="D740" s="45" t="s">
        <v>513</v>
      </c>
    </row>
    <row r="741" spans="1:9" hidden="1">
      <c r="A741" s="7" t="s">
        <v>314</v>
      </c>
      <c r="B741" s="83" t="s">
        <v>1025</v>
      </c>
      <c r="C741" s="45" t="s">
        <v>513</v>
      </c>
      <c r="D741" s="45" t="s">
        <v>513</v>
      </c>
    </row>
    <row r="742" spans="1:9" hidden="1">
      <c r="A742" s="7" t="s">
        <v>314</v>
      </c>
      <c r="B742" s="7" t="s">
        <v>1026</v>
      </c>
      <c r="C742" s="45">
        <f>'MAL2T-2020A.XLS'!F471</f>
        <v>0</v>
      </c>
      <c r="D742" s="45">
        <f>'MAL2T-2020A.XLS'!$F$471</f>
        <v>0</v>
      </c>
    </row>
    <row r="743" spans="1:9" hidden="1">
      <c r="A743" s="7" t="s">
        <v>314</v>
      </c>
      <c r="B743" s="83" t="s">
        <v>732</v>
      </c>
      <c r="C743" s="45" t="s">
        <v>513</v>
      </c>
      <c r="D743" s="45" t="s">
        <v>513</v>
      </c>
    </row>
    <row r="744" spans="1:9" hidden="1">
      <c r="A744" s="7" t="s">
        <v>314</v>
      </c>
      <c r="B744" s="83" t="s">
        <v>1020</v>
      </c>
      <c r="C744" s="45" t="s">
        <v>513</v>
      </c>
      <c r="D744" s="45" t="s">
        <v>513</v>
      </c>
    </row>
    <row r="745" spans="1:9" hidden="1">
      <c r="A745" s="7" t="s">
        <v>314</v>
      </c>
      <c r="B745" s="84" t="s">
        <v>29</v>
      </c>
      <c r="C745" s="306" t="s">
        <v>513</v>
      </c>
      <c r="D745" s="306" t="s">
        <v>513</v>
      </c>
    </row>
    <row r="746" spans="1:9" hidden="1">
      <c r="A746" s="7" t="s">
        <v>314</v>
      </c>
      <c r="B746" s="83"/>
    </row>
    <row r="747" spans="1:9" hidden="1">
      <c r="A747" s="7" t="s">
        <v>314</v>
      </c>
      <c r="B747" s="72" t="s">
        <v>764</v>
      </c>
    </row>
    <row r="748" spans="1:9" hidden="1">
      <c r="A748" s="7" t="s">
        <v>314</v>
      </c>
      <c r="B748" s="85" t="s">
        <v>774</v>
      </c>
    </row>
    <row r="749" spans="1:9" hidden="1">
      <c r="A749" s="7" t="s">
        <v>314</v>
      </c>
      <c r="B749" s="83" t="s">
        <v>749</v>
      </c>
      <c r="C749" s="45">
        <f>'MAL2T-2020A.XLS'!$J$481</f>
        <v>0</v>
      </c>
      <c r="D749" s="45">
        <f>'MAL2T-2020A.XLS'!$J$481</f>
        <v>0</v>
      </c>
    </row>
    <row r="750" spans="1:9" hidden="1">
      <c r="A750" s="7" t="s">
        <v>314</v>
      </c>
      <c r="B750" s="83" t="s">
        <v>750</v>
      </c>
      <c r="C750" s="45">
        <f>'MAL2T-2020A.XLS'!$J$482</f>
        <v>0</v>
      </c>
      <c r="D750" s="45">
        <f>'MAL2T-2020A.XLS'!$J$482</f>
        <v>0</v>
      </c>
    </row>
    <row r="751" spans="1:9" hidden="1">
      <c r="A751" s="7" t="s">
        <v>314</v>
      </c>
      <c r="B751" s="83" t="s">
        <v>751</v>
      </c>
      <c r="C751" s="45">
        <f>'MAL2T-2020A.XLS'!$J$483</f>
        <v>0</v>
      </c>
      <c r="D751" s="45">
        <f>'MAL2T-2020A.XLS'!$J$483</f>
        <v>0</v>
      </c>
    </row>
    <row r="752" spans="1:9" hidden="1">
      <c r="A752" s="7" t="s">
        <v>314</v>
      </c>
      <c r="B752" s="83" t="s">
        <v>752</v>
      </c>
      <c r="C752" s="45">
        <f>'MAL2T-2020A.XLS'!$J$484</f>
        <v>0</v>
      </c>
      <c r="D752" s="45">
        <f>'MAL2T-2020A.XLS'!$J$484</f>
        <v>0</v>
      </c>
    </row>
    <row r="753" spans="1:10" hidden="1">
      <c r="A753" s="7" t="s">
        <v>314</v>
      </c>
      <c r="B753" s="84" t="s">
        <v>753</v>
      </c>
      <c r="C753" s="76">
        <f>'MAL2T-2020A.XLS'!$J$485</f>
        <v>0</v>
      </c>
      <c r="D753" s="76">
        <f>'MAL2T-2020A.XLS'!$J$485</f>
        <v>0</v>
      </c>
    </row>
    <row r="754" spans="1:10" hidden="1">
      <c r="A754" s="7" t="s">
        <v>314</v>
      </c>
      <c r="B754" s="83" t="s">
        <v>754</v>
      </c>
      <c r="C754" s="45">
        <f>'MAL2T-2020A.XLS'!$J$486</f>
        <v>0</v>
      </c>
      <c r="D754" s="45">
        <f>'MAL2T-2020A.XLS'!$J$486</f>
        <v>0</v>
      </c>
    </row>
    <row r="755" spans="1:10" ht="25.5" hidden="1">
      <c r="A755" s="7" t="s">
        <v>314</v>
      </c>
      <c r="B755" s="83" t="s">
        <v>971</v>
      </c>
      <c r="C755" s="45">
        <f>'MAL2T-2020A.XLS'!J487</f>
        <v>0</v>
      </c>
      <c r="D755" s="45">
        <f>'MAL2T-2020A.XLS'!$J$487</f>
        <v>0</v>
      </c>
    </row>
    <row r="756" spans="1:10" hidden="1">
      <c r="A756" s="7" t="s">
        <v>314</v>
      </c>
      <c r="B756" s="83" t="s">
        <v>755</v>
      </c>
      <c r="C756" s="45">
        <f>'MAL2T-2020A.XLS'!$J$488</f>
        <v>0</v>
      </c>
      <c r="D756" s="45">
        <f>'MAL2T-2020A.XLS'!$J$488</f>
        <v>0</v>
      </c>
    </row>
    <row r="757" spans="1:10" hidden="1">
      <c r="A757" s="7" t="s">
        <v>314</v>
      </c>
      <c r="B757" s="85" t="s">
        <v>745</v>
      </c>
    </row>
    <row r="758" spans="1:10" hidden="1">
      <c r="A758" s="7" t="s">
        <v>314</v>
      </c>
      <c r="B758" s="83" t="s">
        <v>749</v>
      </c>
      <c r="C758" s="45">
        <f>'MAL2T-2020A.XLS'!$K$481</f>
        <v>0</v>
      </c>
      <c r="D758" s="45">
        <f>'MAL2T-2020A.XLS'!$K$481</f>
        <v>0</v>
      </c>
    </row>
    <row r="759" spans="1:10" hidden="1">
      <c r="A759" s="7" t="s">
        <v>314</v>
      </c>
      <c r="B759" s="83" t="s">
        <v>750</v>
      </c>
      <c r="C759" s="45">
        <f>'MAL2T-2020A.XLS'!$K$482</f>
        <v>0</v>
      </c>
      <c r="D759" s="45">
        <f>'MAL2T-2020A.XLS'!$K$482</f>
        <v>0</v>
      </c>
    </row>
    <row r="760" spans="1:10" hidden="1">
      <c r="A760" s="7" t="s">
        <v>314</v>
      </c>
      <c r="B760" s="83" t="s">
        <v>751</v>
      </c>
      <c r="C760" s="45">
        <f>'MAL2T-2020A.XLS'!$K$483</f>
        <v>0</v>
      </c>
      <c r="D760" s="45">
        <f>'MAL2T-2020A.XLS'!$K$483</f>
        <v>0</v>
      </c>
    </row>
    <row r="761" spans="1:10" hidden="1">
      <c r="A761" s="7" t="s">
        <v>314</v>
      </c>
      <c r="B761" s="83" t="s">
        <v>752</v>
      </c>
      <c r="C761" s="45">
        <f>'MAL2T-2020A.XLS'!$K$484</f>
        <v>0</v>
      </c>
      <c r="D761" s="45">
        <f>'MAL2T-2020A.XLS'!$K$484</f>
        <v>0</v>
      </c>
      <c r="J761" s="7" t="s">
        <v>135</v>
      </c>
    </row>
    <row r="762" spans="1:10" hidden="1">
      <c r="A762" s="7" t="s">
        <v>314</v>
      </c>
      <c r="B762" s="84" t="s">
        <v>753</v>
      </c>
      <c r="C762" s="76">
        <f>'MAL2T-2020A.XLS'!$K$485</f>
        <v>0</v>
      </c>
      <c r="D762" s="76">
        <f>'MAL2T-2020A.XLS'!$K$485</f>
        <v>0</v>
      </c>
    </row>
    <row r="763" spans="1:10" hidden="1">
      <c r="A763" s="7" t="s">
        <v>314</v>
      </c>
      <c r="B763" s="83" t="s">
        <v>754</v>
      </c>
      <c r="C763" s="45">
        <f>'MAL2T-2020A.XLS'!$K$486</f>
        <v>0</v>
      </c>
      <c r="D763" s="50">
        <f>'MAL2T-2020A.XLS'!$K$486</f>
        <v>0</v>
      </c>
    </row>
    <row r="764" spans="1:10" ht="25.5" hidden="1">
      <c r="A764" s="7" t="s">
        <v>314</v>
      </c>
      <c r="B764" s="83" t="s">
        <v>971</v>
      </c>
      <c r="C764" s="1047">
        <f>'MAL2T-2020A.XLS'!K487</f>
        <v>0</v>
      </c>
      <c r="D764" s="1047">
        <f>'MAL2T-2020A.XLS'!$K$487</f>
        <v>0</v>
      </c>
      <c r="E764" s="1047"/>
      <c r="F764" s="1047"/>
      <c r="G764" s="1047"/>
      <c r="H764" s="1047"/>
      <c r="I764" s="1047"/>
    </row>
    <row r="765" spans="1:10" hidden="1">
      <c r="A765" s="7" t="s">
        <v>314</v>
      </c>
      <c r="B765" s="83" t="s">
        <v>755</v>
      </c>
      <c r="C765" s="45">
        <f>'MAL2T-2020A.XLS'!$K$488</f>
        <v>0</v>
      </c>
      <c r="D765" s="50">
        <f>'MAL2T-2020A.XLS'!$K$488</f>
        <v>0</v>
      </c>
    </row>
    <row r="766" spans="1:10" hidden="1">
      <c r="A766" s="7" t="s">
        <v>314</v>
      </c>
      <c r="B766" s="83"/>
      <c r="D766" s="50"/>
    </row>
    <row r="767" spans="1:10" hidden="1">
      <c r="A767" s="7" t="s">
        <v>314</v>
      </c>
      <c r="B767" s="360" t="s">
        <v>776</v>
      </c>
      <c r="D767" s="50"/>
    </row>
    <row r="768" spans="1:10" hidden="1">
      <c r="A768" s="7" t="s">
        <v>314</v>
      </c>
      <c r="B768" s="249" t="s">
        <v>864</v>
      </c>
      <c r="D768" s="50"/>
    </row>
    <row r="769" spans="1:7" hidden="1">
      <c r="A769" s="7" t="s">
        <v>314</v>
      </c>
      <c r="B769" s="249" t="s">
        <v>774</v>
      </c>
      <c r="D769" s="50"/>
    </row>
    <row r="770" spans="1:7" hidden="1">
      <c r="A770" s="7" t="s">
        <v>314</v>
      </c>
      <c r="B770" s="179" t="s">
        <v>865</v>
      </c>
      <c r="C770" s="45">
        <f>'MAL2T-2020A.XLS'!$J$498</f>
        <v>0</v>
      </c>
      <c r="D770" s="50">
        <f>'MAL2T-2020A.XLS'!$J$498</f>
        <v>0</v>
      </c>
    </row>
    <row r="771" spans="1:7" hidden="1">
      <c r="A771" s="7" t="s">
        <v>314</v>
      </c>
      <c r="B771" s="179" t="s">
        <v>866</v>
      </c>
      <c r="C771" s="45">
        <f>'MAL2T-2020A.XLS'!$J$499</f>
        <v>0</v>
      </c>
      <c r="D771" s="50">
        <f>'MAL2T-2020A.XLS'!$J$499</f>
        <v>0</v>
      </c>
    </row>
    <row r="772" spans="1:7" hidden="1">
      <c r="A772" s="7" t="s">
        <v>314</v>
      </c>
      <c r="B772" s="249" t="s">
        <v>745</v>
      </c>
      <c r="D772" s="50"/>
      <c r="G772" s="283" t="s">
        <v>135</v>
      </c>
    </row>
    <row r="773" spans="1:7" hidden="1">
      <c r="A773" s="7" t="s">
        <v>314</v>
      </c>
      <c r="B773" s="179" t="s">
        <v>865</v>
      </c>
      <c r="C773" s="45">
        <f>'MAL2T-2020A.XLS'!$K$498</f>
        <v>0</v>
      </c>
      <c r="D773" s="50">
        <f>'MAL2T-2020A.XLS'!$K$498</f>
        <v>0</v>
      </c>
    </row>
    <row r="774" spans="1:7" hidden="1">
      <c r="A774" s="7" t="s">
        <v>314</v>
      </c>
      <c r="B774" s="179" t="s">
        <v>866</v>
      </c>
      <c r="C774" s="45">
        <f>'MAL2T-2020A.XLS'!$K$499</f>
        <v>0</v>
      </c>
      <c r="D774" s="50">
        <f>'MAL2T-2020A.XLS'!$K$499</f>
        <v>0</v>
      </c>
    </row>
    <row r="775" spans="1:7" hidden="1">
      <c r="A775" s="7" t="s">
        <v>314</v>
      </c>
      <c r="B775" s="83"/>
      <c r="D775" s="366"/>
    </row>
    <row r="776" spans="1:7" hidden="1">
      <c r="A776" s="7" t="s">
        <v>314</v>
      </c>
      <c r="B776" s="83"/>
      <c r="D776" s="366"/>
    </row>
    <row r="777" spans="1:7" hidden="1">
      <c r="A777" s="7" t="s">
        <v>314</v>
      </c>
      <c r="B777" s="83"/>
    </row>
    <row r="778" spans="1:7" hidden="1">
      <c r="A778" s="7" t="s">
        <v>314</v>
      </c>
      <c r="B778" s="72" t="s">
        <v>873</v>
      </c>
    </row>
    <row r="779" spans="1:7" hidden="1">
      <c r="A779" s="7" t="s">
        <v>314</v>
      </c>
      <c r="B779" s="149" t="s">
        <v>760</v>
      </c>
      <c r="C779" s="75">
        <f>'MAL2T-2020A.XLS'!$I$505</f>
        <v>0</v>
      </c>
      <c r="D779" s="75">
        <f>'MAL2T-2020A.XLS'!$I$505</f>
        <v>0</v>
      </c>
    </row>
    <row r="780" spans="1:7" hidden="1">
      <c r="A780" s="7" t="s">
        <v>314</v>
      </c>
      <c r="B780" s="83" t="s">
        <v>761</v>
      </c>
      <c r="C780" s="45">
        <f>'MAL2T-2020A.XLS'!$I$506</f>
        <v>0</v>
      </c>
      <c r="D780" s="45">
        <f>'MAL2T-2020A.XLS'!$I$506</f>
        <v>0</v>
      </c>
    </row>
    <row r="781" spans="1:7" hidden="1">
      <c r="A781" s="7" t="s">
        <v>314</v>
      </c>
      <c r="B781" s="83" t="s">
        <v>261</v>
      </c>
      <c r="C781" s="45">
        <f>'MAL2T-2020A.XLS'!$I$507</f>
        <v>0</v>
      </c>
      <c r="D781" s="45">
        <f>'MAL2T-2020A.XLS'!$I$507</f>
        <v>0</v>
      </c>
    </row>
    <row r="782" spans="1:7" hidden="1">
      <c r="A782" s="7" t="s">
        <v>314</v>
      </c>
      <c r="B782" s="83" t="s">
        <v>762</v>
      </c>
      <c r="C782" s="45">
        <f>'MAL2T-2020A.XLS'!$I$508</f>
        <v>0</v>
      </c>
      <c r="D782" s="45">
        <f>'MAL2T-2020A.XLS'!$I$508</f>
        <v>0</v>
      </c>
    </row>
    <row r="783" spans="1:7" hidden="1">
      <c r="A783" s="7" t="s">
        <v>314</v>
      </c>
      <c r="B783" s="83" t="s">
        <v>262</v>
      </c>
      <c r="C783" s="45">
        <f>'MAL2T-2020A.XLS'!$I$509</f>
        <v>0</v>
      </c>
      <c r="D783" s="45">
        <f>'MAL2T-2020A.XLS'!$I$509</f>
        <v>0</v>
      </c>
    </row>
    <row r="784" spans="1:7" ht="25.5" hidden="1">
      <c r="A784" s="7" t="s">
        <v>314</v>
      </c>
      <c r="B784" s="83" t="s">
        <v>765</v>
      </c>
      <c r="C784" s="45">
        <f>'MAL2T-2020A.XLS'!$I$510</f>
        <v>0</v>
      </c>
      <c r="D784" s="45">
        <f>'MAL2T-2020A.XLS'!$I$510</f>
        <v>0</v>
      </c>
    </row>
    <row r="785" spans="1:7" hidden="1">
      <c r="A785" s="7" t="s">
        <v>314</v>
      </c>
      <c r="B785" s="83" t="s">
        <v>766</v>
      </c>
      <c r="C785" s="45">
        <f>'MAL2T-2020A.XLS'!$I$511</f>
        <v>0</v>
      </c>
      <c r="D785" s="45">
        <f>'MAL2T-2020A.XLS'!$I$511</f>
        <v>0</v>
      </c>
    </row>
    <row r="786" spans="1:7" hidden="1">
      <c r="A786" s="7" t="s">
        <v>314</v>
      </c>
      <c r="B786" s="83" t="s">
        <v>767</v>
      </c>
      <c r="C786" s="45">
        <f>'MAL2T-2020A.XLS'!$I$512</f>
        <v>0</v>
      </c>
      <c r="D786" s="45">
        <f>'MAL2T-2020A.XLS'!$I$512</f>
        <v>0</v>
      </c>
    </row>
    <row r="787" spans="1:7" hidden="1">
      <c r="A787" s="7" t="s">
        <v>314</v>
      </c>
      <c r="B787" s="84" t="s">
        <v>768</v>
      </c>
      <c r="C787" s="76">
        <f>'MAL2T-2020A.XLS'!$I$513</f>
        <v>0</v>
      </c>
      <c r="D787" s="76">
        <f>'MAL2T-2020A.XLS'!$I$513</f>
        <v>0</v>
      </c>
    </row>
    <row r="788" spans="1:7" hidden="1">
      <c r="A788" s="7" t="s">
        <v>314</v>
      </c>
      <c r="B788" s="83"/>
    </row>
    <row r="789" spans="1:7" s="8" customFormat="1" hidden="1">
      <c r="A789" s="7" t="s">
        <v>314</v>
      </c>
      <c r="B789" s="86"/>
      <c r="C789" s="42"/>
      <c r="D789" s="42"/>
      <c r="E789" s="60"/>
      <c r="F789" s="60"/>
      <c r="G789" s="285"/>
    </row>
    <row r="790" spans="1:7" s="8" customFormat="1" ht="25.5" hidden="1" customHeight="1">
      <c r="A790" s="7" t="s">
        <v>314</v>
      </c>
      <c r="B790" s="72" t="str">
        <f>'MAL2T-2020A.XLS'!B522:F522</f>
        <v xml:space="preserve"> Gjennomsnittlig antall oppholdsdøgn i sykehjem for beboere som </v>
      </c>
      <c r="C790" s="42"/>
      <c r="D790" s="42"/>
      <c r="E790" s="60"/>
      <c r="F790" s="60"/>
      <c r="G790" s="285"/>
    </row>
    <row r="791" spans="1:7" s="966" customFormat="1" ht="25.5" hidden="1" customHeight="1">
      <c r="A791" s="383" t="s">
        <v>314</v>
      </c>
      <c r="B791" s="72" t="str">
        <f>'MAL2T-2020A.XLS'!B523:F523</f>
        <v>har avsluttet sitt opphold hittil i år</v>
      </c>
      <c r="C791" s="42"/>
      <c r="D791" s="42"/>
      <c r="E791" s="964"/>
      <c r="F791" s="964"/>
      <c r="G791" s="285"/>
    </row>
    <row r="792" spans="1:7" s="8" customFormat="1" hidden="1">
      <c r="A792" s="7" t="s">
        <v>314</v>
      </c>
      <c r="B792" s="103" t="s">
        <v>377</v>
      </c>
      <c r="C792" s="42"/>
      <c r="D792" s="42"/>
      <c r="E792" s="60"/>
      <c r="F792" s="60"/>
      <c r="G792" s="285"/>
    </row>
    <row r="793" spans="1:7" s="8" customFormat="1" hidden="1">
      <c r="A793" s="7" t="s">
        <v>314</v>
      </c>
      <c r="B793" s="86" t="str">
        <f>'MAL2T-2020A.XLS'!B525</f>
        <v>Antall beboere som har avsluttet opphold i sykehjem hittil i år</v>
      </c>
      <c r="C793" s="42">
        <f>'MAL2T-2020A.XLS'!$G$525</f>
        <v>0</v>
      </c>
      <c r="D793" s="42">
        <f>'MAL2T-2020A.XLS'!$G$525</f>
        <v>0</v>
      </c>
      <c r="E793" s="60"/>
      <c r="F793" s="60"/>
      <c r="G793" s="285"/>
    </row>
    <row r="794" spans="1:7" s="8" customFormat="1" hidden="1">
      <c r="A794" s="7" t="s">
        <v>314</v>
      </c>
      <c r="B794" s="368" t="str">
        <f>'MAL2T-2020A.XLS'!B526</f>
        <v>Antall avsluttede opphold (korttids) hittil i år 1)</v>
      </c>
      <c r="C794" s="42" t="str">
        <f>'MAL2T-2020A.XLS'!$G$526</f>
        <v>xxxxxx</v>
      </c>
      <c r="D794" s="42" t="str">
        <f>'MAL2T-2020A.XLS'!$G$526</f>
        <v>xxxxxx</v>
      </c>
      <c r="E794" s="60"/>
      <c r="F794" s="60"/>
      <c r="G794" s="285"/>
    </row>
    <row r="795" spans="1:7" s="8" customFormat="1" ht="27.2" hidden="1" customHeight="1">
      <c r="A795" s="7" t="s">
        <v>314</v>
      </c>
      <c r="B795" s="368" t="str">
        <f>'MAL2T-2020A.XLS'!B527</f>
        <v>Ant. opph.døgn tot. for alle beboere som har avsluttet sitt opphold hittil i år 2)</v>
      </c>
      <c r="C795" s="42">
        <f>'MAL2T-2020A.XLS'!$G$527</f>
        <v>0</v>
      </c>
      <c r="D795" s="42">
        <f>'MAL2T-2020A.XLS'!$G$527</f>
        <v>0</v>
      </c>
      <c r="E795" s="60"/>
      <c r="F795" s="60"/>
      <c r="G795" s="285"/>
    </row>
    <row r="796" spans="1:7" s="8" customFormat="1" hidden="1">
      <c r="A796" s="7" t="s">
        <v>314</v>
      </c>
      <c r="B796" s="368" t="str">
        <f>'MAL2T-2020A.XLS'!B528</f>
        <v>Gjennomsnittlig antall oppholdsdøgn per opphold (korttid) 1) 2)</v>
      </c>
      <c r="C796" s="42" t="str">
        <f>'MAL2T-2020A.XLS'!$G$528</f>
        <v>xxxxxx</v>
      </c>
      <c r="D796" s="42" t="str">
        <f>'MAL2T-2020A.XLS'!$G$528</f>
        <v>xxxxxx</v>
      </c>
      <c r="E796" s="60"/>
      <c r="F796" s="60"/>
      <c r="G796" s="285"/>
    </row>
    <row r="797" spans="1:7" s="8" customFormat="1" hidden="1">
      <c r="A797" s="7" t="s">
        <v>314</v>
      </c>
      <c r="B797" s="1124" t="str">
        <f>'MAL2T-2020A.XLS'!B529</f>
        <v>Gjennomsnittlig antall oppholdsdøgn per beboer 2)</v>
      </c>
      <c r="C797" s="42">
        <f>'MAL2T-2020A.XLS'!$G$529</f>
        <v>0</v>
      </c>
      <c r="D797" s="42">
        <f>'MAL2T-2020A.XLS'!$G$529</f>
        <v>0</v>
      </c>
      <c r="E797" s="60"/>
      <c r="F797" s="60"/>
      <c r="G797" s="285"/>
    </row>
    <row r="798" spans="1:7" s="8" customFormat="1" hidden="1">
      <c r="A798" s="7" t="s">
        <v>314</v>
      </c>
      <c r="B798" s="103" t="s">
        <v>378</v>
      </c>
      <c r="C798" s="42"/>
      <c r="D798" s="42"/>
      <c r="E798" s="60"/>
      <c r="F798" s="60"/>
      <c r="G798" s="285"/>
    </row>
    <row r="799" spans="1:7" s="8" customFormat="1" hidden="1">
      <c r="A799" s="7" t="s">
        <v>314</v>
      </c>
      <c r="B799" s="86" t="str">
        <f>'MAL2T-2020A.XLS'!B525</f>
        <v>Antall beboere som har avsluttet opphold i sykehjem hittil i år</v>
      </c>
      <c r="C799" s="42">
        <f>'MAL2T-2020A.XLS'!$H$525</f>
        <v>0</v>
      </c>
      <c r="D799" s="42">
        <f>'MAL2T-2020A.XLS'!$H$525</f>
        <v>0</v>
      </c>
      <c r="E799" s="60"/>
      <c r="F799" s="60"/>
      <c r="G799" s="285"/>
    </row>
    <row r="800" spans="1:7" s="8" customFormat="1" hidden="1">
      <c r="A800" s="7" t="s">
        <v>314</v>
      </c>
      <c r="B800" s="368" t="str">
        <f>'MAL2T-2020A.XLS'!B526</f>
        <v>Antall avsluttede opphold (korttids) hittil i år 1)</v>
      </c>
      <c r="C800" s="42">
        <f>'MAL2T-2020A.XLS'!$H$526</f>
        <v>0</v>
      </c>
      <c r="D800" s="42">
        <f>'MAL2T-2020A.XLS'!$H$526</f>
        <v>0</v>
      </c>
      <c r="E800" s="60"/>
      <c r="F800" s="60"/>
      <c r="G800" s="285"/>
    </row>
    <row r="801" spans="1:7" s="8" customFormat="1" hidden="1">
      <c r="A801" s="7" t="s">
        <v>314</v>
      </c>
      <c r="B801" s="368" t="str">
        <f>'MAL2T-2020A.XLS'!B527</f>
        <v>Ant. opph.døgn tot. for alle beboere som har avsluttet sitt opphold hittil i år 2)</v>
      </c>
      <c r="C801" s="42">
        <f>'MAL2T-2020A.XLS'!$H$527</f>
        <v>0</v>
      </c>
      <c r="D801" s="42">
        <f>'MAL2T-2020A.XLS'!$H$527</f>
        <v>0</v>
      </c>
      <c r="E801" s="60"/>
      <c r="F801" s="60"/>
      <c r="G801" s="285"/>
    </row>
    <row r="802" spans="1:7" s="8" customFormat="1" hidden="1">
      <c r="A802" s="7" t="s">
        <v>314</v>
      </c>
      <c r="B802" s="368" t="str">
        <f>'MAL2T-2020A.XLS'!B528</f>
        <v>Gjennomsnittlig antall oppholdsdøgn per opphold (korttid) 1) 2)</v>
      </c>
      <c r="C802" s="42">
        <f>'MAL2T-2020A.XLS'!$H$528</f>
        <v>0</v>
      </c>
      <c r="D802" s="42">
        <f>'MAL2T-2020A.XLS'!$H$528</f>
        <v>0</v>
      </c>
      <c r="E802" s="60"/>
      <c r="F802" s="60"/>
      <c r="G802" s="285"/>
    </row>
    <row r="803" spans="1:7" s="8" customFormat="1" hidden="1">
      <c r="A803" s="7" t="s">
        <v>314</v>
      </c>
      <c r="B803" s="1124" t="str">
        <f>'MAL2T-2020A.XLS'!B529</f>
        <v>Gjennomsnittlig antall oppholdsdøgn per beboer 2)</v>
      </c>
      <c r="C803" s="42">
        <f>'MAL2T-2020A.XLS'!$H$529</f>
        <v>0</v>
      </c>
      <c r="D803" s="42">
        <f>'MAL2T-2020A.XLS'!$H$529</f>
        <v>0</v>
      </c>
      <c r="E803" s="60"/>
      <c r="F803" s="60"/>
      <c r="G803" s="285"/>
    </row>
    <row r="804" spans="1:7" s="8" customFormat="1" hidden="1">
      <c r="A804" s="7" t="s">
        <v>314</v>
      </c>
      <c r="B804" s="1124"/>
      <c r="C804" s="42"/>
      <c r="D804" s="42"/>
      <c r="E804" s="60"/>
      <c r="F804" s="60"/>
      <c r="G804" s="285"/>
    </row>
    <row r="805" spans="1:7" s="8" customFormat="1" hidden="1">
      <c r="A805" s="7" t="s">
        <v>314</v>
      </c>
      <c r="B805" s="86"/>
      <c r="C805" s="42"/>
      <c r="D805" s="42"/>
      <c r="E805" s="60"/>
      <c r="F805" s="60"/>
      <c r="G805" s="285"/>
    </row>
    <row r="806" spans="1:7" s="8" customFormat="1" ht="25.5" hidden="1">
      <c r="A806" s="7" t="s">
        <v>314</v>
      </c>
      <c r="B806" s="71" t="s">
        <v>1355</v>
      </c>
      <c r="C806" s="42"/>
      <c r="D806" s="42"/>
      <c r="E806" s="60"/>
      <c r="F806" s="60"/>
      <c r="G806" s="285"/>
    </row>
    <row r="807" spans="1:7" s="8" customFormat="1" hidden="1">
      <c r="A807" s="7" t="s">
        <v>314</v>
      </c>
      <c r="B807" s="103" t="s">
        <v>381</v>
      </c>
      <c r="C807" s="42"/>
      <c r="E807" s="60"/>
      <c r="F807" s="60"/>
      <c r="G807" s="285"/>
    </row>
    <row r="808" spans="1:7" s="8" customFormat="1" hidden="1">
      <c r="A808" s="7" t="s">
        <v>314</v>
      </c>
      <c r="B808" s="66" t="s">
        <v>383</v>
      </c>
      <c r="C808" s="22" t="str">
        <f>'MAL2T-2020A.XLS'!$G$541</f>
        <v>xxx</v>
      </c>
      <c r="D808" s="22" t="str">
        <f>'MAL2T-2020A.XLS'!$G$541</f>
        <v>xxx</v>
      </c>
      <c r="E808" s="60"/>
      <c r="F808" s="60"/>
      <c r="G808" s="285"/>
    </row>
    <row r="809" spans="1:7" s="8" customFormat="1" hidden="1">
      <c r="A809" s="7" t="s">
        <v>314</v>
      </c>
      <c r="B809" s="86" t="s">
        <v>357</v>
      </c>
      <c r="C809" s="42">
        <f>'MAL2T-2020A.XLS'!$G$542</f>
        <v>0</v>
      </c>
      <c r="D809" s="42">
        <f>'MAL2T-2020A.XLS'!$G$542</f>
        <v>0</v>
      </c>
      <c r="E809" s="60"/>
      <c r="F809" s="60"/>
      <c r="G809" s="285"/>
    </row>
    <row r="810" spans="1:7" s="8" customFormat="1" hidden="1">
      <c r="A810" s="7" t="s">
        <v>314</v>
      </c>
      <c r="B810" s="86" t="s">
        <v>358</v>
      </c>
      <c r="C810" s="42">
        <f>'MAL2T-2020A.XLS'!$G$543</f>
        <v>0</v>
      </c>
      <c r="D810" s="42">
        <f>'MAL2T-2020A.XLS'!$G$543</f>
        <v>0</v>
      </c>
      <c r="E810" s="60"/>
      <c r="F810" s="60"/>
      <c r="G810" s="285"/>
    </row>
    <row r="811" spans="1:7" s="8" customFormat="1" hidden="1">
      <c r="A811" s="7" t="s">
        <v>314</v>
      </c>
      <c r="B811" s="86" t="s">
        <v>364</v>
      </c>
      <c r="C811" s="42">
        <f>'MAL2T-2020A.XLS'!$G$544</f>
        <v>0</v>
      </c>
      <c r="D811" s="42">
        <f>'MAL2T-2020A.XLS'!$G$544</f>
        <v>0</v>
      </c>
      <c r="E811" s="60"/>
      <c r="F811" s="60"/>
      <c r="G811" s="285"/>
    </row>
    <row r="812" spans="1:7" s="8" customFormat="1" hidden="1">
      <c r="A812" s="7" t="s">
        <v>314</v>
      </c>
      <c r="B812" s="66" t="s">
        <v>384</v>
      </c>
      <c r="C812" s="22" t="str">
        <f>'MAL2T-2020A.XLS'!$G$545</f>
        <v>xxx</v>
      </c>
      <c r="D812" s="22" t="str">
        <f>'MAL2T-2020A.XLS'!$G$545</f>
        <v>xxx</v>
      </c>
      <c r="E812" s="60"/>
      <c r="F812" s="60"/>
      <c r="G812" s="285"/>
    </row>
    <row r="813" spans="1:7" s="8" customFormat="1" hidden="1">
      <c r="A813" s="7" t="s">
        <v>314</v>
      </c>
      <c r="B813" s="86" t="s">
        <v>359</v>
      </c>
      <c r="C813" s="42">
        <f>'MAL2T-2020A.XLS'!$G$546</f>
        <v>0</v>
      </c>
      <c r="D813" s="42">
        <f>'MAL2T-2020A.XLS'!$G$546</f>
        <v>0</v>
      </c>
      <c r="E813" s="60"/>
      <c r="F813" s="60"/>
      <c r="G813" s="285"/>
    </row>
    <row r="814" spans="1:7" s="8" customFormat="1" hidden="1">
      <c r="A814" s="7" t="s">
        <v>314</v>
      </c>
      <c r="B814" s="86" t="s">
        <v>360</v>
      </c>
      <c r="C814" s="42">
        <f>'MAL2T-2020A.XLS'!$G$547</f>
        <v>0</v>
      </c>
      <c r="D814" s="42">
        <f>'MAL2T-2020A.XLS'!$G$547</f>
        <v>0</v>
      </c>
      <c r="E814" s="60"/>
      <c r="F814" s="60"/>
      <c r="G814" s="285"/>
    </row>
    <row r="815" spans="1:7" s="8" customFormat="1" hidden="1">
      <c r="A815" s="7" t="s">
        <v>314</v>
      </c>
      <c r="B815" s="86" t="s">
        <v>361</v>
      </c>
      <c r="C815" s="42">
        <f>'MAL2T-2020A.XLS'!$G$548</f>
        <v>0</v>
      </c>
      <c r="D815" s="42">
        <f>'MAL2T-2020A.XLS'!$G$548</f>
        <v>0</v>
      </c>
      <c r="E815" s="60"/>
      <c r="F815" s="60"/>
      <c r="G815" s="285"/>
    </row>
    <row r="816" spans="1:7" s="8" customFormat="1" hidden="1">
      <c r="A816" s="7" t="s">
        <v>314</v>
      </c>
      <c r="B816" s="86" t="s">
        <v>362</v>
      </c>
      <c r="C816" s="42">
        <f>'MAL2T-2020A.XLS'!$G$549</f>
        <v>0</v>
      </c>
      <c r="D816" s="42">
        <f>'MAL2T-2020A.XLS'!$G$549</f>
        <v>0</v>
      </c>
      <c r="E816" s="60"/>
      <c r="F816" s="60"/>
      <c r="G816" s="285"/>
    </row>
    <row r="817" spans="1:7" s="8" customFormat="1" hidden="1">
      <c r="A817" s="7" t="s">
        <v>314</v>
      </c>
      <c r="B817" s="86" t="s">
        <v>363</v>
      </c>
      <c r="C817" s="42">
        <f>'MAL2T-2020A.XLS'!$G$550</f>
        <v>0</v>
      </c>
      <c r="D817" s="42">
        <f>'MAL2T-2020A.XLS'!$G$550</f>
        <v>0</v>
      </c>
      <c r="E817" s="60"/>
      <c r="F817" s="60"/>
      <c r="G817" s="285"/>
    </row>
    <row r="818" spans="1:7" s="8" customFormat="1" hidden="1">
      <c r="A818" s="7" t="s">
        <v>314</v>
      </c>
      <c r="B818" s="86" t="s">
        <v>365</v>
      </c>
      <c r="C818" s="42">
        <f>'MAL2T-2020A.XLS'!$G$551</f>
        <v>0</v>
      </c>
      <c r="D818" s="42">
        <f>'MAL2T-2020A.XLS'!$G$551</f>
        <v>0</v>
      </c>
      <c r="E818" s="60"/>
      <c r="F818" s="60"/>
      <c r="G818" s="285"/>
    </row>
    <row r="819" spans="1:7" s="8" customFormat="1" hidden="1">
      <c r="A819" s="7" t="s">
        <v>314</v>
      </c>
      <c r="B819" s="86" t="s">
        <v>730</v>
      </c>
      <c r="C819" s="42">
        <f>'MAL2T-2020A.XLS'!$G$552</f>
        <v>0</v>
      </c>
      <c r="D819" s="42">
        <f>'MAL2T-2020A.XLS'!$G$552</f>
        <v>0</v>
      </c>
      <c r="E819" s="60"/>
      <c r="F819" s="60"/>
      <c r="G819" s="285"/>
    </row>
    <row r="820" spans="1:7" s="8" customFormat="1" hidden="1">
      <c r="A820" s="7" t="s">
        <v>314</v>
      </c>
      <c r="B820" s="66" t="s">
        <v>385</v>
      </c>
      <c r="C820" s="22" t="str">
        <f>'MAL2T-2020A.XLS'!$G$553</f>
        <v>xxx</v>
      </c>
      <c r="D820" s="22" t="str">
        <f>'MAL2T-2020A.XLS'!$G$553</f>
        <v>xxx</v>
      </c>
      <c r="E820" s="60"/>
      <c r="F820" s="60"/>
      <c r="G820" s="285"/>
    </row>
    <row r="821" spans="1:7" s="8" customFormat="1" hidden="1">
      <c r="A821" s="7" t="s">
        <v>314</v>
      </c>
      <c r="B821" s="86" t="s">
        <v>366</v>
      </c>
      <c r="C821" s="42">
        <f>'MAL2T-2020A.XLS'!$G$554</f>
        <v>0</v>
      </c>
      <c r="D821" s="42">
        <f>'MAL2T-2020A.XLS'!$G$554</f>
        <v>0</v>
      </c>
      <c r="E821" s="60"/>
      <c r="F821" s="60"/>
      <c r="G821" s="285"/>
    </row>
    <row r="822" spans="1:7" s="8" customFormat="1" hidden="1">
      <c r="A822" s="7" t="s">
        <v>314</v>
      </c>
      <c r="B822" s="86" t="s">
        <v>367</v>
      </c>
      <c r="C822" s="42">
        <f>'MAL2T-2020A.XLS'!$G$555</f>
        <v>0</v>
      </c>
      <c r="D822" s="42">
        <f>'MAL2T-2020A.XLS'!$G$555</f>
        <v>0</v>
      </c>
      <c r="E822" s="60"/>
      <c r="F822" s="60"/>
      <c r="G822" s="285"/>
    </row>
    <row r="823" spans="1:7" s="8" customFormat="1" hidden="1">
      <c r="A823" s="7" t="s">
        <v>314</v>
      </c>
      <c r="B823" s="86" t="s">
        <v>368</v>
      </c>
      <c r="C823" s="42">
        <f>'MAL2T-2020A.XLS'!$G$556</f>
        <v>0</v>
      </c>
      <c r="D823" s="42">
        <f>'MAL2T-2020A.XLS'!$G$556</f>
        <v>0</v>
      </c>
      <c r="E823" s="60"/>
      <c r="F823" s="60"/>
      <c r="G823" s="285"/>
    </row>
    <row r="824" spans="1:7" s="8" customFormat="1" hidden="1">
      <c r="A824" s="7" t="s">
        <v>314</v>
      </c>
      <c r="B824" s="84" t="s">
        <v>650</v>
      </c>
      <c r="C824" s="154">
        <f>'MAL2T-2020A.XLS'!$G$557</f>
        <v>0</v>
      </c>
      <c r="D824" s="154">
        <f>'MAL2T-2020A.XLS'!$G$557</f>
        <v>0</v>
      </c>
      <c r="E824" s="60"/>
      <c r="F824" s="60"/>
      <c r="G824" s="285"/>
    </row>
    <row r="825" spans="1:7" s="8" customFormat="1" hidden="1">
      <c r="A825" s="7" t="s">
        <v>314</v>
      </c>
      <c r="B825" s="103" t="s">
        <v>380</v>
      </c>
      <c r="C825" s="42"/>
      <c r="D825" s="42"/>
      <c r="E825" s="60"/>
      <c r="F825" s="60"/>
      <c r="G825" s="285"/>
    </row>
    <row r="826" spans="1:7" s="8" customFormat="1" hidden="1">
      <c r="A826" s="7" t="s">
        <v>314</v>
      </c>
      <c r="B826" s="66" t="s">
        <v>383</v>
      </c>
      <c r="C826" s="22" t="str">
        <f>'MAL2T-2020A.XLS'!$H$541</f>
        <v>xxx</v>
      </c>
      <c r="D826" s="22" t="str">
        <f>'MAL2T-2020A.XLS'!$H$541</f>
        <v>xxx</v>
      </c>
      <c r="E826" s="60"/>
      <c r="F826" s="60"/>
      <c r="G826" s="285"/>
    </row>
    <row r="827" spans="1:7" s="8" customFormat="1" hidden="1">
      <c r="A827" s="7" t="s">
        <v>314</v>
      </c>
      <c r="B827" s="86" t="s">
        <v>357</v>
      </c>
      <c r="C827" s="42">
        <f>'MAL2T-2020A.XLS'!$H$542</f>
        <v>0</v>
      </c>
      <c r="D827" s="42">
        <f>'MAL2T-2020A.XLS'!$H$542</f>
        <v>0</v>
      </c>
      <c r="E827" s="60"/>
      <c r="F827" s="60"/>
      <c r="G827" s="285"/>
    </row>
    <row r="828" spans="1:7" s="8" customFormat="1" hidden="1">
      <c r="A828" s="7" t="s">
        <v>314</v>
      </c>
      <c r="B828" s="86" t="s">
        <v>358</v>
      </c>
      <c r="C828" s="42">
        <f>'MAL2T-2020A.XLS'!$H$543</f>
        <v>0</v>
      </c>
      <c r="D828" s="42">
        <f>'MAL2T-2020A.XLS'!$H$543</f>
        <v>0</v>
      </c>
      <c r="E828" s="60"/>
      <c r="F828" s="60"/>
      <c r="G828" s="285"/>
    </row>
    <row r="829" spans="1:7" s="8" customFormat="1" hidden="1">
      <c r="A829" s="7" t="s">
        <v>314</v>
      </c>
      <c r="B829" s="86" t="s">
        <v>364</v>
      </c>
      <c r="C829" s="42">
        <f>'MAL2T-2020A.XLS'!$H$544</f>
        <v>0</v>
      </c>
      <c r="D829" s="42">
        <f>'MAL2T-2020A.XLS'!$H$544</f>
        <v>0</v>
      </c>
      <c r="E829" s="60"/>
      <c r="F829" s="60"/>
      <c r="G829" s="285"/>
    </row>
    <row r="830" spans="1:7" s="8" customFormat="1" hidden="1">
      <c r="A830" s="7" t="s">
        <v>314</v>
      </c>
      <c r="B830" s="66" t="s">
        <v>384</v>
      </c>
      <c r="C830" s="22" t="str">
        <f>'MAL2T-2020A.XLS'!$H$545</f>
        <v>xxx</v>
      </c>
      <c r="D830" s="22" t="str">
        <f>'MAL2T-2020A.XLS'!$H$545</f>
        <v>xxx</v>
      </c>
      <c r="E830" s="60"/>
      <c r="F830" s="60"/>
      <c r="G830" s="285"/>
    </row>
    <row r="831" spans="1:7" s="8" customFormat="1" hidden="1">
      <c r="A831" s="7" t="s">
        <v>314</v>
      </c>
      <c r="B831" s="86" t="s">
        <v>359</v>
      </c>
      <c r="C831" s="42">
        <f>'MAL2T-2020A.XLS'!$H$546</f>
        <v>0</v>
      </c>
      <c r="D831" s="42">
        <f>'MAL2T-2020A.XLS'!$H$546</f>
        <v>0</v>
      </c>
      <c r="E831" s="60"/>
      <c r="F831" s="60"/>
      <c r="G831" s="285"/>
    </row>
    <row r="832" spans="1:7" s="8" customFormat="1" hidden="1">
      <c r="A832" s="7" t="s">
        <v>314</v>
      </c>
      <c r="B832" s="86" t="s">
        <v>360</v>
      </c>
      <c r="C832" s="42">
        <f>'MAL2T-2020A.XLS'!$H$547</f>
        <v>0</v>
      </c>
      <c r="D832" s="42">
        <f>'MAL2T-2020A.XLS'!$H$547</f>
        <v>0</v>
      </c>
      <c r="E832" s="60"/>
      <c r="F832" s="60"/>
      <c r="G832" s="285"/>
    </row>
    <row r="833" spans="1:7" s="8" customFormat="1" hidden="1">
      <c r="A833" s="7" t="s">
        <v>314</v>
      </c>
      <c r="B833" s="86" t="s">
        <v>361</v>
      </c>
      <c r="C833" s="42">
        <f>'MAL2T-2020A.XLS'!$H$548</f>
        <v>0</v>
      </c>
      <c r="D833" s="42">
        <f>'MAL2T-2020A.XLS'!$H$548</f>
        <v>0</v>
      </c>
      <c r="E833" s="60"/>
      <c r="F833" s="60"/>
      <c r="G833" s="285"/>
    </row>
    <row r="834" spans="1:7" s="8" customFormat="1" hidden="1">
      <c r="A834" s="7" t="s">
        <v>314</v>
      </c>
      <c r="B834" s="86" t="s">
        <v>362</v>
      </c>
      <c r="C834" s="42">
        <f>'MAL2T-2020A.XLS'!$H$549</f>
        <v>0</v>
      </c>
      <c r="D834" s="42">
        <f>'MAL2T-2020A.XLS'!$H$549</f>
        <v>0</v>
      </c>
      <c r="E834" s="60"/>
      <c r="F834" s="60"/>
      <c r="G834" s="285"/>
    </row>
    <row r="835" spans="1:7" s="8" customFormat="1" hidden="1">
      <c r="A835" s="7" t="s">
        <v>314</v>
      </c>
      <c r="B835" s="86" t="s">
        <v>363</v>
      </c>
      <c r="C835" s="42">
        <f>'MAL2T-2020A.XLS'!$H$550</f>
        <v>0</v>
      </c>
      <c r="D835" s="42">
        <f>'MAL2T-2020A.XLS'!$H$550</f>
        <v>0</v>
      </c>
      <c r="E835" s="60"/>
      <c r="F835" s="60"/>
      <c r="G835" s="285"/>
    </row>
    <row r="836" spans="1:7" s="8" customFormat="1" hidden="1">
      <c r="A836" s="7" t="s">
        <v>314</v>
      </c>
      <c r="B836" s="86" t="s">
        <v>365</v>
      </c>
      <c r="C836" s="42">
        <f>'MAL2T-2020A.XLS'!$H$551</f>
        <v>0</v>
      </c>
      <c r="D836" s="42">
        <f>'MAL2T-2020A.XLS'!$H$551</f>
        <v>0</v>
      </c>
      <c r="E836" s="60"/>
      <c r="F836" s="60"/>
      <c r="G836" s="285"/>
    </row>
    <row r="837" spans="1:7" s="8" customFormat="1" hidden="1">
      <c r="A837" s="7" t="s">
        <v>314</v>
      </c>
      <c r="B837" s="86" t="s">
        <v>730</v>
      </c>
      <c r="C837" s="42">
        <f>'MAL2T-2020A.XLS'!$H$552</f>
        <v>0</v>
      </c>
      <c r="D837" s="42">
        <f>'MAL2T-2020A.XLS'!$H$552</f>
        <v>0</v>
      </c>
      <c r="E837" s="60"/>
      <c r="F837" s="60"/>
      <c r="G837" s="285"/>
    </row>
    <row r="838" spans="1:7" s="8" customFormat="1" hidden="1">
      <c r="A838" s="7" t="s">
        <v>314</v>
      </c>
      <c r="B838" s="66" t="s">
        <v>385</v>
      </c>
      <c r="C838" s="22" t="str">
        <f>'MAL2T-2020A.XLS'!$H$553</f>
        <v>xxx</v>
      </c>
      <c r="D838" s="22" t="str">
        <f>'MAL2T-2020A.XLS'!$H$553</f>
        <v>xxx</v>
      </c>
      <c r="E838" s="60"/>
      <c r="F838" s="60"/>
      <c r="G838" s="285"/>
    </row>
    <row r="839" spans="1:7" s="8" customFormat="1" hidden="1">
      <c r="A839" s="7" t="s">
        <v>314</v>
      </c>
      <c r="B839" s="86" t="s">
        <v>366</v>
      </c>
      <c r="C839" s="42">
        <f>'MAL2T-2020A.XLS'!$H$554</f>
        <v>0</v>
      </c>
      <c r="D839" s="42">
        <f>'MAL2T-2020A.XLS'!$H$554</f>
        <v>0</v>
      </c>
      <c r="E839" s="60"/>
      <c r="F839" s="60"/>
      <c r="G839" s="285"/>
    </row>
    <row r="840" spans="1:7" s="8" customFormat="1" hidden="1">
      <c r="A840" s="7" t="s">
        <v>314</v>
      </c>
      <c r="B840" s="86" t="s">
        <v>367</v>
      </c>
      <c r="C840" s="42">
        <f>'MAL2T-2020A.XLS'!$H$555</f>
        <v>0</v>
      </c>
      <c r="D840" s="42">
        <f>'MAL2T-2020A.XLS'!$H$555</f>
        <v>0</v>
      </c>
      <c r="E840" s="60"/>
      <c r="F840" s="60"/>
      <c r="G840" s="285"/>
    </row>
    <row r="841" spans="1:7" s="8" customFormat="1" hidden="1">
      <c r="A841" s="7" t="s">
        <v>314</v>
      </c>
      <c r="B841" s="86" t="s">
        <v>368</v>
      </c>
      <c r="C841" s="42">
        <f>'MAL2T-2020A.XLS'!$H$556</f>
        <v>0</v>
      </c>
      <c r="D841" s="42">
        <f>'MAL2T-2020A.XLS'!$H$556</f>
        <v>0</v>
      </c>
      <c r="E841" s="60"/>
      <c r="F841" s="60"/>
      <c r="G841" s="285"/>
    </row>
    <row r="842" spans="1:7" s="8" customFormat="1" hidden="1">
      <c r="A842" s="7" t="s">
        <v>314</v>
      </c>
      <c r="B842" s="84" t="s">
        <v>650</v>
      </c>
      <c r="C842" s="154">
        <f>'MAL2T-2020A.XLS'!$H$557</f>
        <v>0</v>
      </c>
      <c r="D842" s="154">
        <f>'MAL2T-2020A.XLS'!$H$557</f>
        <v>0</v>
      </c>
      <c r="E842" s="60"/>
      <c r="F842" s="60"/>
      <c r="G842" s="285"/>
    </row>
    <row r="843" spans="1:7" s="8" customFormat="1" hidden="1">
      <c r="A843" s="7" t="s">
        <v>314</v>
      </c>
      <c r="B843" s="103" t="s">
        <v>382</v>
      </c>
      <c r="C843" s="42"/>
      <c r="D843" s="42"/>
      <c r="E843" s="60"/>
      <c r="F843" s="60"/>
      <c r="G843" s="285"/>
    </row>
    <row r="844" spans="1:7" s="8" customFormat="1" hidden="1">
      <c r="A844" s="7" t="s">
        <v>314</v>
      </c>
      <c r="B844" s="66" t="s">
        <v>383</v>
      </c>
      <c r="C844" s="22" t="str">
        <f>'MAL2T-2020A.XLS'!$I$541</f>
        <v>xxx</v>
      </c>
      <c r="D844" s="22" t="str">
        <f>'MAL2T-2020A.XLS'!$I$541</f>
        <v>xxx</v>
      </c>
      <c r="E844" s="60"/>
      <c r="F844" s="60"/>
      <c r="G844" s="285"/>
    </row>
    <row r="845" spans="1:7" s="8" customFormat="1" hidden="1">
      <c r="A845" s="7" t="s">
        <v>314</v>
      </c>
      <c r="B845" s="86" t="s">
        <v>357</v>
      </c>
      <c r="C845" s="42">
        <f>'MAL2T-2020A.XLS'!$I$542</f>
        <v>0</v>
      </c>
      <c r="D845" s="42">
        <f>'MAL2T-2020A.XLS'!$I$542</f>
        <v>0</v>
      </c>
      <c r="E845" s="60"/>
      <c r="F845" s="60"/>
      <c r="G845" s="285"/>
    </row>
    <row r="846" spans="1:7" s="8" customFormat="1" hidden="1">
      <c r="A846" s="7" t="s">
        <v>314</v>
      </c>
      <c r="B846" s="86" t="s">
        <v>358</v>
      </c>
      <c r="C846" s="42">
        <f>'MAL2T-2020A.XLS'!$I$543</f>
        <v>0</v>
      </c>
      <c r="D846" s="42">
        <f>'MAL2T-2020A.XLS'!$I$543</f>
        <v>0</v>
      </c>
      <c r="E846" s="60"/>
      <c r="F846" s="60"/>
      <c r="G846" s="285"/>
    </row>
    <row r="847" spans="1:7" s="8" customFormat="1" hidden="1">
      <c r="A847" s="7" t="s">
        <v>314</v>
      </c>
      <c r="B847" s="86" t="s">
        <v>364</v>
      </c>
      <c r="C847" s="42">
        <f>'MAL2T-2020A.XLS'!$I$544</f>
        <v>0</v>
      </c>
      <c r="D847" s="42">
        <f>'MAL2T-2020A.XLS'!$I$544</f>
        <v>0</v>
      </c>
      <c r="E847" s="60"/>
      <c r="F847" s="60"/>
      <c r="G847" s="285"/>
    </row>
    <row r="848" spans="1:7" s="8" customFormat="1" hidden="1">
      <c r="A848" s="7" t="s">
        <v>314</v>
      </c>
      <c r="B848" s="66" t="s">
        <v>384</v>
      </c>
      <c r="C848" s="22" t="str">
        <f>'MAL2T-2020A.XLS'!$I$545</f>
        <v>xxx</v>
      </c>
      <c r="D848" s="22" t="str">
        <f>'MAL2T-2020A.XLS'!$I$545</f>
        <v>xxx</v>
      </c>
      <c r="E848" s="60"/>
      <c r="F848" s="60"/>
      <c r="G848" s="285"/>
    </row>
    <row r="849" spans="1:7" s="8" customFormat="1" hidden="1">
      <c r="A849" s="7" t="s">
        <v>314</v>
      </c>
      <c r="B849" s="86" t="s">
        <v>359</v>
      </c>
      <c r="C849" s="42">
        <f>'MAL2T-2020A.XLS'!$I$546</f>
        <v>0</v>
      </c>
      <c r="D849" s="42">
        <f>'MAL2T-2020A.XLS'!$I$546</f>
        <v>0</v>
      </c>
      <c r="E849" s="60"/>
      <c r="F849" s="60"/>
      <c r="G849" s="285"/>
    </row>
    <row r="850" spans="1:7" s="8" customFormat="1" hidden="1">
      <c r="A850" s="7" t="s">
        <v>314</v>
      </c>
      <c r="B850" s="86" t="s">
        <v>360</v>
      </c>
      <c r="C850" s="42">
        <f>'MAL2T-2020A.XLS'!$I$547</f>
        <v>0</v>
      </c>
      <c r="D850" s="42">
        <f>'MAL2T-2020A.XLS'!$I$547</f>
        <v>0</v>
      </c>
      <c r="E850" s="60"/>
      <c r="F850" s="60"/>
      <c r="G850" s="285"/>
    </row>
    <row r="851" spans="1:7" s="8" customFormat="1" hidden="1">
      <c r="A851" s="7" t="s">
        <v>314</v>
      </c>
      <c r="B851" s="86" t="s">
        <v>361</v>
      </c>
      <c r="C851" s="42">
        <f>'MAL2T-2020A.XLS'!$I$548</f>
        <v>0</v>
      </c>
      <c r="D851" s="42">
        <f>'MAL2T-2020A.XLS'!$I$548</f>
        <v>0</v>
      </c>
      <c r="E851" s="60"/>
      <c r="F851" s="60"/>
      <c r="G851" s="285"/>
    </row>
    <row r="852" spans="1:7" s="8" customFormat="1" hidden="1">
      <c r="A852" s="7" t="s">
        <v>314</v>
      </c>
      <c r="B852" s="86" t="s">
        <v>362</v>
      </c>
      <c r="C852" s="42">
        <f>'MAL2T-2020A.XLS'!$I$549</f>
        <v>0</v>
      </c>
      <c r="D852" s="42">
        <f>'MAL2T-2020A.XLS'!$I$549</f>
        <v>0</v>
      </c>
      <c r="E852" s="60"/>
      <c r="F852" s="60"/>
      <c r="G852" s="285"/>
    </row>
    <row r="853" spans="1:7" s="8" customFormat="1" hidden="1">
      <c r="A853" s="7" t="s">
        <v>314</v>
      </c>
      <c r="B853" s="86" t="s">
        <v>363</v>
      </c>
      <c r="C853" s="42">
        <f>'MAL2T-2020A.XLS'!$I$550</f>
        <v>0</v>
      </c>
      <c r="D853" s="42">
        <f>'MAL2T-2020A.XLS'!$I$550</f>
        <v>0</v>
      </c>
      <c r="E853" s="60"/>
      <c r="F853" s="60"/>
      <c r="G853" s="285"/>
    </row>
    <row r="854" spans="1:7" s="8" customFormat="1" hidden="1">
      <c r="A854" s="7" t="s">
        <v>314</v>
      </c>
      <c r="B854" s="86" t="s">
        <v>365</v>
      </c>
      <c r="C854" s="42">
        <f>'MAL2T-2020A.XLS'!$I$551</f>
        <v>0</v>
      </c>
      <c r="D854" s="42">
        <f>'MAL2T-2020A.XLS'!$I$551</f>
        <v>0</v>
      </c>
      <c r="E854" s="60"/>
      <c r="F854" s="60"/>
      <c r="G854" s="285"/>
    </row>
    <row r="855" spans="1:7" s="8" customFormat="1" hidden="1">
      <c r="A855" s="7" t="s">
        <v>314</v>
      </c>
      <c r="B855" s="86" t="s">
        <v>730</v>
      </c>
      <c r="C855" s="42">
        <f>'MAL2T-2020A.XLS'!$I$552</f>
        <v>0</v>
      </c>
      <c r="D855" s="42">
        <f>'MAL2T-2020A.XLS'!$I$552</f>
        <v>0</v>
      </c>
      <c r="E855" s="60"/>
      <c r="F855" s="60"/>
      <c r="G855" s="285"/>
    </row>
    <row r="856" spans="1:7" s="8" customFormat="1" hidden="1">
      <c r="A856" s="7" t="s">
        <v>314</v>
      </c>
      <c r="B856" s="66" t="s">
        <v>385</v>
      </c>
      <c r="C856" s="22" t="str">
        <f>'MAL2T-2020A.XLS'!$I$553</f>
        <v>xxx</v>
      </c>
      <c r="D856" s="22" t="str">
        <f>'MAL2T-2020A.XLS'!$I$553</f>
        <v>xxx</v>
      </c>
      <c r="E856" s="60"/>
      <c r="F856" s="60"/>
      <c r="G856" s="285"/>
    </row>
    <row r="857" spans="1:7" s="8" customFormat="1" hidden="1">
      <c r="A857" s="7" t="s">
        <v>314</v>
      </c>
      <c r="B857" s="86" t="s">
        <v>366</v>
      </c>
      <c r="C857" s="42">
        <f>'MAL2T-2020A.XLS'!$I$554</f>
        <v>0</v>
      </c>
      <c r="D857" s="42">
        <f>'MAL2T-2020A.XLS'!$I$554</f>
        <v>0</v>
      </c>
      <c r="E857" s="60"/>
      <c r="F857" s="60"/>
      <c r="G857" s="285"/>
    </row>
    <row r="858" spans="1:7" s="8" customFormat="1" hidden="1">
      <c r="A858" s="7" t="s">
        <v>314</v>
      </c>
      <c r="B858" s="86" t="s">
        <v>367</v>
      </c>
      <c r="C858" s="42">
        <f>'MAL2T-2020A.XLS'!$I$555</f>
        <v>0</v>
      </c>
      <c r="D858" s="42">
        <f>'MAL2T-2020A.XLS'!$I$555</f>
        <v>0</v>
      </c>
      <c r="E858" s="60"/>
      <c r="F858" s="60"/>
      <c r="G858" s="285"/>
    </row>
    <row r="859" spans="1:7" s="8" customFormat="1" hidden="1">
      <c r="A859" s="7" t="s">
        <v>314</v>
      </c>
      <c r="B859" s="86" t="s">
        <v>368</v>
      </c>
      <c r="C859" s="42">
        <f>'MAL2T-2020A.XLS'!$I$556</f>
        <v>0</v>
      </c>
      <c r="D859" s="42">
        <f>'MAL2T-2020A.XLS'!$I$556</f>
        <v>0</v>
      </c>
      <c r="E859" s="60"/>
      <c r="F859" s="60"/>
      <c r="G859" s="285"/>
    </row>
    <row r="860" spans="1:7" s="8" customFormat="1" hidden="1">
      <c r="A860" s="7" t="s">
        <v>314</v>
      </c>
      <c r="B860" s="84" t="s">
        <v>650</v>
      </c>
      <c r="C860" s="154">
        <f>'MAL2T-2020A.XLS'!$I$557</f>
        <v>0</v>
      </c>
      <c r="D860" s="154">
        <f>'MAL2T-2020A.XLS'!$I$557</f>
        <v>0</v>
      </c>
      <c r="E860" s="60"/>
      <c r="F860" s="60"/>
      <c r="G860" s="285"/>
    </row>
    <row r="861" spans="1:7" s="8" customFormat="1" hidden="1">
      <c r="A861" s="7" t="s">
        <v>314</v>
      </c>
      <c r="B861" s="103" t="s">
        <v>809</v>
      </c>
      <c r="C861" s="42"/>
      <c r="D861" s="42"/>
      <c r="E861" s="60"/>
      <c r="F861" s="60"/>
      <c r="G861" s="285"/>
    </row>
    <row r="862" spans="1:7" s="8" customFormat="1" hidden="1">
      <c r="A862" s="7" t="s">
        <v>314</v>
      </c>
      <c r="B862" s="66" t="s">
        <v>383</v>
      </c>
      <c r="C862" s="22" t="str">
        <f>'MAL2T-2020A.XLS'!$J$541</f>
        <v>xxx</v>
      </c>
      <c r="D862" s="22" t="str">
        <f>'MAL2T-2020A.XLS'!$J$541</f>
        <v>xxx</v>
      </c>
      <c r="E862" s="60"/>
      <c r="F862" s="60"/>
      <c r="G862" s="285"/>
    </row>
    <row r="863" spans="1:7" s="8" customFormat="1" hidden="1">
      <c r="A863" s="7" t="s">
        <v>314</v>
      </c>
      <c r="B863" s="86" t="s">
        <v>357</v>
      </c>
      <c r="C863" s="42">
        <f>'MAL2T-2020A.XLS'!$J$542</f>
        <v>0</v>
      </c>
      <c r="D863" s="42">
        <f>'MAL2T-2020A.XLS'!$J$542</f>
        <v>0</v>
      </c>
      <c r="E863" s="60"/>
      <c r="F863" s="60"/>
      <c r="G863" s="285"/>
    </row>
    <row r="864" spans="1:7" s="8" customFormat="1" hidden="1">
      <c r="A864" s="7" t="s">
        <v>314</v>
      </c>
      <c r="B864" s="86" t="s">
        <v>358</v>
      </c>
      <c r="C864" s="42">
        <f>'MAL2T-2020A.XLS'!$J$543</f>
        <v>0</v>
      </c>
      <c r="D864" s="42">
        <f>'MAL2T-2020A.XLS'!$J$543</f>
        <v>0</v>
      </c>
      <c r="E864" s="60"/>
      <c r="F864" s="60"/>
      <c r="G864" s="285"/>
    </row>
    <row r="865" spans="1:7" s="8" customFormat="1" hidden="1">
      <c r="A865" s="7" t="s">
        <v>314</v>
      </c>
      <c r="B865" s="86" t="s">
        <v>364</v>
      </c>
      <c r="C865" s="42">
        <f>'MAL2T-2020A.XLS'!$J$544</f>
        <v>0</v>
      </c>
      <c r="D865" s="42">
        <f>'MAL2T-2020A.XLS'!$J$544</f>
        <v>0</v>
      </c>
      <c r="E865" s="60"/>
      <c r="F865" s="60"/>
      <c r="G865" s="285"/>
    </row>
    <row r="866" spans="1:7" s="8" customFormat="1" hidden="1">
      <c r="A866" s="7" t="s">
        <v>314</v>
      </c>
      <c r="B866" s="66" t="s">
        <v>384</v>
      </c>
      <c r="C866" s="22" t="str">
        <f>'MAL2T-2020A.XLS'!$J$545</f>
        <v>xxx</v>
      </c>
      <c r="D866" s="22" t="str">
        <f>'MAL2T-2020A.XLS'!$J$545</f>
        <v>xxx</v>
      </c>
      <c r="E866" s="60"/>
      <c r="F866" s="60"/>
      <c r="G866" s="285"/>
    </row>
    <row r="867" spans="1:7" s="8" customFormat="1" hidden="1">
      <c r="A867" s="7" t="s">
        <v>314</v>
      </c>
      <c r="B867" s="86" t="s">
        <v>359</v>
      </c>
      <c r="C867" s="42">
        <f>'MAL2T-2020A.XLS'!$J$546</f>
        <v>0</v>
      </c>
      <c r="D867" s="42">
        <f>'MAL2T-2020A.XLS'!$J$546</f>
        <v>0</v>
      </c>
      <c r="E867" s="60"/>
      <c r="F867" s="60"/>
      <c r="G867" s="285"/>
    </row>
    <row r="868" spans="1:7" s="8" customFormat="1" hidden="1">
      <c r="A868" s="7" t="s">
        <v>314</v>
      </c>
      <c r="B868" s="86" t="s">
        <v>360</v>
      </c>
      <c r="C868" s="42">
        <f>'MAL2T-2020A.XLS'!$J$547</f>
        <v>0</v>
      </c>
      <c r="D868" s="42">
        <f>'MAL2T-2020A.XLS'!$J$547</f>
        <v>0</v>
      </c>
      <c r="E868" s="60"/>
      <c r="F868" s="60"/>
      <c r="G868" s="285"/>
    </row>
    <row r="869" spans="1:7" s="8" customFormat="1" hidden="1">
      <c r="A869" s="7" t="s">
        <v>314</v>
      </c>
      <c r="B869" s="86" t="s">
        <v>361</v>
      </c>
      <c r="C869" s="42">
        <f>'MAL2T-2020A.XLS'!$J$548</f>
        <v>0</v>
      </c>
      <c r="D869" s="42">
        <f>'MAL2T-2020A.XLS'!$J$548</f>
        <v>0</v>
      </c>
      <c r="E869" s="60"/>
      <c r="F869" s="60"/>
      <c r="G869" s="285"/>
    </row>
    <row r="870" spans="1:7" s="8" customFormat="1" hidden="1">
      <c r="A870" s="7" t="s">
        <v>314</v>
      </c>
      <c r="B870" s="86" t="s">
        <v>362</v>
      </c>
      <c r="C870" s="42">
        <f>'MAL2T-2020A.XLS'!$J$549</f>
        <v>0</v>
      </c>
      <c r="D870" s="42">
        <f>'MAL2T-2020A.XLS'!$J$549</f>
        <v>0</v>
      </c>
      <c r="E870" s="60"/>
      <c r="F870" s="60"/>
      <c r="G870" s="285"/>
    </row>
    <row r="871" spans="1:7" s="8" customFormat="1" hidden="1">
      <c r="A871" s="7" t="s">
        <v>314</v>
      </c>
      <c r="B871" s="86" t="s">
        <v>363</v>
      </c>
      <c r="C871" s="42">
        <f>'MAL2T-2020A.XLS'!$J$550</f>
        <v>0</v>
      </c>
      <c r="D871" s="42">
        <f>'MAL2T-2020A.XLS'!$J$550</f>
        <v>0</v>
      </c>
      <c r="E871" s="60"/>
      <c r="F871" s="60"/>
      <c r="G871" s="285"/>
    </row>
    <row r="872" spans="1:7" s="8" customFormat="1" hidden="1">
      <c r="A872" s="7" t="s">
        <v>314</v>
      </c>
      <c r="B872" s="86" t="s">
        <v>365</v>
      </c>
      <c r="C872" s="42">
        <f>'MAL2T-2020A.XLS'!$J$551</f>
        <v>0</v>
      </c>
      <c r="D872" s="42">
        <f>'MAL2T-2020A.XLS'!$J$551</f>
        <v>0</v>
      </c>
      <c r="E872" s="60"/>
      <c r="F872" s="60"/>
      <c r="G872" s="285"/>
    </row>
    <row r="873" spans="1:7" s="8" customFormat="1" hidden="1">
      <c r="A873" s="7" t="s">
        <v>314</v>
      </c>
      <c r="B873" s="86" t="s">
        <v>730</v>
      </c>
      <c r="C873" s="42">
        <f>'MAL2T-2020A.XLS'!$J$552</f>
        <v>0</v>
      </c>
      <c r="D873" s="42">
        <f>'MAL2T-2020A.XLS'!$J$552</f>
        <v>0</v>
      </c>
      <c r="E873" s="60"/>
      <c r="F873" s="60"/>
      <c r="G873" s="285"/>
    </row>
    <row r="874" spans="1:7" s="8" customFormat="1" hidden="1">
      <c r="A874" s="7" t="s">
        <v>314</v>
      </c>
      <c r="B874" s="66" t="s">
        <v>385</v>
      </c>
      <c r="C874" s="22" t="str">
        <f>'MAL2T-2020A.XLS'!$J$553</f>
        <v>xxx</v>
      </c>
      <c r="D874" s="22" t="str">
        <f>'MAL2T-2020A.XLS'!$J$553</f>
        <v>xxx</v>
      </c>
      <c r="E874" s="60"/>
      <c r="F874" s="60"/>
      <c r="G874" s="285"/>
    </row>
    <row r="875" spans="1:7" s="8" customFormat="1" hidden="1">
      <c r="A875" s="7" t="s">
        <v>314</v>
      </c>
      <c r="B875" s="86" t="s">
        <v>366</v>
      </c>
      <c r="C875" s="42">
        <f>'MAL2T-2020A.XLS'!$J$554</f>
        <v>0</v>
      </c>
      <c r="D875" s="42">
        <f>'MAL2T-2020A.XLS'!$J$554</f>
        <v>0</v>
      </c>
      <c r="E875" s="60"/>
      <c r="F875" s="60"/>
      <c r="G875" s="285"/>
    </row>
    <row r="876" spans="1:7" s="8" customFormat="1" hidden="1">
      <c r="A876" s="7" t="s">
        <v>314</v>
      </c>
      <c r="B876" s="86" t="s">
        <v>367</v>
      </c>
      <c r="C876" s="42">
        <f>'MAL2T-2020A.XLS'!$J$555</f>
        <v>0</v>
      </c>
      <c r="D876" s="42">
        <f>'MAL2T-2020A.XLS'!$J$555</f>
        <v>0</v>
      </c>
      <c r="E876" s="60"/>
      <c r="F876" s="60"/>
      <c r="G876" s="285"/>
    </row>
    <row r="877" spans="1:7" s="8" customFormat="1" hidden="1">
      <c r="A877" s="7" t="s">
        <v>314</v>
      </c>
      <c r="B877" s="86" t="s">
        <v>368</v>
      </c>
      <c r="C877" s="42">
        <f>'MAL2T-2020A.XLS'!$J$556</f>
        <v>0</v>
      </c>
      <c r="D877" s="42">
        <f>'MAL2T-2020A.XLS'!$J$556</f>
        <v>0</v>
      </c>
      <c r="E877" s="60"/>
      <c r="F877" s="60"/>
      <c r="G877" s="285"/>
    </row>
    <row r="878" spans="1:7" s="8" customFormat="1" hidden="1">
      <c r="A878" s="7" t="s">
        <v>314</v>
      </c>
      <c r="B878" s="84" t="s">
        <v>650</v>
      </c>
      <c r="C878" s="154">
        <f>'MAL2T-2020A.XLS'!$J$557</f>
        <v>0</v>
      </c>
      <c r="D878" s="154">
        <f>'MAL2T-2020A.XLS'!$J$557</f>
        <v>0</v>
      </c>
      <c r="E878" s="60"/>
      <c r="F878" s="60"/>
      <c r="G878" s="285"/>
    </row>
    <row r="879" spans="1:7" s="8" customFormat="1" hidden="1">
      <c r="A879" s="7" t="s">
        <v>314</v>
      </c>
      <c r="B879" s="103"/>
      <c r="C879" s="42"/>
      <c r="D879" s="42"/>
      <c r="E879" s="60"/>
      <c r="F879" s="60"/>
      <c r="G879" s="285"/>
    </row>
    <row r="880" spans="1:7" s="8" customFormat="1" hidden="1">
      <c r="A880" s="8" t="s">
        <v>314</v>
      </c>
      <c r="B880" s="85"/>
      <c r="C880" s="42"/>
      <c r="D880" s="42"/>
      <c r="E880" s="60"/>
      <c r="F880" s="60"/>
      <c r="G880" s="285"/>
    </row>
    <row r="881" spans="1:4" ht="25.5" hidden="1">
      <c r="A881" s="8" t="s">
        <v>314</v>
      </c>
      <c r="B881" s="71" t="s">
        <v>52</v>
      </c>
    </row>
    <row r="882" spans="1:4" hidden="1">
      <c r="A882" s="7" t="s">
        <v>314</v>
      </c>
      <c r="B882" s="86" t="s">
        <v>307</v>
      </c>
      <c r="C882" s="45">
        <f>'MAL2T-2020A.XLS'!$F$567</f>
        <v>0</v>
      </c>
      <c r="D882" s="45">
        <f>'MAL2T-2020A.XLS'!$F$567</f>
        <v>0</v>
      </c>
    </row>
    <row r="883" spans="1:4" hidden="1">
      <c r="A883" s="7" t="s">
        <v>314</v>
      </c>
      <c r="B883" s="86" t="s">
        <v>308</v>
      </c>
      <c r="C883" s="45">
        <f>'MAL2T-2020A.XLS'!$F$568</f>
        <v>0</v>
      </c>
      <c r="D883" s="45">
        <f>'MAL2T-2020A.XLS'!$F$568</f>
        <v>0</v>
      </c>
    </row>
    <row r="884" spans="1:4" hidden="1">
      <c r="A884" s="7" t="s">
        <v>314</v>
      </c>
      <c r="B884" s="86" t="s">
        <v>309</v>
      </c>
      <c r="C884" s="45">
        <f>'MAL2T-2020A.XLS'!$F$569</f>
        <v>0</v>
      </c>
      <c r="D884" s="45">
        <f>'MAL2T-2020A.XLS'!$F$569</f>
        <v>0</v>
      </c>
    </row>
    <row r="885" spans="1:4" hidden="1">
      <c r="A885" s="7" t="s">
        <v>314</v>
      </c>
      <c r="B885" s="108"/>
    </row>
    <row r="886" spans="1:4" hidden="1">
      <c r="A886" s="7" t="s">
        <v>314</v>
      </c>
      <c r="B886" s="109" t="s">
        <v>702</v>
      </c>
      <c r="C886" s="43" t="e">
        <f>#REF!-#REF!-$C$884</f>
        <v>#REF!</v>
      </c>
      <c r="D886" s="43" t="e">
        <f>#REF!-#REF!-$C$884</f>
        <v>#REF!</v>
      </c>
    </row>
    <row r="887" spans="1:4" hidden="1">
      <c r="A887" s="7" t="s">
        <v>314</v>
      </c>
      <c r="B887" s="108"/>
    </row>
    <row r="888" spans="1:4" hidden="1">
      <c r="A888" s="7" t="s">
        <v>314</v>
      </c>
      <c r="B888" s="110" t="s">
        <v>819</v>
      </c>
    </row>
    <row r="889" spans="1:4" hidden="1">
      <c r="A889" s="7" t="s">
        <v>314</v>
      </c>
      <c r="B889" s="86" t="s">
        <v>307</v>
      </c>
      <c r="C889" s="61">
        <f>'MAL2T-2020A.XLS'!$G$567</f>
        <v>0</v>
      </c>
      <c r="D889" s="61">
        <f>'MAL2T-2020A.XLS'!$G$567</f>
        <v>0</v>
      </c>
    </row>
    <row r="890" spans="1:4" hidden="1">
      <c r="A890" s="7" t="s">
        <v>314</v>
      </c>
      <c r="B890" s="86" t="s">
        <v>307</v>
      </c>
      <c r="C890" s="61">
        <f>'MAL2T-2020A.XLS'!$H$567</f>
        <v>0</v>
      </c>
      <c r="D890" s="61">
        <f>'MAL2T-2020A.XLS'!$H$567</f>
        <v>0</v>
      </c>
    </row>
    <row r="891" spans="1:4" hidden="1">
      <c r="A891" s="7" t="s">
        <v>314</v>
      </c>
      <c r="B891" s="86" t="s">
        <v>307</v>
      </c>
      <c r="C891" s="61">
        <f>'MAL2T-2020A.XLS'!$I$567</f>
        <v>0</v>
      </c>
      <c r="D891" s="61">
        <f>'MAL2T-2020A.XLS'!$I$567</f>
        <v>0</v>
      </c>
    </row>
    <row r="892" spans="1:4" hidden="1">
      <c r="A892" s="7" t="s">
        <v>314</v>
      </c>
      <c r="B892" s="110" t="s">
        <v>819</v>
      </c>
      <c r="C892" s="62"/>
      <c r="D892" s="62"/>
    </row>
    <row r="893" spans="1:4" hidden="1">
      <c r="A893" s="7" t="s">
        <v>314</v>
      </c>
      <c r="B893" s="86" t="s">
        <v>308</v>
      </c>
      <c r="C893" s="61">
        <f>'MAL2T-2020A.XLS'!$G$568</f>
        <v>0</v>
      </c>
      <c r="D893" s="61">
        <f>'MAL2T-2020A.XLS'!$G$568</f>
        <v>0</v>
      </c>
    </row>
    <row r="894" spans="1:4" hidden="1">
      <c r="A894" s="7" t="s">
        <v>314</v>
      </c>
      <c r="B894" s="86" t="s">
        <v>308</v>
      </c>
      <c r="C894" s="61">
        <f>'MAL2T-2020A.XLS'!$H$568</f>
        <v>0</v>
      </c>
      <c r="D894" s="61">
        <f>'MAL2T-2020A.XLS'!$H$568</f>
        <v>0</v>
      </c>
    </row>
    <row r="895" spans="1:4" hidden="1">
      <c r="A895" s="7" t="s">
        <v>314</v>
      </c>
      <c r="B895" s="86" t="s">
        <v>308</v>
      </c>
      <c r="C895" s="61">
        <f>'MAL2T-2020A.XLS'!$I$568</f>
        <v>0</v>
      </c>
      <c r="D895" s="61">
        <f>'MAL2T-2020A.XLS'!$I$568</f>
        <v>0</v>
      </c>
    </row>
    <row r="896" spans="1:4" hidden="1">
      <c r="A896" s="7" t="s">
        <v>314</v>
      </c>
      <c r="B896" s="83"/>
    </row>
    <row r="897" spans="1:7" hidden="1">
      <c r="A897" s="7" t="s">
        <v>314</v>
      </c>
      <c r="B897" s="85" t="s">
        <v>635</v>
      </c>
    </row>
    <row r="898" spans="1:7" ht="25.5" hidden="1">
      <c r="A898" s="7" t="s">
        <v>314</v>
      </c>
      <c r="B898" s="66" t="s">
        <v>45</v>
      </c>
      <c r="C898" s="45">
        <f>'MAL2T-2020A.XLS'!$K$580</f>
        <v>0</v>
      </c>
      <c r="D898" s="45">
        <f>'MAL2T-2020A.XLS'!$K$580</f>
        <v>0</v>
      </c>
    </row>
    <row r="899" spans="1:7" hidden="1">
      <c r="A899" s="7" t="s">
        <v>314</v>
      </c>
      <c r="B899" s="66" t="s">
        <v>92</v>
      </c>
      <c r="C899" s="48" t="str">
        <f>'MAL2T-2020A.XLS'!$K$582</f>
        <v>00/00</v>
      </c>
      <c r="D899" s="48" t="str">
        <f>'MAL2T-2020A.XLS'!$K$582</f>
        <v>00/00</v>
      </c>
    </row>
    <row r="900" spans="1:7" hidden="1">
      <c r="A900" s="7" t="s">
        <v>314</v>
      </c>
      <c r="B900" s="66"/>
      <c r="C900" s="48"/>
      <c r="D900" s="48"/>
    </row>
    <row r="901" spans="1:7" hidden="1">
      <c r="A901" s="7" t="s">
        <v>314</v>
      </c>
      <c r="B901" s="85" t="s">
        <v>511</v>
      </c>
      <c r="C901" s="48"/>
      <c r="D901" s="48"/>
    </row>
    <row r="902" spans="1:7" hidden="1">
      <c r="A902" s="7" t="s">
        <v>314</v>
      </c>
      <c r="B902" s="66" t="s">
        <v>676</v>
      </c>
      <c r="C902" s="48" t="str">
        <f>'MAL2T-2020A.XLS'!$K$588</f>
        <v>00/00</v>
      </c>
      <c r="D902" s="48" t="str">
        <f>'MAL2T-2020A.XLS'!$K$588</f>
        <v>00/00</v>
      </c>
    </row>
    <row r="903" spans="1:7" hidden="1">
      <c r="A903" s="7" t="s">
        <v>314</v>
      </c>
      <c r="B903" s="66" t="s">
        <v>466</v>
      </c>
      <c r="C903" s="48">
        <f>'MAL2T-2020A.XLS'!$K$591</f>
        <v>0</v>
      </c>
      <c r="D903" s="48">
        <f>'MAL2T-2020A.XLS'!$K$591</f>
        <v>0</v>
      </c>
    </row>
    <row r="904" spans="1:7" hidden="1">
      <c r="A904" s="7" t="s">
        <v>314</v>
      </c>
      <c r="B904" s="367"/>
      <c r="C904" s="48"/>
      <c r="D904" s="48"/>
    </row>
    <row r="905" spans="1:7" hidden="1">
      <c r="A905" s="7" t="s">
        <v>314</v>
      </c>
      <c r="B905" s="85" t="str">
        <f>'MAL2T-2020A.XLS'!B593</f>
        <v>Kompetanseplan for helse- og omsorgstjenester</v>
      </c>
      <c r="C905" s="48"/>
      <c r="D905" s="48"/>
    </row>
    <row r="906" spans="1:7" hidden="1">
      <c r="A906" s="7" t="s">
        <v>314</v>
      </c>
      <c r="B906" s="367" t="str">
        <f>'MAL2T-2020A.XLS'!B594</f>
        <v>Har bydelen utarbeidet en egen kompetanseplan for helse- og omsorgstjenester?</v>
      </c>
      <c r="C906" s="48">
        <f>'MAL2T-2020A.XLS'!K594</f>
        <v>0</v>
      </c>
      <c r="D906" s="48">
        <f>'MAL2T-2020A.XLS'!K594</f>
        <v>0</v>
      </c>
    </row>
    <row r="907" spans="1:7" hidden="1">
      <c r="A907" s="7" t="s">
        <v>314</v>
      </c>
      <c r="B907" s="367" t="str">
        <f>'MAL2T-2020A.XLS'!B595</f>
        <v>Når ble kompetanseplanen sist revidert (skriv slik: 08/19)?</v>
      </c>
      <c r="C907" s="48" t="str">
        <f>'MAL2T-2020A.XLS'!K595</f>
        <v>00/00</v>
      </c>
      <c r="D907" s="48" t="str">
        <f>'MAL2T-2020A.XLS'!K595</f>
        <v>00/00</v>
      </c>
    </row>
    <row r="908" spans="1:7">
      <c r="A908" s="383" t="s">
        <v>1091</v>
      </c>
      <c r="B908" s="1"/>
    </row>
    <row r="909" spans="1:7" hidden="1">
      <c r="A909" s="7" t="s">
        <v>1054</v>
      </c>
      <c r="E909" s="283"/>
    </row>
    <row r="910" spans="1:7" hidden="1">
      <c r="A910" s="7" t="s">
        <v>1054</v>
      </c>
      <c r="B910" s="65" t="s">
        <v>49</v>
      </c>
    </row>
    <row r="911" spans="1:7" s="69" customFormat="1" hidden="1">
      <c r="A911" s="7" t="s">
        <v>1054</v>
      </c>
      <c r="B911" s="87" t="s">
        <v>50</v>
      </c>
      <c r="C911" s="70"/>
      <c r="D911" s="70"/>
      <c r="G911" s="284"/>
    </row>
    <row r="912" spans="1:7" hidden="1">
      <c r="A912" s="7" t="s">
        <v>1054</v>
      </c>
      <c r="B912" s="83" t="s">
        <v>782</v>
      </c>
      <c r="C912" s="45" t="str">
        <f>'MAL2T-2020A.XLS'!$J$674</f>
        <v>Byråds-avdelingen henter resultater direkte fra  LIV</v>
      </c>
      <c r="D912" s="45" t="str">
        <f>'MAL2T-2020A.XLS'!$J$674</f>
        <v>Byråds-avdelingen henter resultater direkte fra  LIV</v>
      </c>
    </row>
    <row r="913" spans="1:15" hidden="1">
      <c r="A913" s="7" t="s">
        <v>1054</v>
      </c>
      <c r="B913" s="83" t="s">
        <v>783</v>
      </c>
      <c r="C913" s="45">
        <f>'MAL2T-2020A.XLS'!$J$675</f>
        <v>0</v>
      </c>
      <c r="D913" s="45">
        <f>'MAL2T-2020A.XLS'!$J$675</f>
        <v>0</v>
      </c>
    </row>
    <row r="914" spans="1:15" hidden="1">
      <c r="A914" s="7" t="s">
        <v>1054</v>
      </c>
      <c r="B914" s="83" t="s">
        <v>784</v>
      </c>
      <c r="C914" s="45">
        <f>'MAL2T-2020A.XLS'!$J$676</f>
        <v>0</v>
      </c>
      <c r="D914" s="45">
        <f>'MAL2T-2020A.XLS'!$J$676</f>
        <v>0</v>
      </c>
    </row>
    <row r="915" spans="1:15" hidden="1">
      <c r="A915" s="7" t="s">
        <v>1054</v>
      </c>
      <c r="B915" s="83" t="s">
        <v>785</v>
      </c>
      <c r="C915" s="45">
        <f>'MAL2T-2020A.XLS'!$J$677</f>
        <v>0</v>
      </c>
      <c r="D915" s="45">
        <f>'MAL2T-2020A.XLS'!$J$677</f>
        <v>0</v>
      </c>
    </row>
    <row r="916" spans="1:15" hidden="1">
      <c r="A916" s="383" t="s">
        <v>1224</v>
      </c>
      <c r="B916" s="85" t="s">
        <v>51</v>
      </c>
    </row>
    <row r="917" spans="1:15" hidden="1">
      <c r="A917" s="383" t="s">
        <v>1224</v>
      </c>
      <c r="B917" s="1079" t="s">
        <v>1044</v>
      </c>
      <c r="C917" s="152">
        <f>'MAL2T-2020A.XLS'!$J$689</f>
        <v>0</v>
      </c>
      <c r="D917" s="152">
        <f>'MAL2T-2020A.XLS'!$J$689</f>
        <v>0</v>
      </c>
    </row>
    <row r="918" spans="1:15" hidden="1">
      <c r="A918" s="383" t="s">
        <v>1224</v>
      </c>
      <c r="B918" s="1079" t="s">
        <v>343</v>
      </c>
      <c r="C918" s="45" t="str">
        <f>'MAL2T-2020A.XLS'!$J$690</f>
        <v>00/00</v>
      </c>
      <c r="D918" s="45" t="str">
        <f>'MAL2T-2020A.XLS'!$J$690</f>
        <v>00/00</v>
      </c>
    </row>
    <row r="919" spans="1:15" hidden="1">
      <c r="A919" s="383" t="s">
        <v>1224</v>
      </c>
      <c r="B919" s="1079" t="s">
        <v>1045</v>
      </c>
      <c r="C919" s="45">
        <f>'MAL2T-2020A.XLS'!J692</f>
        <v>0</v>
      </c>
      <c r="D919" s="45">
        <f>'MAL2T-2020A.XLS'!$J$692</f>
        <v>0</v>
      </c>
    </row>
    <row r="920" spans="1:15" hidden="1">
      <c r="A920" s="383" t="s">
        <v>1224</v>
      </c>
      <c r="B920" s="1079" t="s">
        <v>343</v>
      </c>
      <c r="C920" s="63" t="str">
        <f>'MAL2T-2020A.XLS'!J693</f>
        <v>00/00</v>
      </c>
      <c r="D920" s="63" t="str">
        <f>'MAL2T-2020A.XLS'!J693</f>
        <v>00/00</v>
      </c>
    </row>
    <row r="921" spans="1:15" hidden="1">
      <c r="A921" s="383" t="s">
        <v>1224</v>
      </c>
      <c r="B921" s="85" t="s">
        <v>236</v>
      </c>
    </row>
    <row r="922" spans="1:15" hidden="1">
      <c r="A922" s="383" t="s">
        <v>1224</v>
      </c>
      <c r="B922" s="83" t="s">
        <v>246</v>
      </c>
      <c r="C922" s="143">
        <f>'MAL2T-2020A.XLS'!$J$700</f>
        <v>0</v>
      </c>
      <c r="D922" s="143">
        <f>'MAL2T-2020A.XLS'!$J$700</f>
        <v>0</v>
      </c>
      <c r="E922" s="69"/>
    </row>
    <row r="923" spans="1:15" hidden="1">
      <c r="A923" s="383" t="s">
        <v>1224</v>
      </c>
      <c r="B923" s="83" t="s">
        <v>339</v>
      </c>
      <c r="C923" s="143">
        <f>'MAL2T-2020A.XLS'!$J$701</f>
        <v>0</v>
      </c>
      <c r="D923" s="143">
        <f>'MAL2T-2020A.XLS'!$J$701</f>
        <v>0</v>
      </c>
      <c r="E923" s="69"/>
    </row>
    <row r="924" spans="1:15" hidden="1">
      <c r="A924" s="383" t="s">
        <v>1224</v>
      </c>
      <c r="B924" s="66"/>
      <c r="C924" s="63"/>
      <c r="D924" s="63"/>
    </row>
    <row r="925" spans="1:15" hidden="1">
      <c r="A925" s="7" t="s">
        <v>1054</v>
      </c>
      <c r="B925" s="83"/>
      <c r="C925" s="143"/>
      <c r="D925" s="143"/>
      <c r="G925" s="143"/>
    </row>
    <row r="926" spans="1:15" hidden="1">
      <c r="A926" s="7" t="s">
        <v>1054</v>
      </c>
      <c r="B926" s="515" t="s">
        <v>1065</v>
      </c>
      <c r="C926" s="143"/>
      <c r="D926" s="143"/>
      <c r="G926" s="143"/>
    </row>
    <row r="927" spans="1:15" hidden="1">
      <c r="A927" s="7" t="s">
        <v>1054</v>
      </c>
      <c r="B927" s="753" t="s">
        <v>1067</v>
      </c>
      <c r="C927" s="143"/>
      <c r="D927" s="143"/>
      <c r="G927" s="143"/>
      <c r="O927" s="383" t="s">
        <v>135</v>
      </c>
    </row>
    <row r="928" spans="1:15" hidden="1">
      <c r="A928" s="7" t="s">
        <v>1054</v>
      </c>
      <c r="B928" s="85" t="s">
        <v>148</v>
      </c>
      <c r="C928" s="143"/>
      <c r="D928" s="143"/>
      <c r="G928" s="143"/>
    </row>
    <row r="929" spans="1:7" ht="13.5" hidden="1" thickBot="1">
      <c r="A929" s="7" t="s">
        <v>1054</v>
      </c>
      <c r="B929" s="576" t="s">
        <v>1226</v>
      </c>
      <c r="C929" s="143">
        <f>'MAL2T-2020A.XLS'!G726</f>
        <v>0</v>
      </c>
      <c r="D929" s="143"/>
      <c r="G929" s="143"/>
    </row>
    <row r="930" spans="1:7" ht="13.5" hidden="1" thickBot="1">
      <c r="A930" s="7" t="s">
        <v>1054</v>
      </c>
      <c r="B930" s="576" t="s">
        <v>1227</v>
      </c>
      <c r="C930" s="143">
        <f>'MAL2T-2020A.XLS'!G727</f>
        <v>0</v>
      </c>
      <c r="D930" s="143"/>
      <c r="G930" s="143"/>
    </row>
    <row r="931" spans="1:7" hidden="1">
      <c r="A931" s="7" t="s">
        <v>1054</v>
      </c>
      <c r="B931" s="83"/>
      <c r="C931" s="143"/>
      <c r="D931" s="143"/>
      <c r="G931" s="143"/>
    </row>
    <row r="932" spans="1:7" hidden="1">
      <c r="A932" s="7" t="s">
        <v>1054</v>
      </c>
      <c r="B932" s="85" t="s">
        <v>1125</v>
      </c>
      <c r="C932" s="143"/>
      <c r="D932" s="143"/>
      <c r="G932" s="143"/>
    </row>
    <row r="933" spans="1:7" ht="13.5" hidden="1" thickBot="1">
      <c r="A933" s="7" t="s">
        <v>1054</v>
      </c>
      <c r="B933" s="576" t="s">
        <v>1226</v>
      </c>
      <c r="C933" s="143">
        <f>'MAL2T-2020A.XLS'!H726</f>
        <v>0</v>
      </c>
      <c r="D933" s="143"/>
      <c r="G933" s="143"/>
    </row>
    <row r="934" spans="1:7" ht="13.5" hidden="1" thickBot="1">
      <c r="A934" s="7" t="s">
        <v>1054</v>
      </c>
      <c r="B934" s="576" t="s">
        <v>1227</v>
      </c>
      <c r="C934" s="143">
        <f>'MAL2T-2020A.XLS'!H727</f>
        <v>0</v>
      </c>
      <c r="D934" s="143"/>
      <c r="G934" s="143"/>
    </row>
    <row r="935" spans="1:7" hidden="1">
      <c r="A935" s="7" t="s">
        <v>1054</v>
      </c>
      <c r="B935" s="83"/>
      <c r="C935" s="143"/>
      <c r="D935" s="143"/>
      <c r="G935" s="143"/>
    </row>
    <row r="936" spans="1:7" hidden="1">
      <c r="A936" s="7" t="s">
        <v>1054</v>
      </c>
      <c r="B936" s="83"/>
      <c r="C936" s="63"/>
      <c r="D936" s="143"/>
    </row>
    <row r="937" spans="1:7" hidden="1">
      <c r="A937" s="7" t="s">
        <v>1054</v>
      </c>
      <c r="B937" s="83"/>
      <c r="C937" s="63"/>
      <c r="D937" s="143"/>
    </row>
    <row r="938" spans="1:7">
      <c r="A938" s="7" t="s">
        <v>1091</v>
      </c>
      <c r="B938" s="71" t="s">
        <v>374</v>
      </c>
    </row>
    <row r="939" spans="1:7">
      <c r="A939" s="7" t="s">
        <v>1091</v>
      </c>
      <c r="B939" s="71" t="s">
        <v>1092</v>
      </c>
    </row>
    <row r="940" spans="1:7">
      <c r="A940" s="7" t="s">
        <v>1091</v>
      </c>
      <c r="B940" s="83" t="s">
        <v>1096</v>
      </c>
      <c r="C940" s="45">
        <f>'MAL2T-2020A.XLS'!H738</f>
        <v>0</v>
      </c>
      <c r="D940" s="45">
        <f>'MAL2T-2020A.XLS'!$H$738</f>
        <v>0</v>
      </c>
    </row>
    <row r="941" spans="1:7">
      <c r="A941" s="7" t="s">
        <v>1091</v>
      </c>
      <c r="B941" s="83" t="s">
        <v>1097</v>
      </c>
      <c r="C941" s="45">
        <f>'MAL2T-2020A.XLS'!H739</f>
        <v>0</v>
      </c>
      <c r="D941" s="45">
        <f>'MAL2T-2020A.XLS'!$H$739</f>
        <v>0</v>
      </c>
    </row>
    <row r="942" spans="1:7">
      <c r="A942" s="7" t="s">
        <v>1091</v>
      </c>
      <c r="B942" s="83" t="s">
        <v>1098</v>
      </c>
      <c r="C942" s="45">
        <f>'MAL2T-2020A.XLS'!H740</f>
        <v>0</v>
      </c>
      <c r="D942" s="45">
        <f>'MAL2T-2020A.XLS'!$H$740</f>
        <v>0</v>
      </c>
    </row>
    <row r="943" spans="1:7">
      <c r="A943" s="7" t="s">
        <v>1091</v>
      </c>
      <c r="B943" s="83" t="s">
        <v>1093</v>
      </c>
      <c r="C943" s="45">
        <f>'MAL2T-2020A.XLS'!H741</f>
        <v>0</v>
      </c>
      <c r="D943" s="45">
        <f>'MAL2T-2020A.XLS'!$H$741</f>
        <v>0</v>
      </c>
    </row>
    <row r="944" spans="1:7">
      <c r="A944" s="7" t="s">
        <v>1091</v>
      </c>
      <c r="B944" s="83" t="s">
        <v>1094</v>
      </c>
      <c r="C944" s="45">
        <f>'MAL2T-2020A.XLS'!H742</f>
        <v>0</v>
      </c>
      <c r="D944" s="45">
        <f>'MAL2T-2020A.XLS'!$H$742</f>
        <v>0</v>
      </c>
    </row>
    <row r="945" spans="1:16">
      <c r="A945" s="7" t="s">
        <v>1091</v>
      </c>
      <c r="B945" s="83" t="s">
        <v>1099</v>
      </c>
      <c r="C945" s="45">
        <f>'MAL2T-2020A.XLS'!H743</f>
        <v>0</v>
      </c>
      <c r="D945" s="45">
        <f>'MAL2T-2020A.XLS'!$H$743</f>
        <v>0</v>
      </c>
    </row>
    <row r="946" spans="1:16" ht="13.5" thickBot="1">
      <c r="A946" s="7" t="s">
        <v>1091</v>
      </c>
      <c r="P946" s="7" t="s">
        <v>1046</v>
      </c>
    </row>
    <row r="947" spans="1:16">
      <c r="A947" s="7" t="s">
        <v>1091</v>
      </c>
      <c r="B947" s="1300" t="s">
        <v>1277</v>
      </c>
    </row>
    <row r="948" spans="1:16" ht="13.5" thickBot="1">
      <c r="A948" s="7" t="s">
        <v>1091</v>
      </c>
      <c r="B948" s="1306" t="s">
        <v>1294</v>
      </c>
    </row>
    <row r="949" spans="1:16" ht="13.5" thickBot="1">
      <c r="A949" s="7" t="s">
        <v>1091</v>
      </c>
      <c r="B949" s="1307" t="str">
        <f>'MAL2T-2020A.XLS'!B749:G749</f>
        <v>Antall mottagere av hjemmesykepleie 67 år og over som er kartlagt for ernæringsmessig risiko</v>
      </c>
      <c r="C949" s="45">
        <f>'MAL2T-2020A.XLS'!H749</f>
        <v>0</v>
      </c>
    </row>
    <row r="950" spans="1:16" ht="26.25" hidden="1" thickBot="1">
      <c r="A950" s="383" t="s">
        <v>1255</v>
      </c>
      <c r="B950" s="1308" t="s">
        <v>1296</v>
      </c>
    </row>
    <row r="951" spans="1:16" ht="13.5" thickBot="1">
      <c r="A951" s="383"/>
      <c r="B951" s="1307" t="str">
        <f>'MAL2T-2020A.XLS'!B750:G750</f>
        <v>Antall mottagere av hjemmesykepleie 67 år og over 1)</v>
      </c>
      <c r="C951" s="45">
        <f>'MAL2T-2020A.XLS'!H750</f>
        <v>0</v>
      </c>
    </row>
    <row r="952" spans="1:16" ht="25.5">
      <c r="A952" s="7" t="s">
        <v>1091</v>
      </c>
      <c r="B952" s="1307" t="str">
        <f>'MAL2T-2020A.XLS'!B751:G751</f>
        <v xml:space="preserve">  - herav antall mottagere av hjemmesykepleie 67 år og over som er registrert med koden "Nei" for ernæringskartlegging</v>
      </c>
      <c r="C952" s="45">
        <f>'MAL2T-2020A.XLS'!H751</f>
        <v>0</v>
      </c>
    </row>
    <row r="953" spans="1:16">
      <c r="A953" s="7" t="s">
        <v>1091</v>
      </c>
    </row>
    <row r="954" spans="1:16" ht="12.75" customHeight="1">
      <c r="A954" s="7" t="s">
        <v>1091</v>
      </c>
      <c r="B954" s="1351" t="s">
        <v>1343</v>
      </c>
      <c r="C954" s="1353" t="e">
        <f>'MAL2T-2020A.XLS'!H755</f>
        <v>#DIV/0!</v>
      </c>
      <c r="D954" s="1351"/>
      <c r="E954" s="1351"/>
      <c r="F954" s="1351"/>
      <c r="G954" s="1351"/>
    </row>
    <row r="956" spans="1:16" ht="37.700000000000003" hidden="1" customHeight="1">
      <c r="A956" s="7" t="s">
        <v>1054</v>
      </c>
      <c r="B956" s="73" t="s">
        <v>1118</v>
      </c>
    </row>
    <row r="957" spans="1:16" hidden="1">
      <c r="A957" s="7" t="s">
        <v>1054</v>
      </c>
      <c r="B957" s="102" t="s">
        <v>237</v>
      </c>
      <c r="C957" s="45" t="s">
        <v>9</v>
      </c>
      <c r="D957" s="45" t="s">
        <v>9</v>
      </c>
    </row>
    <row r="958" spans="1:16" hidden="1">
      <c r="A958" s="7" t="s">
        <v>1054</v>
      </c>
      <c r="B958" s="111" t="s">
        <v>469</v>
      </c>
      <c r="C958" s="45" t="str">
        <f>'MAL2T-2020A.XLS'!$C$761</f>
        <v>xxx</v>
      </c>
      <c r="D958" s="45" t="str">
        <f>'MAL2T-2020A.XLS'!$C$761</f>
        <v>xxx</v>
      </c>
    </row>
    <row r="959" spans="1:16" hidden="1">
      <c r="A959" s="7" t="s">
        <v>1054</v>
      </c>
      <c r="B959" s="83" t="s">
        <v>526</v>
      </c>
      <c r="C959" s="45">
        <f>'MAL2T-2020A.XLS'!$C$762</f>
        <v>0</v>
      </c>
      <c r="D959" s="45">
        <f>'MAL2T-2020A.XLS'!$C$762</f>
        <v>0</v>
      </c>
    </row>
    <row r="960" spans="1:16" hidden="1">
      <c r="A960" s="7" t="s">
        <v>1054</v>
      </c>
      <c r="B960" s="83" t="s">
        <v>512</v>
      </c>
      <c r="C960" s="45">
        <f>'MAL2T-2020A.XLS'!$C$763</f>
        <v>0</v>
      </c>
      <c r="D960" s="45">
        <f>'MAL2T-2020A.XLS'!$C$763</f>
        <v>0</v>
      </c>
    </row>
    <row r="961" spans="1:4" hidden="1">
      <c r="A961" s="7" t="s">
        <v>1054</v>
      </c>
      <c r="B961" s="83" t="s">
        <v>215</v>
      </c>
      <c r="C961" s="45">
        <f>'MAL2T-2020A.XLS'!$C$764</f>
        <v>0</v>
      </c>
      <c r="D961" s="45">
        <f>'MAL2T-2020A.XLS'!$C$764</f>
        <v>0</v>
      </c>
    </row>
    <row r="962" spans="1:4" hidden="1">
      <c r="A962" s="7" t="s">
        <v>1054</v>
      </c>
      <c r="B962" s="83" t="s">
        <v>527</v>
      </c>
      <c r="C962" s="45">
        <f>'MAL2T-2020A.XLS'!$C$765</f>
        <v>0</v>
      </c>
      <c r="D962" s="45">
        <f>'MAL2T-2020A.XLS'!$C$765</f>
        <v>0</v>
      </c>
    </row>
    <row r="963" spans="1:4" hidden="1">
      <c r="A963" s="7" t="s">
        <v>1054</v>
      </c>
      <c r="B963" s="84" t="s">
        <v>802</v>
      </c>
      <c r="C963" s="76">
        <f>'MAL2T-2020A.XLS'!$C$766</f>
        <v>0</v>
      </c>
      <c r="D963" s="76">
        <f>'MAL2T-2020A.XLS'!$C$766</f>
        <v>0</v>
      </c>
    </row>
    <row r="964" spans="1:4" hidden="1">
      <c r="A964" s="7" t="s">
        <v>1054</v>
      </c>
      <c r="B964" s="111" t="s">
        <v>629</v>
      </c>
      <c r="C964" s="45" t="str">
        <f>'MAL2T-2020A.XLS'!$C$767</f>
        <v>xxx</v>
      </c>
      <c r="D964" s="45" t="str">
        <f>'MAL2T-2020A.XLS'!$C$767</f>
        <v>xxx</v>
      </c>
    </row>
    <row r="965" spans="1:4" hidden="1">
      <c r="A965" s="7" t="s">
        <v>1054</v>
      </c>
      <c r="B965" s="83" t="s">
        <v>526</v>
      </c>
      <c r="C965" s="45">
        <f>'MAL2T-2020A.XLS'!$C$768</f>
        <v>0</v>
      </c>
      <c r="D965" s="45">
        <f>'MAL2T-2020A.XLS'!$C$768</f>
        <v>0</v>
      </c>
    </row>
    <row r="966" spans="1:4" hidden="1">
      <c r="A966" s="7" t="s">
        <v>1054</v>
      </c>
      <c r="B966" s="83" t="s">
        <v>512</v>
      </c>
      <c r="C966" s="45">
        <f>'MAL2T-2020A.XLS'!$C$769</f>
        <v>0</v>
      </c>
      <c r="D966" s="45">
        <f>'MAL2T-2020A.XLS'!$C$769</f>
        <v>0</v>
      </c>
    </row>
    <row r="967" spans="1:4" hidden="1">
      <c r="A967" s="7" t="s">
        <v>1054</v>
      </c>
      <c r="B967" s="83" t="s">
        <v>215</v>
      </c>
      <c r="C967" s="45">
        <f>'MAL2T-2020A.XLS'!$C$770</f>
        <v>0</v>
      </c>
      <c r="D967" s="45">
        <f>'MAL2T-2020A.XLS'!$C$770</f>
        <v>0</v>
      </c>
    </row>
    <row r="968" spans="1:4" hidden="1">
      <c r="A968" s="7" t="s">
        <v>1054</v>
      </c>
      <c r="B968" s="83" t="s">
        <v>527</v>
      </c>
      <c r="C968" s="45">
        <f>'MAL2T-2020A.XLS'!$C$771</f>
        <v>0</v>
      </c>
      <c r="D968" s="45">
        <f>'MAL2T-2020A.XLS'!$C$771</f>
        <v>0</v>
      </c>
    </row>
    <row r="969" spans="1:4" hidden="1">
      <c r="A969" s="7" t="s">
        <v>1054</v>
      </c>
      <c r="B969" s="119" t="s">
        <v>801</v>
      </c>
      <c r="C969" s="120">
        <f>'MAL2T-2020A.XLS'!$C$772</f>
        <v>0</v>
      </c>
      <c r="D969" s="120">
        <f>'MAL2T-2020A.XLS'!$C$772</f>
        <v>0</v>
      </c>
    </row>
    <row r="970" spans="1:4" hidden="1">
      <c r="A970" s="7" t="s">
        <v>1054</v>
      </c>
      <c r="B970" s="121" t="s">
        <v>738</v>
      </c>
      <c r="C970" s="122">
        <f>'MAL2T-2020A.XLS'!$C$773</f>
        <v>0</v>
      </c>
      <c r="D970" s="122">
        <f>'MAL2T-2020A.XLS'!$C$773</f>
        <v>0</v>
      </c>
    </row>
    <row r="971" spans="1:4" hidden="1">
      <c r="A971" s="7" t="s">
        <v>1054</v>
      </c>
      <c r="B971" s="139" t="s">
        <v>352</v>
      </c>
      <c r="C971" s="45" t="str">
        <f>'MAL2T-2020A.XLS'!$C$774</f>
        <v>xxx</v>
      </c>
      <c r="D971" s="45" t="str">
        <f>'MAL2T-2020A.XLS'!$C$774</f>
        <v>xxx</v>
      </c>
    </row>
    <row r="972" spans="1:4" hidden="1">
      <c r="A972" s="7" t="s">
        <v>1054</v>
      </c>
      <c r="B972" s="102" t="s">
        <v>238</v>
      </c>
      <c r="C972" s="45" t="s">
        <v>9</v>
      </c>
      <c r="D972" s="45" t="s">
        <v>9</v>
      </c>
    </row>
    <row r="973" spans="1:4" hidden="1">
      <c r="A973" s="7" t="s">
        <v>1054</v>
      </c>
      <c r="B973" s="111" t="s">
        <v>469</v>
      </c>
      <c r="C973" s="45" t="str">
        <f>'MAL2T-2020A.XLS'!$D$761</f>
        <v>xxx</v>
      </c>
      <c r="D973" s="45" t="str">
        <f>'MAL2T-2020A.XLS'!$D$761</f>
        <v>xxx</v>
      </c>
    </row>
    <row r="974" spans="1:4" hidden="1">
      <c r="A974" s="7" t="s">
        <v>1054</v>
      </c>
      <c r="B974" s="83" t="s">
        <v>526</v>
      </c>
      <c r="C974" s="45">
        <f>'MAL2T-2020A.XLS'!$D$762</f>
        <v>0</v>
      </c>
      <c r="D974" s="45">
        <f>'MAL2T-2020A.XLS'!$D$762</f>
        <v>0</v>
      </c>
    </row>
    <row r="975" spans="1:4" hidden="1">
      <c r="A975" s="7" t="s">
        <v>1054</v>
      </c>
      <c r="B975" s="83" t="s">
        <v>512</v>
      </c>
      <c r="C975" s="45">
        <f>'MAL2T-2020A.XLS'!$D$763</f>
        <v>0</v>
      </c>
      <c r="D975" s="45">
        <f>'MAL2T-2020A.XLS'!$D$763</f>
        <v>0</v>
      </c>
    </row>
    <row r="976" spans="1:4" hidden="1">
      <c r="A976" s="7" t="s">
        <v>1054</v>
      </c>
      <c r="B976" s="83" t="s">
        <v>215</v>
      </c>
      <c r="C976" s="45">
        <f>'MAL2T-2020A.XLS'!$D$764</f>
        <v>0</v>
      </c>
      <c r="D976" s="45">
        <f>'MAL2T-2020A.XLS'!$D$764</f>
        <v>0</v>
      </c>
    </row>
    <row r="977" spans="1:4" hidden="1">
      <c r="A977" s="7" t="s">
        <v>1054</v>
      </c>
      <c r="B977" s="83" t="s">
        <v>527</v>
      </c>
      <c r="C977" s="45">
        <f>'MAL2T-2020A.XLS'!$D$765</f>
        <v>0</v>
      </c>
      <c r="D977" s="45">
        <f>'MAL2T-2020A.XLS'!$D$765</f>
        <v>0</v>
      </c>
    </row>
    <row r="978" spans="1:4" hidden="1">
      <c r="A978" s="7" t="s">
        <v>1054</v>
      </c>
      <c r="B978" s="84" t="s">
        <v>802</v>
      </c>
      <c r="C978" s="76">
        <f>'MAL2T-2020A.XLS'!$D$766</f>
        <v>0</v>
      </c>
      <c r="D978" s="76">
        <f>'MAL2T-2020A.XLS'!$D$766</f>
        <v>0</v>
      </c>
    </row>
    <row r="979" spans="1:4" hidden="1">
      <c r="A979" s="7" t="s">
        <v>1054</v>
      </c>
      <c r="B979" s="111" t="s">
        <v>629</v>
      </c>
      <c r="C979" s="45" t="str">
        <f>'MAL2T-2020A.XLS'!$D$767</f>
        <v>xxx</v>
      </c>
      <c r="D979" s="45" t="str">
        <f>'MAL2T-2020A.XLS'!$D$767</f>
        <v>xxx</v>
      </c>
    </row>
    <row r="980" spans="1:4" hidden="1">
      <c r="A980" s="7" t="s">
        <v>1054</v>
      </c>
      <c r="B980" s="83" t="s">
        <v>526</v>
      </c>
      <c r="C980" s="45">
        <f>'MAL2T-2020A.XLS'!$D$768</f>
        <v>0</v>
      </c>
      <c r="D980" s="45">
        <f>'MAL2T-2020A.XLS'!$D$768</f>
        <v>0</v>
      </c>
    </row>
    <row r="981" spans="1:4" hidden="1">
      <c r="A981" s="7" t="s">
        <v>1054</v>
      </c>
      <c r="B981" s="83" t="s">
        <v>512</v>
      </c>
      <c r="C981" s="45">
        <f>'MAL2T-2020A.XLS'!$D$769</f>
        <v>0</v>
      </c>
      <c r="D981" s="45">
        <f>'MAL2T-2020A.XLS'!$D$769</f>
        <v>0</v>
      </c>
    </row>
    <row r="982" spans="1:4" hidden="1">
      <c r="A982" s="7" t="s">
        <v>1054</v>
      </c>
      <c r="B982" s="83" t="s">
        <v>215</v>
      </c>
      <c r="C982" s="45">
        <f>'MAL2T-2020A.XLS'!$D$770</f>
        <v>0</v>
      </c>
      <c r="D982" s="45">
        <f>'MAL2T-2020A.XLS'!$D$770</f>
        <v>0</v>
      </c>
    </row>
    <row r="983" spans="1:4" hidden="1">
      <c r="A983" s="7" t="s">
        <v>1054</v>
      </c>
      <c r="B983" s="83" t="s">
        <v>527</v>
      </c>
      <c r="C983" s="45">
        <f>'MAL2T-2020A.XLS'!$D$771</f>
        <v>0</v>
      </c>
      <c r="D983" s="45">
        <f>'MAL2T-2020A.XLS'!$D$771</f>
        <v>0</v>
      </c>
    </row>
    <row r="984" spans="1:4" hidden="1">
      <c r="A984" s="7" t="s">
        <v>1054</v>
      </c>
      <c r="B984" s="119" t="s">
        <v>801</v>
      </c>
      <c r="C984" s="120">
        <f>'MAL2T-2020A.XLS'!$D$772</f>
        <v>0</v>
      </c>
      <c r="D984" s="120">
        <f>'MAL2T-2020A.XLS'!$D$772</f>
        <v>0</v>
      </c>
    </row>
    <row r="985" spans="1:4" hidden="1">
      <c r="A985" s="7" t="s">
        <v>1054</v>
      </c>
      <c r="B985" s="121" t="s">
        <v>738</v>
      </c>
      <c r="C985" s="122">
        <f>'MAL2T-2020A.XLS'!$D$773</f>
        <v>0</v>
      </c>
      <c r="D985" s="122">
        <f>'MAL2T-2020A.XLS'!$D$773</f>
        <v>0</v>
      </c>
    </row>
    <row r="986" spans="1:4" hidden="1">
      <c r="A986" s="7" t="s">
        <v>1054</v>
      </c>
      <c r="B986" s="139" t="s">
        <v>352</v>
      </c>
      <c r="C986" s="45">
        <f>'MAL2T-2020A.XLS'!$D$774</f>
        <v>0</v>
      </c>
      <c r="D986" s="45">
        <f>'MAL2T-2020A.XLS'!$D$774</f>
        <v>0</v>
      </c>
    </row>
    <row r="987" spans="1:4" hidden="1">
      <c r="A987" s="7" t="s">
        <v>1054</v>
      </c>
      <c r="B987" s="102" t="s">
        <v>203</v>
      </c>
      <c r="C987" s="45" t="s">
        <v>9</v>
      </c>
      <c r="D987" s="45" t="s">
        <v>9</v>
      </c>
    </row>
    <row r="988" spans="1:4" hidden="1">
      <c r="A988" s="7" t="s">
        <v>1054</v>
      </c>
      <c r="B988" s="111" t="s">
        <v>469</v>
      </c>
      <c r="C988" s="45" t="str">
        <f>'MAL2T-2020A.XLS'!$E$761</f>
        <v>xxx</v>
      </c>
      <c r="D988" s="45" t="str">
        <f>'MAL2T-2020A.XLS'!$E$761</f>
        <v>xxx</v>
      </c>
    </row>
    <row r="989" spans="1:4" hidden="1">
      <c r="A989" s="7" t="s">
        <v>1054</v>
      </c>
      <c r="B989" s="83" t="s">
        <v>526</v>
      </c>
      <c r="C989" s="45">
        <f>'MAL2T-2020A.XLS'!$E$762</f>
        <v>0</v>
      </c>
      <c r="D989" s="45">
        <f>'MAL2T-2020A.XLS'!$E$762</f>
        <v>0</v>
      </c>
    </row>
    <row r="990" spans="1:4" hidden="1">
      <c r="A990" s="7" t="s">
        <v>1054</v>
      </c>
      <c r="B990" s="83" t="s">
        <v>512</v>
      </c>
      <c r="C990" s="45">
        <f>'MAL2T-2020A.XLS'!$E$763</f>
        <v>0</v>
      </c>
      <c r="D990" s="45">
        <f>'MAL2T-2020A.XLS'!$E$763</f>
        <v>0</v>
      </c>
    </row>
    <row r="991" spans="1:4" hidden="1">
      <c r="A991" s="7" t="s">
        <v>1054</v>
      </c>
      <c r="B991" s="83" t="s">
        <v>215</v>
      </c>
      <c r="C991" s="45">
        <f>'MAL2T-2020A.XLS'!$E$764</f>
        <v>0</v>
      </c>
      <c r="D991" s="45">
        <f>'MAL2T-2020A.XLS'!$E$764</f>
        <v>0</v>
      </c>
    </row>
    <row r="992" spans="1:4" hidden="1">
      <c r="A992" s="7" t="s">
        <v>1054</v>
      </c>
      <c r="B992" s="83" t="s">
        <v>527</v>
      </c>
      <c r="C992" s="45">
        <f>'MAL2T-2020A.XLS'!$E$765</f>
        <v>0</v>
      </c>
      <c r="D992" s="45">
        <f>'MAL2T-2020A.XLS'!$E$765</f>
        <v>0</v>
      </c>
    </row>
    <row r="993" spans="1:4" hidden="1">
      <c r="A993" s="7" t="s">
        <v>1054</v>
      </c>
      <c r="B993" s="84" t="s">
        <v>802</v>
      </c>
      <c r="C993" s="76">
        <f>'MAL2T-2020A.XLS'!$E$766</f>
        <v>0</v>
      </c>
      <c r="D993" s="76">
        <f>'MAL2T-2020A.XLS'!$E$766</f>
        <v>0</v>
      </c>
    </row>
    <row r="994" spans="1:4" hidden="1">
      <c r="A994" s="7" t="s">
        <v>1054</v>
      </c>
      <c r="B994" s="111" t="s">
        <v>629</v>
      </c>
      <c r="C994" s="45" t="str">
        <f>'MAL2T-2020A.XLS'!$E$767</f>
        <v>xxx</v>
      </c>
      <c r="D994" s="45" t="str">
        <f>'MAL2T-2020A.XLS'!$E$767</f>
        <v>xxx</v>
      </c>
    </row>
    <row r="995" spans="1:4" hidden="1">
      <c r="A995" s="7" t="s">
        <v>1054</v>
      </c>
      <c r="B995" s="83" t="s">
        <v>526</v>
      </c>
      <c r="C995" s="45">
        <f>'MAL2T-2020A.XLS'!$E$768</f>
        <v>0</v>
      </c>
      <c r="D995" s="45">
        <f>'MAL2T-2020A.XLS'!$E$768</f>
        <v>0</v>
      </c>
    </row>
    <row r="996" spans="1:4" hidden="1">
      <c r="A996" s="7" t="s">
        <v>1054</v>
      </c>
      <c r="B996" s="83" t="s">
        <v>512</v>
      </c>
      <c r="C996" s="45">
        <f>'MAL2T-2020A.XLS'!$E$769</f>
        <v>0</v>
      </c>
      <c r="D996" s="45">
        <f>'MAL2T-2020A.XLS'!$E$769</f>
        <v>0</v>
      </c>
    </row>
    <row r="997" spans="1:4" hidden="1">
      <c r="A997" s="7" t="s">
        <v>1054</v>
      </c>
      <c r="B997" s="83" t="s">
        <v>215</v>
      </c>
      <c r="C997" s="45">
        <f>'MAL2T-2020A.XLS'!$E$770</f>
        <v>0</v>
      </c>
      <c r="D997" s="45">
        <f>'MAL2T-2020A.XLS'!$E$770</f>
        <v>0</v>
      </c>
    </row>
    <row r="998" spans="1:4" hidden="1">
      <c r="A998" s="7" t="s">
        <v>1054</v>
      </c>
      <c r="B998" s="83" t="s">
        <v>527</v>
      </c>
      <c r="C998" s="45">
        <f>'MAL2T-2020A.XLS'!$E$771</f>
        <v>0</v>
      </c>
      <c r="D998" s="45">
        <f>'MAL2T-2020A.XLS'!$E$771</f>
        <v>0</v>
      </c>
    </row>
    <row r="999" spans="1:4" hidden="1">
      <c r="A999" s="7" t="s">
        <v>1054</v>
      </c>
      <c r="B999" s="119" t="s">
        <v>801</v>
      </c>
      <c r="C999" s="120">
        <f>'MAL2T-2020A.XLS'!$E$772</f>
        <v>0</v>
      </c>
      <c r="D999" s="120">
        <f>'MAL2T-2020A.XLS'!$E$772</f>
        <v>0</v>
      </c>
    </row>
    <row r="1000" spans="1:4" hidden="1">
      <c r="A1000" s="7" t="s">
        <v>1054</v>
      </c>
      <c r="B1000" s="121" t="s">
        <v>738</v>
      </c>
      <c r="C1000" s="122">
        <f>'MAL2T-2020A.XLS'!$E$773</f>
        <v>0</v>
      </c>
      <c r="D1000" s="122">
        <f>'MAL2T-2020A.XLS'!$E$773</f>
        <v>0</v>
      </c>
    </row>
    <row r="1001" spans="1:4" hidden="1">
      <c r="A1001" s="7" t="s">
        <v>1054</v>
      </c>
      <c r="B1001" s="139" t="s">
        <v>352</v>
      </c>
      <c r="C1001" s="45">
        <f>'MAL2T-2020A.XLS'!$E$774</f>
        <v>0</v>
      </c>
      <c r="D1001" s="45">
        <f>'MAL2T-2020A.XLS'!$E$774</f>
        <v>0</v>
      </c>
    </row>
    <row r="1002" spans="1:4" hidden="1">
      <c r="A1002" s="7" t="s">
        <v>1054</v>
      </c>
      <c r="B1002" s="102" t="s">
        <v>204</v>
      </c>
      <c r="C1002" s="45" t="s">
        <v>9</v>
      </c>
      <c r="D1002" s="45" t="s">
        <v>9</v>
      </c>
    </row>
    <row r="1003" spans="1:4" hidden="1">
      <c r="A1003" s="7" t="s">
        <v>1054</v>
      </c>
      <c r="B1003" s="111" t="s">
        <v>469</v>
      </c>
      <c r="C1003" s="45" t="str">
        <f>'MAL2T-2020A.XLS'!$F$761</f>
        <v>xxx</v>
      </c>
      <c r="D1003" s="45" t="str">
        <f>'MAL2T-2020A.XLS'!$F$761</f>
        <v>xxx</v>
      </c>
    </row>
    <row r="1004" spans="1:4" hidden="1">
      <c r="A1004" s="7" t="s">
        <v>1054</v>
      </c>
      <c r="B1004" s="83" t="s">
        <v>526</v>
      </c>
      <c r="C1004" s="45">
        <f>'MAL2T-2020A.XLS'!$F$762</f>
        <v>0</v>
      </c>
      <c r="D1004" s="45">
        <f>'MAL2T-2020A.XLS'!$F$762</f>
        <v>0</v>
      </c>
    </row>
    <row r="1005" spans="1:4" hidden="1">
      <c r="A1005" s="7" t="s">
        <v>1054</v>
      </c>
      <c r="B1005" s="83" t="s">
        <v>512</v>
      </c>
      <c r="C1005" s="45">
        <f>'MAL2T-2020A.XLS'!$F$763</f>
        <v>0</v>
      </c>
      <c r="D1005" s="45">
        <f>'MAL2T-2020A.XLS'!$F$763</f>
        <v>0</v>
      </c>
    </row>
    <row r="1006" spans="1:4" hidden="1">
      <c r="A1006" s="7" t="s">
        <v>1054</v>
      </c>
      <c r="B1006" s="83" t="s">
        <v>215</v>
      </c>
      <c r="C1006" s="45">
        <f>'MAL2T-2020A.XLS'!$F$764</f>
        <v>0</v>
      </c>
      <c r="D1006" s="45">
        <f>'MAL2T-2020A.XLS'!$F$764</f>
        <v>0</v>
      </c>
    </row>
    <row r="1007" spans="1:4" hidden="1">
      <c r="A1007" s="7" t="s">
        <v>1054</v>
      </c>
      <c r="B1007" s="83" t="s">
        <v>527</v>
      </c>
      <c r="C1007" s="45">
        <f>'MAL2T-2020A.XLS'!$F$765</f>
        <v>0</v>
      </c>
      <c r="D1007" s="45">
        <f>'MAL2T-2020A.XLS'!$F$765</f>
        <v>0</v>
      </c>
    </row>
    <row r="1008" spans="1:4" hidden="1">
      <c r="A1008" s="7" t="s">
        <v>1054</v>
      </c>
      <c r="B1008" s="84" t="s">
        <v>802</v>
      </c>
      <c r="C1008" s="76">
        <f>'MAL2T-2020A.XLS'!$F$766</f>
        <v>0</v>
      </c>
      <c r="D1008" s="76">
        <f>'MAL2T-2020A.XLS'!$F$766</f>
        <v>0</v>
      </c>
    </row>
    <row r="1009" spans="1:4" hidden="1">
      <c r="A1009" s="7" t="s">
        <v>1054</v>
      </c>
      <c r="B1009" s="111" t="s">
        <v>629</v>
      </c>
      <c r="C1009" s="45" t="str">
        <f>'MAL2T-2020A.XLS'!$F$767</f>
        <v>xxx</v>
      </c>
      <c r="D1009" s="45" t="str">
        <f>'MAL2T-2020A.XLS'!$F$767</f>
        <v>xxx</v>
      </c>
    </row>
    <row r="1010" spans="1:4" hidden="1">
      <c r="A1010" s="7" t="s">
        <v>1054</v>
      </c>
      <c r="B1010" s="83" t="s">
        <v>526</v>
      </c>
      <c r="C1010" s="45">
        <f>'MAL2T-2020A.XLS'!$F$768</f>
        <v>0</v>
      </c>
      <c r="D1010" s="45">
        <f>'MAL2T-2020A.XLS'!$F$768</f>
        <v>0</v>
      </c>
    </row>
    <row r="1011" spans="1:4" hidden="1">
      <c r="A1011" s="7" t="s">
        <v>1054</v>
      </c>
      <c r="B1011" s="83" t="s">
        <v>512</v>
      </c>
      <c r="C1011" s="45">
        <f>'MAL2T-2020A.XLS'!$F$769</f>
        <v>0</v>
      </c>
      <c r="D1011" s="45">
        <f>'MAL2T-2020A.XLS'!$F$769</f>
        <v>0</v>
      </c>
    </row>
    <row r="1012" spans="1:4" hidden="1">
      <c r="A1012" s="7" t="s">
        <v>1054</v>
      </c>
      <c r="B1012" s="83" t="s">
        <v>215</v>
      </c>
      <c r="C1012" s="45">
        <f>'MAL2T-2020A.XLS'!$F$770</f>
        <v>0</v>
      </c>
      <c r="D1012" s="45">
        <f>'MAL2T-2020A.XLS'!$F$770</f>
        <v>0</v>
      </c>
    </row>
    <row r="1013" spans="1:4" hidden="1">
      <c r="A1013" s="7" t="s">
        <v>1054</v>
      </c>
      <c r="B1013" s="83" t="s">
        <v>527</v>
      </c>
      <c r="C1013" s="45">
        <f>'MAL2T-2020A.XLS'!$F$771</f>
        <v>0</v>
      </c>
      <c r="D1013" s="45">
        <f>'MAL2T-2020A.XLS'!$F$771</f>
        <v>0</v>
      </c>
    </row>
    <row r="1014" spans="1:4" hidden="1">
      <c r="A1014" s="7" t="s">
        <v>1054</v>
      </c>
      <c r="B1014" s="119" t="s">
        <v>801</v>
      </c>
      <c r="C1014" s="123">
        <f>'MAL2T-2020A.XLS'!$F$772</f>
        <v>0</v>
      </c>
      <c r="D1014" s="123">
        <f>'MAL2T-2020A.XLS'!$F$772</f>
        <v>0</v>
      </c>
    </row>
    <row r="1015" spans="1:4" hidden="1">
      <c r="A1015" s="7" t="s">
        <v>1054</v>
      </c>
      <c r="B1015" s="121" t="s">
        <v>738</v>
      </c>
      <c r="C1015" s="124">
        <f>'MAL2T-2020A.XLS'!$F$773</f>
        <v>0</v>
      </c>
      <c r="D1015" s="124">
        <f>'MAL2T-2020A.XLS'!$F$773</f>
        <v>0</v>
      </c>
    </row>
    <row r="1016" spans="1:4" hidden="1">
      <c r="A1016" s="7" t="s">
        <v>1054</v>
      </c>
      <c r="B1016" s="139" t="s">
        <v>352</v>
      </c>
      <c r="C1016" s="45">
        <f>'MAL2T-2020A.XLS'!$F$774</f>
        <v>0</v>
      </c>
      <c r="D1016" s="45">
        <f>'MAL2T-2020A.XLS'!$F$774</f>
        <v>0</v>
      </c>
    </row>
    <row r="1017" spans="1:4" hidden="1">
      <c r="A1017" s="7" t="s">
        <v>1054</v>
      </c>
      <c r="B1017" s="102" t="s">
        <v>205</v>
      </c>
      <c r="C1017" s="45" t="s">
        <v>9</v>
      </c>
      <c r="D1017" s="45" t="s">
        <v>9</v>
      </c>
    </row>
    <row r="1018" spans="1:4" hidden="1">
      <c r="A1018" s="7" t="s">
        <v>1054</v>
      </c>
      <c r="B1018" s="111" t="s">
        <v>469</v>
      </c>
      <c r="C1018" s="45" t="str">
        <f>'MAL2T-2020A.XLS'!$G$761</f>
        <v>xxx</v>
      </c>
      <c r="D1018" s="45" t="str">
        <f>'MAL2T-2020A.XLS'!$G$761</f>
        <v>xxx</v>
      </c>
    </row>
    <row r="1019" spans="1:4" hidden="1">
      <c r="A1019" s="7" t="s">
        <v>1054</v>
      </c>
      <c r="B1019" s="83" t="s">
        <v>526</v>
      </c>
      <c r="C1019" s="45">
        <f>'MAL2T-2020A.XLS'!$G$762</f>
        <v>0</v>
      </c>
      <c r="D1019" s="45">
        <f>'MAL2T-2020A.XLS'!$G$762</f>
        <v>0</v>
      </c>
    </row>
    <row r="1020" spans="1:4" hidden="1">
      <c r="A1020" s="7" t="s">
        <v>1054</v>
      </c>
      <c r="B1020" s="83" t="s">
        <v>512</v>
      </c>
      <c r="C1020" s="45">
        <f>'MAL2T-2020A.XLS'!$G$763</f>
        <v>0</v>
      </c>
      <c r="D1020" s="45">
        <f>'MAL2T-2020A.XLS'!$G$763</f>
        <v>0</v>
      </c>
    </row>
    <row r="1021" spans="1:4" hidden="1">
      <c r="A1021" s="7" t="s">
        <v>1054</v>
      </c>
      <c r="B1021" s="83" t="s">
        <v>215</v>
      </c>
      <c r="C1021" s="45">
        <f>'MAL2T-2020A.XLS'!$G$764</f>
        <v>0</v>
      </c>
      <c r="D1021" s="45">
        <f>'MAL2T-2020A.XLS'!$G$764</f>
        <v>0</v>
      </c>
    </row>
    <row r="1022" spans="1:4" hidden="1">
      <c r="A1022" s="7" t="s">
        <v>1054</v>
      </c>
      <c r="B1022" s="83" t="s">
        <v>527</v>
      </c>
      <c r="C1022" s="45">
        <f>'MAL2T-2020A.XLS'!$G$765</f>
        <v>0</v>
      </c>
      <c r="D1022" s="45">
        <f>'MAL2T-2020A.XLS'!$G$765</f>
        <v>0</v>
      </c>
    </row>
    <row r="1023" spans="1:4" hidden="1">
      <c r="A1023" s="7" t="s">
        <v>1054</v>
      </c>
      <c r="B1023" s="84" t="s">
        <v>802</v>
      </c>
      <c r="C1023" s="76">
        <f>'MAL2T-2020A.XLS'!$G$766</f>
        <v>0</v>
      </c>
      <c r="D1023" s="76">
        <f>'MAL2T-2020A.XLS'!$G$766</f>
        <v>0</v>
      </c>
    </row>
    <row r="1024" spans="1:4" hidden="1">
      <c r="A1024" s="7" t="s">
        <v>1054</v>
      </c>
      <c r="B1024" s="111" t="s">
        <v>629</v>
      </c>
      <c r="C1024" s="45" t="str">
        <f>'MAL2T-2020A.XLS'!$G$767</f>
        <v>xxx</v>
      </c>
      <c r="D1024" s="45" t="str">
        <f>'MAL2T-2020A.XLS'!$G$767</f>
        <v>xxx</v>
      </c>
    </row>
    <row r="1025" spans="1:4" hidden="1">
      <c r="A1025" s="7" t="s">
        <v>1054</v>
      </c>
      <c r="B1025" s="83" t="s">
        <v>526</v>
      </c>
      <c r="C1025" s="45">
        <f>'MAL2T-2020A.XLS'!$G$768</f>
        <v>0</v>
      </c>
      <c r="D1025" s="45">
        <f>'MAL2T-2020A.XLS'!$G$768</f>
        <v>0</v>
      </c>
    </row>
    <row r="1026" spans="1:4" hidden="1">
      <c r="A1026" s="7" t="s">
        <v>1054</v>
      </c>
      <c r="B1026" s="83" t="s">
        <v>512</v>
      </c>
      <c r="C1026" s="45">
        <f>'MAL2T-2020A.XLS'!$G$769</f>
        <v>0</v>
      </c>
      <c r="D1026" s="45">
        <f>'MAL2T-2020A.XLS'!$G$769</f>
        <v>0</v>
      </c>
    </row>
    <row r="1027" spans="1:4" hidden="1">
      <c r="A1027" s="7" t="s">
        <v>1054</v>
      </c>
      <c r="B1027" s="83" t="s">
        <v>215</v>
      </c>
      <c r="C1027" s="45">
        <f>'MAL2T-2020A.XLS'!$G$770</f>
        <v>0</v>
      </c>
      <c r="D1027" s="45">
        <f>'MAL2T-2020A.XLS'!$G$770</f>
        <v>0</v>
      </c>
    </row>
    <row r="1028" spans="1:4" hidden="1">
      <c r="A1028" s="7" t="s">
        <v>1054</v>
      </c>
      <c r="B1028" s="83" t="s">
        <v>527</v>
      </c>
      <c r="C1028" s="45">
        <f>'MAL2T-2020A.XLS'!$G$771</f>
        <v>0</v>
      </c>
      <c r="D1028" s="45">
        <f>'MAL2T-2020A.XLS'!$G$771</f>
        <v>0</v>
      </c>
    </row>
    <row r="1029" spans="1:4" hidden="1">
      <c r="A1029" s="7" t="s">
        <v>1054</v>
      </c>
      <c r="B1029" s="119" t="s">
        <v>801</v>
      </c>
      <c r="C1029" s="120">
        <f>'MAL2T-2020A.XLS'!$G$772</f>
        <v>0</v>
      </c>
      <c r="D1029" s="120">
        <f>'MAL2T-2020A.XLS'!$G$772</f>
        <v>0</v>
      </c>
    </row>
    <row r="1030" spans="1:4" hidden="1">
      <c r="A1030" s="7" t="s">
        <v>1054</v>
      </c>
      <c r="B1030" s="121" t="s">
        <v>738</v>
      </c>
      <c r="C1030" s="122">
        <f>'MAL2T-2020A.XLS'!$G$773</f>
        <v>0</v>
      </c>
      <c r="D1030" s="122">
        <f>'MAL2T-2020A.XLS'!$G$773</f>
        <v>0</v>
      </c>
    </row>
    <row r="1031" spans="1:4" hidden="1">
      <c r="A1031" s="7" t="s">
        <v>1054</v>
      </c>
      <c r="B1031" s="139" t="s">
        <v>352</v>
      </c>
      <c r="C1031" s="45">
        <f>'MAL2T-2020A.XLS'!$G$774</f>
        <v>0</v>
      </c>
      <c r="D1031" s="45">
        <f>'MAL2T-2020A.XLS'!$G$774</f>
        <v>0</v>
      </c>
    </row>
    <row r="1032" spans="1:4" hidden="1">
      <c r="A1032" s="7" t="s">
        <v>1054</v>
      </c>
      <c r="B1032" s="102" t="s">
        <v>206</v>
      </c>
      <c r="C1032" s="45" t="s">
        <v>9</v>
      </c>
      <c r="D1032" s="45" t="s">
        <v>9</v>
      </c>
    </row>
    <row r="1033" spans="1:4" hidden="1">
      <c r="A1033" s="7" t="s">
        <v>1054</v>
      </c>
      <c r="B1033" s="111" t="s">
        <v>469</v>
      </c>
      <c r="C1033" s="45" t="str">
        <f>'MAL2T-2020A.XLS'!$H$761</f>
        <v>xxx</v>
      </c>
      <c r="D1033" s="45" t="str">
        <f>'MAL2T-2020A.XLS'!$H$761</f>
        <v>xxx</v>
      </c>
    </row>
    <row r="1034" spans="1:4" hidden="1">
      <c r="A1034" s="7" t="s">
        <v>1054</v>
      </c>
      <c r="B1034" s="83" t="s">
        <v>526</v>
      </c>
      <c r="C1034" s="45">
        <f>'MAL2T-2020A.XLS'!$H$762</f>
        <v>0</v>
      </c>
      <c r="D1034" s="45">
        <f>'MAL2T-2020A.XLS'!$H$762</f>
        <v>0</v>
      </c>
    </row>
    <row r="1035" spans="1:4" hidden="1">
      <c r="A1035" s="7" t="s">
        <v>1054</v>
      </c>
      <c r="B1035" s="83" t="s">
        <v>512</v>
      </c>
      <c r="C1035" s="45">
        <f>'MAL2T-2020A.XLS'!$H$763</f>
        <v>0</v>
      </c>
      <c r="D1035" s="45">
        <f>'MAL2T-2020A.XLS'!$H$763</f>
        <v>0</v>
      </c>
    </row>
    <row r="1036" spans="1:4" hidden="1">
      <c r="A1036" s="7" t="s">
        <v>1054</v>
      </c>
      <c r="B1036" s="83" t="s">
        <v>215</v>
      </c>
      <c r="C1036" s="45">
        <f>'MAL2T-2020A.XLS'!$H$764</f>
        <v>0</v>
      </c>
      <c r="D1036" s="45">
        <f>'MAL2T-2020A.XLS'!$H$764</f>
        <v>0</v>
      </c>
    </row>
    <row r="1037" spans="1:4" hidden="1">
      <c r="A1037" s="7" t="s">
        <v>1054</v>
      </c>
      <c r="B1037" s="83" t="s">
        <v>527</v>
      </c>
      <c r="C1037" s="45">
        <f>'MAL2T-2020A.XLS'!$H$765</f>
        <v>0</v>
      </c>
      <c r="D1037" s="45">
        <f>'MAL2T-2020A.XLS'!$H$765</f>
        <v>0</v>
      </c>
    </row>
    <row r="1038" spans="1:4" hidden="1">
      <c r="A1038" s="7" t="s">
        <v>1054</v>
      </c>
      <c r="B1038" s="84" t="s">
        <v>802</v>
      </c>
      <c r="C1038" s="76">
        <f>'MAL2T-2020A.XLS'!$H$766</f>
        <v>0</v>
      </c>
      <c r="D1038" s="76">
        <f>'MAL2T-2020A.XLS'!$H$766</f>
        <v>0</v>
      </c>
    </row>
    <row r="1039" spans="1:4" hidden="1">
      <c r="A1039" s="7" t="s">
        <v>1054</v>
      </c>
      <c r="B1039" s="111" t="s">
        <v>629</v>
      </c>
      <c r="C1039" s="45" t="str">
        <f>'MAL2T-2020A.XLS'!$H$767</f>
        <v>xxx</v>
      </c>
      <c r="D1039" s="45" t="str">
        <f>'MAL2T-2020A.XLS'!$H$767</f>
        <v>xxx</v>
      </c>
    </row>
    <row r="1040" spans="1:4" hidden="1">
      <c r="A1040" s="7" t="s">
        <v>1054</v>
      </c>
      <c r="B1040" s="83" t="s">
        <v>526</v>
      </c>
      <c r="C1040" s="45">
        <f>'MAL2T-2020A.XLS'!$H$768</f>
        <v>0</v>
      </c>
      <c r="D1040" s="45">
        <f>'MAL2T-2020A.XLS'!$H$768</f>
        <v>0</v>
      </c>
    </row>
    <row r="1041" spans="1:4" hidden="1">
      <c r="A1041" s="7" t="s">
        <v>1054</v>
      </c>
      <c r="B1041" s="83" t="s">
        <v>512</v>
      </c>
      <c r="C1041" s="45">
        <f>'MAL2T-2020A.XLS'!$H$769</f>
        <v>0</v>
      </c>
      <c r="D1041" s="45">
        <f>'MAL2T-2020A.XLS'!$H$769</f>
        <v>0</v>
      </c>
    </row>
    <row r="1042" spans="1:4" hidden="1">
      <c r="A1042" s="7" t="s">
        <v>1054</v>
      </c>
      <c r="B1042" s="83" t="s">
        <v>215</v>
      </c>
      <c r="C1042" s="45">
        <f>'MAL2T-2020A.XLS'!$H$770</f>
        <v>0</v>
      </c>
      <c r="D1042" s="45">
        <f>'MAL2T-2020A.XLS'!$H$770</f>
        <v>0</v>
      </c>
    </row>
    <row r="1043" spans="1:4" hidden="1">
      <c r="A1043" s="7" t="s">
        <v>1054</v>
      </c>
      <c r="B1043" s="83" t="s">
        <v>527</v>
      </c>
      <c r="C1043" s="45">
        <f>'MAL2T-2020A.XLS'!$H$771</f>
        <v>0</v>
      </c>
      <c r="D1043" s="45">
        <f>'MAL2T-2020A.XLS'!$H$771</f>
        <v>0</v>
      </c>
    </row>
    <row r="1044" spans="1:4" hidden="1">
      <c r="A1044" s="7" t="s">
        <v>1054</v>
      </c>
      <c r="B1044" s="119" t="s">
        <v>801</v>
      </c>
      <c r="C1044" s="120">
        <f>'MAL2T-2020A.XLS'!$H$772</f>
        <v>0</v>
      </c>
      <c r="D1044" s="120">
        <f>'MAL2T-2020A.XLS'!$H$772</f>
        <v>0</v>
      </c>
    </row>
    <row r="1045" spans="1:4" hidden="1">
      <c r="A1045" s="7" t="s">
        <v>1054</v>
      </c>
      <c r="B1045" s="121" t="s">
        <v>738</v>
      </c>
      <c r="C1045" s="122">
        <f>'MAL2T-2020A.XLS'!$H$773</f>
        <v>0</v>
      </c>
      <c r="D1045" s="122">
        <f>'MAL2T-2020A.XLS'!$H$773</f>
        <v>0</v>
      </c>
    </row>
    <row r="1046" spans="1:4" hidden="1">
      <c r="A1046" s="7" t="s">
        <v>1054</v>
      </c>
      <c r="B1046" s="139" t="s">
        <v>352</v>
      </c>
      <c r="C1046" s="45">
        <f>'MAL2T-2020A.XLS'!$H$774</f>
        <v>0</v>
      </c>
      <c r="D1046" s="45">
        <f>'MAL2T-2020A.XLS'!$H$774</f>
        <v>0</v>
      </c>
    </row>
    <row r="1047" spans="1:4" hidden="1">
      <c r="A1047" s="7" t="s">
        <v>1054</v>
      </c>
      <c r="B1047" s="102" t="s">
        <v>207</v>
      </c>
      <c r="C1047" s="45" t="s">
        <v>9</v>
      </c>
      <c r="D1047" s="45" t="s">
        <v>9</v>
      </c>
    </row>
    <row r="1048" spans="1:4" hidden="1">
      <c r="A1048" s="7" t="s">
        <v>1054</v>
      </c>
      <c r="B1048" s="111" t="s">
        <v>469</v>
      </c>
      <c r="C1048" s="45" t="str">
        <f>'MAL2T-2020A.XLS'!$I$761</f>
        <v>xxx</v>
      </c>
      <c r="D1048" s="45" t="str">
        <f>'MAL2T-2020A.XLS'!$I$761</f>
        <v>xxx</v>
      </c>
    </row>
    <row r="1049" spans="1:4" hidden="1">
      <c r="A1049" s="7" t="s">
        <v>1054</v>
      </c>
      <c r="B1049" s="83" t="s">
        <v>526</v>
      </c>
      <c r="C1049" s="45">
        <f>'MAL2T-2020A.XLS'!$I$762</f>
        <v>0</v>
      </c>
      <c r="D1049" s="45">
        <f>'MAL2T-2020A.XLS'!$I$762</f>
        <v>0</v>
      </c>
    </row>
    <row r="1050" spans="1:4" hidden="1">
      <c r="A1050" s="7" t="s">
        <v>1054</v>
      </c>
      <c r="B1050" s="83" t="s">
        <v>512</v>
      </c>
      <c r="C1050" s="45">
        <f>'MAL2T-2020A.XLS'!$I$763</f>
        <v>0</v>
      </c>
      <c r="D1050" s="45">
        <f>'MAL2T-2020A.XLS'!$I$763</f>
        <v>0</v>
      </c>
    </row>
    <row r="1051" spans="1:4" hidden="1">
      <c r="A1051" s="7" t="s">
        <v>1054</v>
      </c>
      <c r="B1051" s="83" t="s">
        <v>215</v>
      </c>
      <c r="C1051" s="45">
        <f>'MAL2T-2020A.XLS'!$I$764</f>
        <v>0</v>
      </c>
      <c r="D1051" s="45">
        <f>'MAL2T-2020A.XLS'!$I$764</f>
        <v>0</v>
      </c>
    </row>
    <row r="1052" spans="1:4" hidden="1">
      <c r="A1052" s="7" t="s">
        <v>1054</v>
      </c>
      <c r="B1052" s="83" t="s">
        <v>527</v>
      </c>
      <c r="C1052" s="45">
        <f>'MAL2T-2020A.XLS'!$I$765</f>
        <v>0</v>
      </c>
      <c r="D1052" s="45">
        <f>'MAL2T-2020A.XLS'!$I$765</f>
        <v>0</v>
      </c>
    </row>
    <row r="1053" spans="1:4" hidden="1">
      <c r="A1053" s="7" t="s">
        <v>1054</v>
      </c>
      <c r="B1053" s="84" t="s">
        <v>802</v>
      </c>
      <c r="C1053" s="76">
        <f>'MAL2T-2020A.XLS'!$I$766</f>
        <v>0</v>
      </c>
      <c r="D1053" s="76">
        <f>'MAL2T-2020A.XLS'!$I$766</f>
        <v>0</v>
      </c>
    </row>
    <row r="1054" spans="1:4" hidden="1">
      <c r="A1054" s="7" t="s">
        <v>1054</v>
      </c>
      <c r="B1054" s="111" t="s">
        <v>629</v>
      </c>
      <c r="C1054" s="45" t="str">
        <f>'MAL2T-2020A.XLS'!$I$767</f>
        <v>xxx</v>
      </c>
      <c r="D1054" s="45" t="str">
        <f>'MAL2T-2020A.XLS'!$I$767</f>
        <v>xxx</v>
      </c>
    </row>
    <row r="1055" spans="1:4" hidden="1">
      <c r="A1055" s="7" t="s">
        <v>1054</v>
      </c>
      <c r="B1055" s="83" t="s">
        <v>526</v>
      </c>
      <c r="C1055" s="45">
        <f>'MAL2T-2020A.XLS'!$I$768</f>
        <v>0</v>
      </c>
      <c r="D1055" s="45">
        <f>'MAL2T-2020A.XLS'!$I$768</f>
        <v>0</v>
      </c>
    </row>
    <row r="1056" spans="1:4" hidden="1">
      <c r="A1056" s="7" t="s">
        <v>1054</v>
      </c>
      <c r="B1056" s="83" t="s">
        <v>512</v>
      </c>
      <c r="C1056" s="45">
        <f>'MAL2T-2020A.XLS'!$I$769</f>
        <v>0</v>
      </c>
      <c r="D1056" s="45">
        <f>'MAL2T-2020A.XLS'!$I$769</f>
        <v>0</v>
      </c>
    </row>
    <row r="1057" spans="1:4" hidden="1">
      <c r="A1057" s="7" t="s">
        <v>1054</v>
      </c>
      <c r="B1057" s="83" t="s">
        <v>215</v>
      </c>
      <c r="C1057" s="45">
        <f>'MAL2T-2020A.XLS'!$I$770</f>
        <v>0</v>
      </c>
      <c r="D1057" s="45">
        <f>'MAL2T-2020A.XLS'!$I$770</f>
        <v>0</v>
      </c>
    </row>
    <row r="1058" spans="1:4" hidden="1">
      <c r="A1058" s="7" t="s">
        <v>1054</v>
      </c>
      <c r="B1058" s="83" t="s">
        <v>527</v>
      </c>
      <c r="C1058" s="45">
        <f>'MAL2T-2020A.XLS'!$I$771</f>
        <v>0</v>
      </c>
      <c r="D1058" s="45">
        <f>'MAL2T-2020A.XLS'!$I$771</f>
        <v>0</v>
      </c>
    </row>
    <row r="1059" spans="1:4" hidden="1">
      <c r="A1059" s="7" t="s">
        <v>1054</v>
      </c>
      <c r="B1059" s="119" t="s">
        <v>801</v>
      </c>
      <c r="C1059" s="120">
        <f>'MAL2T-2020A.XLS'!$I$772</f>
        <v>0</v>
      </c>
      <c r="D1059" s="120">
        <f>'MAL2T-2020A.XLS'!$I$772</f>
        <v>0</v>
      </c>
    </row>
    <row r="1060" spans="1:4" hidden="1">
      <c r="A1060" s="7" t="s">
        <v>1054</v>
      </c>
      <c r="B1060" s="121" t="s">
        <v>738</v>
      </c>
      <c r="C1060" s="122">
        <f>'MAL2T-2020A.XLS'!$I$773</f>
        <v>0</v>
      </c>
      <c r="D1060" s="122">
        <f>'MAL2T-2020A.XLS'!$I$773</f>
        <v>0</v>
      </c>
    </row>
    <row r="1061" spans="1:4" hidden="1">
      <c r="A1061" s="7" t="s">
        <v>1054</v>
      </c>
      <c r="B1061" s="139" t="s">
        <v>352</v>
      </c>
      <c r="C1061" s="45">
        <f>'MAL2T-2020A.XLS'!$I$774</f>
        <v>0</v>
      </c>
      <c r="D1061" s="45">
        <f>'MAL2T-2020A.XLS'!$I$774</f>
        <v>0</v>
      </c>
    </row>
    <row r="1062" spans="1:4" hidden="1">
      <c r="A1062" s="7" t="s">
        <v>1054</v>
      </c>
      <c r="B1062" s="102" t="s">
        <v>1057</v>
      </c>
      <c r="C1062" s="45" t="s">
        <v>9</v>
      </c>
      <c r="D1062" s="45" t="s">
        <v>9</v>
      </c>
    </row>
    <row r="1063" spans="1:4" hidden="1">
      <c r="A1063" s="7" t="s">
        <v>1054</v>
      </c>
      <c r="B1063" s="111" t="s">
        <v>469</v>
      </c>
      <c r="C1063" s="45" t="str">
        <f>'MAL2T-2020A.XLS'!$K$761</f>
        <v>xxx</v>
      </c>
      <c r="D1063" s="45" t="str">
        <f>'MAL2T-2020A.XLS'!$K$761</f>
        <v>xxx</v>
      </c>
    </row>
    <row r="1064" spans="1:4" hidden="1">
      <c r="A1064" s="7" t="s">
        <v>1054</v>
      </c>
      <c r="B1064" s="83" t="s">
        <v>526</v>
      </c>
      <c r="C1064" s="45">
        <f>'MAL2T-2020A.XLS'!J762</f>
        <v>0</v>
      </c>
      <c r="D1064" s="45">
        <f>'MAL2T-2020A.XLS'!J762</f>
        <v>0</v>
      </c>
    </row>
    <row r="1065" spans="1:4" hidden="1">
      <c r="A1065" s="7" t="s">
        <v>1054</v>
      </c>
      <c r="B1065" s="83" t="s">
        <v>512</v>
      </c>
      <c r="C1065" s="45">
        <f>'MAL2T-2020A.XLS'!J763</f>
        <v>0</v>
      </c>
      <c r="D1065" s="45">
        <f>'MAL2T-2020A.XLS'!J763</f>
        <v>0</v>
      </c>
    </row>
    <row r="1066" spans="1:4" hidden="1">
      <c r="A1066" s="7" t="s">
        <v>1054</v>
      </c>
      <c r="B1066" s="83" t="s">
        <v>215</v>
      </c>
      <c r="C1066" s="45">
        <f>'MAL2T-2020A.XLS'!J764</f>
        <v>0</v>
      </c>
      <c r="D1066" s="45">
        <f>'MAL2T-2020A.XLS'!J764</f>
        <v>0</v>
      </c>
    </row>
    <row r="1067" spans="1:4" hidden="1">
      <c r="A1067" s="7" t="s">
        <v>1054</v>
      </c>
      <c r="B1067" s="83" t="s">
        <v>527</v>
      </c>
      <c r="C1067" s="45">
        <f>'MAL2T-2020A.XLS'!J765</f>
        <v>0</v>
      </c>
      <c r="D1067" s="45">
        <f>'MAL2T-2020A.XLS'!J765</f>
        <v>0</v>
      </c>
    </row>
    <row r="1068" spans="1:4" hidden="1">
      <c r="A1068" s="7" t="s">
        <v>1054</v>
      </c>
      <c r="B1068" s="84" t="s">
        <v>802</v>
      </c>
      <c r="C1068" s="76">
        <f>'MAL2T-2020A.XLS'!J766</f>
        <v>0</v>
      </c>
      <c r="D1068" s="76">
        <f>'MAL2T-2020A.XLS'!J766</f>
        <v>0</v>
      </c>
    </row>
    <row r="1069" spans="1:4" hidden="1">
      <c r="A1069" s="7" t="s">
        <v>1054</v>
      </c>
      <c r="B1069" s="111" t="s">
        <v>629</v>
      </c>
      <c r="C1069" s="45" t="str">
        <f>'MAL2T-2020A.XLS'!J767</f>
        <v>xxx</v>
      </c>
      <c r="D1069" s="45" t="str">
        <f>'MAL2T-2020A.XLS'!J767</f>
        <v>xxx</v>
      </c>
    </row>
    <row r="1070" spans="1:4" hidden="1">
      <c r="A1070" s="7" t="s">
        <v>1054</v>
      </c>
      <c r="B1070" s="83" t="s">
        <v>526</v>
      </c>
      <c r="C1070" s="45">
        <f>'MAL2T-2020A.XLS'!J768</f>
        <v>0</v>
      </c>
      <c r="D1070" s="45">
        <f>'MAL2T-2020A.XLS'!J768</f>
        <v>0</v>
      </c>
    </row>
    <row r="1071" spans="1:4" hidden="1">
      <c r="A1071" s="7" t="s">
        <v>1054</v>
      </c>
      <c r="B1071" s="83" t="s">
        <v>512</v>
      </c>
      <c r="C1071" s="45">
        <f>'MAL2T-2020A.XLS'!J769</f>
        <v>0</v>
      </c>
      <c r="D1071" s="45">
        <f>'MAL2T-2020A.XLS'!J769</f>
        <v>0</v>
      </c>
    </row>
    <row r="1072" spans="1:4" hidden="1">
      <c r="A1072" s="7" t="s">
        <v>1054</v>
      </c>
      <c r="B1072" s="83" t="s">
        <v>215</v>
      </c>
      <c r="C1072" s="45">
        <f>'MAL2T-2020A.XLS'!J770</f>
        <v>0</v>
      </c>
      <c r="D1072" s="45">
        <f>'MAL2T-2020A.XLS'!J770</f>
        <v>0</v>
      </c>
    </row>
    <row r="1073" spans="1:4" hidden="1">
      <c r="A1073" s="7" t="s">
        <v>1054</v>
      </c>
      <c r="B1073" s="83" t="s">
        <v>527</v>
      </c>
      <c r="C1073" s="45">
        <f>'MAL2T-2020A.XLS'!J771</f>
        <v>0</v>
      </c>
      <c r="D1073" s="45">
        <f>'MAL2T-2020A.XLS'!J771</f>
        <v>0</v>
      </c>
    </row>
    <row r="1074" spans="1:4" hidden="1">
      <c r="A1074" s="7" t="s">
        <v>1054</v>
      </c>
      <c r="B1074" s="119" t="s">
        <v>801</v>
      </c>
      <c r="C1074" s="120">
        <f>'MAL2T-2020A.XLS'!J772</f>
        <v>0</v>
      </c>
      <c r="D1074" s="120">
        <f>'MAL2T-2020A.XLS'!J772</f>
        <v>0</v>
      </c>
    </row>
    <row r="1075" spans="1:4" hidden="1">
      <c r="A1075" s="7" t="s">
        <v>1054</v>
      </c>
      <c r="B1075" s="327" t="s">
        <v>738</v>
      </c>
      <c r="C1075" s="122">
        <f>'MAL2T-2020A.XLS'!J773</f>
        <v>0</v>
      </c>
      <c r="D1075" s="122">
        <f>'MAL2T-2020A.XLS'!J773</f>
        <v>0</v>
      </c>
    </row>
    <row r="1076" spans="1:4" hidden="1">
      <c r="A1076" s="7" t="s">
        <v>1054</v>
      </c>
      <c r="B1076" s="139" t="s">
        <v>352</v>
      </c>
      <c r="C1076" s="45">
        <f>'MAL2T-2020A.XLS'!J774</f>
        <v>0</v>
      </c>
      <c r="D1076" s="45">
        <f>'MAL2T-2020A.XLS'!J774</f>
        <v>0</v>
      </c>
    </row>
    <row r="1077" spans="1:4" hidden="1">
      <c r="A1077" s="7" t="s">
        <v>1054</v>
      </c>
      <c r="B1077" s="102" t="s">
        <v>210</v>
      </c>
      <c r="C1077" s="45" t="s">
        <v>9</v>
      </c>
      <c r="D1077" s="45" t="s">
        <v>9</v>
      </c>
    </row>
    <row r="1078" spans="1:4" hidden="1">
      <c r="A1078" s="7" t="s">
        <v>1054</v>
      </c>
      <c r="B1078" s="102" t="s">
        <v>1056</v>
      </c>
      <c r="C1078" s="45" t="s">
        <v>9</v>
      </c>
      <c r="D1078" s="45" t="s">
        <v>9</v>
      </c>
    </row>
    <row r="1079" spans="1:4" hidden="1">
      <c r="A1079" s="7" t="s">
        <v>1054</v>
      </c>
      <c r="B1079" s="111" t="s">
        <v>469</v>
      </c>
      <c r="C1079" s="45" t="str">
        <f>'MAL2T-2020A.XLS'!$K$761</f>
        <v>xxx</v>
      </c>
      <c r="D1079" s="45" t="str">
        <f>'MAL2T-2020A.XLS'!$K$761</f>
        <v>xxx</v>
      </c>
    </row>
    <row r="1080" spans="1:4" hidden="1">
      <c r="A1080" s="7" t="s">
        <v>1054</v>
      </c>
      <c r="B1080" s="83" t="s">
        <v>526</v>
      </c>
      <c r="C1080" s="45">
        <f>'MAL2T-2020A.XLS'!$K$762</f>
        <v>0</v>
      </c>
      <c r="D1080" s="45">
        <f>'MAL2T-2020A.XLS'!$K$762</f>
        <v>0</v>
      </c>
    </row>
    <row r="1081" spans="1:4" hidden="1">
      <c r="A1081" s="7" t="s">
        <v>1054</v>
      </c>
      <c r="B1081" s="83" t="s">
        <v>512</v>
      </c>
      <c r="C1081" s="45">
        <f>'MAL2T-2020A.XLS'!$K$763</f>
        <v>0</v>
      </c>
      <c r="D1081" s="45">
        <f>'MAL2T-2020A.XLS'!$K$763</f>
        <v>0</v>
      </c>
    </row>
    <row r="1082" spans="1:4" hidden="1">
      <c r="A1082" s="7" t="s">
        <v>1054</v>
      </c>
      <c r="B1082" s="83" t="s">
        <v>215</v>
      </c>
      <c r="C1082" s="45">
        <f>'MAL2T-2020A.XLS'!$K$764</f>
        <v>0</v>
      </c>
      <c r="D1082" s="45">
        <f>'MAL2T-2020A.XLS'!$K$764</f>
        <v>0</v>
      </c>
    </row>
    <row r="1083" spans="1:4" hidden="1">
      <c r="A1083" s="7" t="s">
        <v>1054</v>
      </c>
      <c r="B1083" s="83" t="s">
        <v>527</v>
      </c>
      <c r="C1083" s="45">
        <f>'MAL2T-2020A.XLS'!$K$765</f>
        <v>0</v>
      </c>
      <c r="D1083" s="45">
        <f>'MAL2T-2020A.XLS'!$K$765</f>
        <v>0</v>
      </c>
    </row>
    <row r="1084" spans="1:4" hidden="1">
      <c r="A1084" s="7" t="s">
        <v>1054</v>
      </c>
      <c r="B1084" s="84" t="s">
        <v>802</v>
      </c>
      <c r="C1084" s="76">
        <f>'MAL2T-2020A.XLS'!$K$766</f>
        <v>0</v>
      </c>
      <c r="D1084" s="76">
        <f>'MAL2T-2020A.XLS'!$K$766</f>
        <v>0</v>
      </c>
    </row>
    <row r="1085" spans="1:4" hidden="1">
      <c r="A1085" s="7" t="s">
        <v>1054</v>
      </c>
      <c r="B1085" s="111" t="s">
        <v>629</v>
      </c>
      <c r="C1085" s="45" t="str">
        <f>'MAL2T-2020A.XLS'!$K$767</f>
        <v>xxx</v>
      </c>
      <c r="D1085" s="45" t="str">
        <f>'MAL2T-2020A.XLS'!$K$767</f>
        <v>xxx</v>
      </c>
    </row>
    <row r="1086" spans="1:4" hidden="1">
      <c r="A1086" s="7" t="s">
        <v>1054</v>
      </c>
      <c r="B1086" s="83" t="s">
        <v>526</v>
      </c>
      <c r="C1086" s="45">
        <f>'MAL2T-2020A.XLS'!$K$768</f>
        <v>0</v>
      </c>
      <c r="D1086" s="45">
        <f>'MAL2T-2020A.XLS'!$K$768</f>
        <v>0</v>
      </c>
    </row>
    <row r="1087" spans="1:4" hidden="1">
      <c r="A1087" s="7" t="s">
        <v>1054</v>
      </c>
      <c r="B1087" s="83" t="s">
        <v>512</v>
      </c>
      <c r="C1087" s="45">
        <f>'MAL2T-2020A.XLS'!$K$769</f>
        <v>0</v>
      </c>
      <c r="D1087" s="45">
        <f>'MAL2T-2020A.XLS'!$K$769</f>
        <v>0</v>
      </c>
    </row>
    <row r="1088" spans="1:4" hidden="1">
      <c r="A1088" s="7" t="s">
        <v>1054</v>
      </c>
      <c r="B1088" s="83" t="s">
        <v>215</v>
      </c>
      <c r="C1088" s="45">
        <f>'MAL2T-2020A.XLS'!$K$770</f>
        <v>0</v>
      </c>
      <c r="D1088" s="45">
        <f>'MAL2T-2020A.XLS'!$K$770</f>
        <v>0</v>
      </c>
    </row>
    <row r="1089" spans="1:4" hidden="1">
      <c r="A1089" s="7" t="s">
        <v>1054</v>
      </c>
      <c r="B1089" s="83" t="s">
        <v>527</v>
      </c>
      <c r="C1089" s="45">
        <f>'MAL2T-2020A.XLS'!$K$771</f>
        <v>0</v>
      </c>
      <c r="D1089" s="45">
        <f>'MAL2T-2020A.XLS'!$K$771</f>
        <v>0</v>
      </c>
    </row>
    <row r="1090" spans="1:4" hidden="1">
      <c r="A1090" s="7" t="s">
        <v>1054</v>
      </c>
      <c r="B1090" s="119" t="s">
        <v>801</v>
      </c>
      <c r="C1090" s="120">
        <f>'MAL2T-2020A.XLS'!$K$772</f>
        <v>0</v>
      </c>
      <c r="D1090" s="120">
        <f>'MAL2T-2020A.XLS'!$K$772</f>
        <v>0</v>
      </c>
    </row>
    <row r="1091" spans="1:4" hidden="1">
      <c r="A1091" s="7" t="s">
        <v>1054</v>
      </c>
      <c r="B1091" s="121" t="s">
        <v>738</v>
      </c>
      <c r="C1091" s="122">
        <f>'MAL2T-2020A.XLS'!$K$773</f>
        <v>0</v>
      </c>
      <c r="D1091" s="122">
        <f>'MAL2T-2020A.XLS'!$K$773</f>
        <v>0</v>
      </c>
    </row>
    <row r="1092" spans="1:4" hidden="1">
      <c r="A1092" s="7" t="s">
        <v>1054</v>
      </c>
      <c r="B1092" s="139" t="s">
        <v>352</v>
      </c>
      <c r="C1092" s="45">
        <f>'MAL2T-2020A.XLS'!$K$774</f>
        <v>0</v>
      </c>
      <c r="D1092" s="45">
        <f>'MAL2T-2020A.XLS'!$K$774</f>
        <v>0</v>
      </c>
    </row>
    <row r="1093" spans="1:4" hidden="1">
      <c r="A1093" s="7" t="s">
        <v>1054</v>
      </c>
      <c r="B1093" s="102" t="s">
        <v>210</v>
      </c>
      <c r="C1093" s="45" t="s">
        <v>9</v>
      </c>
      <c r="D1093" s="45" t="s">
        <v>9</v>
      </c>
    </row>
    <row r="1094" spans="1:4" hidden="1">
      <c r="A1094" s="7" t="s">
        <v>1054</v>
      </c>
      <c r="B1094" s="111" t="s">
        <v>469</v>
      </c>
      <c r="C1094" s="45" t="str">
        <f>'MAL2T-2020A.XLS'!$L$761</f>
        <v>xxx</v>
      </c>
      <c r="D1094" s="45" t="str">
        <f>'MAL2T-2020A.XLS'!$L$761</f>
        <v>xxx</v>
      </c>
    </row>
    <row r="1095" spans="1:4" hidden="1">
      <c r="A1095" s="7" t="s">
        <v>1054</v>
      </c>
      <c r="B1095" s="83" t="s">
        <v>526</v>
      </c>
      <c r="C1095" s="45">
        <f>'MAL2T-2020A.XLS'!$L$762</f>
        <v>0</v>
      </c>
      <c r="D1095" s="45">
        <f>'MAL2T-2020A.XLS'!$L$762</f>
        <v>0</v>
      </c>
    </row>
    <row r="1096" spans="1:4" hidden="1">
      <c r="A1096" s="7" t="s">
        <v>1054</v>
      </c>
      <c r="B1096" s="83" t="s">
        <v>512</v>
      </c>
      <c r="C1096" s="45">
        <f>'MAL2T-2020A.XLS'!$L$763</f>
        <v>0</v>
      </c>
      <c r="D1096" s="45">
        <f>'MAL2T-2020A.XLS'!$L$763</f>
        <v>0</v>
      </c>
    </row>
    <row r="1097" spans="1:4" hidden="1">
      <c r="A1097" s="7" t="s">
        <v>1054</v>
      </c>
      <c r="B1097" s="83" t="s">
        <v>215</v>
      </c>
      <c r="C1097" s="45">
        <f>'MAL2T-2020A.XLS'!$L$764</f>
        <v>0</v>
      </c>
      <c r="D1097" s="45">
        <f>'MAL2T-2020A.XLS'!$L$764</f>
        <v>0</v>
      </c>
    </row>
    <row r="1098" spans="1:4" hidden="1">
      <c r="A1098" s="7" t="s">
        <v>1054</v>
      </c>
      <c r="B1098" s="83" t="s">
        <v>527</v>
      </c>
      <c r="C1098" s="45">
        <f>'MAL2T-2020A.XLS'!$L$765</f>
        <v>0</v>
      </c>
      <c r="D1098" s="45">
        <f>'MAL2T-2020A.XLS'!$L$765</f>
        <v>0</v>
      </c>
    </row>
    <row r="1099" spans="1:4" hidden="1">
      <c r="A1099" s="7" t="s">
        <v>1054</v>
      </c>
      <c r="B1099" s="84" t="s">
        <v>802</v>
      </c>
      <c r="C1099" s="76">
        <f>'MAL2T-2020A.XLS'!$L$766</f>
        <v>0</v>
      </c>
      <c r="D1099" s="76">
        <f>'MAL2T-2020A.XLS'!$L$766</f>
        <v>0</v>
      </c>
    </row>
    <row r="1100" spans="1:4" hidden="1">
      <c r="A1100" s="7" t="s">
        <v>1054</v>
      </c>
      <c r="B1100" s="111" t="s">
        <v>629</v>
      </c>
      <c r="C1100" s="45" t="str">
        <f>'MAL2T-2020A.XLS'!$L$767</f>
        <v>xxx</v>
      </c>
      <c r="D1100" s="45" t="str">
        <f>'MAL2T-2020A.XLS'!$L$767</f>
        <v>xxx</v>
      </c>
    </row>
    <row r="1101" spans="1:4" hidden="1">
      <c r="A1101" s="7" t="s">
        <v>1054</v>
      </c>
      <c r="B1101" s="83" t="s">
        <v>526</v>
      </c>
      <c r="C1101" s="45">
        <f>'MAL2T-2020A.XLS'!$L$768</f>
        <v>0</v>
      </c>
      <c r="D1101" s="45">
        <f>'MAL2T-2020A.XLS'!$L$768</f>
        <v>0</v>
      </c>
    </row>
    <row r="1102" spans="1:4" hidden="1">
      <c r="A1102" s="7" t="s">
        <v>1054</v>
      </c>
      <c r="B1102" s="83" t="s">
        <v>512</v>
      </c>
      <c r="C1102" s="45">
        <f>'MAL2T-2020A.XLS'!$L$769</f>
        <v>0</v>
      </c>
      <c r="D1102" s="45">
        <f>'MAL2T-2020A.XLS'!$L$769</f>
        <v>0</v>
      </c>
    </row>
    <row r="1103" spans="1:4" hidden="1">
      <c r="A1103" s="7" t="s">
        <v>1054</v>
      </c>
      <c r="B1103" s="83" t="s">
        <v>215</v>
      </c>
      <c r="C1103" s="45">
        <f>'MAL2T-2020A.XLS'!$L$770</f>
        <v>0</v>
      </c>
      <c r="D1103" s="45">
        <f>'MAL2T-2020A.XLS'!$L$770</f>
        <v>0</v>
      </c>
    </row>
    <row r="1104" spans="1:4" hidden="1">
      <c r="A1104" s="7" t="s">
        <v>1054</v>
      </c>
      <c r="B1104" s="83" t="s">
        <v>527</v>
      </c>
      <c r="C1104" s="45">
        <f>'MAL2T-2020A.XLS'!$L$771</f>
        <v>0</v>
      </c>
      <c r="D1104" s="45">
        <f>'MAL2T-2020A.XLS'!$L$771</f>
        <v>0</v>
      </c>
    </row>
    <row r="1105" spans="1:4" hidden="1">
      <c r="A1105" s="7" t="s">
        <v>1054</v>
      </c>
      <c r="B1105" s="119" t="s">
        <v>801</v>
      </c>
      <c r="C1105" s="120">
        <f>'MAL2T-2020A.XLS'!$L$772</f>
        <v>0</v>
      </c>
      <c r="D1105" s="120">
        <f>'MAL2T-2020A.XLS'!$L$772</f>
        <v>0</v>
      </c>
    </row>
    <row r="1106" spans="1:4" hidden="1">
      <c r="A1106" s="7" t="s">
        <v>1054</v>
      </c>
      <c r="B1106" s="121" t="s">
        <v>738</v>
      </c>
      <c r="C1106" s="122">
        <f>'MAL2T-2020A.XLS'!$L$773</f>
        <v>0</v>
      </c>
      <c r="D1106" s="122">
        <f>'MAL2T-2020A.XLS'!$L$773</f>
        <v>0</v>
      </c>
    </row>
    <row r="1107" spans="1:4" hidden="1">
      <c r="A1107" s="7" t="s">
        <v>1054</v>
      </c>
      <c r="B1107" s="139" t="s">
        <v>352</v>
      </c>
      <c r="C1107" s="45">
        <f>'MAL2T-2020A.XLS'!$L$774</f>
        <v>0</v>
      </c>
      <c r="D1107" s="45">
        <f>'MAL2T-2020A.XLS'!$L$774</f>
        <v>0</v>
      </c>
    </row>
    <row r="1108" spans="1:4" hidden="1">
      <c r="A1108" s="7" t="s">
        <v>1054</v>
      </c>
      <c r="B1108" s="66"/>
      <c r="C1108" s="44"/>
      <c r="D1108" s="44"/>
    </row>
    <row r="1109" spans="1:4" ht="33.950000000000003" hidden="1" customHeight="1">
      <c r="A1109" s="7" t="s">
        <v>314</v>
      </c>
      <c r="B1109" s="72" t="s">
        <v>26</v>
      </c>
      <c r="C1109" s="44"/>
      <c r="D1109" s="44"/>
    </row>
    <row r="1110" spans="1:4" hidden="1">
      <c r="A1110" s="7" t="s">
        <v>314</v>
      </c>
      <c r="B1110" s="179" t="s">
        <v>31</v>
      </c>
      <c r="C1110" s="50">
        <f>'MAL2T-2020A.XLS'!$F$785</f>
        <v>0</v>
      </c>
      <c r="D1110" s="50">
        <f>'MAL2T-2020A.XLS'!$F$785</f>
        <v>0</v>
      </c>
    </row>
    <row r="1111" spans="1:4" hidden="1">
      <c r="A1111" s="7" t="s">
        <v>314</v>
      </c>
      <c r="B1111" s="60" t="s">
        <v>32</v>
      </c>
      <c r="C1111" s="50">
        <f>'MAL2T-2020A.XLS'!$F$786</f>
        <v>0</v>
      </c>
      <c r="D1111" s="50">
        <f>'MAL2T-2020A.XLS'!$F$786</f>
        <v>0</v>
      </c>
    </row>
    <row r="1112" spans="1:4" hidden="1">
      <c r="A1112" s="7" t="s">
        <v>314</v>
      </c>
      <c r="B1112" s="179" t="s">
        <v>33</v>
      </c>
      <c r="C1112" s="50">
        <f>'MAL2T-2020A.XLS'!$F$787</f>
        <v>0</v>
      </c>
      <c r="D1112" s="50">
        <f>'MAL2T-2020A.XLS'!$F$787</f>
        <v>0</v>
      </c>
    </row>
    <row r="1113" spans="1:4" hidden="1">
      <c r="A1113" s="7" t="s">
        <v>314</v>
      </c>
      <c r="B1113" s="179" t="s">
        <v>732</v>
      </c>
      <c r="C1113" s="50">
        <f>'MAL2T-2020A.XLS'!$F$788</f>
        <v>0</v>
      </c>
      <c r="D1113" s="50">
        <f>'MAL2T-2020A.XLS'!$F$788</f>
        <v>0</v>
      </c>
    </row>
    <row r="1114" spans="1:4" hidden="1">
      <c r="A1114" s="7" t="s">
        <v>314</v>
      </c>
      <c r="B1114" s="179" t="s">
        <v>974</v>
      </c>
      <c r="C1114" s="50">
        <f>'MAL2T-2020A.XLS'!F789</f>
        <v>0</v>
      </c>
      <c r="D1114" s="50">
        <f>'MAL2T-2020A.XLS'!F789</f>
        <v>0</v>
      </c>
    </row>
    <row r="1115" spans="1:4" hidden="1">
      <c r="A1115" s="7" t="s">
        <v>314</v>
      </c>
      <c r="B1115" s="179" t="s">
        <v>34</v>
      </c>
      <c r="C1115" s="50">
        <f>'MAL2T-2020A.XLS'!$F$790</f>
        <v>0</v>
      </c>
      <c r="D1115" s="50">
        <f>'MAL2T-2020A.XLS'!$F$790</f>
        <v>0</v>
      </c>
    </row>
    <row r="1116" spans="1:4" hidden="1">
      <c r="A1116" s="7" t="s">
        <v>314</v>
      </c>
      <c r="B1116" s="186" t="s">
        <v>29</v>
      </c>
      <c r="C1116" s="307">
        <f>'MAL2T-2020A.XLS'!$F$791</f>
        <v>0</v>
      </c>
      <c r="D1116" s="307">
        <f>'MAL2T-2020A.XLS'!$F$791</f>
        <v>0</v>
      </c>
    </row>
    <row r="1117" spans="1:4" hidden="1">
      <c r="A1117" s="7" t="s">
        <v>314</v>
      </c>
      <c r="B1117" s="257" t="s">
        <v>748</v>
      </c>
      <c r="C1117" s="308" t="e">
        <f>'MAL2T-2020A.XLS'!$F$792</f>
        <v>#DIV/0!</v>
      </c>
      <c r="D1117" s="308" t="e">
        <f>'MAL2T-2020A.XLS'!$F$792</f>
        <v>#DIV/0!</v>
      </c>
    </row>
    <row r="1118" spans="1:4" hidden="1">
      <c r="A1118" s="7" t="s">
        <v>314</v>
      </c>
      <c r="B1118" s="86"/>
      <c r="C1118" s="50"/>
      <c r="D1118" s="50"/>
    </row>
    <row r="1119" spans="1:4" ht="18" hidden="1" customHeight="1">
      <c r="A1119" s="7" t="s">
        <v>314</v>
      </c>
      <c r="B1119" s="72" t="s">
        <v>27</v>
      </c>
      <c r="C1119" s="44"/>
      <c r="D1119" s="44"/>
    </row>
    <row r="1120" spans="1:4" hidden="1">
      <c r="A1120" s="7" t="s">
        <v>314</v>
      </c>
      <c r="B1120" s="86" t="s">
        <v>736</v>
      </c>
      <c r="C1120" s="50">
        <f>'MAL2T-2020A.XLS'!$J$797</f>
        <v>0</v>
      </c>
      <c r="D1120" s="50">
        <f>'MAL2T-2020A.XLS'!$J$797</f>
        <v>0</v>
      </c>
    </row>
    <row r="1121" spans="1:4" hidden="1">
      <c r="A1121" s="7" t="s">
        <v>314</v>
      </c>
      <c r="B1121" s="86" t="s">
        <v>23</v>
      </c>
      <c r="C1121" s="50">
        <f>'MAL2T-2020A.XLS'!$J$798</f>
        <v>0</v>
      </c>
      <c r="D1121" s="50">
        <f>'MAL2T-2020A.XLS'!$J$798</f>
        <v>0</v>
      </c>
    </row>
    <row r="1122" spans="1:4" hidden="1">
      <c r="A1122" s="7" t="s">
        <v>314</v>
      </c>
      <c r="B1122" s="86" t="s">
        <v>21</v>
      </c>
      <c r="C1122" s="50">
        <f>'MAL2T-2020A.XLS'!$J$799</f>
        <v>0</v>
      </c>
      <c r="D1122" s="50">
        <f>'MAL2T-2020A.XLS'!$J$799</f>
        <v>0</v>
      </c>
    </row>
    <row r="1123" spans="1:4" hidden="1">
      <c r="A1123" s="7" t="s">
        <v>314</v>
      </c>
      <c r="B1123" s="86" t="s">
        <v>20</v>
      </c>
      <c r="C1123" s="50">
        <f>'MAL2T-2020A.XLS'!$J$800</f>
        <v>0</v>
      </c>
      <c r="D1123" s="50">
        <f>'MAL2T-2020A.XLS'!$J$800</f>
        <v>0</v>
      </c>
    </row>
    <row r="1124" spans="1:4" hidden="1">
      <c r="A1124" s="7" t="s">
        <v>314</v>
      </c>
      <c r="B1124" s="84" t="s">
        <v>753</v>
      </c>
      <c r="C1124" s="76">
        <f>'MAL2T-2020A.XLS'!$J$801</f>
        <v>0</v>
      </c>
      <c r="D1124" s="76">
        <f>'MAL2T-2020A.XLS'!$J$801</f>
        <v>0</v>
      </c>
    </row>
    <row r="1125" spans="1:4" hidden="1">
      <c r="A1125" s="7" t="s">
        <v>314</v>
      </c>
      <c r="B1125" s="86" t="s">
        <v>737</v>
      </c>
      <c r="C1125" s="50">
        <f>'MAL2T-2020A.XLS'!$J$802</f>
        <v>0</v>
      </c>
      <c r="D1125" s="50">
        <f>'MAL2T-2020A.XLS'!$J$802</f>
        <v>0</v>
      </c>
    </row>
    <row r="1126" spans="1:4" hidden="1">
      <c r="A1126" s="7" t="s">
        <v>314</v>
      </c>
      <c r="B1126" s="958" t="s">
        <v>1019</v>
      </c>
      <c r="C1126" s="50">
        <f>'MAL2T-2020A.XLS'!J803</f>
        <v>0</v>
      </c>
      <c r="D1126" s="50">
        <f>'MAL2T-2020A.XLS'!$J$803</f>
        <v>0</v>
      </c>
    </row>
    <row r="1127" spans="1:4" hidden="1">
      <c r="A1127" s="7" t="s">
        <v>314</v>
      </c>
      <c r="B1127" s="86" t="s">
        <v>22</v>
      </c>
      <c r="C1127" s="50">
        <f>'MAL2T-2020A.XLS'!$J$804</f>
        <v>0</v>
      </c>
      <c r="D1127" s="50">
        <f>'MAL2T-2020A.XLS'!$J$804</f>
        <v>0</v>
      </c>
    </row>
    <row r="1128" spans="1:4" hidden="1">
      <c r="A1128" s="7" t="s">
        <v>314</v>
      </c>
      <c r="B1128" s="66"/>
      <c r="C1128" s="44"/>
      <c r="D1128" s="44"/>
    </row>
    <row r="1129" spans="1:4" ht="38.25" customHeight="1">
      <c r="A1129" s="383" t="s">
        <v>1424</v>
      </c>
      <c r="B1129" s="72" t="s">
        <v>48</v>
      </c>
    </row>
    <row r="1130" spans="1:4">
      <c r="A1130" s="383" t="s">
        <v>1424</v>
      </c>
      <c r="B1130" s="85" t="s">
        <v>208</v>
      </c>
    </row>
    <row r="1131" spans="1:4">
      <c r="A1131" s="383" t="s">
        <v>1424</v>
      </c>
      <c r="B1131" s="86" t="s">
        <v>217</v>
      </c>
      <c r="C1131" s="45">
        <f>'MAL2T-2020A.XLS'!$E$817</f>
        <v>0</v>
      </c>
      <c r="D1131" s="45">
        <f>'MAL2T-2020A.XLS'!$E$817</f>
        <v>0</v>
      </c>
    </row>
    <row r="1132" spans="1:4">
      <c r="A1132" s="383" t="s">
        <v>1424</v>
      </c>
      <c r="B1132" s="86" t="s">
        <v>55</v>
      </c>
      <c r="C1132" s="45">
        <f>'MAL2T-2020A.XLS'!$E$818</f>
        <v>0</v>
      </c>
      <c r="D1132" s="45">
        <f>'MAL2T-2020A.XLS'!$E$818</f>
        <v>0</v>
      </c>
    </row>
    <row r="1133" spans="1:4">
      <c r="A1133" s="383" t="s">
        <v>1424</v>
      </c>
      <c r="B1133" s="86" t="s">
        <v>97</v>
      </c>
      <c r="C1133" s="45">
        <f>'MAL2T-2020A.XLS'!$E$819</f>
        <v>0</v>
      </c>
      <c r="D1133" s="45">
        <f>'MAL2T-2020A.XLS'!$E$819</f>
        <v>0</v>
      </c>
    </row>
    <row r="1134" spans="1:4">
      <c r="A1134" s="383" t="s">
        <v>1424</v>
      </c>
      <c r="B1134" s="84" t="s">
        <v>662</v>
      </c>
      <c r="C1134" s="76">
        <f>'MAL2T-2020A.XLS'!$E$820</f>
        <v>0</v>
      </c>
      <c r="D1134" s="76">
        <f>'MAL2T-2020A.XLS'!$E$820</f>
        <v>0</v>
      </c>
    </row>
    <row r="1135" spans="1:4">
      <c r="A1135" s="383" t="s">
        <v>1424</v>
      </c>
      <c r="B1135" s="85" t="s">
        <v>160</v>
      </c>
    </row>
    <row r="1136" spans="1:4">
      <c r="A1136" s="383" t="s">
        <v>1424</v>
      </c>
      <c r="B1136" s="86" t="s">
        <v>217</v>
      </c>
      <c r="C1136" s="45">
        <f>'MAL2T-2020A.XLS'!$F$817</f>
        <v>0</v>
      </c>
      <c r="D1136" s="45">
        <f>'MAL2T-2020A.XLS'!$F$817</f>
        <v>0</v>
      </c>
    </row>
    <row r="1137" spans="1:4">
      <c r="A1137" s="383" t="s">
        <v>1424</v>
      </c>
      <c r="B1137" s="86" t="s">
        <v>55</v>
      </c>
      <c r="C1137" s="45">
        <f>'MAL2T-2020A.XLS'!$F$818</f>
        <v>0</v>
      </c>
      <c r="D1137" s="45">
        <f>'MAL2T-2020A.XLS'!$F$818</f>
        <v>0</v>
      </c>
    </row>
    <row r="1138" spans="1:4">
      <c r="A1138" s="383" t="s">
        <v>1424</v>
      </c>
      <c r="B1138" s="86" t="s">
        <v>97</v>
      </c>
      <c r="C1138" s="45">
        <f>'MAL2T-2020A.XLS'!$F$819</f>
        <v>0</v>
      </c>
      <c r="D1138" s="45">
        <f>'MAL2T-2020A.XLS'!$F$819</f>
        <v>0</v>
      </c>
    </row>
    <row r="1139" spans="1:4">
      <c r="A1139" s="383" t="s">
        <v>1424</v>
      </c>
      <c r="B1139" s="84" t="s">
        <v>662</v>
      </c>
      <c r="C1139" s="76">
        <f>'MAL2T-2020A.XLS'!$F$820</f>
        <v>0</v>
      </c>
      <c r="D1139" s="76">
        <f>'MAL2T-2020A.XLS'!$F$820</f>
        <v>0</v>
      </c>
    </row>
    <row r="1140" spans="1:4">
      <c r="A1140" s="383" t="s">
        <v>1424</v>
      </c>
    </row>
    <row r="1141" spans="1:4" hidden="1">
      <c r="A1141" s="7" t="s">
        <v>314</v>
      </c>
      <c r="B1141" s="72" t="s">
        <v>47</v>
      </c>
    </row>
    <row r="1142" spans="1:4" hidden="1">
      <c r="A1142" s="7" t="s">
        <v>314</v>
      </c>
      <c r="B1142" s="86" t="s">
        <v>719</v>
      </c>
      <c r="C1142" s="45">
        <f>'MAL2T-2020A.XLS'!$G$827</f>
        <v>0</v>
      </c>
      <c r="D1142" s="45">
        <f>'MAL2T-2020A.XLS'!$G$827</f>
        <v>0</v>
      </c>
    </row>
    <row r="1143" spans="1:4" hidden="1">
      <c r="A1143" s="7" t="s">
        <v>314</v>
      </c>
      <c r="B1143" s="86" t="s">
        <v>720</v>
      </c>
      <c r="C1143" s="45">
        <f>'MAL2T-2020A.XLS'!$G$828</f>
        <v>0</v>
      </c>
      <c r="D1143" s="45">
        <f>'MAL2T-2020A.XLS'!$G$828</f>
        <v>0</v>
      </c>
    </row>
    <row r="1144" spans="1:4" hidden="1">
      <c r="A1144" s="7" t="s">
        <v>314</v>
      </c>
      <c r="B1144" s="86" t="s">
        <v>248</v>
      </c>
      <c r="C1144" s="45">
        <f>'MAL2T-2020A.XLS'!$G$829</f>
        <v>0</v>
      </c>
      <c r="D1144" s="45">
        <f>'MAL2T-2020A.XLS'!$G$829</f>
        <v>0</v>
      </c>
    </row>
    <row r="1145" spans="1:4" hidden="1">
      <c r="A1145" s="7" t="s">
        <v>314</v>
      </c>
      <c r="B1145" s="86" t="s">
        <v>249</v>
      </c>
      <c r="C1145" s="45">
        <f>'MAL2T-2020A.XLS'!$G$830</f>
        <v>0</v>
      </c>
      <c r="D1145" s="45">
        <f>'MAL2T-2020A.XLS'!$G$830</f>
        <v>0</v>
      </c>
    </row>
    <row r="1146" spans="1:4" hidden="1">
      <c r="A1146" s="7" t="s">
        <v>314</v>
      </c>
      <c r="B1146" s="86" t="s">
        <v>690</v>
      </c>
      <c r="C1146" s="45">
        <f>'MAL2T-2020A.XLS'!$G$831</f>
        <v>0</v>
      </c>
      <c r="D1146" s="45">
        <f>'MAL2T-2020A.XLS'!$G$831</f>
        <v>0</v>
      </c>
    </row>
    <row r="1147" spans="1:4" hidden="1">
      <c r="A1147" s="7" t="s">
        <v>314</v>
      </c>
      <c r="B1147" s="84" t="s">
        <v>691</v>
      </c>
      <c r="C1147" s="76">
        <f>'MAL2T-2020A.XLS'!$G$832</f>
        <v>0</v>
      </c>
      <c r="D1147" s="76">
        <f>'MAL2T-2020A.XLS'!$G$832</f>
        <v>0</v>
      </c>
    </row>
    <row r="1148" spans="1:4" hidden="1">
      <c r="A1148" s="7" t="s">
        <v>314</v>
      </c>
      <c r="B1148" s="101"/>
    </row>
    <row r="1149" spans="1:4" hidden="1">
      <c r="A1149" s="7" t="s">
        <v>314</v>
      </c>
      <c r="B1149" s="112" t="s">
        <v>101</v>
      </c>
      <c r="C1149" s="43" t="str">
        <f>'MAL2T-2020A.XLS'!$I$833</f>
        <v/>
      </c>
      <c r="D1149" s="43" t="str">
        <f>'MAL2T-2020A.XLS'!$I$833</f>
        <v/>
      </c>
    </row>
    <row r="1150" spans="1:4" hidden="1">
      <c r="A1150" s="7" t="s">
        <v>314</v>
      </c>
      <c r="B1150" s="101"/>
    </row>
    <row r="1151" spans="1:4" ht="25.5" hidden="1">
      <c r="A1151" s="7" t="s">
        <v>314</v>
      </c>
      <c r="B1151" s="72" t="s">
        <v>39</v>
      </c>
    </row>
    <row r="1152" spans="1:4" hidden="1">
      <c r="A1152" s="7" t="s">
        <v>314</v>
      </c>
      <c r="B1152" s="86" t="s">
        <v>250</v>
      </c>
      <c r="C1152" s="45">
        <f>'MAL2T-2020A.XLS'!$G$838</f>
        <v>0</v>
      </c>
      <c r="D1152" s="45">
        <f>'MAL2T-2020A.XLS'!$G$838</f>
        <v>0</v>
      </c>
    </row>
    <row r="1153" spans="1:4" hidden="1">
      <c r="A1153" s="7" t="s">
        <v>314</v>
      </c>
      <c r="B1153" s="86" t="s">
        <v>251</v>
      </c>
      <c r="C1153" s="45" t="str">
        <f>'MAL2T-2020A.XLS'!$G$839</f>
        <v>xxxx</v>
      </c>
      <c r="D1153" s="45" t="str">
        <f>'MAL2T-2020A.XLS'!$G$839</f>
        <v>xxxx</v>
      </c>
    </row>
    <row r="1154" spans="1:4" hidden="1">
      <c r="A1154" s="7" t="s">
        <v>314</v>
      </c>
      <c r="B1154" s="86" t="s">
        <v>255</v>
      </c>
      <c r="C1154" s="45">
        <f>'MAL2T-2020A.XLS'!$G$840</f>
        <v>0</v>
      </c>
      <c r="D1154" s="45">
        <f>'MAL2T-2020A.XLS'!$G$840</f>
        <v>0</v>
      </c>
    </row>
    <row r="1155" spans="1:4" hidden="1">
      <c r="A1155" s="7" t="s">
        <v>314</v>
      </c>
      <c r="B1155" s="86" t="s">
        <v>252</v>
      </c>
      <c r="C1155" s="45">
        <f>'MAL2T-2020A.XLS'!$G$841</f>
        <v>0</v>
      </c>
      <c r="D1155" s="45">
        <f>'MAL2T-2020A.XLS'!$G$841</f>
        <v>0</v>
      </c>
    </row>
    <row r="1156" spans="1:4" hidden="1">
      <c r="A1156" s="7" t="s">
        <v>314</v>
      </c>
      <c r="B1156" s="86" t="s">
        <v>253</v>
      </c>
      <c r="C1156" s="45">
        <f>'MAL2T-2020A.XLS'!$G$842</f>
        <v>0</v>
      </c>
      <c r="D1156" s="45">
        <f>'MAL2T-2020A.XLS'!$G$842</f>
        <v>0</v>
      </c>
    </row>
    <row r="1157" spans="1:4" hidden="1">
      <c r="A1157" s="7" t="s">
        <v>314</v>
      </c>
      <c r="B1157" s="86" t="s">
        <v>254</v>
      </c>
      <c r="C1157" s="45">
        <f>'MAL2T-2020A.XLS'!$G$843</f>
        <v>0</v>
      </c>
      <c r="D1157" s="45">
        <f>'MAL2T-2020A.XLS'!$G$843</f>
        <v>0</v>
      </c>
    </row>
    <row r="1158" spans="1:4" hidden="1">
      <c r="A1158" s="7" t="s">
        <v>314</v>
      </c>
      <c r="B1158" s="84" t="s">
        <v>652</v>
      </c>
      <c r="C1158" s="76">
        <f>'MAL2T-2020A.XLS'!$G$844</f>
        <v>0</v>
      </c>
      <c r="D1158" s="76">
        <f>'MAL2T-2020A.XLS'!$G$844</f>
        <v>0</v>
      </c>
    </row>
    <row r="1159" spans="1:4" hidden="1">
      <c r="A1159" s="7" t="s">
        <v>314</v>
      </c>
      <c r="B1159" s="101"/>
    </row>
    <row r="1160" spans="1:4" hidden="1">
      <c r="A1160" s="7" t="s">
        <v>314</v>
      </c>
      <c r="B1160" s="113" t="s">
        <v>333</v>
      </c>
      <c r="C1160" s="43" t="str">
        <f>'MAL2T-2020A.XLS'!$E$847</f>
        <v/>
      </c>
      <c r="D1160" s="43" t="str">
        <f>'MAL2T-2020A.XLS'!$E$847</f>
        <v/>
      </c>
    </row>
    <row r="1161" spans="1:4" hidden="1">
      <c r="A1161" s="7" t="s">
        <v>314</v>
      </c>
    </row>
    <row r="1162" spans="1:4" hidden="1">
      <c r="A1162" s="7" t="s">
        <v>314</v>
      </c>
      <c r="B1162" s="35"/>
    </row>
    <row r="1163" spans="1:4" ht="15.75" hidden="1">
      <c r="A1163" s="7" t="s">
        <v>314</v>
      </c>
      <c r="B1163" s="105" t="s">
        <v>10</v>
      </c>
    </row>
    <row r="1164" spans="1:4" hidden="1">
      <c r="A1164" s="7" t="s">
        <v>314</v>
      </c>
      <c r="B1164" s="72" t="s">
        <v>46</v>
      </c>
    </row>
    <row r="1165" spans="1:4" hidden="1">
      <c r="A1165" s="7" t="s">
        <v>314</v>
      </c>
      <c r="B1165" s="103" t="s">
        <v>161</v>
      </c>
    </row>
    <row r="1166" spans="1:4" hidden="1">
      <c r="A1166" s="7" t="s">
        <v>314</v>
      </c>
      <c r="B1166" s="86" t="s">
        <v>682</v>
      </c>
      <c r="C1166" s="45">
        <f>'MAL2T-2020A.XLS'!$D$860</f>
        <v>0</v>
      </c>
      <c r="D1166" s="45">
        <f>'MAL2T-2020A.XLS'!$D$860</f>
        <v>0</v>
      </c>
    </row>
    <row r="1167" spans="1:4" hidden="1">
      <c r="A1167" s="7" t="s">
        <v>314</v>
      </c>
      <c r="B1167" s="86" t="s">
        <v>683</v>
      </c>
      <c r="C1167" s="45">
        <f>'MAL2T-2020A.XLS'!$D$861</f>
        <v>0</v>
      </c>
      <c r="D1167" s="45">
        <f>'MAL2T-2020A.XLS'!$D$861</f>
        <v>0</v>
      </c>
    </row>
    <row r="1168" spans="1:4" hidden="1">
      <c r="A1168" s="7" t="s">
        <v>314</v>
      </c>
      <c r="B1168" s="103" t="s">
        <v>162</v>
      </c>
      <c r="C1168" s="45" t="s">
        <v>513</v>
      </c>
      <c r="D1168" s="45" t="s">
        <v>513</v>
      </c>
    </row>
    <row r="1169" spans="1:4" hidden="1">
      <c r="A1169" s="7" t="s">
        <v>314</v>
      </c>
      <c r="B1169" s="86" t="s">
        <v>682</v>
      </c>
      <c r="C1169" s="45">
        <f>'MAL2T-2020A.XLS'!$E$860</f>
        <v>0</v>
      </c>
      <c r="D1169" s="45">
        <f>'MAL2T-2020A.XLS'!$E$860</f>
        <v>0</v>
      </c>
    </row>
    <row r="1170" spans="1:4" hidden="1">
      <c r="A1170" s="7" t="s">
        <v>314</v>
      </c>
      <c r="B1170" s="86" t="s">
        <v>683</v>
      </c>
      <c r="C1170" s="45">
        <f>'MAL2T-2020A.XLS'!$E$861</f>
        <v>0</v>
      </c>
      <c r="D1170" s="45">
        <f>'MAL2T-2020A.XLS'!$E$861</f>
        <v>0</v>
      </c>
    </row>
    <row r="1171" spans="1:4" hidden="1">
      <c r="A1171" s="7" t="s">
        <v>314</v>
      </c>
      <c r="B1171" s="103" t="s">
        <v>163</v>
      </c>
      <c r="C1171" s="45" t="s">
        <v>513</v>
      </c>
      <c r="D1171" s="45" t="s">
        <v>513</v>
      </c>
    </row>
    <row r="1172" spans="1:4" hidden="1">
      <c r="A1172" s="7" t="s">
        <v>314</v>
      </c>
      <c r="B1172" s="86" t="s">
        <v>682</v>
      </c>
      <c r="C1172" s="45">
        <f>'MAL2T-2020A.XLS'!$F$860</f>
        <v>0</v>
      </c>
      <c r="D1172" s="45">
        <f>'MAL2T-2020A.XLS'!$F$860</f>
        <v>0</v>
      </c>
    </row>
    <row r="1173" spans="1:4" hidden="1">
      <c r="A1173" s="7" t="s">
        <v>314</v>
      </c>
      <c r="B1173" s="86" t="s">
        <v>683</v>
      </c>
      <c r="C1173" s="45" t="str">
        <f>'MAL2T-2020A.XLS'!$F$861</f>
        <v>xxxx</v>
      </c>
      <c r="D1173" s="45" t="str">
        <f>'MAL2T-2020A.XLS'!$F$861</f>
        <v>xxxx</v>
      </c>
    </row>
    <row r="1174" spans="1:4" hidden="1">
      <c r="A1174" s="7" t="s">
        <v>314</v>
      </c>
      <c r="B1174" s="86"/>
    </row>
    <row r="1175" spans="1:4" hidden="1">
      <c r="A1175" s="7" t="s">
        <v>314</v>
      </c>
      <c r="B1175" s="71" t="s">
        <v>1230</v>
      </c>
    </row>
    <row r="1176" spans="1:4" hidden="1">
      <c r="A1176" s="7" t="s">
        <v>314</v>
      </c>
      <c r="B1176" s="86" t="s">
        <v>789</v>
      </c>
    </row>
    <row r="1177" spans="1:4" hidden="1">
      <c r="A1177" s="7" t="s">
        <v>314</v>
      </c>
      <c r="B1177" s="114" t="s">
        <v>517</v>
      </c>
      <c r="C1177" s="47">
        <f>'MAL2T-2020A.XLS'!G873</f>
        <v>0</v>
      </c>
      <c r="D1177" s="47">
        <f>'MAL2T-2020A.XLS'!$H$873</f>
        <v>0</v>
      </c>
    </row>
    <row r="1178" spans="1:4" hidden="1">
      <c r="A1178" s="7" t="s">
        <v>314</v>
      </c>
      <c r="B1178" s="86" t="s">
        <v>306</v>
      </c>
      <c r="C1178" s="47">
        <f>'MAL2T-2020A.XLS'!G874</f>
        <v>0</v>
      </c>
      <c r="D1178" s="47">
        <f>'MAL2T-2020A.XLS'!$H$874</f>
        <v>0</v>
      </c>
    </row>
    <row r="1179" spans="1:4" hidden="1">
      <c r="A1179" s="7" t="s">
        <v>314</v>
      </c>
      <c r="B1179" s="86" t="s">
        <v>218</v>
      </c>
      <c r="C1179" s="47">
        <f>'MAL2T-2020A.XLS'!G875</f>
        <v>0</v>
      </c>
      <c r="D1179" s="47">
        <f>'MAL2T-2020A.XLS'!$H$875</f>
        <v>0</v>
      </c>
    </row>
    <row r="1180" spans="1:4" hidden="1">
      <c r="A1180" s="7" t="s">
        <v>314</v>
      </c>
      <c r="B1180" s="86" t="s">
        <v>291</v>
      </c>
      <c r="C1180" s="47">
        <f>'MAL2T-2020A.XLS'!G876</f>
        <v>0</v>
      </c>
      <c r="D1180" s="47">
        <f>'MAL2T-2020A.XLS'!$H$876</f>
        <v>0</v>
      </c>
    </row>
    <row r="1181" spans="1:4" hidden="1">
      <c r="A1181" s="7" t="s">
        <v>314</v>
      </c>
      <c r="B1181" s="86" t="s">
        <v>292</v>
      </c>
      <c r="C1181" s="47">
        <f>'MAL2T-2020A.XLS'!G877</f>
        <v>0</v>
      </c>
      <c r="D1181" s="47">
        <f>'MAL2T-2020A.XLS'!$H$877</f>
        <v>0</v>
      </c>
    </row>
    <row r="1182" spans="1:4" hidden="1">
      <c r="A1182" s="7" t="s">
        <v>314</v>
      </c>
      <c r="B1182" s="86" t="s">
        <v>293</v>
      </c>
      <c r="C1182" s="47">
        <f>'MAL2T-2020A.XLS'!G878</f>
        <v>0</v>
      </c>
      <c r="D1182" s="47">
        <f>'MAL2T-2020A.XLS'!$H$878</f>
        <v>0</v>
      </c>
    </row>
    <row r="1183" spans="1:4" hidden="1">
      <c r="A1183" s="7" t="s">
        <v>314</v>
      </c>
      <c r="B1183" s="86"/>
    </row>
    <row r="1184" spans="1:4" hidden="1">
      <c r="A1184" s="7" t="s">
        <v>314</v>
      </c>
      <c r="B1184" s="65" t="s">
        <v>813</v>
      </c>
    </row>
    <row r="1185" spans="1:4" hidden="1">
      <c r="A1185" s="7" t="s">
        <v>314</v>
      </c>
      <c r="B1185" s="83" t="s">
        <v>461</v>
      </c>
      <c r="C1185" s="45">
        <f>'MAL2T-2020A.XLS'!$E$882</f>
        <v>0</v>
      </c>
      <c r="D1185" s="45">
        <f>'MAL2T-2020A.XLS'!$E$882</f>
        <v>0</v>
      </c>
    </row>
    <row r="1186" spans="1:4" hidden="1">
      <c r="A1186" s="7" t="s">
        <v>314</v>
      </c>
      <c r="B1186" s="83" t="s">
        <v>462</v>
      </c>
      <c r="C1186" s="45">
        <f>'MAL2T-2020A.XLS'!$F$882</f>
        <v>0</v>
      </c>
      <c r="D1186" s="45">
        <f>'MAL2T-2020A.XLS'!$F$882</f>
        <v>0</v>
      </c>
    </row>
    <row r="1187" spans="1:4" hidden="1">
      <c r="A1187" s="7" t="s">
        <v>314</v>
      </c>
      <c r="B1187" s="83" t="s">
        <v>460</v>
      </c>
      <c r="C1187" s="45">
        <f>'MAL2T-2020A.XLS'!$G$882</f>
        <v>0</v>
      </c>
      <c r="D1187" s="45">
        <f>'MAL2T-2020A.XLS'!$G$882</f>
        <v>0</v>
      </c>
    </row>
    <row r="1188" spans="1:4" hidden="1">
      <c r="A1188" s="7" t="s">
        <v>314</v>
      </c>
      <c r="B1188" s="125" t="s">
        <v>117</v>
      </c>
      <c r="C1188" s="64">
        <f>'MAL2T-2020A.XLS'!$I$882</f>
        <v>0</v>
      </c>
      <c r="D1188" s="64">
        <f>'MAL2T-2020A.XLS'!$I$882</f>
        <v>0</v>
      </c>
    </row>
    <row r="1189" spans="1:4" hidden="1">
      <c r="A1189" s="7" t="s">
        <v>314</v>
      </c>
      <c r="B1189" s="83"/>
    </row>
    <row r="1190" spans="1:4">
      <c r="B1190" s="101"/>
    </row>
    <row r="1191" spans="1:4" ht="18.75">
      <c r="A1191" s="7" t="s">
        <v>1091</v>
      </c>
      <c r="B1191" s="115" t="s">
        <v>1113</v>
      </c>
    </row>
    <row r="1192" spans="1:4" ht="18.75">
      <c r="A1192" s="7" t="s">
        <v>1091</v>
      </c>
      <c r="B1192" s="115"/>
    </row>
    <row r="1193" spans="1:4">
      <c r="A1193" s="7" t="s">
        <v>1091</v>
      </c>
      <c r="B1193" s="106" t="s">
        <v>438</v>
      </c>
      <c r="C1193" s="888"/>
      <c r="D1193" s="888"/>
    </row>
    <row r="1194" spans="1:4">
      <c r="A1194" s="7" t="s">
        <v>1091</v>
      </c>
      <c r="B1194" s="106" t="s">
        <v>98</v>
      </c>
      <c r="C1194" s="888" t="s">
        <v>99</v>
      </c>
      <c r="D1194" s="888" t="s">
        <v>99</v>
      </c>
    </row>
    <row r="1195" spans="1:4">
      <c r="A1195" s="7" t="s">
        <v>1091</v>
      </c>
      <c r="B1195" s="380" t="s">
        <v>213</v>
      </c>
      <c r="C1195" s="888">
        <f>'MAL2T-2020A.XLS'!I895</f>
        <v>0</v>
      </c>
      <c r="D1195" s="888">
        <f>'MAL2T-2020A.XLS'!$I$895</f>
        <v>0</v>
      </c>
    </row>
    <row r="1196" spans="1:4">
      <c r="A1196" s="7" t="s">
        <v>1091</v>
      </c>
      <c r="B1196" s="380" t="s">
        <v>158</v>
      </c>
      <c r="C1196" s="888">
        <f>'MAL2T-2020A.XLS'!I896</f>
        <v>0</v>
      </c>
      <c r="D1196" s="888">
        <f>'MAL2T-2020A.XLS'!$I$896</f>
        <v>0</v>
      </c>
    </row>
    <row r="1197" spans="1:4">
      <c r="A1197" s="7" t="s">
        <v>1091</v>
      </c>
      <c r="B1197" s="380" t="s">
        <v>156</v>
      </c>
      <c r="C1197" s="888">
        <f>'MAL2T-2020A.XLS'!I897</f>
        <v>0</v>
      </c>
      <c r="D1197" s="888">
        <f>'MAL2T-2020A.XLS'!$I$897</f>
        <v>0</v>
      </c>
    </row>
    <row r="1198" spans="1:4">
      <c r="A1198" s="7" t="s">
        <v>1091</v>
      </c>
      <c r="B1198" s="380" t="s">
        <v>157</v>
      </c>
      <c r="C1198" s="888">
        <f>'MAL2T-2020A.XLS'!I898</f>
        <v>0</v>
      </c>
      <c r="D1198" s="888">
        <f>'MAL2T-2020A.XLS'!$I$898</f>
        <v>0</v>
      </c>
    </row>
    <row r="1199" spans="1:4">
      <c r="A1199" s="7" t="s">
        <v>1091</v>
      </c>
      <c r="B1199" s="380" t="s">
        <v>430</v>
      </c>
      <c r="C1199" s="888">
        <f>'MAL2T-2020A.XLS'!I899</f>
        <v>0</v>
      </c>
      <c r="D1199" s="888">
        <f>'MAL2T-2020A.XLS'!$I$899</f>
        <v>0</v>
      </c>
    </row>
    <row r="1200" spans="1:4">
      <c r="A1200" s="7" t="s">
        <v>1091</v>
      </c>
      <c r="B1200" s="116" t="s">
        <v>508</v>
      </c>
      <c r="C1200" s="890">
        <f>'MAL2T-2020A.XLS'!I900</f>
        <v>0</v>
      </c>
      <c r="D1200" s="890">
        <f>'MAL2T-2020A.XLS'!$I$900</f>
        <v>0</v>
      </c>
    </row>
    <row r="1201" spans="1:5">
      <c r="A1201" s="7" t="s">
        <v>1091</v>
      </c>
      <c r="B1201" s="380" t="s">
        <v>509</v>
      </c>
      <c r="C1201" s="888">
        <f>'MAL2T-2020A.XLS'!I901</f>
        <v>0</v>
      </c>
      <c r="D1201" s="888">
        <f>'MAL2T-2020A.XLS'!$I$901</f>
        <v>0</v>
      </c>
    </row>
    <row r="1202" spans="1:5">
      <c r="A1202" s="7" t="s">
        <v>1091</v>
      </c>
      <c r="B1202" s="106" t="s">
        <v>510</v>
      </c>
      <c r="C1202" s="888">
        <f>'MAL2T-2020A.XLS'!I902</f>
        <v>0</v>
      </c>
      <c r="D1202" s="888">
        <f>'MAL2T-2020A.XLS'!$I$902</f>
        <v>0</v>
      </c>
    </row>
    <row r="1203" spans="1:5">
      <c r="A1203" s="7" t="s">
        <v>1091</v>
      </c>
      <c r="B1203" s="106"/>
      <c r="C1203" s="888"/>
      <c r="D1203" s="888"/>
    </row>
    <row r="1204" spans="1:5">
      <c r="A1204" s="7" t="s">
        <v>1091</v>
      </c>
      <c r="B1204" s="106"/>
      <c r="C1204" s="888"/>
      <c r="D1204" s="888"/>
    </row>
    <row r="1205" spans="1:5">
      <c r="A1205" s="7" t="s">
        <v>1091</v>
      </c>
      <c r="B1205" s="106" t="s">
        <v>263</v>
      </c>
      <c r="C1205" s="888"/>
      <c r="D1205" s="888"/>
      <c r="E1205" s="889"/>
    </row>
    <row r="1206" spans="1:5">
      <c r="A1206" s="7" t="s">
        <v>1091</v>
      </c>
      <c r="B1206" s="380" t="s">
        <v>220</v>
      </c>
      <c r="C1206" s="888">
        <f>'MAL2T-2020A.XLS'!I919</f>
        <v>0</v>
      </c>
      <c r="D1206" s="888">
        <f>'MAL2T-2020A.XLS'!$I$919</f>
        <v>0</v>
      </c>
      <c r="E1206" s="889"/>
    </row>
    <row r="1207" spans="1:5">
      <c r="A1207" s="7" t="s">
        <v>1091</v>
      </c>
      <c r="B1207" s="380" t="s">
        <v>328</v>
      </c>
      <c r="C1207" s="888">
        <f>'MAL2T-2020A.XLS'!I920</f>
        <v>0</v>
      </c>
      <c r="D1207" s="888">
        <f>'MAL2T-2020A.XLS'!$I$920</f>
        <v>0</v>
      </c>
      <c r="E1207" s="889"/>
    </row>
    <row r="1208" spans="1:5">
      <c r="A1208" s="7" t="s">
        <v>1091</v>
      </c>
      <c r="B1208" s="885"/>
      <c r="C1208" s="891"/>
      <c r="D1208" s="891"/>
      <c r="E1208" s="885"/>
    </row>
    <row r="1209" spans="1:5">
      <c r="A1209" s="7" t="s">
        <v>1091</v>
      </c>
      <c r="B1209" s="892" t="s">
        <v>334</v>
      </c>
      <c r="C1209" s="891"/>
      <c r="D1209" s="891"/>
      <c r="E1209" s="885"/>
    </row>
    <row r="1210" spans="1:5">
      <c r="A1210" s="7" t="s">
        <v>1091</v>
      </c>
      <c r="B1210" s="379" t="s">
        <v>947</v>
      </c>
      <c r="C1210" s="290" t="s">
        <v>9</v>
      </c>
      <c r="D1210" s="290" t="s">
        <v>9</v>
      </c>
      <c r="E1210" s="885"/>
    </row>
    <row r="1211" spans="1:5">
      <c r="A1211" s="7" t="s">
        <v>1091</v>
      </c>
      <c r="B1211" s="380" t="s">
        <v>490</v>
      </c>
      <c r="C1211" s="893" t="s">
        <v>456</v>
      </c>
      <c r="D1211" s="893" t="s">
        <v>456</v>
      </c>
      <c r="E1211" s="885"/>
    </row>
    <row r="1212" spans="1:5">
      <c r="A1212" s="7" t="s">
        <v>1091</v>
      </c>
      <c r="B1212" s="380" t="s">
        <v>322</v>
      </c>
      <c r="C1212" s="893">
        <f>'MAL2T-2020A.XLS'!H925</f>
        <v>0</v>
      </c>
      <c r="D1212" s="893">
        <f>'MAL2T-2020A.XLS'!$H$925</f>
        <v>0</v>
      </c>
      <c r="E1212" s="885"/>
    </row>
    <row r="1213" spans="1:5">
      <c r="A1213" s="7" t="s">
        <v>1091</v>
      </c>
      <c r="B1213" s="380" t="s">
        <v>323</v>
      </c>
      <c r="C1213" s="893">
        <f>'MAL2T-2020A.XLS'!H926</f>
        <v>0</v>
      </c>
      <c r="D1213" s="893">
        <f>'MAL2T-2020A.XLS'!$H$926</f>
        <v>0</v>
      </c>
      <c r="E1213" s="885"/>
    </row>
    <row r="1214" spans="1:5">
      <c r="A1214" s="7" t="s">
        <v>1091</v>
      </c>
      <c r="B1214" s="380" t="s">
        <v>324</v>
      </c>
      <c r="C1214" s="893">
        <f>'MAL2T-2020A.XLS'!H927</f>
        <v>0</v>
      </c>
      <c r="D1214" s="893">
        <f>'MAL2T-2020A.XLS'!$H$927</f>
        <v>0</v>
      </c>
      <c r="E1214" s="885"/>
    </row>
    <row r="1215" spans="1:5">
      <c r="A1215" s="7" t="s">
        <v>1091</v>
      </c>
      <c r="B1215" s="380" t="s">
        <v>325</v>
      </c>
      <c r="C1215" s="933" t="e">
        <f>'MAL2T-2020A.XLS'!H928</f>
        <v>#DIV/0!</v>
      </c>
      <c r="D1215" s="933" t="e">
        <f>'MAL2T-2020A.XLS'!$H$928</f>
        <v>#DIV/0!</v>
      </c>
      <c r="E1215" s="287" t="s">
        <v>948</v>
      </c>
    </row>
    <row r="1216" spans="1:5">
      <c r="A1216" s="7" t="s">
        <v>1091</v>
      </c>
      <c r="B1216" s="380" t="s">
        <v>326</v>
      </c>
      <c r="C1216" s="893">
        <f>'MAL2T-2020A.XLS'!H929</f>
        <v>0</v>
      </c>
      <c r="D1216" s="893">
        <f>'MAL2T-2020A.XLS'!$H$929</f>
        <v>0</v>
      </c>
      <c r="E1216" s="885"/>
    </row>
    <row r="1217" spans="1:5">
      <c r="A1217" s="7" t="s">
        <v>1091</v>
      </c>
      <c r="B1217" s="380" t="s">
        <v>327</v>
      </c>
      <c r="C1217" s="893">
        <f>'MAL2T-2020A.XLS'!H930</f>
        <v>0</v>
      </c>
      <c r="D1217" s="893">
        <f>'MAL2T-2020A.XLS'!$H$930</f>
        <v>0</v>
      </c>
      <c r="E1217" s="885"/>
    </row>
    <row r="1218" spans="1:5">
      <c r="A1218" s="7" t="s">
        <v>1091</v>
      </c>
      <c r="B1218" s="106" t="s">
        <v>714</v>
      </c>
      <c r="C1218" s="893" t="str">
        <f>'MAL2T-2020A.XLS'!H931</f>
        <v>xxxx</v>
      </c>
      <c r="D1218" s="893" t="str">
        <f>'MAL2T-2020A.XLS'!$H$931</f>
        <v>xxxx</v>
      </c>
      <c r="E1218" s="885"/>
    </row>
    <row r="1219" spans="1:5">
      <c r="A1219" s="7" t="s">
        <v>1091</v>
      </c>
      <c r="B1219" s="380" t="s">
        <v>227</v>
      </c>
      <c r="C1219" s="893">
        <f>'MAL2T-2020A.XLS'!H932</f>
        <v>0</v>
      </c>
      <c r="D1219" s="893">
        <f>'MAL2T-2020A.XLS'!$H$932</f>
        <v>0</v>
      </c>
      <c r="E1219" s="885"/>
    </row>
    <row r="1220" spans="1:5">
      <c r="A1220" s="7" t="s">
        <v>1091</v>
      </c>
      <c r="B1220" s="380" t="s">
        <v>228</v>
      </c>
      <c r="C1220" s="893">
        <f>'MAL2T-2020A.XLS'!H933</f>
        <v>0</v>
      </c>
      <c r="D1220" s="893">
        <f>'MAL2T-2020A.XLS'!$H$933</f>
        <v>0</v>
      </c>
      <c r="E1220" s="885"/>
    </row>
    <row r="1221" spans="1:5">
      <c r="A1221" s="7" t="s">
        <v>1091</v>
      </c>
      <c r="B1221" s="380" t="s">
        <v>229</v>
      </c>
      <c r="C1221" s="893">
        <f>'MAL2T-2020A.XLS'!H934</f>
        <v>0</v>
      </c>
      <c r="D1221" s="893">
        <f>'MAL2T-2020A.XLS'!$H$934</f>
        <v>0</v>
      </c>
      <c r="E1221" s="885"/>
    </row>
    <row r="1222" spans="1:5">
      <c r="A1222" s="7" t="s">
        <v>1091</v>
      </c>
      <c r="B1222" s="380" t="s">
        <v>230</v>
      </c>
      <c r="C1222" s="933" t="e">
        <f>'MAL2T-2020A.XLS'!H935</f>
        <v>#DIV/0!</v>
      </c>
      <c r="D1222" s="933" t="e">
        <f>'MAL2T-2020A.XLS'!$H$935</f>
        <v>#DIV/0!</v>
      </c>
      <c r="E1222" s="287" t="s">
        <v>948</v>
      </c>
    </row>
    <row r="1223" spans="1:5">
      <c r="A1223" s="7" t="s">
        <v>1091</v>
      </c>
      <c r="B1223" s="380" t="s">
        <v>231</v>
      </c>
      <c r="C1223" s="893">
        <f>'MAL2T-2020A.XLS'!H936</f>
        <v>0</v>
      </c>
      <c r="D1223" s="893">
        <f>'MAL2T-2020A.XLS'!$H$936</f>
        <v>0</v>
      </c>
      <c r="E1223" s="885"/>
    </row>
    <row r="1224" spans="1:5">
      <c r="A1224" s="7" t="s">
        <v>1091</v>
      </c>
      <c r="B1224" s="909" t="s">
        <v>1073</v>
      </c>
      <c r="C1224" s="893">
        <f>'MAL2T-2020A.XLS'!H937</f>
        <v>0</v>
      </c>
      <c r="D1224" s="893">
        <f>'MAL2T-2020A.XLS'!$H$937</f>
        <v>0</v>
      </c>
      <c r="E1224" s="885"/>
    </row>
    <row r="1225" spans="1:5">
      <c r="A1225" s="7" t="s">
        <v>1091</v>
      </c>
      <c r="B1225" s="380" t="s">
        <v>232</v>
      </c>
      <c r="C1225" s="893">
        <f>'MAL2T-2020A.XLS'!H938</f>
        <v>0</v>
      </c>
      <c r="D1225" s="893">
        <f>'MAL2T-2020A.XLS'!$H$938</f>
        <v>0</v>
      </c>
      <c r="E1225" s="885"/>
    </row>
    <row r="1226" spans="1:5">
      <c r="A1226" s="7" t="s">
        <v>1091</v>
      </c>
      <c r="B1226" s="380" t="s">
        <v>233</v>
      </c>
      <c r="C1226" s="893">
        <f>'MAL2T-2020A.XLS'!H939</f>
        <v>0</v>
      </c>
      <c r="D1226" s="893">
        <f>'MAL2T-2020A.XLS'!$H$939</f>
        <v>0</v>
      </c>
      <c r="E1226" s="885"/>
    </row>
    <row r="1227" spans="1:5">
      <c r="A1227" s="7" t="s">
        <v>1091</v>
      </c>
      <c r="B1227" s="380" t="s">
        <v>234</v>
      </c>
      <c r="C1227" s="893">
        <f>'MAL2T-2020A.XLS'!H940</f>
        <v>0</v>
      </c>
      <c r="D1227" s="893">
        <f>'MAL2T-2020A.XLS'!$H$940</f>
        <v>0</v>
      </c>
      <c r="E1227" s="885"/>
    </row>
    <row r="1228" spans="1:5">
      <c r="A1228" s="7" t="s">
        <v>1091</v>
      </c>
      <c r="B1228" s="380" t="s">
        <v>235</v>
      </c>
      <c r="C1228" s="933" t="e">
        <f>'MAL2T-2020A.XLS'!H941</f>
        <v>#DIV/0!</v>
      </c>
      <c r="D1228" s="933" t="e">
        <f>'MAL2T-2020A.XLS'!$H$941</f>
        <v>#DIV/0!</v>
      </c>
      <c r="E1228" s="287" t="s">
        <v>948</v>
      </c>
    </row>
    <row r="1229" spans="1:5">
      <c r="A1229" s="7" t="s">
        <v>1091</v>
      </c>
      <c r="B1229" s="380"/>
      <c r="C1229" s="894"/>
      <c r="D1229" s="894"/>
      <c r="E1229" s="885"/>
    </row>
    <row r="1230" spans="1:5">
      <c r="A1230" s="7" t="s">
        <v>1091</v>
      </c>
      <c r="B1230" s="379" t="s">
        <v>312</v>
      </c>
      <c r="C1230" s="290" t="s">
        <v>9</v>
      </c>
      <c r="D1230" s="290" t="s">
        <v>9</v>
      </c>
      <c r="E1230" s="885"/>
    </row>
    <row r="1231" spans="1:5">
      <c r="A1231" s="7" t="s">
        <v>1091</v>
      </c>
      <c r="B1231" s="380" t="s">
        <v>490</v>
      </c>
      <c r="C1231" s="894"/>
      <c r="D1231" s="894"/>
      <c r="E1231" s="885"/>
    </row>
    <row r="1232" spans="1:5">
      <c r="A1232" s="7" t="s">
        <v>1091</v>
      </c>
      <c r="B1232" s="380" t="s">
        <v>322</v>
      </c>
      <c r="C1232" s="893">
        <f>'MAL2T-2020A.XLS'!I925</f>
        <v>0</v>
      </c>
      <c r="D1232" s="893">
        <f>'MAL2T-2020A.XLS'!$I$925</f>
        <v>0</v>
      </c>
      <c r="E1232" s="885"/>
    </row>
    <row r="1233" spans="1:5">
      <c r="A1233" s="7" t="s">
        <v>1091</v>
      </c>
      <c r="B1233" s="380" t="s">
        <v>323</v>
      </c>
      <c r="C1233" s="893">
        <f>'MAL2T-2020A.XLS'!I926</f>
        <v>0</v>
      </c>
      <c r="D1233" s="893">
        <f>'MAL2T-2020A.XLS'!$I$926</f>
        <v>0</v>
      </c>
      <c r="E1233" s="885"/>
    </row>
    <row r="1234" spans="1:5">
      <c r="A1234" s="7" t="s">
        <v>1091</v>
      </c>
      <c r="B1234" s="380" t="s">
        <v>324</v>
      </c>
      <c r="C1234" s="893">
        <f>'MAL2T-2020A.XLS'!I927</f>
        <v>0</v>
      </c>
      <c r="D1234" s="893">
        <f>'MAL2T-2020A.XLS'!$I$927</f>
        <v>0</v>
      </c>
      <c r="E1234" s="885"/>
    </row>
    <row r="1235" spans="1:5">
      <c r="A1235" s="7" t="s">
        <v>1091</v>
      </c>
      <c r="B1235" s="380" t="s">
        <v>325</v>
      </c>
      <c r="C1235" s="933" t="e">
        <f>'MAL2T-2020A.XLS'!I928</f>
        <v>#DIV/0!</v>
      </c>
      <c r="D1235" s="933" t="e">
        <f>'MAL2T-2020A.XLS'!$I$928</f>
        <v>#DIV/0!</v>
      </c>
      <c r="E1235" s="287" t="s">
        <v>948</v>
      </c>
    </row>
    <row r="1236" spans="1:5">
      <c r="A1236" s="7" t="s">
        <v>1091</v>
      </c>
      <c r="B1236" s="380" t="s">
        <v>326</v>
      </c>
      <c r="C1236" s="893">
        <f>'MAL2T-2020A.XLS'!I929</f>
        <v>0</v>
      </c>
      <c r="D1236" s="893">
        <f>'MAL2T-2020A.XLS'!$I$929</f>
        <v>0</v>
      </c>
      <c r="E1236" s="885"/>
    </row>
    <row r="1237" spans="1:5">
      <c r="A1237" s="7" t="s">
        <v>1091</v>
      </c>
      <c r="B1237" s="380" t="s">
        <v>327</v>
      </c>
      <c r="C1237" s="893">
        <f>'MAL2T-2020A.XLS'!I930</f>
        <v>0</v>
      </c>
      <c r="D1237" s="893">
        <f>'MAL2T-2020A.XLS'!$I$930</f>
        <v>0</v>
      </c>
      <c r="E1237" s="885"/>
    </row>
    <row r="1238" spans="1:5">
      <c r="A1238" s="7" t="s">
        <v>1091</v>
      </c>
      <c r="B1238" s="106" t="s">
        <v>714</v>
      </c>
      <c r="C1238" s="893" t="str">
        <f>'MAL2T-2020A.XLS'!I931</f>
        <v>xxxx</v>
      </c>
      <c r="D1238" s="893" t="str">
        <f>'MAL2T-2020A.XLS'!$I$931</f>
        <v>xxxx</v>
      </c>
      <c r="E1238" s="885"/>
    </row>
    <row r="1239" spans="1:5">
      <c r="A1239" s="7" t="s">
        <v>1091</v>
      </c>
      <c r="B1239" s="380" t="s">
        <v>227</v>
      </c>
      <c r="C1239" s="893">
        <f>'MAL2T-2020A.XLS'!I932</f>
        <v>0</v>
      </c>
      <c r="D1239" s="893">
        <f>'MAL2T-2020A.XLS'!$I$932</f>
        <v>0</v>
      </c>
      <c r="E1239" s="885"/>
    </row>
    <row r="1240" spans="1:5">
      <c r="A1240" s="7" t="s">
        <v>1091</v>
      </c>
      <c r="B1240" s="380" t="s">
        <v>228</v>
      </c>
      <c r="C1240" s="893">
        <f>'MAL2T-2020A.XLS'!I933</f>
        <v>0</v>
      </c>
      <c r="D1240" s="893">
        <f>'MAL2T-2020A.XLS'!$I$933</f>
        <v>0</v>
      </c>
      <c r="E1240" s="885"/>
    </row>
    <row r="1241" spans="1:5">
      <c r="A1241" s="7" t="s">
        <v>1091</v>
      </c>
      <c r="B1241" s="380" t="s">
        <v>229</v>
      </c>
      <c r="C1241" s="893">
        <f>'MAL2T-2020A.XLS'!I934</f>
        <v>0</v>
      </c>
      <c r="D1241" s="893">
        <f>'MAL2T-2020A.XLS'!$I$934</f>
        <v>0</v>
      </c>
      <c r="E1241" s="885"/>
    </row>
    <row r="1242" spans="1:5">
      <c r="A1242" s="7" t="s">
        <v>1091</v>
      </c>
      <c r="B1242" s="380" t="s">
        <v>230</v>
      </c>
      <c r="C1242" s="933" t="e">
        <f>'MAL2T-2020A.XLS'!I935</f>
        <v>#DIV/0!</v>
      </c>
      <c r="D1242" s="933" t="e">
        <f>'MAL2T-2020A.XLS'!$I$935</f>
        <v>#DIV/0!</v>
      </c>
      <c r="E1242" s="287" t="s">
        <v>948</v>
      </c>
    </row>
    <row r="1243" spans="1:5">
      <c r="A1243" s="7" t="s">
        <v>1091</v>
      </c>
      <c r="B1243" s="380" t="s">
        <v>231</v>
      </c>
      <c r="C1243" s="893">
        <f>'MAL2T-2020A.XLS'!I936</f>
        <v>0</v>
      </c>
      <c r="D1243" s="893">
        <f>'MAL2T-2020A.XLS'!$I$936</f>
        <v>0</v>
      </c>
      <c r="E1243" s="885"/>
    </row>
    <row r="1244" spans="1:5">
      <c r="A1244" s="7" t="s">
        <v>1091</v>
      </c>
      <c r="B1244" s="910" t="s">
        <v>1073</v>
      </c>
      <c r="C1244" s="893">
        <f>'MAL2T-2020A.XLS'!I937</f>
        <v>0</v>
      </c>
      <c r="D1244" s="893">
        <f>'MAL2T-2020A.XLS'!$I$937</f>
        <v>0</v>
      </c>
      <c r="E1244" s="885"/>
    </row>
    <row r="1245" spans="1:5">
      <c r="A1245" s="7" t="s">
        <v>1091</v>
      </c>
      <c r="B1245" s="380" t="s">
        <v>232</v>
      </c>
      <c r="C1245" s="893">
        <f>'MAL2T-2020A.XLS'!I938</f>
        <v>0</v>
      </c>
      <c r="D1245" s="893">
        <f>'MAL2T-2020A.XLS'!$I$938</f>
        <v>0</v>
      </c>
      <c r="E1245" s="885"/>
    </row>
    <row r="1246" spans="1:5">
      <c r="A1246" s="7" t="s">
        <v>1091</v>
      </c>
      <c r="B1246" s="380" t="s">
        <v>233</v>
      </c>
      <c r="C1246" s="893">
        <f>'MAL2T-2020A.XLS'!I939</f>
        <v>0</v>
      </c>
      <c r="D1246" s="893">
        <f>'MAL2T-2020A.XLS'!$I$939</f>
        <v>0</v>
      </c>
      <c r="E1246" s="885"/>
    </row>
    <row r="1247" spans="1:5">
      <c r="A1247" s="7" t="s">
        <v>1091</v>
      </c>
      <c r="B1247" s="380" t="s">
        <v>234</v>
      </c>
      <c r="C1247" s="893">
        <f>'MAL2T-2020A.XLS'!I940</f>
        <v>0</v>
      </c>
      <c r="D1247" s="893">
        <f>'MAL2T-2020A.XLS'!$I$940</f>
        <v>0</v>
      </c>
      <c r="E1247" s="885"/>
    </row>
    <row r="1248" spans="1:5">
      <c r="A1248" s="7" t="s">
        <v>1091</v>
      </c>
      <c r="B1248" s="380" t="s">
        <v>235</v>
      </c>
      <c r="C1248" s="933" t="e">
        <f>'MAL2T-2020A.XLS'!I941</f>
        <v>#DIV/0!</v>
      </c>
      <c r="D1248" s="933" t="e">
        <f>'MAL2T-2020A.XLS'!$I$941</f>
        <v>#DIV/0!</v>
      </c>
      <c r="E1248" s="287" t="s">
        <v>948</v>
      </c>
    </row>
    <row r="1249" spans="1:13">
      <c r="A1249" s="7" t="s">
        <v>1091</v>
      </c>
      <c r="B1249" s="380"/>
      <c r="C1249" s="893"/>
      <c r="D1249" s="893"/>
      <c r="E1249" s="287"/>
    </row>
    <row r="1250" spans="1:13" hidden="1">
      <c r="A1250" s="7" t="s">
        <v>314</v>
      </c>
      <c r="B1250" s="1081" t="s">
        <v>1049</v>
      </c>
      <c r="C1250" s="893"/>
      <c r="D1250" s="893"/>
      <c r="E1250" s="287"/>
    </row>
    <row r="1251" spans="1:13" hidden="1">
      <c r="A1251" s="7" t="s">
        <v>314</v>
      </c>
      <c r="B1251" s="1080" t="s">
        <v>139</v>
      </c>
      <c r="C1251" s="893">
        <f>'MAL2T-2020A.XLS'!I948</f>
        <v>0</v>
      </c>
      <c r="D1251" s="893">
        <f>'MAL2T-2020A.XLS'!$I$948</f>
        <v>0</v>
      </c>
      <c r="E1251" s="287"/>
    </row>
    <row r="1252" spans="1:13" hidden="1">
      <c r="A1252" s="7" t="s">
        <v>314</v>
      </c>
      <c r="B1252" s="1080" t="s">
        <v>278</v>
      </c>
      <c r="C1252" s="893">
        <f>'MAL2T-2020A.XLS'!I949</f>
        <v>0</v>
      </c>
      <c r="D1252" s="893">
        <f>'MAL2T-2020A.XLS'!$I$949</f>
        <v>0</v>
      </c>
      <c r="E1252" s="287"/>
    </row>
    <row r="1253" spans="1:13" hidden="1">
      <c r="A1253" s="7" t="s">
        <v>314</v>
      </c>
      <c r="B1253" s="1080" t="s">
        <v>715</v>
      </c>
      <c r="C1253" s="893">
        <f>'MAL2T-2020A.XLS'!I950</f>
        <v>0</v>
      </c>
      <c r="D1253" s="893">
        <f>'MAL2T-2020A.XLS'!$I$950</f>
        <v>0</v>
      </c>
      <c r="E1253" s="287"/>
    </row>
    <row r="1254" spans="1:13" hidden="1">
      <c r="A1254" s="7" t="s">
        <v>314</v>
      </c>
      <c r="B1254" s="1080"/>
      <c r="C1254" s="893"/>
      <c r="D1254" s="893"/>
      <c r="E1254" s="287"/>
    </row>
    <row r="1255" spans="1:13" hidden="1">
      <c r="A1255" s="7" t="s">
        <v>314</v>
      </c>
      <c r="B1255" s="65" t="s">
        <v>713</v>
      </c>
      <c r="C1255" s="893"/>
      <c r="D1255" s="893"/>
      <c r="E1255" s="287"/>
    </row>
    <row r="1256" spans="1:13" hidden="1">
      <c r="A1256" s="7" t="s">
        <v>314</v>
      </c>
      <c r="B1256" s="1080" t="s">
        <v>1050</v>
      </c>
      <c r="C1256" s="893">
        <f>'MAL2T-2020A.XLS'!F953</f>
        <v>0</v>
      </c>
      <c r="D1256" s="893">
        <f>'MAL2T-2020A.XLS'!$F$953</f>
        <v>0</v>
      </c>
      <c r="E1256" s="287"/>
    </row>
    <row r="1257" spans="1:13" hidden="1">
      <c r="A1257" s="7" t="s">
        <v>314</v>
      </c>
      <c r="B1257" s="1080" t="s">
        <v>1051</v>
      </c>
      <c r="C1257" s="893">
        <f>'MAL2T-2020A.XLS'!G953</f>
        <v>0</v>
      </c>
      <c r="D1257" s="893">
        <f>'MAL2T-2020A.XLS'!$G$953</f>
        <v>0</v>
      </c>
      <c r="E1257" s="287"/>
    </row>
    <row r="1258" spans="1:13" hidden="1">
      <c r="A1258" s="7" t="s">
        <v>314</v>
      </c>
      <c r="B1258" s="1080" t="s">
        <v>579</v>
      </c>
      <c r="C1258" s="893">
        <f>'MAL2T-2020A.XLS'!H953</f>
        <v>0</v>
      </c>
      <c r="D1258" s="893">
        <f>'MAL2T-2020A.XLS'!$H$953</f>
        <v>0</v>
      </c>
      <c r="E1258" s="287"/>
    </row>
    <row r="1259" spans="1:13" hidden="1">
      <c r="A1259" s="7" t="s">
        <v>314</v>
      </c>
      <c r="B1259" s="1080" t="s">
        <v>580</v>
      </c>
      <c r="C1259" s="893">
        <f>'MAL2T-2020A.XLS'!I953</f>
        <v>0</v>
      </c>
      <c r="D1259" s="893">
        <f>'MAL2T-2020A.XLS'!$I$953</f>
        <v>0</v>
      </c>
      <c r="E1259" s="287"/>
      <c r="M1259" s="7" t="s">
        <v>135</v>
      </c>
    </row>
    <row r="1260" spans="1:13" hidden="1">
      <c r="A1260" s="7" t="s">
        <v>314</v>
      </c>
      <c r="B1260" s="1080" t="s">
        <v>59</v>
      </c>
      <c r="C1260" s="893">
        <f>'MAL2T-2020A.XLS'!J953</f>
        <v>0</v>
      </c>
      <c r="D1260" s="893">
        <f>'MAL2T-2020A.XLS'!$J$953</f>
        <v>0</v>
      </c>
      <c r="E1260" s="287"/>
    </row>
    <row r="1261" spans="1:13" hidden="1">
      <c r="A1261" s="7" t="s">
        <v>314</v>
      </c>
      <c r="B1261" s="65" t="s">
        <v>696</v>
      </c>
      <c r="C1261" s="893">
        <f>'MAL2T-2020A.XLS'!K953</f>
        <v>0</v>
      </c>
      <c r="D1261" s="893">
        <f>'MAL2T-2020A.XLS'!$K$953</f>
        <v>0</v>
      </c>
      <c r="E1261" s="287"/>
    </row>
    <row r="1262" spans="1:13" hidden="1">
      <c r="A1262" s="7" t="s">
        <v>314</v>
      </c>
      <c r="B1262" s="1080"/>
      <c r="C1262" s="893"/>
      <c r="D1262" s="893"/>
      <c r="E1262" s="287"/>
    </row>
    <row r="1263" spans="1:13" hidden="1">
      <c r="A1263" s="7" t="s">
        <v>314</v>
      </c>
      <c r="B1263" s="1082" t="s">
        <v>101</v>
      </c>
      <c r="C1263" s="893" t="str">
        <f>'MAL2T-2020A.XLS'!G958</f>
        <v/>
      </c>
      <c r="D1263" s="893"/>
      <c r="E1263" s="287"/>
    </row>
    <row r="1264" spans="1:13" hidden="1">
      <c r="A1264" s="7" t="s">
        <v>314</v>
      </c>
      <c r="B1264" s="380"/>
      <c r="C1264" s="893"/>
      <c r="D1264" s="893"/>
      <c r="E1264" s="287"/>
    </row>
    <row r="1265" spans="1:5" hidden="1">
      <c r="A1265" s="7" t="s">
        <v>314</v>
      </c>
      <c r="B1265" s="380"/>
      <c r="C1265" s="893"/>
      <c r="D1265" s="893"/>
      <c r="E1265" s="287"/>
    </row>
    <row r="1266" spans="1:5">
      <c r="A1266" s="7" t="s">
        <v>1091</v>
      </c>
      <c r="B1266" s="83"/>
      <c r="C1266" s="49"/>
      <c r="D1266" s="49"/>
    </row>
    <row r="1267" spans="1:5">
      <c r="A1267" s="7" t="s">
        <v>1091</v>
      </c>
      <c r="B1267" s="71" t="s">
        <v>669</v>
      </c>
      <c r="C1267" s="50"/>
      <c r="D1267" s="50"/>
      <c r="E1267" s="51"/>
    </row>
    <row r="1268" spans="1:5">
      <c r="A1268" s="7" t="s">
        <v>1091</v>
      </c>
      <c r="B1268" s="88" t="s">
        <v>938</v>
      </c>
      <c r="C1268" s="50"/>
      <c r="D1268" s="50"/>
      <c r="E1268" s="51"/>
    </row>
    <row r="1269" spans="1:5">
      <c r="A1269" s="7" t="s">
        <v>1091</v>
      </c>
      <c r="B1269" s="83" t="s">
        <v>211</v>
      </c>
      <c r="C1269" s="50"/>
      <c r="D1269" s="50"/>
      <c r="E1269" s="51"/>
    </row>
    <row r="1270" spans="1:5">
      <c r="A1270" s="7" t="s">
        <v>1091</v>
      </c>
      <c r="B1270" s="289" t="s">
        <v>431</v>
      </c>
      <c r="C1270" s="45">
        <f>'MAL2T-2020A.XLS'!E966</f>
        <v>0</v>
      </c>
      <c r="D1270" s="45">
        <f>'MAL2T-2020A.XLS'!$E$966</f>
        <v>0</v>
      </c>
    </row>
    <row r="1271" spans="1:5">
      <c r="A1271" s="7" t="s">
        <v>1091</v>
      </c>
      <c r="B1271" s="289" t="s">
        <v>432</v>
      </c>
      <c r="C1271" s="45">
        <f>'MAL2T-2020A.XLS'!F966</f>
        <v>0</v>
      </c>
      <c r="D1271" s="45">
        <f>'MAL2T-2020A.XLS'!$F$966</f>
        <v>0</v>
      </c>
    </row>
    <row r="1272" spans="1:5">
      <c r="A1272" s="7" t="s">
        <v>1091</v>
      </c>
      <c r="B1272" s="289" t="s">
        <v>433</v>
      </c>
      <c r="C1272" s="45">
        <f>'MAL2T-2020A.XLS'!G966</f>
        <v>0</v>
      </c>
      <c r="D1272" s="45">
        <f>'MAL2T-2020A.XLS'!$G$966</f>
        <v>0</v>
      </c>
    </row>
    <row r="1273" spans="1:5">
      <c r="A1273" s="7" t="s">
        <v>1091</v>
      </c>
      <c r="B1273" s="289" t="s">
        <v>434</v>
      </c>
      <c r="C1273" s="45">
        <f>'MAL2T-2020A.XLS'!H966</f>
        <v>0</v>
      </c>
      <c r="D1273" s="45">
        <f>'MAL2T-2020A.XLS'!$H$966</f>
        <v>0</v>
      </c>
    </row>
    <row r="1274" spans="1:5">
      <c r="A1274" s="7" t="s">
        <v>1091</v>
      </c>
      <c r="B1274" s="84" t="s">
        <v>120</v>
      </c>
      <c r="C1274" s="76">
        <f>'MAL2T-2020A.XLS'!I966</f>
        <v>0</v>
      </c>
      <c r="D1274" s="76">
        <f>'MAL2T-2020A.XLS'!$I$966</f>
        <v>0</v>
      </c>
      <c r="E1274" s="51"/>
    </row>
    <row r="1275" spans="1:5">
      <c r="A1275" s="7" t="s">
        <v>1091</v>
      </c>
      <c r="B1275" s="51"/>
      <c r="C1275" s="51"/>
      <c r="D1275" s="51"/>
      <c r="E1275" s="51"/>
    </row>
    <row r="1276" spans="1:5">
      <c r="A1276" s="7" t="s">
        <v>1091</v>
      </c>
      <c r="B1276" s="89" t="s">
        <v>212</v>
      </c>
      <c r="C1276" s="50"/>
      <c r="D1276" s="50"/>
      <c r="E1276" s="51"/>
    </row>
    <row r="1277" spans="1:5">
      <c r="A1277" s="7" t="s">
        <v>1091</v>
      </c>
      <c r="B1277" s="289" t="s">
        <v>431</v>
      </c>
      <c r="C1277" s="45">
        <f>'MAL2T-2020A.XLS'!E967</f>
        <v>0</v>
      </c>
      <c r="D1277" s="45">
        <f>'MAL2T-2020A.XLS'!$E$967</f>
        <v>0</v>
      </c>
    </row>
    <row r="1278" spans="1:5">
      <c r="A1278" s="7" t="s">
        <v>1091</v>
      </c>
      <c r="B1278" s="289" t="s">
        <v>432</v>
      </c>
      <c r="C1278" s="45">
        <f>'MAL2T-2020A.XLS'!F967</f>
        <v>0</v>
      </c>
      <c r="D1278" s="45">
        <f>'MAL2T-2020A.XLS'!$F$967</f>
        <v>0</v>
      </c>
    </row>
    <row r="1279" spans="1:5">
      <c r="A1279" s="7" t="s">
        <v>1091</v>
      </c>
      <c r="B1279" s="289" t="s">
        <v>433</v>
      </c>
      <c r="C1279" s="45">
        <f>'MAL2T-2020A.XLS'!G967</f>
        <v>0</v>
      </c>
      <c r="D1279" s="45">
        <f>'MAL2T-2020A.XLS'!$G$967</f>
        <v>0</v>
      </c>
    </row>
    <row r="1280" spans="1:5">
      <c r="A1280" s="7" t="s">
        <v>1091</v>
      </c>
      <c r="B1280" s="289" t="s">
        <v>434</v>
      </c>
      <c r="C1280" s="45">
        <f>'MAL2T-2020A.XLS'!H967</f>
        <v>0</v>
      </c>
      <c r="D1280" s="45">
        <f>'MAL2T-2020A.XLS'!$H$967</f>
        <v>0</v>
      </c>
    </row>
    <row r="1281" spans="1:5">
      <c r="A1281" s="7" t="s">
        <v>1091</v>
      </c>
      <c r="B1281" s="84" t="s">
        <v>435</v>
      </c>
      <c r="C1281" s="76">
        <f>'MAL2T-2020A.XLS'!I967</f>
        <v>0</v>
      </c>
      <c r="D1281" s="76">
        <f>'MAL2T-2020A.XLS'!$I$967</f>
        <v>0</v>
      </c>
      <c r="E1281" s="51"/>
    </row>
    <row r="1282" spans="1:5">
      <c r="A1282" s="7" t="s">
        <v>1091</v>
      </c>
    </row>
    <row r="1283" spans="1:5">
      <c r="A1283" s="7" t="s">
        <v>1091</v>
      </c>
      <c r="B1283" s="380" t="s">
        <v>1292</v>
      </c>
      <c r="C1283" s="50"/>
      <c r="D1283" s="50"/>
      <c r="E1283" s="51"/>
    </row>
    <row r="1284" spans="1:5">
      <c r="A1284" s="7" t="s">
        <v>1091</v>
      </c>
      <c r="B1284" s="289" t="s">
        <v>431</v>
      </c>
      <c r="C1284" s="45">
        <f>'MAL2T-2020A.XLS'!E968</f>
        <v>0</v>
      </c>
    </row>
    <row r="1285" spans="1:5">
      <c r="A1285" s="7" t="s">
        <v>1091</v>
      </c>
      <c r="B1285" s="289" t="s">
        <v>432</v>
      </c>
      <c r="C1285" s="45">
        <f>'MAL2T-2020A.XLS'!F968</f>
        <v>0</v>
      </c>
    </row>
    <row r="1286" spans="1:5">
      <c r="A1286" s="7" t="s">
        <v>1091</v>
      </c>
      <c r="B1286" s="289" t="s">
        <v>433</v>
      </c>
      <c r="C1286" s="45">
        <f>'MAL2T-2020A.XLS'!G968</f>
        <v>0</v>
      </c>
    </row>
    <row r="1287" spans="1:5">
      <c r="A1287" s="7" t="s">
        <v>1091</v>
      </c>
      <c r="B1287" s="289" t="s">
        <v>434</v>
      </c>
      <c r="C1287" s="45">
        <f>'MAL2T-2020A.XLS'!H968</f>
        <v>0</v>
      </c>
    </row>
    <row r="1288" spans="1:5">
      <c r="A1288" s="7" t="s">
        <v>1091</v>
      </c>
      <c r="B1288" s="84" t="s">
        <v>141</v>
      </c>
      <c r="C1288" s="76">
        <f>'MAL2T-2020A.XLS'!I968</f>
        <v>0</v>
      </c>
      <c r="D1288" s="76"/>
      <c r="E1288" s="51"/>
    </row>
    <row r="1289" spans="1:5">
      <c r="A1289" s="7" t="s">
        <v>1091</v>
      </c>
      <c r="B1289" s="51"/>
      <c r="C1289" s="51"/>
      <c r="D1289" s="51"/>
      <c r="E1289" s="51"/>
    </row>
    <row r="1290" spans="1:5">
      <c r="A1290" s="7" t="s">
        <v>1091</v>
      </c>
      <c r="B1290" s="315" t="s">
        <v>545</v>
      </c>
      <c r="C1290" s="172"/>
      <c r="D1290" s="172"/>
      <c r="E1290" s="51"/>
    </row>
    <row r="1291" spans="1:5">
      <c r="A1291" s="7" t="s">
        <v>1091</v>
      </c>
      <c r="B1291" s="316" t="s">
        <v>1127</v>
      </c>
      <c r="C1291" s="35"/>
      <c r="D1291" s="35"/>
      <c r="E1291" s="51"/>
    </row>
    <row r="1292" spans="1:5">
      <c r="A1292" s="7" t="s">
        <v>1091</v>
      </c>
      <c r="B1292" s="317" t="s">
        <v>548</v>
      </c>
      <c r="C1292" s="314"/>
      <c r="D1292" s="314"/>
      <c r="E1292" s="51"/>
    </row>
    <row r="1293" spans="1:5">
      <c r="A1293" s="7" t="s">
        <v>1091</v>
      </c>
      <c r="B1293" s="318" t="s">
        <v>549</v>
      </c>
      <c r="C1293" s="314"/>
      <c r="D1293" s="314"/>
      <c r="E1293" s="51"/>
    </row>
    <row r="1294" spans="1:5">
      <c r="A1294" s="7" t="s">
        <v>1091</v>
      </c>
      <c r="B1294" s="121" t="s">
        <v>608</v>
      </c>
      <c r="C1294" s="122">
        <f>'MAL2T-2020A.XLS'!E978</f>
        <v>0</v>
      </c>
      <c r="D1294" s="122">
        <f>'MAL2T-2020A.XLS'!$E$978</f>
        <v>0</v>
      </c>
      <c r="E1294" s="51"/>
    </row>
    <row r="1295" spans="1:5">
      <c r="A1295" s="7" t="s">
        <v>1091</v>
      </c>
      <c r="B1295" s="84" t="s">
        <v>439</v>
      </c>
      <c r="C1295" s="76">
        <f>'MAL2T-2020A.XLS'!E979</f>
        <v>0</v>
      </c>
      <c r="D1295" s="76">
        <f>'MAL2T-2020A.XLS'!$E$979</f>
        <v>0</v>
      </c>
      <c r="E1295" s="51"/>
    </row>
    <row r="1296" spans="1:5">
      <c r="A1296" s="7" t="s">
        <v>1091</v>
      </c>
      <c r="B1296" s="84" t="s">
        <v>437</v>
      </c>
      <c r="C1296" s="76">
        <f>'MAL2T-2020A.XLS'!E980</f>
        <v>0</v>
      </c>
      <c r="D1296" s="76">
        <f>'MAL2T-2020A.XLS'!$E$980</f>
        <v>0</v>
      </c>
      <c r="E1296" s="51"/>
    </row>
    <row r="1297" spans="1:5">
      <c r="A1297" s="7" t="s">
        <v>1091</v>
      </c>
      <c r="B1297" s="66"/>
      <c r="C1297" s="44"/>
      <c r="D1297" s="44"/>
      <c r="E1297" s="51"/>
    </row>
    <row r="1298" spans="1:5">
      <c r="A1298" s="7" t="s">
        <v>1091</v>
      </c>
      <c r="B1298" s="66"/>
      <c r="C1298" s="44"/>
      <c r="D1298" s="44"/>
      <c r="E1298" s="51"/>
    </row>
    <row r="1299" spans="1:5">
      <c r="A1299" s="7" t="s">
        <v>1091</v>
      </c>
      <c r="B1299" s="66"/>
      <c r="C1299" s="44"/>
      <c r="D1299" s="44"/>
      <c r="E1299" s="51"/>
    </row>
    <row r="1300" spans="1:5">
      <c r="A1300" s="7" t="s">
        <v>1091</v>
      </c>
      <c r="C1300" s="46"/>
      <c r="D1300" s="46"/>
    </row>
    <row r="1301" spans="1:5" ht="25.5">
      <c r="A1301" s="7" t="s">
        <v>1091</v>
      </c>
      <c r="B1301" s="71" t="s">
        <v>1126</v>
      </c>
      <c r="C1301" s="50"/>
      <c r="D1301" s="50"/>
      <c r="E1301" s="51"/>
    </row>
    <row r="1302" spans="1:5">
      <c r="A1302" s="7" t="s">
        <v>1091</v>
      </c>
      <c r="B1302" s="88" t="s">
        <v>667</v>
      </c>
      <c r="C1302" s="50"/>
      <c r="D1302" s="50"/>
      <c r="E1302" s="51"/>
    </row>
    <row r="1303" spans="1:5">
      <c r="A1303" s="7" t="s">
        <v>1091</v>
      </c>
      <c r="B1303" s="83" t="s">
        <v>211</v>
      </c>
      <c r="C1303" s="50">
        <f>'MAL2T-2020A.XLS'!$G$988</f>
        <v>0</v>
      </c>
      <c r="D1303" s="50">
        <f>'MAL2T-2020A.XLS'!$G$988</f>
        <v>0</v>
      </c>
      <c r="E1303" s="51"/>
    </row>
    <row r="1304" spans="1:5">
      <c r="A1304" s="7" t="s">
        <v>1091</v>
      </c>
      <c r="B1304" s="89" t="s">
        <v>212</v>
      </c>
      <c r="C1304" s="50">
        <f>'MAL2T-2020A.XLS'!$G$989</f>
        <v>0</v>
      </c>
      <c r="D1304" s="50">
        <f>'MAL2T-2020A.XLS'!$G$989</f>
        <v>0</v>
      </c>
      <c r="E1304" s="51"/>
    </row>
    <row r="1305" spans="1:5">
      <c r="A1305" s="7" t="s">
        <v>1091</v>
      </c>
      <c r="B1305" s="84" t="s">
        <v>141</v>
      </c>
      <c r="C1305" s="76">
        <f>'MAL2T-2020A.XLS'!$G$990</f>
        <v>0</v>
      </c>
      <c r="D1305" s="76">
        <f>'MAL2T-2020A.XLS'!$G$990</f>
        <v>0</v>
      </c>
      <c r="E1305" s="51"/>
    </row>
    <row r="1306" spans="1:5">
      <c r="A1306" s="7" t="s">
        <v>1091</v>
      </c>
      <c r="B1306" s="88" t="s">
        <v>668</v>
      </c>
      <c r="C1306" s="53"/>
      <c r="D1306" s="53"/>
      <c r="E1306" s="51"/>
    </row>
    <row r="1307" spans="1:5">
      <c r="A1307" s="7" t="s">
        <v>1091</v>
      </c>
      <c r="B1307" s="83" t="s">
        <v>211</v>
      </c>
      <c r="C1307" s="50">
        <f>'MAL2T-2020A.XLS'!$H$988</f>
        <v>0</v>
      </c>
      <c r="D1307" s="50">
        <f>'MAL2T-2020A.XLS'!$H$988</f>
        <v>0</v>
      </c>
      <c r="E1307" s="51"/>
    </row>
    <row r="1308" spans="1:5">
      <c r="A1308" s="7" t="s">
        <v>1091</v>
      </c>
      <c r="B1308" s="89" t="s">
        <v>212</v>
      </c>
      <c r="C1308" s="50">
        <f>'MAL2T-2020A.XLS'!$H$989</f>
        <v>0</v>
      </c>
      <c r="D1308" s="50">
        <f>'MAL2T-2020A.XLS'!$H$989</f>
        <v>0</v>
      </c>
      <c r="E1308" s="51"/>
    </row>
    <row r="1309" spans="1:5">
      <c r="A1309" s="7" t="s">
        <v>1091</v>
      </c>
      <c r="B1309" s="84" t="s">
        <v>141</v>
      </c>
      <c r="C1309" s="76">
        <f>'MAL2T-2020A.XLS'!$H$990</f>
        <v>0</v>
      </c>
      <c r="D1309" s="76">
        <f>'MAL2T-2020A.XLS'!$H$990</f>
        <v>0</v>
      </c>
      <c r="E1309" s="51"/>
    </row>
    <row r="1310" spans="1:5">
      <c r="A1310" s="7" t="s">
        <v>1091</v>
      </c>
      <c r="B1310" s="88" t="s">
        <v>609</v>
      </c>
      <c r="C1310" s="50"/>
      <c r="D1310" s="50"/>
      <c r="E1310" s="51"/>
    </row>
    <row r="1311" spans="1:5">
      <c r="A1311" s="7" t="s">
        <v>1091</v>
      </c>
      <c r="B1311" s="83" t="s">
        <v>211</v>
      </c>
      <c r="C1311" s="50">
        <f>'MAL2T-2020A.XLS'!$I$988</f>
        <v>0</v>
      </c>
      <c r="D1311" s="50">
        <f>'MAL2T-2020A.XLS'!$I$988</f>
        <v>0</v>
      </c>
      <c r="E1311" s="51"/>
    </row>
    <row r="1312" spans="1:5">
      <c r="A1312" s="7" t="s">
        <v>1091</v>
      </c>
      <c r="B1312" s="89" t="s">
        <v>212</v>
      </c>
      <c r="C1312" s="50">
        <f>'MAL2T-2020A.XLS'!$I$989</f>
        <v>0</v>
      </c>
      <c r="D1312" s="50">
        <f>'MAL2T-2020A.XLS'!$I$989</f>
        <v>0</v>
      </c>
      <c r="E1312" s="51"/>
    </row>
    <row r="1313" spans="1:12">
      <c r="A1313" s="7" t="s">
        <v>1091</v>
      </c>
      <c r="B1313" s="84" t="s">
        <v>141</v>
      </c>
      <c r="C1313" s="76">
        <f>'MAL2T-2020A.XLS'!$I$990</f>
        <v>0</v>
      </c>
      <c r="D1313" s="76">
        <f>'MAL2T-2020A.XLS'!$I$990</f>
        <v>0</v>
      </c>
      <c r="E1313" s="51"/>
    </row>
    <row r="1314" spans="1:12">
      <c r="A1314" s="7" t="s">
        <v>1091</v>
      </c>
      <c r="B1314" s="66"/>
      <c r="C1314" s="50"/>
      <c r="D1314" s="50"/>
      <c r="E1314" s="51"/>
    </row>
    <row r="1315" spans="1:12">
      <c r="A1315" s="7" t="s">
        <v>1091</v>
      </c>
      <c r="B1315" s="91" t="s">
        <v>495</v>
      </c>
      <c r="C1315" s="52" t="str">
        <f>'MAL2T-2020A.XLS'!$H$991</f>
        <v/>
      </c>
      <c r="D1315" s="52" t="str">
        <f>'MAL2T-2020A.XLS'!$H$991</f>
        <v/>
      </c>
      <c r="E1315" s="51"/>
    </row>
    <row r="1316" spans="1:12">
      <c r="A1316" s="7" t="s">
        <v>1091</v>
      </c>
      <c r="B1316" s="106"/>
      <c r="C1316" s="290"/>
      <c r="D1316" s="290"/>
      <c r="E1316" s="51"/>
      <c r="I1316" s="383" t="s">
        <v>135</v>
      </c>
      <c r="L1316" s="7" t="s">
        <v>135</v>
      </c>
    </row>
    <row r="1317" spans="1:12">
      <c r="A1317" s="7" t="s">
        <v>1091</v>
      </c>
      <c r="B1317" s="304" t="s">
        <v>1167</v>
      </c>
      <c r="C1317" s="76">
        <f>'MAL2T-2020A.XLS'!I993</f>
        <v>0</v>
      </c>
      <c r="D1317" s="76">
        <f>'MAL2T-2020A.XLS'!$I$993</f>
        <v>0</v>
      </c>
      <c r="E1317" s="51"/>
    </row>
    <row r="1318" spans="1:12">
      <c r="A1318" s="7" t="s">
        <v>1091</v>
      </c>
      <c r="B1318" s="106"/>
      <c r="C1318" s="888"/>
      <c r="D1318" s="888"/>
    </row>
    <row r="1319" spans="1:12">
      <c r="A1319" s="7" t="s">
        <v>1091</v>
      </c>
      <c r="B1319" s="106"/>
      <c r="C1319" s="888"/>
      <c r="D1319" s="888"/>
    </row>
    <row r="1320" spans="1:12" ht="25.5">
      <c r="A1320" s="7" t="s">
        <v>1091</v>
      </c>
      <c r="B1320" s="71" t="s">
        <v>878</v>
      </c>
      <c r="C1320" s="50"/>
      <c r="D1320" s="50"/>
      <c r="E1320" s="51"/>
      <c r="F1320" s="51"/>
    </row>
    <row r="1321" spans="1:12">
      <c r="A1321" s="7" t="s">
        <v>1091</v>
      </c>
      <c r="B1321" s="85" t="s">
        <v>395</v>
      </c>
      <c r="C1321" s="50"/>
      <c r="D1321" s="50"/>
      <c r="E1321" s="51"/>
      <c r="F1321" s="51"/>
    </row>
    <row r="1322" spans="1:12">
      <c r="A1322" s="7" t="s">
        <v>1091</v>
      </c>
      <c r="B1322" s="83" t="s">
        <v>211</v>
      </c>
      <c r="C1322" s="50">
        <f>'MAL2T-2020A.XLS'!$F$1005</f>
        <v>0</v>
      </c>
      <c r="D1322" s="50">
        <f>'MAL2T-2020A.XLS'!$F$1005</f>
        <v>0</v>
      </c>
      <c r="E1322" s="51"/>
      <c r="F1322" s="51"/>
    </row>
    <row r="1323" spans="1:12">
      <c r="A1323" s="7" t="s">
        <v>1091</v>
      </c>
      <c r="B1323" s="89" t="s">
        <v>212</v>
      </c>
      <c r="C1323" s="50">
        <f>'MAL2T-2020A.XLS'!$F$1006</f>
        <v>0</v>
      </c>
      <c r="D1323" s="50">
        <f>'MAL2T-2020A.XLS'!$F$1006</f>
        <v>0</v>
      </c>
      <c r="E1323" s="51"/>
      <c r="F1323" s="51"/>
    </row>
    <row r="1324" spans="1:12">
      <c r="A1324" s="7" t="s">
        <v>1091</v>
      </c>
      <c r="B1324" s="84" t="s">
        <v>114</v>
      </c>
      <c r="C1324" s="76">
        <f>'MAL2T-2020A.XLS'!$F$1007</f>
        <v>0</v>
      </c>
      <c r="D1324" s="76">
        <f>'MAL2T-2020A.XLS'!$F$1007</f>
        <v>0</v>
      </c>
      <c r="E1324" s="51"/>
      <c r="F1324" s="51"/>
    </row>
    <row r="1325" spans="1:12">
      <c r="A1325" s="7" t="s">
        <v>1091</v>
      </c>
      <c r="B1325" s="85" t="s">
        <v>396</v>
      </c>
      <c r="C1325" s="50"/>
      <c r="D1325" s="50"/>
      <c r="E1325" s="51"/>
      <c r="F1325" s="51"/>
    </row>
    <row r="1326" spans="1:12">
      <c r="A1326" s="7" t="s">
        <v>1091</v>
      </c>
      <c r="B1326" s="83" t="s">
        <v>211</v>
      </c>
      <c r="C1326" s="50">
        <f>'MAL2T-2020A.XLS'!$G$1005</f>
        <v>0</v>
      </c>
      <c r="D1326" s="50">
        <f>'MAL2T-2020A.XLS'!$G$1005</f>
        <v>0</v>
      </c>
      <c r="E1326" s="51"/>
      <c r="F1326" s="51"/>
    </row>
    <row r="1327" spans="1:12">
      <c r="A1327" s="7" t="s">
        <v>1091</v>
      </c>
      <c r="B1327" s="89" t="s">
        <v>212</v>
      </c>
      <c r="C1327" s="50">
        <f>'MAL2T-2020A.XLS'!$G$1006</f>
        <v>0</v>
      </c>
      <c r="D1327" s="50">
        <f>'MAL2T-2020A.XLS'!$G$1006</f>
        <v>0</v>
      </c>
      <c r="E1327" s="51"/>
      <c r="F1327" s="51"/>
    </row>
    <row r="1328" spans="1:12">
      <c r="A1328" s="7" t="s">
        <v>1091</v>
      </c>
      <c r="B1328" s="84" t="s">
        <v>114</v>
      </c>
      <c r="C1328" s="76">
        <f>'MAL2T-2020A.XLS'!$G$1007</f>
        <v>0</v>
      </c>
      <c r="D1328" s="76">
        <f>'MAL2T-2020A.XLS'!$G$1007</f>
        <v>0</v>
      </c>
      <c r="E1328" s="51"/>
      <c r="F1328" s="51"/>
    </row>
    <row r="1329" spans="1:6">
      <c r="A1329" s="7" t="s">
        <v>1091</v>
      </c>
      <c r="B1329" s="85" t="s">
        <v>397</v>
      </c>
      <c r="C1329" s="50"/>
      <c r="D1329" s="50"/>
      <c r="E1329" s="51"/>
      <c r="F1329" s="51"/>
    </row>
    <row r="1330" spans="1:6">
      <c r="A1330" s="7" t="s">
        <v>1091</v>
      </c>
      <c r="B1330" s="83" t="s">
        <v>211</v>
      </c>
      <c r="C1330" s="50">
        <f>'MAL2T-2020A.XLS'!$H$1005</f>
        <v>0</v>
      </c>
      <c r="D1330" s="50">
        <f>'MAL2T-2020A.XLS'!$H$1005</f>
        <v>0</v>
      </c>
      <c r="E1330" s="51"/>
      <c r="F1330" s="51"/>
    </row>
    <row r="1331" spans="1:6">
      <c r="A1331" s="7" t="s">
        <v>1091</v>
      </c>
      <c r="B1331" s="89" t="s">
        <v>212</v>
      </c>
      <c r="C1331" s="50">
        <f>'MAL2T-2020A.XLS'!$H$1006</f>
        <v>0</v>
      </c>
      <c r="D1331" s="50">
        <f>'MAL2T-2020A.XLS'!$H$1006</f>
        <v>0</v>
      </c>
      <c r="E1331" s="51"/>
      <c r="F1331" s="51"/>
    </row>
    <row r="1332" spans="1:6">
      <c r="A1332" s="7" t="s">
        <v>1091</v>
      </c>
      <c r="B1332" s="84" t="s">
        <v>114</v>
      </c>
      <c r="C1332" s="76">
        <f>'MAL2T-2020A.XLS'!$H$1007</f>
        <v>0</v>
      </c>
      <c r="D1332" s="76">
        <f>'MAL2T-2020A.XLS'!$H$1007</f>
        <v>0</v>
      </c>
      <c r="E1332" s="51"/>
      <c r="F1332" s="51"/>
    </row>
    <row r="1333" spans="1:6">
      <c r="A1333" s="7" t="s">
        <v>1091</v>
      </c>
      <c r="B1333" s="85" t="s">
        <v>398</v>
      </c>
      <c r="C1333" s="50"/>
      <c r="D1333" s="50"/>
      <c r="E1333" s="51"/>
      <c r="F1333" s="51"/>
    </row>
    <row r="1334" spans="1:6">
      <c r="A1334" s="7" t="s">
        <v>1091</v>
      </c>
      <c r="B1334" s="83" t="s">
        <v>211</v>
      </c>
      <c r="C1334" s="50">
        <f>'MAL2T-2020A.XLS'!$I$1005</f>
        <v>0</v>
      </c>
      <c r="D1334" s="50">
        <f>'MAL2T-2020A.XLS'!$I$1005</f>
        <v>0</v>
      </c>
      <c r="E1334" s="51"/>
      <c r="F1334" s="51"/>
    </row>
    <row r="1335" spans="1:6">
      <c r="A1335" s="7" t="s">
        <v>1091</v>
      </c>
      <c r="B1335" s="89" t="s">
        <v>212</v>
      </c>
      <c r="C1335" s="50">
        <f>'MAL2T-2020A.XLS'!$I$1006</f>
        <v>0</v>
      </c>
      <c r="D1335" s="50">
        <f>'MAL2T-2020A.XLS'!$I$1006</f>
        <v>0</v>
      </c>
      <c r="E1335" s="51"/>
      <c r="F1335" s="51"/>
    </row>
    <row r="1336" spans="1:6">
      <c r="A1336" s="7" t="s">
        <v>1091</v>
      </c>
      <c r="B1336" s="84" t="s">
        <v>114</v>
      </c>
      <c r="C1336" s="76">
        <f>'MAL2T-2020A.XLS'!$I$1007</f>
        <v>0</v>
      </c>
      <c r="D1336" s="76">
        <f>'MAL2T-2020A.XLS'!$I$1007</f>
        <v>0</v>
      </c>
      <c r="E1336" s="51"/>
      <c r="F1336" s="51"/>
    </row>
    <row r="1337" spans="1:6">
      <c r="A1337" s="7" t="s">
        <v>1091</v>
      </c>
      <c r="B1337" s="85" t="s">
        <v>399</v>
      </c>
      <c r="C1337" s="50"/>
      <c r="D1337" s="50"/>
      <c r="E1337" s="51"/>
      <c r="F1337" s="51"/>
    </row>
    <row r="1338" spans="1:6">
      <c r="A1338" s="7" t="s">
        <v>1091</v>
      </c>
      <c r="B1338" s="83" t="s">
        <v>211</v>
      </c>
      <c r="C1338" s="50">
        <f>'MAL2T-2020A.XLS'!$J$1005</f>
        <v>0</v>
      </c>
      <c r="D1338" s="50">
        <f>'MAL2T-2020A.XLS'!$J$1005</f>
        <v>0</v>
      </c>
      <c r="E1338" s="51"/>
      <c r="F1338" s="51"/>
    </row>
    <row r="1339" spans="1:6">
      <c r="A1339" s="7" t="s">
        <v>1091</v>
      </c>
      <c r="B1339" s="89" t="s">
        <v>212</v>
      </c>
      <c r="C1339" s="50">
        <f>'MAL2T-2020A.XLS'!$J$1006</f>
        <v>0</v>
      </c>
      <c r="D1339" s="50">
        <f>'MAL2T-2020A.XLS'!$J$1006</f>
        <v>0</v>
      </c>
      <c r="E1339" s="51"/>
      <c r="F1339" s="51"/>
    </row>
    <row r="1340" spans="1:6">
      <c r="A1340" s="7" t="s">
        <v>1091</v>
      </c>
      <c r="B1340" s="84" t="s">
        <v>114</v>
      </c>
      <c r="C1340" s="76">
        <f>'MAL2T-2020A.XLS'!$J$1007</f>
        <v>0</v>
      </c>
      <c r="D1340" s="76">
        <f>'MAL2T-2020A.XLS'!$J$1007</f>
        <v>0</v>
      </c>
      <c r="E1340" s="51"/>
      <c r="F1340" s="51"/>
    </row>
    <row r="1341" spans="1:6">
      <c r="A1341" s="7" t="s">
        <v>1091</v>
      </c>
      <c r="B1341" s="85" t="s">
        <v>400</v>
      </c>
      <c r="C1341" s="50"/>
      <c r="D1341" s="50"/>
      <c r="E1341" s="51"/>
      <c r="F1341" s="51"/>
    </row>
    <row r="1342" spans="1:6">
      <c r="A1342" s="7" t="s">
        <v>1091</v>
      </c>
      <c r="B1342" s="83" t="s">
        <v>211</v>
      </c>
      <c r="C1342" s="50">
        <f>'MAL2T-2020A.XLS'!$K$1005</f>
        <v>0</v>
      </c>
      <c r="D1342" s="50">
        <f>'MAL2T-2020A.XLS'!$K$1005</f>
        <v>0</v>
      </c>
      <c r="E1342" s="51"/>
      <c r="F1342" s="51"/>
    </row>
    <row r="1343" spans="1:6">
      <c r="A1343" s="7" t="s">
        <v>1091</v>
      </c>
      <c r="B1343" s="89" t="s">
        <v>212</v>
      </c>
      <c r="C1343" s="50">
        <f>'MAL2T-2020A.XLS'!$K$1006</f>
        <v>0</v>
      </c>
      <c r="D1343" s="50">
        <f>'MAL2T-2020A.XLS'!$K$1006</f>
        <v>0</v>
      </c>
      <c r="E1343" s="51"/>
      <c r="F1343" s="51"/>
    </row>
    <row r="1344" spans="1:6">
      <c r="A1344" s="7" t="s">
        <v>1091</v>
      </c>
      <c r="B1344" s="84" t="s">
        <v>114</v>
      </c>
      <c r="C1344" s="76">
        <f>'MAL2T-2020A.XLS'!$K$1007</f>
        <v>0</v>
      </c>
      <c r="D1344" s="76">
        <f>'MAL2T-2020A.XLS'!$K$1007</f>
        <v>0</v>
      </c>
      <c r="E1344" s="51"/>
      <c r="F1344" s="51"/>
    </row>
    <row r="1345" spans="1:6">
      <c r="A1345" s="7" t="s">
        <v>1091</v>
      </c>
      <c r="B1345" s="85" t="s">
        <v>296</v>
      </c>
      <c r="C1345" s="50"/>
      <c r="D1345" s="50"/>
      <c r="E1345" s="51"/>
      <c r="F1345" s="51"/>
    </row>
    <row r="1346" spans="1:6">
      <c r="A1346" s="7" t="s">
        <v>1091</v>
      </c>
      <c r="B1346" s="83" t="s">
        <v>211</v>
      </c>
      <c r="C1346" s="50">
        <f>'MAL2T-2020A.XLS'!$L$1005</f>
        <v>0</v>
      </c>
      <c r="D1346" s="50">
        <f>'MAL2T-2020A.XLS'!$L$1005</f>
        <v>0</v>
      </c>
      <c r="E1346" s="51"/>
      <c r="F1346" s="51"/>
    </row>
    <row r="1347" spans="1:6">
      <c r="A1347" s="7" t="s">
        <v>1091</v>
      </c>
      <c r="B1347" s="89" t="s">
        <v>212</v>
      </c>
      <c r="C1347" s="50">
        <f>'MAL2T-2020A.XLS'!$L$1006</f>
        <v>0</v>
      </c>
      <c r="D1347" s="50">
        <f>'MAL2T-2020A.XLS'!$L$1006</f>
        <v>0</v>
      </c>
      <c r="E1347" s="51"/>
      <c r="F1347" s="51"/>
    </row>
    <row r="1348" spans="1:6">
      <c r="A1348" s="7" t="s">
        <v>1091</v>
      </c>
      <c r="B1348" s="84" t="s">
        <v>114</v>
      </c>
      <c r="C1348" s="76">
        <f>'MAL2T-2020A.XLS'!$L$1007</f>
        <v>0</v>
      </c>
      <c r="D1348" s="76">
        <f>'MAL2T-2020A.XLS'!$L$1007</f>
        <v>0</v>
      </c>
      <c r="E1348" s="51"/>
      <c r="F1348" s="51"/>
    </row>
    <row r="1349" spans="1:6">
      <c r="A1349" s="7" t="s">
        <v>1091</v>
      </c>
      <c r="B1349" s="92"/>
      <c r="C1349" s="50"/>
      <c r="D1349" s="50"/>
      <c r="E1349" s="51"/>
      <c r="F1349" s="51"/>
    </row>
    <row r="1350" spans="1:6">
      <c r="A1350" s="7" t="s">
        <v>1091</v>
      </c>
      <c r="B1350" s="65" t="s">
        <v>877</v>
      </c>
      <c r="C1350" s="50"/>
      <c r="D1350" s="50"/>
      <c r="E1350" s="51"/>
      <c r="F1350" s="51"/>
    </row>
    <row r="1351" spans="1:6">
      <c r="A1351" s="7" t="s">
        <v>1091</v>
      </c>
      <c r="B1351" s="92" t="s">
        <v>663</v>
      </c>
      <c r="C1351" s="50">
        <f>'MAL2T-2020A.XLS'!$D$1017</f>
        <v>0</v>
      </c>
      <c r="D1351" s="50">
        <f>'MAL2T-2020A.XLS'!$D$1017</f>
        <v>0</v>
      </c>
      <c r="E1351" s="51"/>
      <c r="F1351" s="51"/>
    </row>
    <row r="1352" spans="1:6">
      <c r="A1352" s="7" t="s">
        <v>1091</v>
      </c>
      <c r="B1352" s="92" t="str">
        <f>'MAL2T-2020A.XLS'!E1016</f>
        <v>2 uker-2 md.</v>
      </c>
      <c r="C1352" s="50">
        <f>'MAL2T-2020A.XLS'!$E$1017</f>
        <v>0</v>
      </c>
      <c r="D1352" s="50">
        <f>'MAL2T-2020A.XLS'!$E$1017</f>
        <v>0</v>
      </c>
      <c r="E1352" s="51"/>
      <c r="F1352" s="51"/>
    </row>
    <row r="1353" spans="1:6">
      <c r="A1353" s="7" t="s">
        <v>1091</v>
      </c>
      <c r="B1353" s="92" t="str">
        <f>'MAL2T-2020A.XLS'!F1016</f>
        <v xml:space="preserve"> 2-4 md.</v>
      </c>
      <c r="C1353" s="50">
        <f>'MAL2T-2020A.XLS'!$F$1017</f>
        <v>0</v>
      </c>
      <c r="D1353" s="50">
        <f>'MAL2T-2020A.XLS'!$F$1017</f>
        <v>0</v>
      </c>
      <c r="E1353" s="51"/>
      <c r="F1353" s="51"/>
    </row>
    <row r="1354" spans="1:6">
      <c r="A1354" s="7" t="s">
        <v>1091</v>
      </c>
      <c r="B1354" s="92" t="str">
        <f>'MAL2T-2020A.XLS'!G1016</f>
        <v>4- 6 md.</v>
      </c>
      <c r="C1354" s="50">
        <f>'MAL2T-2020A.XLS'!$G$1017</f>
        <v>0</v>
      </c>
      <c r="D1354" s="50">
        <f>'MAL2T-2020A.XLS'!$G$1017</f>
        <v>0</v>
      </c>
      <c r="E1354" s="51"/>
      <c r="F1354" s="51"/>
    </row>
    <row r="1355" spans="1:6">
      <c r="A1355" s="7" t="s">
        <v>1091</v>
      </c>
      <c r="B1355" s="92" t="str">
        <f>'MAL2T-2020A.XLS'!H1016</f>
        <v>6-12 md.</v>
      </c>
      <c r="C1355" s="50">
        <f>'MAL2T-2020A.XLS'!$H$1017</f>
        <v>0</v>
      </c>
      <c r="D1355" s="50">
        <f>'MAL2T-2020A.XLS'!$H$1017</f>
        <v>0</v>
      </c>
      <c r="E1355" s="51"/>
      <c r="F1355" s="51"/>
    </row>
    <row r="1356" spans="1:6">
      <c r="A1356" s="7" t="s">
        <v>1091</v>
      </c>
      <c r="B1356" s="92" t="str">
        <f>'MAL2T-2020A.XLS'!I1016</f>
        <v>&gt; 12 md.</v>
      </c>
      <c r="C1356" s="50">
        <f>'MAL2T-2020A.XLS'!$I$1017</f>
        <v>0</v>
      </c>
      <c r="D1356" s="50">
        <f>'MAL2T-2020A.XLS'!$I$1017</f>
        <v>0</v>
      </c>
      <c r="E1356" s="51"/>
      <c r="F1356" s="51"/>
    </row>
    <row r="1357" spans="1:6">
      <c r="A1357" s="7" t="s">
        <v>1091</v>
      </c>
      <c r="B1357" s="93" t="s">
        <v>452</v>
      </c>
      <c r="C1357" s="76">
        <f>'MAL2T-2020A.XLS'!$J$1017</f>
        <v>0</v>
      </c>
      <c r="D1357" s="76">
        <f>'MAL2T-2020A.XLS'!$J$1017</f>
        <v>0</v>
      </c>
      <c r="E1357" s="51"/>
      <c r="F1357" s="51"/>
    </row>
    <row r="1358" spans="1:6">
      <c r="A1358" s="7" t="s">
        <v>1091</v>
      </c>
      <c r="B1358" s="66" t="s">
        <v>697</v>
      </c>
      <c r="C1358" s="127">
        <f>'MAL2T-2020A.XLS'!$K$1017</f>
        <v>0</v>
      </c>
      <c r="D1358" s="127">
        <f>IF(D1351=0,0,D1351/D1357)</f>
        <v>0</v>
      </c>
      <c r="E1358" s="126" t="s">
        <v>950</v>
      </c>
      <c r="F1358" s="51" t="s">
        <v>133</v>
      </c>
    </row>
    <row r="1359" spans="1:6">
      <c r="A1359" s="7" t="s">
        <v>1091</v>
      </c>
      <c r="B1359" s="66"/>
      <c r="C1359" s="50"/>
      <c r="D1359" s="50"/>
      <c r="E1359" s="51"/>
      <c r="F1359" s="51"/>
    </row>
    <row r="1360" spans="1:6" hidden="1">
      <c r="A1360" s="51" t="s">
        <v>314</v>
      </c>
      <c r="B1360" s="71" t="s">
        <v>879</v>
      </c>
      <c r="C1360" s="50"/>
      <c r="D1360" s="50"/>
      <c r="E1360" s="51"/>
      <c r="F1360" s="51"/>
    </row>
    <row r="1361" spans="1:6" hidden="1">
      <c r="A1361" s="383" t="s">
        <v>314</v>
      </c>
      <c r="B1361" s="92" t="s">
        <v>663</v>
      </c>
      <c r="C1361" s="50">
        <f>'MAL2T-2020A.XLS'!$D$1024</f>
        <v>0</v>
      </c>
      <c r="D1361" s="50">
        <f>'MAL2T-2020A.XLS'!$D$1024</f>
        <v>0</v>
      </c>
      <c r="E1361" s="51"/>
      <c r="F1361" s="51"/>
    </row>
    <row r="1362" spans="1:6" hidden="1">
      <c r="A1362" s="383" t="s">
        <v>314</v>
      </c>
      <c r="B1362" s="92" t="str">
        <f>'MAL2T-2020A.XLS'!E1023</f>
        <v>2 uker-2 md.</v>
      </c>
      <c r="C1362" s="50">
        <f>'MAL2T-2020A.XLS'!$E$1024</f>
        <v>0</v>
      </c>
      <c r="D1362" s="50">
        <f>'MAL2T-2020A.XLS'!$E$1024</f>
        <v>0</v>
      </c>
      <c r="E1362" s="51"/>
      <c r="F1362" s="51"/>
    </row>
    <row r="1363" spans="1:6" hidden="1">
      <c r="A1363" s="383" t="s">
        <v>314</v>
      </c>
      <c r="B1363" s="92" t="str">
        <f>'MAL2T-2020A.XLS'!F1023</f>
        <v xml:space="preserve"> 2-4 md.</v>
      </c>
      <c r="C1363" s="50">
        <f>'MAL2T-2020A.XLS'!$F$1024</f>
        <v>0</v>
      </c>
      <c r="D1363" s="50">
        <f>'MAL2T-2020A.XLS'!$F$1024</f>
        <v>0</v>
      </c>
      <c r="E1363" s="51"/>
      <c r="F1363" s="51"/>
    </row>
    <row r="1364" spans="1:6" hidden="1">
      <c r="A1364" s="383" t="s">
        <v>314</v>
      </c>
      <c r="B1364" s="92" t="str">
        <f>'MAL2T-2020A.XLS'!G1023</f>
        <v>4- 6 md.</v>
      </c>
      <c r="C1364" s="50">
        <f>'MAL2T-2020A.XLS'!$G$1024</f>
        <v>0</v>
      </c>
      <c r="D1364" s="50">
        <f>'MAL2T-2020A.XLS'!$G$1024</f>
        <v>0</v>
      </c>
      <c r="E1364" s="51"/>
      <c r="F1364" s="51"/>
    </row>
    <row r="1365" spans="1:6" hidden="1">
      <c r="A1365" s="383" t="s">
        <v>314</v>
      </c>
      <c r="B1365" s="92" t="str">
        <f>'MAL2T-2020A.XLS'!H1023</f>
        <v>6-12 md.</v>
      </c>
      <c r="C1365" s="50">
        <f>'MAL2T-2020A.XLS'!$H$1024</f>
        <v>0</v>
      </c>
      <c r="D1365" s="50">
        <f>'MAL2T-2020A.XLS'!$H$1024</f>
        <v>0</v>
      </c>
      <c r="E1365" s="51"/>
      <c r="F1365" s="51"/>
    </row>
    <row r="1366" spans="1:6" hidden="1">
      <c r="A1366" s="383" t="s">
        <v>314</v>
      </c>
      <c r="B1366" s="92" t="str">
        <f>'MAL2T-2020A.XLS'!I1023</f>
        <v>&gt; 12 md.</v>
      </c>
      <c r="C1366" s="50">
        <f>'MAL2T-2020A.XLS'!$I$1024</f>
        <v>0</v>
      </c>
      <c r="D1366" s="50">
        <f>'MAL2T-2020A.XLS'!$I$1024</f>
        <v>0</v>
      </c>
      <c r="E1366" s="51"/>
      <c r="F1366" s="51"/>
    </row>
    <row r="1367" spans="1:6" hidden="1">
      <c r="A1367" s="383" t="s">
        <v>314</v>
      </c>
      <c r="B1367" s="93" t="s">
        <v>468</v>
      </c>
      <c r="C1367" s="76">
        <f>'MAL2T-2020A.XLS'!$J$1024</f>
        <v>0</v>
      </c>
      <c r="D1367" s="76">
        <f>'MAL2T-2020A.XLS'!$J$1024</f>
        <v>0</v>
      </c>
      <c r="E1367" s="51"/>
      <c r="F1367" s="51"/>
    </row>
    <row r="1368" spans="1:6" hidden="1">
      <c r="A1368" s="383" t="s">
        <v>314</v>
      </c>
      <c r="B1368" s="66" t="s">
        <v>697</v>
      </c>
      <c r="C1368" s="127">
        <f>'MAL2T-2020A.XLS'!$K$1024</f>
        <v>0</v>
      </c>
      <c r="D1368" s="127">
        <f>IF(D1361=0,0,D1361/D1367)</f>
        <v>0</v>
      </c>
      <c r="E1368" s="126" t="s">
        <v>950</v>
      </c>
      <c r="F1368" s="51" t="s">
        <v>133</v>
      </c>
    </row>
    <row r="1369" spans="1:6" hidden="1">
      <c r="A1369" s="383" t="s">
        <v>314</v>
      </c>
      <c r="B1369" s="66"/>
      <c r="C1369" s="50"/>
      <c r="D1369" s="50"/>
      <c r="E1369" s="51"/>
      <c r="F1369" s="51"/>
    </row>
    <row r="1370" spans="1:6" hidden="1">
      <c r="A1370" s="383" t="s">
        <v>314</v>
      </c>
      <c r="B1370" s="71" t="str">
        <f>'MAL2T-2020A.XLS'!B1030</f>
        <v>Tabell 1 - 9  -  Tilgjengelighet ved sosialtjenesten pr 31.12.</v>
      </c>
    </row>
    <row r="1371" spans="1:6" hidden="1">
      <c r="A1371" s="383" t="s">
        <v>314</v>
      </c>
      <c r="B1371" s="92" t="s">
        <v>121</v>
      </c>
      <c r="C1371" s="54">
        <f>'MAL2T-2020A.XLS'!$E$1032</f>
        <v>0</v>
      </c>
      <c r="D1371" s="54">
        <f>'MAL2T-2020A.XLS'!$E$1032</f>
        <v>0</v>
      </c>
      <c r="E1371" s="51"/>
      <c r="F1371" s="51"/>
    </row>
    <row r="1372" spans="1:6" hidden="1">
      <c r="A1372" s="383" t="s">
        <v>314</v>
      </c>
      <c r="B1372" s="92" t="s">
        <v>122</v>
      </c>
      <c r="C1372" s="54">
        <f>'MAL2T-2020A.XLS'!$E$1033</f>
        <v>0</v>
      </c>
      <c r="D1372" s="54">
        <f>'MAL2T-2020A.XLS'!$E$1033</f>
        <v>0</v>
      </c>
      <c r="E1372" s="51"/>
      <c r="F1372" s="51"/>
    </row>
    <row r="1373" spans="1:6" hidden="1">
      <c r="A1373" s="383" t="s">
        <v>314</v>
      </c>
      <c r="B1373" s="92" t="s">
        <v>123</v>
      </c>
      <c r="C1373" s="54">
        <f>'MAL2T-2020A.XLS'!$E$1034</f>
        <v>0</v>
      </c>
      <c r="D1373" s="54">
        <f>'MAL2T-2020A.XLS'!$E$1034</f>
        <v>0</v>
      </c>
      <c r="E1373" s="51"/>
      <c r="F1373" s="51"/>
    </row>
    <row r="1374" spans="1:6" hidden="1">
      <c r="A1374" s="383" t="s">
        <v>314</v>
      </c>
      <c r="B1374" s="92"/>
      <c r="C1374" s="54"/>
      <c r="D1374" s="54"/>
      <c r="E1374" s="51"/>
      <c r="F1374" s="51"/>
    </row>
    <row r="1375" spans="1:6" hidden="1">
      <c r="A1375" s="383" t="s">
        <v>314</v>
      </c>
      <c r="B1375" s="66"/>
      <c r="C1375" s="153"/>
      <c r="D1375" s="153"/>
      <c r="E1375" s="67"/>
      <c r="F1375" s="378"/>
    </row>
    <row r="1376" spans="1:6">
      <c r="A1376" s="383" t="s">
        <v>1091</v>
      </c>
      <c r="B1376" s="321" t="s">
        <v>176</v>
      </c>
      <c r="C1376" s="35"/>
      <c r="D1376" s="60"/>
      <c r="E1376" s="67"/>
      <c r="F1376" s="378"/>
    </row>
    <row r="1377" spans="1:6" ht="15.75">
      <c r="A1377" s="383" t="s">
        <v>1091</v>
      </c>
      <c r="B1377" s="317" t="s">
        <v>880</v>
      </c>
      <c r="C1377" s="310">
        <f>'MAL2T-2020A.XLS'!$G$1040</f>
        <v>0</v>
      </c>
      <c r="D1377" s="310">
        <f>'MAL2T-2020A.XLS'!$G$1040</f>
        <v>0</v>
      </c>
      <c r="E1377" s="67"/>
      <c r="F1377" s="378"/>
    </row>
    <row r="1378" spans="1:6">
      <c r="A1378" s="383" t="s">
        <v>1091</v>
      </c>
      <c r="B1378" s="321" t="s">
        <v>177</v>
      </c>
      <c r="C1378" s="54"/>
      <c r="D1378" s="54"/>
      <c r="E1378" s="67"/>
      <c r="F1378" s="378"/>
    </row>
    <row r="1379" spans="1:6">
      <c r="A1379" s="383" t="s">
        <v>1091</v>
      </c>
      <c r="B1379" s="317" t="s">
        <v>881</v>
      </c>
      <c r="C1379" s="310">
        <f>'MAL2T-2020A.XLS'!$H$1045</f>
        <v>0</v>
      </c>
      <c r="D1379" s="310">
        <f>'MAL2T-2020A.XLS'!$H$1045</f>
        <v>0</v>
      </c>
      <c r="E1379" s="67"/>
      <c r="F1379" s="378"/>
    </row>
    <row r="1380" spans="1:6">
      <c r="A1380" s="383" t="s">
        <v>1091</v>
      </c>
      <c r="B1380" s="321" t="s">
        <v>534</v>
      </c>
      <c r="C1380" s="54"/>
      <c r="D1380" s="54"/>
      <c r="E1380" s="67"/>
      <c r="F1380" s="378"/>
    </row>
    <row r="1381" spans="1:6" ht="15.75">
      <c r="A1381" s="383" t="s">
        <v>1091</v>
      </c>
      <c r="B1381" s="317" t="s">
        <v>1128</v>
      </c>
      <c r="C1381" s="153">
        <f>'MAL2T-2020A.XLS'!$F$1047</f>
        <v>0</v>
      </c>
      <c r="D1381" s="153">
        <f>'MAL2T-2020A.XLS'!$F$1047</f>
        <v>0</v>
      </c>
      <c r="E1381" s="67"/>
      <c r="F1381" s="378"/>
    </row>
    <row r="1382" spans="1:6">
      <c r="A1382" s="383" t="s">
        <v>1091</v>
      </c>
      <c r="B1382" s="66"/>
      <c r="C1382" s="153"/>
      <c r="D1382" s="153"/>
      <c r="E1382" s="67"/>
      <c r="F1382" s="378"/>
    </row>
    <row r="1383" spans="1:6">
      <c r="A1383" s="383" t="s">
        <v>1091</v>
      </c>
      <c r="B1383" s="66"/>
      <c r="C1383" s="153"/>
      <c r="D1383" s="153"/>
      <c r="E1383" s="67"/>
      <c r="F1383" s="378"/>
    </row>
    <row r="1384" spans="1:6">
      <c r="A1384" s="383" t="s">
        <v>1091</v>
      </c>
      <c r="B1384" s="71" t="str">
        <f>'MAL2T-2020A.XLS'!B1051</f>
        <v xml:space="preserve">Tabell 1-11-C Tiltaksbruk i sosialtjenesten:  Antall deltakere som er i tiltak pr 31.08.  </v>
      </c>
      <c r="C1384" s="54"/>
      <c r="D1384" s="54"/>
      <c r="E1384" s="51"/>
      <c r="F1384" s="383"/>
    </row>
    <row r="1385" spans="1:6">
      <c r="A1385" s="383" t="s">
        <v>1091</v>
      </c>
      <c r="B1385" s="85" t="s">
        <v>351</v>
      </c>
      <c r="C1385" s="54"/>
      <c r="D1385" s="54"/>
      <c r="E1385" s="51"/>
      <c r="F1385" s="383"/>
    </row>
    <row r="1386" spans="1:6">
      <c r="A1386" s="383" t="s">
        <v>1091</v>
      </c>
      <c r="B1386" s="312" t="s">
        <v>44</v>
      </c>
      <c r="C1386" s="54">
        <f>'MAL2T-2020A.XLS'!$D$1052</f>
        <v>0</v>
      </c>
      <c r="D1386" s="54">
        <f>'MAL2T-2020A.XLS'!$D$1052</f>
        <v>0</v>
      </c>
      <c r="E1386" s="51"/>
      <c r="F1386" s="383"/>
    </row>
    <row r="1387" spans="1:6">
      <c r="A1387" s="383" t="s">
        <v>1091</v>
      </c>
      <c r="B1387" s="312" t="s">
        <v>532</v>
      </c>
      <c r="C1387" s="54">
        <f>'MAL2T-2020A.XLS'!$D$1053</f>
        <v>0</v>
      </c>
      <c r="D1387" s="54">
        <f>'MAL2T-2020A.XLS'!$D$1053</f>
        <v>0</v>
      </c>
      <c r="E1387" s="51"/>
      <c r="F1387" s="383"/>
    </row>
    <row r="1388" spans="1:6">
      <c r="A1388" s="383" t="s">
        <v>1091</v>
      </c>
      <c r="B1388" s="312" t="s">
        <v>533</v>
      </c>
      <c r="C1388" s="54">
        <f>'MAL2T-2020A.XLS'!$D$1054</f>
        <v>0</v>
      </c>
      <c r="D1388" s="54">
        <f>'MAL2T-2020A.XLS'!$D$1054</f>
        <v>0</v>
      </c>
      <c r="E1388" s="51"/>
      <c r="F1388" s="383"/>
    </row>
    <row r="1389" spans="1:6">
      <c r="A1389" s="383" t="s">
        <v>1091</v>
      </c>
      <c r="B1389" s="106" t="s">
        <v>457</v>
      </c>
      <c r="C1389" s="153">
        <f>'MAL2T-2020A.XLS'!$D$1055</f>
        <v>0</v>
      </c>
      <c r="D1389" s="153">
        <f>'MAL2T-2020A.XLS'!$D$1055</f>
        <v>0</v>
      </c>
      <c r="E1389" s="51"/>
      <c r="F1389" s="383"/>
    </row>
    <row r="1390" spans="1:6">
      <c r="A1390" s="383" t="s">
        <v>1091</v>
      </c>
      <c r="B1390" s="322" t="s">
        <v>1129</v>
      </c>
      <c r="C1390" s="153"/>
      <c r="D1390" s="153"/>
      <c r="E1390" s="51"/>
      <c r="F1390" s="383"/>
    </row>
    <row r="1391" spans="1:6">
      <c r="A1391" s="383" t="s">
        <v>1091</v>
      </c>
      <c r="B1391" s="312" t="s">
        <v>44</v>
      </c>
      <c r="C1391" s="54">
        <f>'MAL2T-2020A.XLS'!$E$1052</f>
        <v>0</v>
      </c>
      <c r="D1391" s="54">
        <f>'MAL2T-2020A.XLS'!$E$1052</f>
        <v>0</v>
      </c>
      <c r="E1391" s="51"/>
      <c r="F1391" s="383"/>
    </row>
    <row r="1392" spans="1:6">
      <c r="A1392" s="383" t="s">
        <v>1091</v>
      </c>
      <c r="B1392" s="312" t="s">
        <v>532</v>
      </c>
      <c r="C1392" s="54">
        <f>'MAL2T-2020A.XLS'!$E$1053</f>
        <v>0</v>
      </c>
      <c r="D1392" s="54">
        <f>'MAL2T-2020A.XLS'!$E$1053</f>
        <v>0</v>
      </c>
      <c r="E1392" s="51"/>
      <c r="F1392" s="383"/>
    </row>
    <row r="1393" spans="1:6">
      <c r="A1393" s="383" t="s">
        <v>1091</v>
      </c>
      <c r="B1393" s="312" t="s">
        <v>533</v>
      </c>
      <c r="C1393" s="54">
        <f>'MAL2T-2020A.XLS'!$E$1054</f>
        <v>0</v>
      </c>
      <c r="D1393" s="54">
        <f>'MAL2T-2020A.XLS'!$E$1054</f>
        <v>0</v>
      </c>
      <c r="E1393" s="51"/>
      <c r="F1393" s="383"/>
    </row>
    <row r="1394" spans="1:6">
      <c r="A1394" s="383" t="s">
        <v>1091</v>
      </c>
      <c r="B1394" s="106" t="s">
        <v>457</v>
      </c>
      <c r="C1394" s="153">
        <f>'MAL2T-2020A.XLS'!$E$1055</f>
        <v>0</v>
      </c>
      <c r="D1394" s="153">
        <f>'MAL2T-2020A.XLS'!$E$1055</f>
        <v>0</v>
      </c>
      <c r="E1394" s="51"/>
      <c r="F1394" s="383"/>
    </row>
    <row r="1395" spans="1:6">
      <c r="A1395" s="383" t="s">
        <v>1091</v>
      </c>
      <c r="B1395" s="85" t="s">
        <v>555</v>
      </c>
      <c r="C1395" s="54"/>
      <c r="D1395" s="54"/>
      <c r="E1395" s="51"/>
      <c r="F1395" s="383"/>
    </row>
    <row r="1396" spans="1:6">
      <c r="A1396" s="383" t="s">
        <v>1091</v>
      </c>
      <c r="B1396" s="312" t="s">
        <v>44</v>
      </c>
      <c r="C1396" s="54">
        <f>'MAL2T-2020A.XLS'!$F$1052</f>
        <v>0</v>
      </c>
      <c r="D1396" s="54">
        <f>'MAL2T-2020A.XLS'!$F$1052</f>
        <v>0</v>
      </c>
      <c r="E1396" s="51"/>
      <c r="F1396" s="383"/>
    </row>
    <row r="1397" spans="1:6">
      <c r="A1397" s="383" t="s">
        <v>1091</v>
      </c>
      <c r="B1397" s="312" t="s">
        <v>532</v>
      </c>
      <c r="C1397" s="54">
        <f>'MAL2T-2020A.XLS'!$F$1053</f>
        <v>0</v>
      </c>
      <c r="D1397" s="54">
        <f>'MAL2T-2020A.XLS'!$F$1053</f>
        <v>0</v>
      </c>
      <c r="E1397" s="51"/>
      <c r="F1397" s="383"/>
    </row>
    <row r="1398" spans="1:6">
      <c r="A1398" s="383" t="s">
        <v>1091</v>
      </c>
      <c r="B1398" s="312" t="s">
        <v>533</v>
      </c>
      <c r="C1398" s="54">
        <f>'MAL2T-2020A.XLS'!$F$1054</f>
        <v>0</v>
      </c>
      <c r="D1398" s="54">
        <f>'MAL2T-2020A.XLS'!$F$1054</f>
        <v>0</v>
      </c>
      <c r="E1398" s="51"/>
      <c r="F1398" s="383"/>
    </row>
    <row r="1399" spans="1:6">
      <c r="A1399" s="383" t="s">
        <v>1091</v>
      </c>
      <c r="B1399" s="106" t="s">
        <v>457</v>
      </c>
      <c r="C1399" s="153">
        <f>'MAL2T-2020A.XLS'!$F$1055</f>
        <v>0</v>
      </c>
      <c r="D1399" s="153">
        <f>'MAL2T-2020A.XLS'!$F$1055</f>
        <v>0</v>
      </c>
      <c r="E1399" s="51"/>
      <c r="F1399" s="383"/>
    </row>
    <row r="1400" spans="1:6">
      <c r="A1400" s="383" t="s">
        <v>1091</v>
      </c>
      <c r="B1400" s="66"/>
      <c r="C1400" s="153"/>
      <c r="D1400" s="153"/>
      <c r="E1400" s="51"/>
      <c r="F1400" s="383"/>
    </row>
    <row r="1401" spans="1:6">
      <c r="A1401" s="383" t="s">
        <v>1091</v>
      </c>
      <c r="B1401" s="317" t="s">
        <v>645</v>
      </c>
      <c r="C1401" s="314"/>
      <c r="D1401" s="314"/>
      <c r="E1401" s="51"/>
      <c r="F1401" s="383"/>
    </row>
    <row r="1402" spans="1:6" ht="28.5">
      <c r="A1402" s="383" t="s">
        <v>1091</v>
      </c>
      <c r="B1402" s="321" t="s">
        <v>882</v>
      </c>
      <c r="C1402" s="319"/>
      <c r="D1402" s="320"/>
      <c r="E1402" s="51"/>
      <c r="F1402" s="383"/>
    </row>
    <row r="1403" spans="1:6" ht="15.75">
      <c r="A1403" s="383" t="s">
        <v>1091</v>
      </c>
      <c r="B1403" s="312" t="s">
        <v>543</v>
      </c>
      <c r="C1403" s="54">
        <f>'MAL2T-2020A.XLS'!$E$1063</f>
        <v>0</v>
      </c>
      <c r="D1403" s="54">
        <f>'MAL2T-2020A.XLS'!$E$1063</f>
        <v>0</v>
      </c>
      <c r="E1403" s="51"/>
      <c r="F1403" s="383"/>
    </row>
    <row r="1404" spans="1:6">
      <c r="A1404" s="383" t="s">
        <v>1091</v>
      </c>
      <c r="B1404" s="312" t="s">
        <v>536</v>
      </c>
      <c r="C1404" s="54">
        <f>'MAL2T-2020A.XLS'!$E$1064</f>
        <v>0</v>
      </c>
      <c r="D1404" s="54">
        <f>'MAL2T-2020A.XLS'!$E$1064</f>
        <v>0</v>
      </c>
      <c r="E1404" s="51"/>
      <c r="F1404" s="383"/>
    </row>
    <row r="1405" spans="1:6" ht="25.5">
      <c r="A1405" s="383" t="s">
        <v>1091</v>
      </c>
      <c r="B1405" s="289" t="s">
        <v>542</v>
      </c>
      <c r="C1405" s="54">
        <f>'MAL2T-2020A.XLS'!$E$1065</f>
        <v>0</v>
      </c>
      <c r="D1405" s="54">
        <f>'MAL2T-2020A.XLS'!$E$1065</f>
        <v>0</v>
      </c>
      <c r="E1405" s="51"/>
      <c r="F1405" s="383"/>
    </row>
    <row r="1406" spans="1:6">
      <c r="A1406" s="383" t="s">
        <v>1091</v>
      </c>
      <c r="B1406" s="310" t="s">
        <v>650</v>
      </c>
      <c r="C1406" s="153">
        <f>'MAL2T-2020A.XLS'!$E$1066</f>
        <v>0</v>
      </c>
      <c r="D1406" s="153">
        <f>'MAL2T-2020A.XLS'!$E$1066</f>
        <v>0</v>
      </c>
      <c r="E1406" s="51"/>
      <c r="F1406" s="383"/>
    </row>
    <row r="1407" spans="1:6">
      <c r="A1407" s="383" t="s">
        <v>1091</v>
      </c>
      <c r="B1407" s="106"/>
      <c r="C1407" s="888"/>
      <c r="D1407" s="888"/>
    </row>
    <row r="1408" spans="1:6">
      <c r="A1408" s="383" t="s">
        <v>1091</v>
      </c>
      <c r="B1408" s="106"/>
      <c r="C1408" s="888"/>
      <c r="D1408" s="888"/>
    </row>
    <row r="1409" spans="1:5">
      <c r="A1409" s="383" t="s">
        <v>1091</v>
      </c>
      <c r="B1409" s="71" t="s">
        <v>286</v>
      </c>
      <c r="C1409" s="54"/>
      <c r="D1409" s="54"/>
      <c r="E1409" s="51"/>
    </row>
    <row r="1410" spans="1:5">
      <c r="A1410" s="383" t="s">
        <v>1091</v>
      </c>
      <c r="B1410" s="172" t="s">
        <v>566</v>
      </c>
      <c r="C1410" s="54">
        <f>'MAL2T-2020A.XLS'!$D$1075</f>
        <v>0</v>
      </c>
      <c r="D1410" s="54">
        <f>'MAL2T-2020A.XLS'!$D$1075</f>
        <v>0</v>
      </c>
      <c r="E1410" s="51"/>
    </row>
    <row r="1411" spans="1:5">
      <c r="A1411" s="383" t="s">
        <v>1091</v>
      </c>
      <c r="B1411" s="172" t="s">
        <v>643</v>
      </c>
      <c r="C1411" s="54">
        <f>'MAL2T-2020A.XLS'!$D$1076</f>
        <v>0</v>
      </c>
      <c r="D1411" s="54">
        <f>'MAL2T-2020A.XLS'!$D$1076</f>
        <v>0</v>
      </c>
      <c r="E1411" s="51"/>
    </row>
    <row r="1412" spans="1:5">
      <c r="A1412" s="383" t="s">
        <v>1091</v>
      </c>
      <c r="B1412" s="172" t="s">
        <v>540</v>
      </c>
      <c r="C1412" s="54">
        <f>'MAL2T-2020A.XLS'!$D$1077</f>
        <v>0</v>
      </c>
      <c r="D1412" s="54">
        <f>'MAL2T-2020A.XLS'!$D$1077</f>
        <v>0</v>
      </c>
      <c r="E1412" s="51"/>
    </row>
    <row r="1413" spans="1:5">
      <c r="A1413" s="383" t="s">
        <v>1091</v>
      </c>
      <c r="B1413" s="172" t="s">
        <v>568</v>
      </c>
      <c r="C1413" s="54">
        <f>'MAL2T-2020A.XLS'!$D$1078</f>
        <v>0</v>
      </c>
      <c r="D1413" s="54">
        <f>'MAL2T-2020A.XLS'!$D$1078</f>
        <v>0</v>
      </c>
      <c r="E1413" s="51"/>
    </row>
    <row r="1414" spans="1:5">
      <c r="A1414" s="383" t="s">
        <v>1091</v>
      </c>
      <c r="B1414" s="172" t="s">
        <v>567</v>
      </c>
      <c r="C1414" s="54">
        <f>'MAL2T-2020A.XLS'!$D$1079</f>
        <v>0</v>
      </c>
      <c r="D1414" s="54">
        <f>'MAL2T-2020A.XLS'!$D$1079</f>
        <v>0</v>
      </c>
      <c r="E1414" s="51"/>
    </row>
    <row r="1415" spans="1:5">
      <c r="A1415" s="383" t="s">
        <v>1091</v>
      </c>
      <c r="B1415" s="172" t="s">
        <v>644</v>
      </c>
      <c r="C1415" s="54">
        <f>'MAL2T-2020A.XLS'!$D$1080</f>
        <v>0</v>
      </c>
      <c r="D1415" s="54">
        <f>'MAL2T-2020A.XLS'!$D$1080</f>
        <v>0</v>
      </c>
      <c r="E1415" s="51"/>
    </row>
    <row r="1416" spans="1:5">
      <c r="A1416" s="383" t="s">
        <v>1091</v>
      </c>
      <c r="B1416" s="172" t="s">
        <v>537</v>
      </c>
      <c r="C1416" s="54">
        <f>'MAL2T-2020A.XLS'!$D$1081</f>
        <v>0</v>
      </c>
      <c r="D1416" s="54">
        <f>'MAL2T-2020A.XLS'!$D$1081</f>
        <v>0</v>
      </c>
      <c r="E1416" s="51"/>
    </row>
    <row r="1417" spans="1:5">
      <c r="A1417" s="383" t="s">
        <v>1091</v>
      </c>
      <c r="B1417" s="172" t="s">
        <v>541</v>
      </c>
      <c r="C1417" s="54">
        <f>'MAL2T-2020A.XLS'!$D$1082</f>
        <v>0</v>
      </c>
      <c r="D1417" s="54">
        <f>'MAL2T-2020A.XLS'!$D$1082</f>
        <v>0</v>
      </c>
      <c r="E1417" s="51"/>
    </row>
    <row r="1418" spans="1:5">
      <c r="A1418" s="383" t="s">
        <v>1091</v>
      </c>
      <c r="B1418" s="323" t="str">
        <f>'MAL2T-2020A.XLS'!B1083</f>
        <v>Sum</v>
      </c>
      <c r="C1418" s="74">
        <f>'MAL2T-2020A.XLS'!$D$1083</f>
        <v>0</v>
      </c>
      <c r="D1418" s="74">
        <f>'MAL2T-2020A.XLS'!$D$1083</f>
        <v>0</v>
      </c>
      <c r="E1418" s="51"/>
    </row>
    <row r="1419" spans="1:5">
      <c r="A1419" s="383" t="s">
        <v>1091</v>
      </c>
      <c r="B1419" s="172" t="s">
        <v>538</v>
      </c>
      <c r="C1419" s="54">
        <f>'MAL2T-2020A.XLS'!$D$1084</f>
        <v>0</v>
      </c>
      <c r="D1419" s="54">
        <f>'MAL2T-2020A.XLS'!$D$1084</f>
        <v>0</v>
      </c>
      <c r="E1419" s="51"/>
    </row>
    <row r="1420" spans="1:5">
      <c r="A1420" s="383" t="s">
        <v>1091</v>
      </c>
      <c r="B1420" s="172" t="s">
        <v>539</v>
      </c>
      <c r="C1420" s="54">
        <f>'MAL2T-2020A.XLS'!$D$1085</f>
        <v>0</v>
      </c>
      <c r="D1420" s="54">
        <f>'MAL2T-2020A.XLS'!$D$1085</f>
        <v>0</v>
      </c>
      <c r="E1420" s="51"/>
    </row>
    <row r="1421" spans="1:5">
      <c r="A1421" s="383" t="s">
        <v>1091</v>
      </c>
      <c r="B1421" s="116" t="s">
        <v>650</v>
      </c>
      <c r="C1421" s="74">
        <f>'MAL2T-2020A.XLS'!$D$1086</f>
        <v>0</v>
      </c>
      <c r="D1421" s="74">
        <f>'MAL2T-2020A.XLS'!$D$1086</f>
        <v>0</v>
      </c>
      <c r="E1421" s="51"/>
    </row>
    <row r="1422" spans="1:5">
      <c r="A1422" s="383" t="s">
        <v>1091</v>
      </c>
      <c r="B1422" s="66"/>
      <c r="C1422" s="153"/>
      <c r="D1422" s="153"/>
      <c r="E1422" s="51"/>
    </row>
    <row r="1423" spans="1:5">
      <c r="A1423" s="383" t="s">
        <v>1091</v>
      </c>
      <c r="B1423" s="66"/>
      <c r="C1423" s="153"/>
      <c r="D1423" s="153"/>
      <c r="E1423" s="51"/>
    </row>
    <row r="1424" spans="1:5">
      <c r="A1424" s="383" t="s">
        <v>1091</v>
      </c>
      <c r="B1424" s="71" t="s">
        <v>1130</v>
      </c>
      <c r="C1424" s="54"/>
      <c r="D1424" s="54"/>
      <c r="E1424" s="51"/>
    </row>
    <row r="1425" spans="1:5">
      <c r="A1425" s="383" t="s">
        <v>1091</v>
      </c>
      <c r="B1425" s="172" t="s">
        <v>566</v>
      </c>
      <c r="C1425" s="54">
        <f>'MAL2T-2020A.XLS'!$D$1093</f>
        <v>0</v>
      </c>
      <c r="D1425" s="54">
        <f>'MAL2T-2020A.XLS'!$D$1093</f>
        <v>0</v>
      </c>
      <c r="E1425" s="51"/>
    </row>
    <row r="1426" spans="1:5">
      <c r="A1426" s="383" t="s">
        <v>1091</v>
      </c>
      <c r="B1426" s="172" t="s">
        <v>643</v>
      </c>
      <c r="C1426" s="54">
        <f>'MAL2T-2020A.XLS'!$D$1094</f>
        <v>0</v>
      </c>
      <c r="D1426" s="54">
        <f>'MAL2T-2020A.XLS'!$D$1094</f>
        <v>0</v>
      </c>
      <c r="E1426" s="51"/>
    </row>
    <row r="1427" spans="1:5">
      <c r="A1427" s="383" t="s">
        <v>1091</v>
      </c>
      <c r="B1427" s="172" t="s">
        <v>540</v>
      </c>
      <c r="C1427" s="54">
        <f>'MAL2T-2020A.XLS'!$D$1095</f>
        <v>0</v>
      </c>
      <c r="D1427" s="54">
        <f>'MAL2T-2020A.XLS'!$D$1095</f>
        <v>0</v>
      </c>
      <c r="E1427" s="51"/>
    </row>
    <row r="1428" spans="1:5">
      <c r="A1428" s="383" t="s">
        <v>1091</v>
      </c>
      <c r="B1428" s="172" t="s">
        <v>568</v>
      </c>
      <c r="C1428" s="54">
        <f>'MAL2T-2020A.XLS'!$D$1096</f>
        <v>0</v>
      </c>
      <c r="D1428" s="54">
        <f>'MAL2T-2020A.XLS'!$D$1096</f>
        <v>0</v>
      </c>
      <c r="E1428" s="51"/>
    </row>
    <row r="1429" spans="1:5">
      <c r="A1429" s="383" t="s">
        <v>1091</v>
      </c>
      <c r="B1429" s="172" t="s">
        <v>569</v>
      </c>
      <c r="C1429" s="54">
        <f>'MAL2T-2020A.XLS'!$D$1097</f>
        <v>0</v>
      </c>
      <c r="D1429" s="54">
        <f>'MAL2T-2020A.XLS'!$D$1097</f>
        <v>0</v>
      </c>
      <c r="E1429" s="51"/>
    </row>
    <row r="1430" spans="1:5">
      <c r="A1430" s="383" t="s">
        <v>1091</v>
      </c>
      <c r="B1430" s="172" t="s">
        <v>644</v>
      </c>
      <c r="C1430" s="54">
        <f>'MAL2T-2020A.XLS'!$D$1098</f>
        <v>0</v>
      </c>
      <c r="D1430" s="54">
        <f>'MAL2T-2020A.XLS'!$D$1098</f>
        <v>0</v>
      </c>
      <c r="E1430" s="51"/>
    </row>
    <row r="1431" spans="1:5">
      <c r="A1431" s="383" t="s">
        <v>1091</v>
      </c>
      <c r="B1431" s="172" t="s">
        <v>537</v>
      </c>
      <c r="C1431" s="54">
        <f>'MAL2T-2020A.XLS'!$D$1099</f>
        <v>0</v>
      </c>
      <c r="D1431" s="54">
        <f>'MAL2T-2020A.XLS'!$D$1099</f>
        <v>0</v>
      </c>
      <c r="E1431" s="51"/>
    </row>
    <row r="1432" spans="1:5">
      <c r="A1432" s="383" t="s">
        <v>1091</v>
      </c>
      <c r="B1432" s="172" t="s">
        <v>541</v>
      </c>
      <c r="C1432" s="54">
        <f>'MAL2T-2020A.XLS'!$D$1100</f>
        <v>0</v>
      </c>
      <c r="D1432" s="54">
        <f>'MAL2T-2020A.XLS'!$D$1100</f>
        <v>0</v>
      </c>
      <c r="E1432" s="51"/>
    </row>
    <row r="1433" spans="1:5">
      <c r="A1433" s="383" t="s">
        <v>1091</v>
      </c>
      <c r="B1433" s="323" t="str">
        <f>'MAL2T-2020A.XLS'!B1101</f>
        <v>Sum</v>
      </c>
      <c r="C1433" s="74">
        <f>'MAL2T-2020A.XLS'!$D$1101</f>
        <v>0</v>
      </c>
      <c r="D1433" s="74">
        <f>'MAL2T-2020A.XLS'!$D$1101</f>
        <v>0</v>
      </c>
      <c r="E1433" s="51"/>
    </row>
    <row r="1434" spans="1:5">
      <c r="A1434" s="383" t="s">
        <v>1091</v>
      </c>
      <c r="B1434" s="172" t="s">
        <v>538</v>
      </c>
      <c r="C1434" s="54">
        <f>'MAL2T-2020A.XLS'!$D$1102</f>
        <v>0</v>
      </c>
      <c r="D1434" s="54">
        <f>'MAL2T-2020A.XLS'!$D$1102</f>
        <v>0</v>
      </c>
      <c r="E1434" s="51"/>
    </row>
    <row r="1435" spans="1:5">
      <c r="A1435" s="383" t="s">
        <v>1091</v>
      </c>
      <c r="B1435" s="172" t="s">
        <v>539</v>
      </c>
      <c r="C1435" s="54">
        <f>'MAL2T-2020A.XLS'!$D$1103</f>
        <v>0</v>
      </c>
      <c r="D1435" s="54">
        <f>'MAL2T-2020A.XLS'!$D$1103</f>
        <v>0</v>
      </c>
      <c r="E1435" s="51"/>
    </row>
    <row r="1436" spans="1:5">
      <c r="A1436" s="383" t="s">
        <v>1091</v>
      </c>
      <c r="B1436" s="116" t="s">
        <v>650</v>
      </c>
      <c r="C1436" s="74">
        <f>'MAL2T-2020A.XLS'!$D$1104</f>
        <v>0</v>
      </c>
      <c r="D1436" s="74">
        <f>'MAL2T-2020A.XLS'!$D$1104</f>
        <v>0</v>
      </c>
      <c r="E1436" s="51"/>
    </row>
    <row r="1437" spans="1:5">
      <c r="A1437" s="383" t="s">
        <v>1091</v>
      </c>
      <c r="B1437" s="66"/>
      <c r="C1437" s="153"/>
      <c r="D1437" s="153"/>
      <c r="E1437" s="51"/>
    </row>
    <row r="1438" spans="1:5">
      <c r="A1438" s="383" t="s">
        <v>1091</v>
      </c>
      <c r="B1438" s="66"/>
      <c r="C1438" s="153"/>
      <c r="D1438" s="153"/>
      <c r="E1438" s="51"/>
    </row>
    <row r="1439" spans="1:5">
      <c r="A1439" s="383" t="s">
        <v>1091</v>
      </c>
      <c r="B1439" s="66"/>
      <c r="C1439" s="153"/>
      <c r="D1439" s="153"/>
      <c r="E1439" s="51"/>
    </row>
    <row r="1440" spans="1:5" ht="25.5">
      <c r="A1440" s="383" t="s">
        <v>1091</v>
      </c>
      <c r="B1440" s="106" t="s">
        <v>556</v>
      </c>
      <c r="C1440" s="54"/>
      <c r="D1440" s="54"/>
      <c r="E1440" s="51"/>
    </row>
    <row r="1441" spans="1:5">
      <c r="A1441" s="383" t="s">
        <v>1091</v>
      </c>
      <c r="B1441" s="172" t="s">
        <v>566</v>
      </c>
      <c r="C1441" s="54">
        <f>'MAL2T-2020A.XLS'!$D$1111</f>
        <v>0</v>
      </c>
      <c r="D1441" s="54">
        <f>'MAL2T-2020A.XLS'!$D$1111</f>
        <v>0</v>
      </c>
      <c r="E1441" s="51"/>
    </row>
    <row r="1442" spans="1:5">
      <c r="A1442" s="383" t="s">
        <v>1091</v>
      </c>
      <c r="B1442" s="172" t="s">
        <v>643</v>
      </c>
      <c r="C1442" s="54">
        <f>'MAL2T-2020A.XLS'!$D$1112</f>
        <v>0</v>
      </c>
      <c r="D1442" s="54">
        <f>'MAL2T-2020A.XLS'!$D$1112</f>
        <v>0</v>
      </c>
      <c r="E1442" s="51"/>
    </row>
    <row r="1443" spans="1:5">
      <c r="A1443" s="383" t="s">
        <v>1091</v>
      </c>
      <c r="B1443" s="172" t="s">
        <v>540</v>
      </c>
      <c r="C1443" s="54">
        <f>'MAL2T-2020A.XLS'!$D$1113</f>
        <v>0</v>
      </c>
      <c r="D1443" s="54">
        <f>'MAL2T-2020A.XLS'!$D$1113</f>
        <v>0</v>
      </c>
      <c r="E1443" s="51"/>
    </row>
    <row r="1444" spans="1:5">
      <c r="A1444" s="383" t="s">
        <v>1091</v>
      </c>
      <c r="B1444" s="172" t="s">
        <v>568</v>
      </c>
      <c r="C1444" s="54">
        <f>'MAL2T-2020A.XLS'!$D$1114</f>
        <v>0</v>
      </c>
      <c r="D1444" s="54">
        <f>'MAL2T-2020A.XLS'!$D$1114</f>
        <v>0</v>
      </c>
      <c r="E1444" s="51"/>
    </row>
    <row r="1445" spans="1:5">
      <c r="A1445" s="383" t="s">
        <v>1091</v>
      </c>
      <c r="B1445" s="172" t="s">
        <v>569</v>
      </c>
      <c r="C1445" s="54">
        <f>'MAL2T-2020A.XLS'!$D$1115</f>
        <v>0</v>
      </c>
      <c r="D1445" s="54">
        <f>'MAL2T-2020A.XLS'!$D$1115</f>
        <v>0</v>
      </c>
      <c r="E1445" s="51"/>
    </row>
    <row r="1446" spans="1:5">
      <c r="A1446" s="383" t="s">
        <v>1091</v>
      </c>
      <c r="B1446" s="172" t="s">
        <v>644</v>
      </c>
      <c r="C1446" s="54">
        <f>'MAL2T-2020A.XLS'!$D$1116</f>
        <v>0</v>
      </c>
      <c r="D1446" s="54">
        <f>'MAL2T-2020A.XLS'!$D$1116</f>
        <v>0</v>
      </c>
      <c r="E1446" s="51"/>
    </row>
    <row r="1447" spans="1:5">
      <c r="A1447" s="383" t="s">
        <v>1091</v>
      </c>
      <c r="B1447" s="172" t="s">
        <v>537</v>
      </c>
      <c r="C1447" s="54">
        <f>'MAL2T-2020A.XLS'!$D$1117</f>
        <v>0</v>
      </c>
      <c r="D1447" s="54">
        <f>'MAL2T-2020A.XLS'!$D$1117</f>
        <v>0</v>
      </c>
      <c r="E1447" s="51"/>
    </row>
    <row r="1448" spans="1:5">
      <c r="A1448" s="383" t="s">
        <v>1091</v>
      </c>
      <c r="B1448" s="172" t="s">
        <v>541</v>
      </c>
      <c r="C1448" s="54">
        <f>'MAL2T-2020A.XLS'!$D$1118</f>
        <v>0</v>
      </c>
      <c r="D1448" s="54">
        <f>'MAL2T-2020A.XLS'!$D$1118</f>
        <v>0</v>
      </c>
      <c r="E1448" s="51"/>
    </row>
    <row r="1449" spans="1:5">
      <c r="A1449" s="383" t="s">
        <v>1091</v>
      </c>
      <c r="B1449" s="323" t="str">
        <f>'MAL2T-2020A.XLS'!B1119</f>
        <v xml:space="preserve">Sum </v>
      </c>
      <c r="C1449" s="74">
        <f>'MAL2T-2020A.XLS'!$D$1119</f>
        <v>0</v>
      </c>
      <c r="D1449" s="74">
        <f>'MAL2T-2020A.XLS'!$D$1119</f>
        <v>0</v>
      </c>
      <c r="E1449" s="51"/>
    </row>
    <row r="1450" spans="1:5">
      <c r="A1450" s="383" t="s">
        <v>1091</v>
      </c>
      <c r="B1450" s="172" t="s">
        <v>538</v>
      </c>
      <c r="C1450" s="54">
        <f>'MAL2T-2020A.XLS'!$D$1120</f>
        <v>0</v>
      </c>
      <c r="D1450" s="54">
        <f>'MAL2T-2020A.XLS'!$D$1120</f>
        <v>0</v>
      </c>
      <c r="E1450" s="51"/>
    </row>
    <row r="1451" spans="1:5">
      <c r="A1451" s="383" t="s">
        <v>1091</v>
      </c>
      <c r="B1451" s="172" t="s">
        <v>539</v>
      </c>
      <c r="C1451" s="54">
        <f>'MAL2T-2020A.XLS'!$D$1121</f>
        <v>0</v>
      </c>
      <c r="D1451" s="54">
        <f>'MAL2T-2020A.XLS'!$D$1121</f>
        <v>0</v>
      </c>
      <c r="E1451" s="51"/>
    </row>
    <row r="1452" spans="1:5">
      <c r="A1452" s="383" t="s">
        <v>1091</v>
      </c>
      <c r="B1452" s="116" t="s">
        <v>650</v>
      </c>
      <c r="C1452" s="74">
        <f>'MAL2T-2020A.XLS'!$D$1122</f>
        <v>0</v>
      </c>
      <c r="D1452" s="74">
        <f>'MAL2T-2020A.XLS'!$D$1122</f>
        <v>0</v>
      </c>
      <c r="E1452" s="51"/>
    </row>
    <row r="1453" spans="1:5">
      <c r="A1453" s="383" t="s">
        <v>1091</v>
      </c>
      <c r="B1453" s="66"/>
      <c r="C1453" s="153"/>
      <c r="D1453" s="153"/>
      <c r="E1453" s="51"/>
    </row>
    <row r="1454" spans="1:5">
      <c r="A1454" s="383" t="s">
        <v>1091</v>
      </c>
      <c r="B1454" s="66"/>
      <c r="C1454" s="153"/>
      <c r="D1454" s="153"/>
      <c r="E1454" s="51"/>
    </row>
    <row r="1455" spans="1:5" hidden="1">
      <c r="A1455" s="51" t="s">
        <v>1054</v>
      </c>
      <c r="B1455" s="66"/>
      <c r="C1455" s="153"/>
      <c r="D1455" s="153"/>
      <c r="E1455" s="51"/>
    </row>
    <row r="1456" spans="1:5" hidden="1">
      <c r="A1456" s="383" t="s">
        <v>1054</v>
      </c>
      <c r="B1456" s="66"/>
      <c r="C1456" s="153"/>
      <c r="D1456" s="153"/>
      <c r="E1456" s="51"/>
    </row>
    <row r="1457" spans="1:5" hidden="1">
      <c r="A1457" s="383" t="s">
        <v>1054</v>
      </c>
      <c r="B1457" s="66"/>
      <c r="C1457" s="153"/>
      <c r="D1457" s="153"/>
      <c r="E1457" s="51"/>
    </row>
    <row r="1458" spans="1:5" ht="25.5" hidden="1">
      <c r="A1458" s="383" t="s">
        <v>1054</v>
      </c>
      <c r="B1458" s="71" t="s">
        <v>557</v>
      </c>
      <c r="C1458" s="50"/>
      <c r="D1458" s="50"/>
      <c r="E1458" s="51"/>
    </row>
    <row r="1459" spans="1:5" hidden="1">
      <c r="A1459" s="383" t="s">
        <v>1054</v>
      </c>
      <c r="B1459" s="88" t="s">
        <v>312</v>
      </c>
      <c r="C1459" s="50"/>
      <c r="D1459" s="50"/>
      <c r="E1459" s="51"/>
    </row>
    <row r="1460" spans="1:5" hidden="1">
      <c r="A1460" s="383" t="s">
        <v>1054</v>
      </c>
      <c r="B1460" s="83" t="s">
        <v>680</v>
      </c>
      <c r="C1460" s="45">
        <f>'MAL2T-2020A.XLS'!$H$1132</f>
        <v>0</v>
      </c>
      <c r="D1460" s="45">
        <f>'MAL2T-2020A.XLS'!$H$1132</f>
        <v>0</v>
      </c>
      <c r="E1460" s="51"/>
    </row>
    <row r="1461" spans="1:5" hidden="1">
      <c r="A1461" s="383" t="s">
        <v>1054</v>
      </c>
      <c r="B1461" s="83" t="s">
        <v>259</v>
      </c>
      <c r="C1461" s="45">
        <f>'MAL2T-2020A.XLS'!$H$1133</f>
        <v>0</v>
      </c>
      <c r="D1461" s="45">
        <f>'MAL2T-2020A.XLS'!$H$1133</f>
        <v>0</v>
      </c>
      <c r="E1461" s="51"/>
    </row>
    <row r="1462" spans="1:5" hidden="1">
      <c r="A1462" s="383" t="s">
        <v>1054</v>
      </c>
      <c r="B1462" s="83" t="s">
        <v>506</v>
      </c>
      <c r="C1462" s="45">
        <f>'MAL2T-2020A.XLS'!$H$1134</f>
        <v>0</v>
      </c>
      <c r="D1462" s="45">
        <f>'MAL2T-2020A.XLS'!$H$1134</f>
        <v>0</v>
      </c>
      <c r="E1462" s="51"/>
    </row>
    <row r="1463" spans="1:5" hidden="1">
      <c r="A1463" s="383" t="s">
        <v>1054</v>
      </c>
      <c r="B1463" s="88" t="s">
        <v>353</v>
      </c>
      <c r="E1463" s="51"/>
    </row>
    <row r="1464" spans="1:5" hidden="1">
      <c r="A1464" s="383" t="s">
        <v>1054</v>
      </c>
      <c r="B1464" s="83" t="s">
        <v>680</v>
      </c>
      <c r="C1464" s="50">
        <f>'MAL2T-2020A.XLS'!$K$1132</f>
        <v>0</v>
      </c>
      <c r="D1464" s="50">
        <f>'MAL2T-2020A.XLS'!$K$1132</f>
        <v>0</v>
      </c>
      <c r="E1464" s="51"/>
    </row>
    <row r="1465" spans="1:5" hidden="1">
      <c r="A1465" s="383" t="s">
        <v>1054</v>
      </c>
      <c r="B1465" s="83" t="s">
        <v>259</v>
      </c>
      <c r="C1465" s="50">
        <f>'MAL2T-2020A.XLS'!$K$1133</f>
        <v>0</v>
      </c>
      <c r="D1465" s="50">
        <f>'MAL2T-2020A.XLS'!$K$1133</f>
        <v>0</v>
      </c>
      <c r="E1465" s="51"/>
    </row>
    <row r="1466" spans="1:5" hidden="1">
      <c r="A1466" s="383" t="s">
        <v>1054</v>
      </c>
      <c r="B1466" s="83" t="s">
        <v>506</v>
      </c>
      <c r="C1466" s="50">
        <f>'MAL2T-2020A.XLS'!$K$1134</f>
        <v>0</v>
      </c>
      <c r="D1466" s="50">
        <f>'MAL2T-2020A.XLS'!$K$1134</f>
        <v>0</v>
      </c>
      <c r="E1466" s="51"/>
    </row>
    <row r="1467" spans="1:5" hidden="1">
      <c r="A1467" s="383" t="s">
        <v>1054</v>
      </c>
      <c r="B1467" s="90"/>
      <c r="C1467" s="55"/>
      <c r="D1467" s="55"/>
    </row>
    <row r="1468" spans="1:5" hidden="1">
      <c r="A1468" s="383" t="s">
        <v>1054</v>
      </c>
      <c r="B1468" s="91" t="s">
        <v>101</v>
      </c>
      <c r="C1468" s="56" t="str">
        <f>'MAL2T-2020A.XLS'!$J$1132</f>
        <v/>
      </c>
      <c r="D1468" s="56" t="str">
        <f>'MAL2T-2020A.XLS'!$J$1132</f>
        <v/>
      </c>
    </row>
    <row r="1469" spans="1:5" hidden="1">
      <c r="A1469" s="383" t="s">
        <v>1054</v>
      </c>
      <c r="B1469" s="91" t="s">
        <v>101</v>
      </c>
      <c r="C1469" s="56" t="str">
        <f>'MAL2T-2020A.XLS'!$J$1133</f>
        <v/>
      </c>
      <c r="D1469" s="56" t="str">
        <f>'MAL2T-2020A.XLS'!$J$1133</f>
        <v/>
      </c>
    </row>
    <row r="1470" spans="1:5" hidden="1">
      <c r="A1470" s="383" t="s">
        <v>1054</v>
      </c>
      <c r="B1470" s="91" t="s">
        <v>101</v>
      </c>
      <c r="C1470" s="43">
        <f>'MAL2T-2020A.XLS'!$G$1135</f>
        <v>0</v>
      </c>
      <c r="D1470" s="43">
        <f>'MAL2T-2020A.XLS'!$G$1135</f>
        <v>0</v>
      </c>
    </row>
    <row r="1471" spans="1:5" hidden="1">
      <c r="A1471" s="383" t="s">
        <v>1054</v>
      </c>
      <c r="B1471" s="91" t="s">
        <v>101</v>
      </c>
      <c r="C1471" s="43" t="str">
        <f>'MAL2T-2020A.XLS'!$H$1135</f>
        <v xml:space="preserve"> </v>
      </c>
      <c r="D1471" s="43" t="str">
        <f>'MAL2T-2020A.XLS'!$H$1135</f>
        <v xml:space="preserve"> </v>
      </c>
    </row>
    <row r="1472" spans="1:5" hidden="1">
      <c r="A1472" s="383" t="s">
        <v>1054</v>
      </c>
      <c r="B1472" s="91" t="s">
        <v>101</v>
      </c>
      <c r="C1472" s="43" t="str">
        <f>'MAL2T-2020A.XLS'!$H$1136</f>
        <v/>
      </c>
      <c r="D1472" s="43" t="str">
        <f>'MAL2T-2020A.XLS'!$H$1136</f>
        <v/>
      </c>
    </row>
    <row r="1473" spans="1:5" hidden="1">
      <c r="A1473" s="383" t="s">
        <v>1054</v>
      </c>
    </row>
    <row r="1474" spans="1:5" hidden="1">
      <c r="A1474" s="67" t="s">
        <v>314</v>
      </c>
      <c r="B1474" s="71" t="s">
        <v>335</v>
      </c>
      <c r="C1474" s="44"/>
      <c r="D1474" s="44"/>
      <c r="E1474" s="67"/>
    </row>
    <row r="1475" spans="1:5" hidden="1">
      <c r="A1475" s="378" t="s">
        <v>314</v>
      </c>
      <c r="B1475" s="71" t="str">
        <f>'MAL2T-2020A.XLS'!B1150</f>
        <v xml:space="preserve">  Sosialtjenesten i NAV</v>
      </c>
      <c r="C1475" s="44"/>
      <c r="D1475" s="44"/>
      <c r="E1475" s="378"/>
    </row>
    <row r="1476" spans="1:5" hidden="1">
      <c r="A1476" s="378" t="s">
        <v>314</v>
      </c>
      <c r="B1476" s="86" t="s">
        <v>300</v>
      </c>
      <c r="C1476" s="45">
        <f>'MAL2T-2020A.XLS'!$F$1151</f>
        <v>0</v>
      </c>
      <c r="D1476" s="45">
        <f>'MAL2T-2020A.XLS'!$F$1151</f>
        <v>0</v>
      </c>
    </row>
    <row r="1477" spans="1:5" hidden="1">
      <c r="A1477" s="378" t="s">
        <v>314</v>
      </c>
      <c r="B1477" s="86" t="s">
        <v>301</v>
      </c>
      <c r="C1477" s="45">
        <f>'MAL2T-2020A.XLS'!$F$1152</f>
        <v>0</v>
      </c>
      <c r="D1477" s="45">
        <f>'MAL2T-2020A.XLS'!$F$1152</f>
        <v>0</v>
      </c>
    </row>
    <row r="1478" spans="1:5" hidden="1">
      <c r="A1478" s="378" t="s">
        <v>314</v>
      </c>
      <c r="B1478" s="86" t="s">
        <v>281</v>
      </c>
      <c r="C1478" s="45">
        <f>'MAL2T-2020A.XLS'!$F$1153</f>
        <v>0</v>
      </c>
      <c r="D1478" s="45">
        <f>'MAL2T-2020A.XLS'!$F$1153</f>
        <v>0</v>
      </c>
    </row>
    <row r="1479" spans="1:5" hidden="1">
      <c r="A1479" s="378" t="s">
        <v>314</v>
      </c>
      <c r="B1479" s="86" t="s">
        <v>630</v>
      </c>
      <c r="C1479" s="45">
        <f>'MAL2T-2020A.XLS'!$F$1154</f>
        <v>0</v>
      </c>
      <c r="D1479" s="45">
        <f>'MAL2T-2020A.XLS'!$F$1154</f>
        <v>0</v>
      </c>
    </row>
    <row r="1480" spans="1:5" hidden="1">
      <c r="A1480" s="378" t="s">
        <v>314</v>
      </c>
      <c r="B1480" s="86" t="s">
        <v>631</v>
      </c>
      <c r="C1480" s="45">
        <f>'MAL2T-2020A.XLS'!$F$1155</f>
        <v>0</v>
      </c>
      <c r="D1480" s="45">
        <f>'MAL2T-2020A.XLS'!$F$1155</f>
        <v>0</v>
      </c>
    </row>
    <row r="1481" spans="1:5" hidden="1">
      <c r="A1481" s="378" t="s">
        <v>314</v>
      </c>
      <c r="B1481" s="86" t="s">
        <v>632</v>
      </c>
      <c r="C1481" s="45">
        <f>'MAL2T-2020A.XLS'!$F$1156</f>
        <v>0</v>
      </c>
      <c r="D1481" s="45">
        <f>'MAL2T-2020A.XLS'!$F$1156</f>
        <v>0</v>
      </c>
    </row>
    <row r="1482" spans="1:5" hidden="1">
      <c r="A1482" s="378" t="s">
        <v>314</v>
      </c>
      <c r="B1482" s="1129"/>
    </row>
    <row r="1483" spans="1:5" hidden="1">
      <c r="A1483" s="378" t="s">
        <v>314</v>
      </c>
      <c r="B1483" s="71" t="str">
        <f>'MAL2T-2020A.XLS'!B1162</f>
        <v xml:space="preserve">  Tabell 1 - 14 - A2</v>
      </c>
    </row>
    <row r="1484" spans="1:5" hidden="1">
      <c r="A1484" s="378" t="s">
        <v>314</v>
      </c>
      <c r="B1484" s="71" t="str">
        <f>'MAL2T-2020A.XLS'!B1163</f>
        <v xml:space="preserve">  HMS - Trusler og vold</v>
      </c>
    </row>
    <row r="1485" spans="1:5" hidden="1">
      <c r="A1485" s="378" t="s">
        <v>314</v>
      </c>
      <c r="B1485" s="71" t="str">
        <f>'MAL2T-2020A.XLS'!B1164</f>
        <v xml:space="preserve">  De øvrige virksomhetene (alle typer) i bydelen</v>
      </c>
    </row>
    <row r="1486" spans="1:5" hidden="1">
      <c r="A1486" s="378" t="s">
        <v>314</v>
      </c>
      <c r="B1486" s="1129" t="str">
        <f>'MAL2T-2020A.XLS'!B1165</f>
        <v xml:space="preserve">  Antall episoder med trusler  1)</v>
      </c>
      <c r="C1486" s="45">
        <f>'MAL2T-2020A.XLS'!F1165</f>
        <v>0</v>
      </c>
      <c r="D1486" s="45">
        <f>'MAL2T-2020A.XLS'!F1165</f>
        <v>0</v>
      </c>
    </row>
    <row r="1487" spans="1:5" hidden="1">
      <c r="A1487" s="378" t="s">
        <v>314</v>
      </c>
      <c r="B1487" s="1129" t="str">
        <f>'MAL2T-2020A.XLS'!B1166</f>
        <v xml:space="preserve">  Antall episoder med bruk av vold   2)</v>
      </c>
      <c r="C1487" s="45">
        <f>'MAL2T-2020A.XLS'!F1166</f>
        <v>0</v>
      </c>
      <c r="D1487" s="45">
        <f>'MAL2T-2020A.XLS'!F1166</f>
        <v>0</v>
      </c>
    </row>
    <row r="1488" spans="1:5" hidden="1">
      <c r="A1488" s="378" t="s">
        <v>314</v>
      </c>
      <c r="B1488" s="1129" t="str">
        <f>'MAL2T-2020A.XLS'!B1167</f>
        <v xml:space="preserve">  Voldsepisoder med fysisk/psykisk skade</v>
      </c>
      <c r="C1488" s="45">
        <f>'MAL2T-2020A.XLS'!F1167</f>
        <v>0</v>
      </c>
      <c r="D1488" s="45">
        <f>'MAL2T-2020A.XLS'!F1167</f>
        <v>0</v>
      </c>
    </row>
    <row r="1489" spans="1:9" hidden="1">
      <c r="A1489" s="378" t="s">
        <v>314</v>
      </c>
      <c r="B1489" s="1129" t="str">
        <f>'MAL2T-2020A.XLS'!B1168</f>
        <v xml:space="preserve">  Antall sykemeldinger p.g.a. voldsepisoder</v>
      </c>
      <c r="C1489" s="45">
        <f>'MAL2T-2020A.XLS'!F1168</f>
        <v>0</v>
      </c>
      <c r="D1489" s="45">
        <f>'MAL2T-2020A.XLS'!F1168</f>
        <v>0</v>
      </c>
    </row>
    <row r="1490" spans="1:9" hidden="1">
      <c r="A1490" s="378" t="s">
        <v>314</v>
      </c>
      <c r="B1490" s="1129" t="str">
        <f>'MAL2T-2020A.XLS'!B1169</f>
        <v xml:space="preserve">  Antall skademeldinger</v>
      </c>
      <c r="C1490" s="45">
        <f>'MAL2T-2020A.XLS'!F1169</f>
        <v>0</v>
      </c>
      <c r="D1490" s="45">
        <f>'MAL2T-2020A.XLS'!F1169</f>
        <v>0</v>
      </c>
    </row>
    <row r="1491" spans="1:9" hidden="1">
      <c r="A1491" s="378" t="s">
        <v>314</v>
      </c>
      <c r="B1491" s="1129" t="str">
        <f>'MAL2T-2020A.XLS'!B1170</f>
        <v xml:space="preserve">  Antall anmeldelser av voldsbruk</v>
      </c>
      <c r="C1491" s="45">
        <f>'MAL2T-2020A.XLS'!F1170</f>
        <v>0</v>
      </c>
      <c r="D1491" s="45">
        <f>'MAL2T-2020A.XLS'!F1170</f>
        <v>0</v>
      </c>
    </row>
    <row r="1492" spans="1:9" hidden="1">
      <c r="A1492" s="378" t="s">
        <v>314</v>
      </c>
      <c r="B1492" s="1129"/>
    </row>
    <row r="1493" spans="1:9" hidden="1">
      <c r="A1493" s="378" t="s">
        <v>314</v>
      </c>
      <c r="B1493" s="1129"/>
    </row>
    <row r="1494" spans="1:9" hidden="1">
      <c r="A1494" s="378" t="s">
        <v>314</v>
      </c>
      <c r="B1494" s="1129"/>
    </row>
    <row r="1495" spans="1:9" hidden="1">
      <c r="A1495" s="7" t="s">
        <v>314</v>
      </c>
    </row>
    <row r="1496" spans="1:9" hidden="1">
      <c r="A1496" s="7" t="s">
        <v>314</v>
      </c>
      <c r="B1496" s="71" t="s">
        <v>37</v>
      </c>
      <c r="C1496" s="45">
        <f>'MAL2T-2020A.XLS'!$I$1176</f>
        <v>0</v>
      </c>
      <c r="D1496" s="45">
        <f>'MAL2T-2020A.XLS'!$I$1176</f>
        <v>0</v>
      </c>
    </row>
    <row r="1497" spans="1:9" hidden="1">
      <c r="A1497" s="67" t="s">
        <v>314</v>
      </c>
      <c r="B1497" s="90"/>
      <c r="C1497" s="44"/>
      <c r="D1497" s="44"/>
      <c r="E1497" s="67"/>
    </row>
    <row r="1498" spans="1:9" hidden="1">
      <c r="A1498" s="7" t="s">
        <v>314</v>
      </c>
      <c r="B1498" s="83"/>
    </row>
    <row r="1499" spans="1:9" hidden="1">
      <c r="A1499" s="7" t="s">
        <v>314</v>
      </c>
      <c r="B1499" s="106"/>
      <c r="C1499" s="888"/>
      <c r="D1499" s="888"/>
    </row>
    <row r="1500" spans="1:9" ht="25.5" hidden="1">
      <c r="A1500" s="7" t="s">
        <v>314</v>
      </c>
      <c r="B1500" s="71" t="s">
        <v>883</v>
      </c>
    </row>
    <row r="1501" spans="1:9" hidden="1">
      <c r="A1501" s="7" t="s">
        <v>314</v>
      </c>
      <c r="B1501" s="83" t="s">
        <v>502</v>
      </c>
      <c r="C1501" s="45">
        <f>'MAL2T-2020A.XLS'!$K$1181</f>
        <v>0</v>
      </c>
      <c r="D1501" s="45">
        <f>'MAL2T-2020A.XLS'!$K$1181</f>
        <v>0</v>
      </c>
    </row>
    <row r="1502" spans="1:9" hidden="1">
      <c r="A1502" s="7" t="s">
        <v>314</v>
      </c>
      <c r="B1502" s="83" t="s">
        <v>200</v>
      </c>
      <c r="C1502" s="45">
        <f>'MAL2T-2020A.XLS'!$K$1182</f>
        <v>0</v>
      </c>
      <c r="D1502" s="45">
        <f>'MAL2T-2020A.XLS'!$K$1182</f>
        <v>0</v>
      </c>
    </row>
    <row r="1503" spans="1:9" hidden="1">
      <c r="A1503" s="7" t="s">
        <v>314</v>
      </c>
      <c r="B1503" s="83" t="s">
        <v>201</v>
      </c>
      <c r="C1503" s="45">
        <f>'MAL2T-2020A.XLS'!$K$1183</f>
        <v>0</v>
      </c>
      <c r="D1503" s="45">
        <f>'MAL2T-2020A.XLS'!$K$1183</f>
        <v>0</v>
      </c>
      <c r="I1503" s="7" t="s">
        <v>135</v>
      </c>
    </row>
    <row r="1504" spans="1:9" hidden="1">
      <c r="A1504" s="7" t="s">
        <v>314</v>
      </c>
      <c r="B1504" s="83" t="s">
        <v>202</v>
      </c>
      <c r="C1504" s="45">
        <f>'MAL2T-2020A.XLS'!$K$1184</f>
        <v>0</v>
      </c>
      <c r="D1504" s="45">
        <f>'MAL2T-2020A.XLS'!$K$1184</f>
        <v>0</v>
      </c>
    </row>
    <row r="1505" spans="1:8" hidden="1">
      <c r="A1505" s="7" t="s">
        <v>314</v>
      </c>
      <c r="B1505" s="83" t="s">
        <v>331</v>
      </c>
      <c r="C1505" s="45">
        <f>'MAL2T-2020A.XLS'!$K$1185</f>
        <v>0</v>
      </c>
      <c r="D1505" s="45">
        <f>'MAL2T-2020A.XLS'!$K$1185</f>
        <v>0</v>
      </c>
    </row>
    <row r="1506" spans="1:8" hidden="1">
      <c r="A1506" s="7" t="s">
        <v>314</v>
      </c>
      <c r="B1506" s="83" t="s">
        <v>332</v>
      </c>
      <c r="C1506" s="45">
        <f>'MAL2T-2020A.XLS'!$K$1186</f>
        <v>0</v>
      </c>
      <c r="D1506" s="45">
        <f>'MAL2T-2020A.XLS'!$K$1186</f>
        <v>0</v>
      </c>
    </row>
    <row r="1507" spans="1:8" hidden="1">
      <c r="A1507" s="7" t="s">
        <v>314</v>
      </c>
      <c r="B1507" s="83" t="s">
        <v>497</v>
      </c>
      <c r="C1507" s="45">
        <f>'MAL2T-2020A.XLS'!$K$1187</f>
        <v>0</v>
      </c>
      <c r="D1507" s="45">
        <f>'MAL2T-2020A.XLS'!$K$1187</f>
        <v>0</v>
      </c>
    </row>
    <row r="1508" spans="1:8" hidden="1">
      <c r="A1508" s="7" t="s">
        <v>314</v>
      </c>
      <c r="B1508" s="83" t="s">
        <v>498</v>
      </c>
      <c r="C1508" s="45">
        <f>'MAL2T-2020A.XLS'!$K$1188</f>
        <v>0</v>
      </c>
      <c r="D1508" s="45">
        <f>'MAL2T-2020A.XLS'!$K$1188</f>
        <v>0</v>
      </c>
    </row>
    <row r="1509" spans="1:8" hidden="1">
      <c r="A1509" s="7" t="s">
        <v>314</v>
      </c>
      <c r="B1509" s="172" t="s">
        <v>295</v>
      </c>
      <c r="C1509" s="45">
        <f>'MAL2T-2020A.XLS'!K1189</f>
        <v>0</v>
      </c>
      <c r="D1509" s="45">
        <f>'MAL2T-2020A.XLS'!$K$1189</f>
        <v>0</v>
      </c>
    </row>
    <row r="1510" spans="1:8" hidden="1">
      <c r="A1510" s="7" t="s">
        <v>314</v>
      </c>
      <c r="B1510" s="60" t="s">
        <v>268</v>
      </c>
      <c r="C1510" s="45">
        <f>'MAL2T-2020A.XLS'!K1190</f>
        <v>0</v>
      </c>
      <c r="D1510" s="45">
        <f>'MAL2T-2020A.XLS'!$K$1190</f>
        <v>0</v>
      </c>
    </row>
    <row r="1511" spans="1:8" hidden="1">
      <c r="A1511" s="7" t="s">
        <v>314</v>
      </c>
      <c r="B1511" s="60" t="s">
        <v>269</v>
      </c>
      <c r="C1511" s="45">
        <f>'MAL2T-2020A.XLS'!K1191</f>
        <v>0</v>
      </c>
      <c r="D1511" s="45">
        <f>'MAL2T-2020A.XLS'!$K$1191</f>
        <v>0</v>
      </c>
    </row>
    <row r="1512" spans="1:8" hidden="1">
      <c r="A1512" s="7" t="s">
        <v>314</v>
      </c>
      <c r="B1512" s="60" t="s">
        <v>270</v>
      </c>
      <c r="C1512" s="45">
        <f>'MAL2T-2020A.XLS'!K1192</f>
        <v>0</v>
      </c>
      <c r="D1512" s="45">
        <f>'MAL2T-2020A.XLS'!$K$1192</f>
        <v>0</v>
      </c>
    </row>
    <row r="1513" spans="1:8" hidden="1">
      <c r="A1513" s="7" t="s">
        <v>314</v>
      </c>
      <c r="B1513" s="60" t="s">
        <v>271</v>
      </c>
      <c r="C1513" s="45">
        <f>'MAL2T-2020A.XLS'!K1193</f>
        <v>0</v>
      </c>
      <c r="D1513" s="45">
        <f>'MAL2T-2020A.XLS'!$K$1193</f>
        <v>0</v>
      </c>
    </row>
    <row r="1514" spans="1:8" hidden="1">
      <c r="A1514" s="7" t="s">
        <v>314</v>
      </c>
      <c r="B1514" s="106"/>
      <c r="C1514" s="888"/>
      <c r="D1514" s="888"/>
    </row>
    <row r="1515" spans="1:8" ht="18.75">
      <c r="A1515" s="7" t="s">
        <v>1091</v>
      </c>
      <c r="B1515" s="115"/>
    </row>
    <row r="1516" spans="1:8">
      <c r="A1516" s="7" t="s">
        <v>1091</v>
      </c>
      <c r="B1516" s="65" t="str">
        <f>'MAL2T-2020A.XLS'!B1199</f>
        <v xml:space="preserve">Tabell 4 -2  </v>
      </c>
      <c r="C1516" s="46"/>
      <c r="D1516" s="46"/>
    </row>
    <row r="1517" spans="1:8">
      <c r="A1517" s="7" t="s">
        <v>1091</v>
      </c>
      <c r="B1517" s="65" t="str">
        <f>'MAL2T-2020A.XLS'!B1200</f>
        <v>Aktive tjenestemottagere med utbetalt økonomisk sosialhjelp (bidrag og lån) 1)</v>
      </c>
    </row>
    <row r="1518" spans="1:8">
      <c r="A1518" s="7" t="s">
        <v>1091</v>
      </c>
      <c r="B1518" s="291" t="s">
        <v>888</v>
      </c>
      <c r="G1518" s="69"/>
      <c r="H1518" s="283"/>
    </row>
    <row r="1519" spans="1:8">
      <c r="A1519" s="7" t="s">
        <v>1091</v>
      </c>
      <c r="B1519" s="83" t="s">
        <v>7</v>
      </c>
      <c r="C1519" s="45">
        <f>'MAL2T-2020A.XLS'!$G$1203</f>
        <v>0</v>
      </c>
      <c r="D1519" s="45">
        <f>'MAL2T-2020A.XLS'!$G$1203</f>
        <v>0</v>
      </c>
    </row>
    <row r="1520" spans="1:8">
      <c r="A1520" s="7" t="s">
        <v>1091</v>
      </c>
      <c r="B1520" s="81" t="s">
        <v>704</v>
      </c>
      <c r="C1520" s="45">
        <f>'MAL2T-2020A.XLS'!$G$1205</f>
        <v>0</v>
      </c>
      <c r="D1520" s="45">
        <f>'MAL2T-2020A.XLS'!$G$1205</f>
        <v>0</v>
      </c>
    </row>
    <row r="1521" spans="1:4">
      <c r="A1521" s="7" t="s">
        <v>1091</v>
      </c>
      <c r="B1521" s="81" t="s">
        <v>499</v>
      </c>
      <c r="C1521" s="45">
        <f>'MAL2T-2020A.XLS'!$G$1206</f>
        <v>0</v>
      </c>
      <c r="D1521" s="45">
        <f>'MAL2T-2020A.XLS'!$G$1206</f>
        <v>0</v>
      </c>
    </row>
    <row r="1522" spans="1:4">
      <c r="A1522" s="7" t="s">
        <v>1091</v>
      </c>
      <c r="B1522" s="81" t="s">
        <v>515</v>
      </c>
      <c r="C1522" s="45">
        <f>'MAL2T-2020A.XLS'!$G$1207</f>
        <v>0</v>
      </c>
      <c r="D1522" s="45">
        <f>'MAL2T-2020A.XLS'!$G$1207</f>
        <v>0</v>
      </c>
    </row>
    <row r="1523" spans="1:4">
      <c r="A1523" s="7" t="s">
        <v>1091</v>
      </c>
      <c r="B1523" s="81" t="s">
        <v>778</v>
      </c>
      <c r="C1523" s="45">
        <f>'MAL2T-2020A.XLS'!$G$1208</f>
        <v>0</v>
      </c>
      <c r="D1523" s="45">
        <f>'MAL2T-2020A.XLS'!$G$1208</f>
        <v>0</v>
      </c>
    </row>
    <row r="1524" spans="1:4">
      <c r="A1524" s="7" t="s">
        <v>1091</v>
      </c>
      <c r="B1524" s="93" t="s">
        <v>705</v>
      </c>
      <c r="C1524" s="76">
        <f>'MAL2T-2020A.XLS'!$G$1209</f>
        <v>0</v>
      </c>
      <c r="D1524" s="76">
        <f>'MAL2T-2020A.XLS'!$G$1209</f>
        <v>0</v>
      </c>
    </row>
    <row r="1525" spans="1:4">
      <c r="A1525" s="7" t="s">
        <v>1091</v>
      </c>
      <c r="B1525" s="88" t="s">
        <v>164</v>
      </c>
    </row>
    <row r="1526" spans="1:4">
      <c r="A1526" s="7" t="s">
        <v>1091</v>
      </c>
      <c r="B1526" s="83" t="s">
        <v>7</v>
      </c>
      <c r="C1526" s="45">
        <f>'MAL2T-2020A.XLS'!$H$1203</f>
        <v>0</v>
      </c>
      <c r="D1526" s="45">
        <f>'MAL2T-2020A.XLS'!$H$1203</f>
        <v>0</v>
      </c>
    </row>
    <row r="1527" spans="1:4">
      <c r="A1527" s="7" t="s">
        <v>1091</v>
      </c>
      <c r="B1527" s="81" t="s">
        <v>704</v>
      </c>
      <c r="C1527" s="45">
        <f>'MAL2T-2020A.XLS'!$H$1205</f>
        <v>0</v>
      </c>
      <c r="D1527" s="45">
        <f>'MAL2T-2020A.XLS'!$H$1205</f>
        <v>0</v>
      </c>
    </row>
    <row r="1528" spans="1:4">
      <c r="A1528" s="7" t="s">
        <v>1091</v>
      </c>
      <c r="B1528" s="81" t="s">
        <v>499</v>
      </c>
      <c r="C1528" s="45">
        <f>'MAL2T-2020A.XLS'!$H$1206</f>
        <v>0</v>
      </c>
      <c r="D1528" s="45">
        <f>'MAL2T-2020A.XLS'!$H$1206</f>
        <v>0</v>
      </c>
    </row>
    <row r="1529" spans="1:4">
      <c r="A1529" s="7" t="s">
        <v>1091</v>
      </c>
      <c r="B1529" s="81" t="s">
        <v>515</v>
      </c>
      <c r="C1529" s="45">
        <f>'MAL2T-2020A.XLS'!$H$1207</f>
        <v>0</v>
      </c>
      <c r="D1529" s="45">
        <f>'MAL2T-2020A.XLS'!$H$1207</f>
        <v>0</v>
      </c>
    </row>
    <row r="1530" spans="1:4">
      <c r="A1530" s="7" t="s">
        <v>1091</v>
      </c>
      <c r="B1530" s="81" t="s">
        <v>778</v>
      </c>
      <c r="C1530" s="45">
        <f>'MAL2T-2020A.XLS'!$H$1208</f>
        <v>0</v>
      </c>
      <c r="D1530" s="45">
        <f>'MAL2T-2020A.XLS'!$H$1208</f>
        <v>0</v>
      </c>
    </row>
    <row r="1531" spans="1:4">
      <c r="A1531" s="7" t="s">
        <v>1091</v>
      </c>
      <c r="B1531" s="117" t="s">
        <v>705</v>
      </c>
      <c r="C1531" s="75">
        <f>'MAL2T-2020A.XLS'!$H$1209</f>
        <v>0</v>
      </c>
      <c r="D1531" s="75">
        <f>'MAL2T-2020A.XLS'!$H$1209</f>
        <v>0</v>
      </c>
    </row>
    <row r="1532" spans="1:4">
      <c r="A1532" s="7" t="s">
        <v>1091</v>
      </c>
      <c r="B1532" s="88" t="s">
        <v>837</v>
      </c>
    </row>
    <row r="1533" spans="1:4">
      <c r="A1533" s="7" t="s">
        <v>1091</v>
      </c>
      <c r="B1533" s="324" t="s">
        <v>7</v>
      </c>
      <c r="C1533" s="45">
        <f>'MAL2T-2020A.XLS'!I1203</f>
        <v>0</v>
      </c>
      <c r="D1533" s="45">
        <f>'MAL2T-2020A.XLS'!$I$1203</f>
        <v>0</v>
      </c>
    </row>
    <row r="1534" spans="1:4">
      <c r="A1534" s="7" t="s">
        <v>1091</v>
      </c>
      <c r="B1534" s="92" t="s">
        <v>704</v>
      </c>
      <c r="C1534" s="45">
        <f>'MAL2T-2020A.XLS'!I1205</f>
        <v>0</v>
      </c>
      <c r="D1534" s="45">
        <f>'MAL2T-2020A.XLS'!$I$1205</f>
        <v>0</v>
      </c>
    </row>
    <row r="1535" spans="1:4">
      <c r="A1535" s="7" t="s">
        <v>1091</v>
      </c>
      <c r="B1535" s="92" t="s">
        <v>499</v>
      </c>
      <c r="C1535" s="45">
        <f>'MAL2T-2020A.XLS'!I1206</f>
        <v>0</v>
      </c>
      <c r="D1535" s="45">
        <f>'MAL2T-2020A.XLS'!$I$1206</f>
        <v>0</v>
      </c>
    </row>
    <row r="1536" spans="1:4">
      <c r="A1536" s="7" t="s">
        <v>1091</v>
      </c>
      <c r="B1536" s="92" t="s">
        <v>515</v>
      </c>
      <c r="C1536" s="45">
        <f>'MAL2T-2020A.XLS'!I1207</f>
        <v>0</v>
      </c>
      <c r="D1536" s="45">
        <f>'MAL2T-2020A.XLS'!$I$1207</f>
        <v>0</v>
      </c>
    </row>
    <row r="1537" spans="1:8">
      <c r="A1537" s="7" t="s">
        <v>1091</v>
      </c>
      <c r="B1537" s="92" t="s">
        <v>778</v>
      </c>
      <c r="C1537" s="45">
        <f>'MAL2T-2020A.XLS'!I1208</f>
        <v>0</v>
      </c>
      <c r="D1537" s="45">
        <f>'MAL2T-2020A.XLS'!$I$1208</f>
        <v>0</v>
      </c>
    </row>
    <row r="1538" spans="1:8">
      <c r="A1538" s="7" t="s">
        <v>1091</v>
      </c>
      <c r="B1538" s="93" t="s">
        <v>705</v>
      </c>
      <c r="C1538" s="93">
        <f>'MAL2T-2020A.XLS'!I1209</f>
        <v>0</v>
      </c>
      <c r="D1538" s="93">
        <f>'MAL2T-2020A.XLS'!$I$1209</f>
        <v>0</v>
      </c>
    </row>
    <row r="1539" spans="1:8">
      <c r="A1539" s="7" t="s">
        <v>1091</v>
      </c>
      <c r="B1539" s="91" t="s">
        <v>147</v>
      </c>
      <c r="C1539" s="45" t="str">
        <f>'MAL2T-2020A.XLS'!I1210</f>
        <v/>
      </c>
    </row>
    <row r="1540" spans="1:8" s="69" customFormat="1">
      <c r="A1540" s="7" t="s">
        <v>1091</v>
      </c>
      <c r="B1540" s="106"/>
      <c r="C1540" s="70"/>
      <c r="D1540" s="70"/>
      <c r="G1540" s="284"/>
    </row>
    <row r="1541" spans="1:8">
      <c r="A1541" s="7" t="s">
        <v>1091</v>
      </c>
      <c r="B1541" s="71" t="s">
        <v>811</v>
      </c>
    </row>
    <row r="1542" spans="1:8">
      <c r="A1542" s="7" t="s">
        <v>1091</v>
      </c>
      <c r="B1542" s="291" t="s">
        <v>954</v>
      </c>
      <c r="C1542" s="68">
        <f>'MAL2T-2020A.XLS'!$G$1217</f>
        <v>0</v>
      </c>
      <c r="D1542" s="68">
        <f>'MAL2T-2020A.XLS'!$G$1217</f>
        <v>0</v>
      </c>
      <c r="E1542" s="69"/>
      <c r="F1542" s="69"/>
      <c r="G1542" s="69"/>
      <c r="H1542" s="283"/>
    </row>
    <row r="1543" spans="1:8">
      <c r="A1543" s="7" t="s">
        <v>1091</v>
      </c>
      <c r="B1543" s="291" t="s">
        <v>243</v>
      </c>
      <c r="C1543" s="68">
        <f>'MAL2T-2020A.XLS'!$H$1217</f>
        <v>0</v>
      </c>
      <c r="D1543" s="68">
        <f>'MAL2T-2020A.XLS'!$H$1217</f>
        <v>0</v>
      </c>
      <c r="E1543" s="69"/>
      <c r="F1543" s="69"/>
      <c r="G1543" s="284"/>
    </row>
    <row r="1544" spans="1:8" ht="13.5">
      <c r="A1544" s="7" t="s">
        <v>1091</v>
      </c>
      <c r="B1544" s="292" t="s">
        <v>955</v>
      </c>
      <c r="C1544" s="68">
        <f>C1542*C1524</f>
        <v>0</v>
      </c>
      <c r="D1544" s="68">
        <f>D1542*D1524</f>
        <v>0</v>
      </c>
      <c r="E1544" s="69"/>
      <c r="F1544" s="69"/>
      <c r="G1544" s="69"/>
      <c r="H1544" s="283"/>
    </row>
    <row r="1545" spans="1:8" ht="13.5">
      <c r="A1545" s="7" t="s">
        <v>1091</v>
      </c>
      <c r="B1545" s="292" t="s">
        <v>209</v>
      </c>
      <c r="C1545" s="68">
        <f>C1543*C1531</f>
        <v>0</v>
      </c>
      <c r="D1545" s="68">
        <f>D1543*D1531</f>
        <v>0</v>
      </c>
      <c r="E1545" s="69"/>
      <c r="G1545" s="284"/>
    </row>
    <row r="1546" spans="1:8" ht="13.5">
      <c r="A1546" s="7" t="s">
        <v>1091</v>
      </c>
      <c r="B1546" s="292" t="s">
        <v>956</v>
      </c>
      <c r="C1546" s="68"/>
      <c r="D1546" s="68" t="e">
        <f>D1544/D1524</f>
        <v>#DIV/0!</v>
      </c>
      <c r="F1546" s="69" t="s">
        <v>133</v>
      </c>
      <c r="G1546" s="69"/>
      <c r="H1546" s="283"/>
    </row>
    <row r="1547" spans="1:8" ht="13.5">
      <c r="A1547" s="7" t="s">
        <v>1091</v>
      </c>
      <c r="B1547" s="292" t="s">
        <v>1</v>
      </c>
      <c r="C1547" s="68"/>
      <c r="D1547" s="68" t="e">
        <f>D1545/D1531</f>
        <v>#DIV/0!</v>
      </c>
      <c r="F1547" s="69" t="s">
        <v>133</v>
      </c>
    </row>
    <row r="1548" spans="1:8">
      <c r="A1548" s="7" t="s">
        <v>1091</v>
      </c>
      <c r="B1548" s="88"/>
      <c r="C1548" s="68"/>
      <c r="D1548" s="68"/>
      <c r="E1548" s="69"/>
      <c r="F1548" s="69"/>
    </row>
    <row r="1549" spans="1:8">
      <c r="A1549" s="7" t="s">
        <v>1091</v>
      </c>
      <c r="B1549" s="90"/>
      <c r="C1549" s="48"/>
      <c r="D1549" s="48"/>
    </row>
    <row r="1550" spans="1:8" ht="25.5" hidden="1">
      <c r="A1550" s="7" t="s">
        <v>314</v>
      </c>
      <c r="B1550" s="71" t="s">
        <v>812</v>
      </c>
      <c r="C1550" s="48"/>
      <c r="D1550" s="48"/>
    </row>
    <row r="1551" spans="1:8" hidden="1">
      <c r="A1551" s="7" t="s">
        <v>314</v>
      </c>
      <c r="B1551" s="83" t="s">
        <v>442</v>
      </c>
      <c r="C1551" s="48">
        <f>'MAL2T-2020A.XLS'!$H$1223</f>
        <v>0</v>
      </c>
      <c r="D1551" s="48">
        <f>'MAL2T-2020A.XLS'!$H$1223</f>
        <v>0</v>
      </c>
    </row>
    <row r="1552" spans="1:8" hidden="1">
      <c r="A1552" s="7" t="s">
        <v>314</v>
      </c>
      <c r="B1552" s="83" t="s">
        <v>493</v>
      </c>
      <c r="C1552" s="48">
        <f>'MAL2T-2020A.XLS'!$I$1223</f>
        <v>0</v>
      </c>
      <c r="D1552" s="48">
        <f>'MAL2T-2020A.XLS'!$I$1223</f>
        <v>0</v>
      </c>
    </row>
    <row r="1553" spans="1:4" hidden="1">
      <c r="A1553" s="7" t="s">
        <v>314</v>
      </c>
    </row>
    <row r="1554" spans="1:4" hidden="1">
      <c r="A1554" s="7" t="s">
        <v>314</v>
      </c>
      <c r="B1554" s="71" t="s">
        <v>40</v>
      </c>
    </row>
    <row r="1555" spans="1:4" hidden="1">
      <c r="A1555" s="7" t="s">
        <v>314</v>
      </c>
      <c r="B1555" s="1117" t="s">
        <v>1076</v>
      </c>
      <c r="C1555" s="48">
        <f>'MAL2T-2020A.XLS'!$I$1234</f>
        <v>0</v>
      </c>
      <c r="D1555" s="48">
        <f>'MAL2T-2020A.XLS'!$I$1234</f>
        <v>0</v>
      </c>
    </row>
    <row r="1556" spans="1:4" hidden="1">
      <c r="A1556" s="7" t="s">
        <v>314</v>
      </c>
      <c r="B1556" s="1117" t="s">
        <v>1077</v>
      </c>
      <c r="C1556" s="48">
        <f>'MAL2T-2020A.XLS'!$I$1235</f>
        <v>0</v>
      </c>
      <c r="D1556" s="48">
        <f>'MAL2T-2020A.XLS'!$I$1235</f>
        <v>0</v>
      </c>
    </row>
    <row r="1557" spans="1:4" hidden="1">
      <c r="A1557" s="7" t="s">
        <v>314</v>
      </c>
    </row>
    <row r="1558" spans="1:4" ht="18.75">
      <c r="A1558" s="7" t="s">
        <v>718</v>
      </c>
      <c r="B1558" s="138" t="s">
        <v>409</v>
      </c>
      <c r="C1558" s="128"/>
      <c r="D1558" s="7"/>
    </row>
    <row r="1559" spans="1:4">
      <c r="A1559" s="7" t="s">
        <v>718</v>
      </c>
      <c r="B1559" s="132"/>
      <c r="C1559" s="128"/>
      <c r="D1559" s="7"/>
    </row>
    <row r="1560" spans="1:4" ht="18.75">
      <c r="A1560" s="7" t="s">
        <v>718</v>
      </c>
      <c r="B1560" s="115" t="s">
        <v>619</v>
      </c>
      <c r="C1560" s="128"/>
      <c r="D1560" s="7"/>
    </row>
    <row r="1561" spans="1:4">
      <c r="A1561" s="7" t="s">
        <v>718</v>
      </c>
      <c r="B1561" s="135"/>
      <c r="C1561" s="128"/>
      <c r="D1561" s="7"/>
    </row>
    <row r="1562" spans="1:4" ht="14.25">
      <c r="A1562" s="7" t="s">
        <v>718</v>
      </c>
      <c r="B1562" s="133"/>
      <c r="C1562" s="128"/>
      <c r="D1562" s="7"/>
    </row>
    <row r="1563" spans="1:4">
      <c r="A1563" s="7" t="s">
        <v>718</v>
      </c>
      <c r="B1563" s="25" t="s">
        <v>484</v>
      </c>
      <c r="C1563" s="128"/>
      <c r="D1563" s="7"/>
    </row>
    <row r="1564" spans="1:4">
      <c r="A1564" s="7" t="s">
        <v>718</v>
      </c>
      <c r="B1564" s="25" t="s">
        <v>485</v>
      </c>
      <c r="C1564" s="128"/>
      <c r="D1564" s="7"/>
    </row>
    <row r="1565" spans="1:4">
      <c r="A1565" s="7" t="s">
        <v>718</v>
      </c>
      <c r="B1565" s="25" t="s">
        <v>488</v>
      </c>
      <c r="C1565" s="128"/>
      <c r="D1565" s="7"/>
    </row>
    <row r="1566" spans="1:4">
      <c r="A1566" s="7" t="s">
        <v>718</v>
      </c>
      <c r="B1566" s="136" t="s">
        <v>951</v>
      </c>
      <c r="C1566" s="128"/>
      <c r="D1566" s="7"/>
    </row>
    <row r="1567" spans="1:4">
      <c r="A1567" s="7" t="s">
        <v>718</v>
      </c>
      <c r="B1567" s="325" t="s">
        <v>672</v>
      </c>
      <c r="C1567" s="129">
        <f>'MAL2T-2020A.XLS'!F1274</f>
        <v>0</v>
      </c>
      <c r="D1567" s="129">
        <f>'MAL2T-2020A.XLS'!F1274</f>
        <v>0</v>
      </c>
    </row>
    <row r="1568" spans="1:4" hidden="1">
      <c r="A1568" s="383" t="s">
        <v>1212</v>
      </c>
      <c r="B1568" s="325" t="s">
        <v>673</v>
      </c>
      <c r="C1568" s="128" t="e">
        <f>'MAL2T-2020A.XLS'!#REF!</f>
        <v>#REF!</v>
      </c>
      <c r="D1568" s="128" t="e">
        <f>'MAL2T-2020A.XLS'!#REF!</f>
        <v>#REF!</v>
      </c>
    </row>
    <row r="1569" spans="1:8" hidden="1">
      <c r="A1569" s="383" t="s">
        <v>1212</v>
      </c>
      <c r="B1569" s="325" t="s">
        <v>674</v>
      </c>
      <c r="C1569" s="128" t="e">
        <f>'MAL2T-2020A.XLS'!#REF!</f>
        <v>#REF!</v>
      </c>
      <c r="D1569" s="128" t="e">
        <f>'MAL2T-2020A.XLS'!#REF!</f>
        <v>#REF!</v>
      </c>
    </row>
    <row r="1570" spans="1:8" hidden="1">
      <c r="A1570" s="383" t="s">
        <v>1212</v>
      </c>
      <c r="B1570" s="325" t="s">
        <v>273</v>
      </c>
      <c r="C1570" s="129" t="e">
        <f>'MAL2T-2020A.XLS'!#REF!</f>
        <v>#REF!</v>
      </c>
      <c r="D1570" s="129" t="e">
        <f>'MAL2T-2020A.XLS'!#REF!</f>
        <v>#REF!</v>
      </c>
    </row>
    <row r="1571" spans="1:8">
      <c r="A1571" s="7" t="s">
        <v>718</v>
      </c>
      <c r="B1571" s="293" t="s">
        <v>952</v>
      </c>
      <c r="C1571" s="128"/>
      <c r="D1571" s="128"/>
    </row>
    <row r="1572" spans="1:8">
      <c r="A1572" s="7" t="s">
        <v>718</v>
      </c>
      <c r="B1572" s="325" t="s">
        <v>672</v>
      </c>
      <c r="C1572" s="129">
        <f>'MAL2T-2020A.XLS'!G1274</f>
        <v>0</v>
      </c>
      <c r="D1572" s="129">
        <f>'MAL2T-2020A.XLS'!G1274</f>
        <v>0</v>
      </c>
    </row>
    <row r="1573" spans="1:8" hidden="1">
      <c r="A1573" s="383" t="s">
        <v>1212</v>
      </c>
      <c r="B1573" s="325" t="s">
        <v>673</v>
      </c>
      <c r="C1573" s="128" t="e">
        <f>'MAL2T-2020A.XLS'!#REF!</f>
        <v>#REF!</v>
      </c>
      <c r="D1573" s="128" t="e">
        <f>'MAL2T-2020A.XLS'!#REF!</f>
        <v>#REF!</v>
      </c>
    </row>
    <row r="1574" spans="1:8" hidden="1">
      <c r="A1574" s="383" t="s">
        <v>1212</v>
      </c>
      <c r="B1574" s="325" t="s">
        <v>674</v>
      </c>
      <c r="C1574" s="128" t="e">
        <f>'MAL2T-2020A.XLS'!#REF!</f>
        <v>#REF!</v>
      </c>
      <c r="D1574" s="128" t="e">
        <f>'MAL2T-2020A.XLS'!#REF!</f>
        <v>#REF!</v>
      </c>
    </row>
    <row r="1575" spans="1:8" hidden="1">
      <c r="A1575" s="383" t="s">
        <v>1212</v>
      </c>
      <c r="B1575" s="325" t="s">
        <v>273</v>
      </c>
      <c r="C1575" s="129" t="e">
        <f>'MAL2T-2020A.XLS'!#REF!</f>
        <v>#REF!</v>
      </c>
      <c r="D1575" s="129" t="e">
        <f>'MAL2T-2020A.XLS'!#REF!</f>
        <v>#REF!</v>
      </c>
    </row>
    <row r="1576" spans="1:8">
      <c r="A1576" s="7" t="s">
        <v>718</v>
      </c>
      <c r="B1576" s="293" t="s">
        <v>953</v>
      </c>
      <c r="C1576" s="128"/>
      <c r="D1576" s="128"/>
    </row>
    <row r="1577" spans="1:8">
      <c r="A1577" s="7" t="s">
        <v>718</v>
      </c>
      <c r="B1577" s="325" t="s">
        <v>672</v>
      </c>
      <c r="C1577" s="129">
        <f>'MAL2T-2020A.XLS'!H1274</f>
        <v>0</v>
      </c>
      <c r="D1577" s="129">
        <f>'MAL2T-2020A.XLS'!H1274</f>
        <v>0</v>
      </c>
    </row>
    <row r="1578" spans="1:8" hidden="1">
      <c r="A1578" s="383" t="s">
        <v>1212</v>
      </c>
      <c r="B1578" s="325" t="s">
        <v>673</v>
      </c>
      <c r="C1578" s="128" t="e">
        <f>'MAL2T-2020A.XLS'!#REF!</f>
        <v>#REF!</v>
      </c>
      <c r="D1578" s="128" t="e">
        <f>'MAL2T-2020A.XLS'!#REF!</f>
        <v>#REF!</v>
      </c>
    </row>
    <row r="1579" spans="1:8" hidden="1">
      <c r="A1579" s="383" t="s">
        <v>1212</v>
      </c>
      <c r="B1579" s="325" t="s">
        <v>674</v>
      </c>
      <c r="C1579" s="128" t="e">
        <f>'MAL2T-2020A.XLS'!#REF!</f>
        <v>#REF!</v>
      </c>
      <c r="D1579" s="128" t="e">
        <f>'MAL2T-2020A.XLS'!#REF!</f>
        <v>#REF!</v>
      </c>
    </row>
    <row r="1580" spans="1:8" hidden="1">
      <c r="A1580" s="383" t="s">
        <v>1212</v>
      </c>
      <c r="B1580" s="325" t="s">
        <v>273</v>
      </c>
      <c r="C1580" s="129" t="e">
        <f>'MAL2T-2020A.XLS'!#REF!</f>
        <v>#REF!</v>
      </c>
      <c r="D1580" s="129" t="e">
        <f>'MAL2T-2020A.XLS'!#REF!</f>
        <v>#REF!</v>
      </c>
      <c r="G1580" s="284"/>
      <c r="H1580" s="283"/>
    </row>
    <row r="1581" spans="1:8">
      <c r="A1581" s="7" t="s">
        <v>718</v>
      </c>
      <c r="B1581" s="136" t="s">
        <v>474</v>
      </c>
      <c r="C1581" s="128"/>
      <c r="D1581" s="128"/>
      <c r="G1581" s="284"/>
    </row>
    <row r="1582" spans="1:8">
      <c r="A1582" s="7" t="s">
        <v>718</v>
      </c>
      <c r="B1582" s="325" t="s">
        <v>672</v>
      </c>
      <c r="C1582" s="129">
        <f>'MAL2T-2020A.XLS'!I1274</f>
        <v>0</v>
      </c>
      <c r="D1582" s="129">
        <f>'MAL2T-2020A.XLS'!I1274</f>
        <v>0</v>
      </c>
      <c r="G1582" s="284"/>
    </row>
    <row r="1583" spans="1:8" hidden="1">
      <c r="A1583" s="383" t="s">
        <v>1212</v>
      </c>
      <c r="B1583" s="325" t="s">
        <v>673</v>
      </c>
      <c r="C1583" s="128" t="e">
        <f>'MAL2T-2020A.XLS'!#REF!</f>
        <v>#REF!</v>
      </c>
      <c r="D1583" s="128" t="e">
        <f>'MAL2T-2020A.XLS'!#REF!</f>
        <v>#REF!</v>
      </c>
      <c r="G1583" s="284"/>
      <c r="H1583" s="283"/>
    </row>
    <row r="1584" spans="1:8" hidden="1">
      <c r="A1584" s="383" t="s">
        <v>1212</v>
      </c>
      <c r="B1584" s="325" t="s">
        <v>674</v>
      </c>
      <c r="C1584" s="128" t="e">
        <f>'MAL2T-2020A.XLS'!#REF!</f>
        <v>#REF!</v>
      </c>
      <c r="D1584" s="128" t="e">
        <f>'MAL2T-2020A.XLS'!#REF!</f>
        <v>#REF!</v>
      </c>
    </row>
    <row r="1585" spans="1:8" hidden="1">
      <c r="A1585" s="383" t="s">
        <v>1212</v>
      </c>
      <c r="B1585" s="325" t="s">
        <v>273</v>
      </c>
      <c r="C1585" s="128" t="e">
        <f>'MAL2T-2020A.XLS'!#REF!</f>
        <v>#REF!</v>
      </c>
      <c r="D1585" s="128" t="e">
        <f>'MAL2T-2020A.XLS'!#REF!</f>
        <v>#REF!</v>
      </c>
    </row>
    <row r="1586" spans="1:8">
      <c r="A1586" s="7" t="s">
        <v>718</v>
      </c>
      <c r="B1586" s="325" t="str">
        <f>'MAL2T-2020A.XLS'!B1277</f>
        <v>Kommentar til prognosen:</v>
      </c>
      <c r="C1586" s="325">
        <f>'MAL2T-2020A.XLS'!C1277</f>
        <v>0</v>
      </c>
      <c r="D1586" s="128"/>
    </row>
    <row r="1587" spans="1:8">
      <c r="A1587" s="7" t="s">
        <v>718</v>
      </c>
      <c r="B1587" s="325"/>
      <c r="C1587" s="128"/>
      <c r="D1587" s="128"/>
    </row>
    <row r="1588" spans="1:8" ht="18.75">
      <c r="A1588" s="7" t="s">
        <v>718</v>
      </c>
      <c r="B1588" s="115" t="s">
        <v>1293</v>
      </c>
      <c r="C1588" s="128"/>
      <c r="D1588" s="128"/>
    </row>
    <row r="1589" spans="1:8">
      <c r="A1589" s="7" t="s">
        <v>718</v>
      </c>
      <c r="B1589" s="325"/>
      <c r="C1589" s="128"/>
      <c r="D1589" s="128"/>
    </row>
    <row r="1590" spans="1:8" ht="24">
      <c r="A1590" s="7" t="s">
        <v>718</v>
      </c>
      <c r="B1590" s="1296" t="str">
        <f>'MAL2T-2020A.XLS'!B1281</f>
        <v>  Tabell P - 3 - 8 - C                                                                                    Andel mottagere av helsetjeneste i hjemmet 67 år over 1) som er kartlagt for ernæringsmessig risiko</v>
      </c>
      <c r="D1590" s="128" t="s">
        <v>135</v>
      </c>
    </row>
    <row r="1591" spans="1:8">
      <c r="A1591" s="7" t="s">
        <v>718</v>
      </c>
      <c r="B1591" s="1297">
        <f>'MAL2T-2020A.XLS'!B1282</f>
        <v>0</v>
      </c>
      <c r="C1591" s="128"/>
      <c r="D1591" s="128" t="s">
        <v>135</v>
      </c>
    </row>
    <row r="1592" spans="1:8" ht="25.5">
      <c r="A1592" s="7" t="s">
        <v>718</v>
      </c>
      <c r="B1592" s="325" t="s">
        <v>1308</v>
      </c>
      <c r="C1592" s="129" t="e">
        <f>'MAL2T-2020A.XLS'!F1284</f>
        <v>#DIV/0!</v>
      </c>
      <c r="D1592" s="128"/>
    </row>
    <row r="1593" spans="1:8" ht="25.5">
      <c r="A1593" s="7" t="s">
        <v>718</v>
      </c>
      <c r="B1593" s="325" t="s">
        <v>1309</v>
      </c>
      <c r="C1593" s="129">
        <f>'MAL2T-2020A.XLS'!G1284</f>
        <v>0</v>
      </c>
      <c r="D1593" s="128"/>
    </row>
    <row r="1594" spans="1:8" ht="24" customHeight="1">
      <c r="A1594" s="7" t="s">
        <v>718</v>
      </c>
      <c r="B1594" s="325" t="s">
        <v>1310</v>
      </c>
      <c r="C1594" s="129">
        <f>'MAL2T-2020A.XLS'!H1284</f>
        <v>0</v>
      </c>
      <c r="D1594" s="128"/>
    </row>
    <row r="1595" spans="1:8" ht="25.5">
      <c r="A1595" s="383" t="s">
        <v>718</v>
      </c>
      <c r="B1595" s="325" t="s">
        <v>1311</v>
      </c>
      <c r="C1595" s="129">
        <f>'MAL2T-2020A.XLS'!I1284</f>
        <v>0</v>
      </c>
      <c r="D1595" s="128"/>
    </row>
    <row r="1596" spans="1:8">
      <c r="A1596" s="7" t="s">
        <v>718</v>
      </c>
      <c r="B1596" s="137"/>
      <c r="C1596" s="128"/>
      <c r="D1596" s="128"/>
    </row>
    <row r="1597" spans="1:8" ht="18.75">
      <c r="A1597" s="7" t="s">
        <v>718</v>
      </c>
      <c r="B1597" s="115" t="s">
        <v>1131</v>
      </c>
      <c r="C1597" s="128"/>
      <c r="D1597" s="7"/>
    </row>
    <row r="1598" spans="1:8" ht="24.75" customHeight="1">
      <c r="A1598" s="383" t="s">
        <v>718</v>
      </c>
      <c r="B1598" s="140" t="s">
        <v>615</v>
      </c>
      <c r="C1598" s="1189" t="s">
        <v>1205</v>
      </c>
      <c r="D1598" s="7"/>
    </row>
    <row r="1599" spans="1:8" hidden="1">
      <c r="A1599" s="383" t="s">
        <v>1207</v>
      </c>
      <c r="B1599" s="293" t="s">
        <v>957</v>
      </c>
      <c r="C1599" s="128"/>
      <c r="D1599" s="7"/>
      <c r="G1599" s="69"/>
      <c r="H1599" s="283"/>
    </row>
    <row r="1600" spans="1:8" hidden="1">
      <c r="A1600" s="383" t="s">
        <v>1207</v>
      </c>
      <c r="B1600" s="83" t="s">
        <v>475</v>
      </c>
      <c r="C1600" s="129" t="e">
        <f>'MAL2T-2020A.XLS'!#REF!</f>
        <v>#REF!</v>
      </c>
      <c r="D1600" s="129" t="e">
        <f>'MAL2T-2020A.XLS'!#REF!</f>
        <v>#REF!</v>
      </c>
    </row>
    <row r="1601" spans="1:6" hidden="1">
      <c r="A1601" s="383" t="s">
        <v>1207</v>
      </c>
      <c r="B1601" s="83" t="s">
        <v>476</v>
      </c>
      <c r="C1601" s="129" t="e">
        <f>'MAL2T-2020A.XLS'!#REF!</f>
        <v>#REF!</v>
      </c>
      <c r="D1601" s="129" t="e">
        <f>'MAL2T-2020A.XLS'!#REF!</f>
        <v>#REF!</v>
      </c>
    </row>
    <row r="1602" spans="1:6">
      <c r="A1602" s="383" t="s">
        <v>718</v>
      </c>
      <c r="B1602" s="1309" t="s">
        <v>1302</v>
      </c>
      <c r="C1602" s="129" t="e">
        <f>'MAL2T-2020A.XLS'!H1292</f>
        <v>#DIV/0!</v>
      </c>
      <c r="D1602" s="129" t="e">
        <f>'MAL2T-2020A.XLS'!$H$1292</f>
        <v>#DIV/0!</v>
      </c>
      <c r="F1602" s="7" t="s">
        <v>135</v>
      </c>
    </row>
    <row r="1603" spans="1:6" hidden="1">
      <c r="A1603" s="383" t="s">
        <v>1207</v>
      </c>
      <c r="B1603" s="136" t="s">
        <v>473</v>
      </c>
      <c r="C1603" s="129"/>
      <c r="D1603" s="129"/>
    </row>
    <row r="1604" spans="1:6" hidden="1">
      <c r="A1604" s="383" t="s">
        <v>1207</v>
      </c>
      <c r="B1604" s="83" t="s">
        <v>475</v>
      </c>
      <c r="C1604" s="129" t="e">
        <f>'MAL2T-2020A.XLS'!#REF!</f>
        <v>#REF!</v>
      </c>
      <c r="D1604" s="129" t="e">
        <f>'MAL2T-2020A.XLS'!#REF!</f>
        <v>#REF!</v>
      </c>
    </row>
    <row r="1605" spans="1:6" hidden="1">
      <c r="A1605" s="383" t="s">
        <v>1207</v>
      </c>
      <c r="B1605" s="83" t="s">
        <v>476</v>
      </c>
      <c r="C1605" s="129" t="e">
        <f>'MAL2T-2020A.XLS'!#REF!</f>
        <v>#REF!</v>
      </c>
      <c r="D1605" s="129" t="e">
        <f>'MAL2T-2020A.XLS'!#REF!</f>
        <v>#REF!</v>
      </c>
    </row>
    <row r="1606" spans="1:6">
      <c r="A1606" s="383" t="s">
        <v>718</v>
      </c>
      <c r="B1606" s="1309" t="s">
        <v>1303</v>
      </c>
      <c r="C1606" s="129">
        <f>'MAL2T-2020A.XLS'!I1292</f>
        <v>0</v>
      </c>
      <c r="D1606" s="129">
        <f>'MAL2T-2020A.XLS'!$I$1292</f>
        <v>0</v>
      </c>
    </row>
    <row r="1607" spans="1:6" hidden="1">
      <c r="A1607" s="383" t="s">
        <v>1207</v>
      </c>
      <c r="B1607" s="136" t="s">
        <v>664</v>
      </c>
      <c r="C1607" s="129"/>
      <c r="D1607" s="129"/>
    </row>
    <row r="1608" spans="1:6" hidden="1">
      <c r="A1608" s="383" t="s">
        <v>1207</v>
      </c>
      <c r="B1608" s="83" t="s">
        <v>475</v>
      </c>
      <c r="C1608" s="129" t="e">
        <f>'MAL2T-2020A.XLS'!#REF!</f>
        <v>#REF!</v>
      </c>
      <c r="D1608" s="129" t="e">
        <f>'MAL2T-2020A.XLS'!#REF!</f>
        <v>#REF!</v>
      </c>
    </row>
    <row r="1609" spans="1:6" hidden="1">
      <c r="A1609" s="383" t="s">
        <v>1207</v>
      </c>
      <c r="B1609" s="83" t="s">
        <v>476</v>
      </c>
      <c r="C1609" s="129" t="e">
        <f>'MAL2T-2020A.XLS'!#REF!</f>
        <v>#REF!</v>
      </c>
      <c r="D1609" s="129" t="e">
        <f>'MAL2T-2020A.XLS'!#REF!</f>
        <v>#REF!</v>
      </c>
    </row>
    <row r="1610" spans="1:6">
      <c r="A1610" s="383" t="s">
        <v>718</v>
      </c>
      <c r="B1610" s="1309" t="s">
        <v>1304</v>
      </c>
      <c r="C1610" s="129">
        <f>'MAL2T-2020A.XLS'!J1292</f>
        <v>0</v>
      </c>
      <c r="D1610" s="129">
        <f>'MAL2T-2020A.XLS'!$J$1292</f>
        <v>0</v>
      </c>
    </row>
    <row r="1611" spans="1:6" hidden="1">
      <c r="A1611" s="383" t="s">
        <v>1207</v>
      </c>
      <c r="B1611" s="136" t="s">
        <v>474</v>
      </c>
      <c r="C1611" s="129"/>
      <c r="D1611" s="129"/>
    </row>
    <row r="1612" spans="1:6" hidden="1">
      <c r="A1612" s="383" t="s">
        <v>1207</v>
      </c>
      <c r="B1612" s="83" t="s">
        <v>475</v>
      </c>
      <c r="C1612" s="129" t="e">
        <f>'MAL2T-2020A.XLS'!#REF!</f>
        <v>#REF!</v>
      </c>
      <c r="D1612" s="129" t="e">
        <f>'MAL2T-2020A.XLS'!#REF!</f>
        <v>#REF!</v>
      </c>
    </row>
    <row r="1613" spans="1:6" hidden="1">
      <c r="A1613" s="383" t="s">
        <v>1207</v>
      </c>
      <c r="B1613" s="83" t="s">
        <v>476</v>
      </c>
      <c r="C1613" s="129" t="e">
        <f>'MAL2T-2020A.XLS'!#REF!</f>
        <v>#REF!</v>
      </c>
      <c r="D1613" s="129" t="e">
        <f>'MAL2T-2020A.XLS'!#REF!</f>
        <v>#REF!</v>
      </c>
    </row>
    <row r="1614" spans="1:6">
      <c r="A1614" s="383" t="s">
        <v>718</v>
      </c>
      <c r="B1614" s="1309" t="s">
        <v>1305</v>
      </c>
      <c r="C1614" s="129">
        <f>'MAL2T-2020A.XLS'!K1292</f>
        <v>0</v>
      </c>
      <c r="D1614" s="129">
        <f>'MAL2T-2020A.XLS'!$K$1292</f>
        <v>0</v>
      </c>
    </row>
    <row r="1615" spans="1:6" hidden="1">
      <c r="A1615" s="383" t="s">
        <v>1207</v>
      </c>
      <c r="B1615" s="131"/>
      <c r="C1615" s="128"/>
      <c r="D1615" s="7"/>
    </row>
    <row r="1616" spans="1:6" hidden="1">
      <c r="A1616" s="383" t="s">
        <v>1206</v>
      </c>
      <c r="B1616" s="83"/>
      <c r="C1616" s="128"/>
      <c r="D1616" s="7"/>
    </row>
    <row r="1617" spans="1:8" hidden="1">
      <c r="A1617" s="383" t="s">
        <v>1206</v>
      </c>
      <c r="B1617" s="65" t="s">
        <v>479</v>
      </c>
      <c r="C1617" s="128"/>
      <c r="D1617" s="7"/>
    </row>
    <row r="1618" spans="1:8" hidden="1">
      <c r="A1618" s="383" t="s">
        <v>1206</v>
      </c>
      <c r="B1618" s="25" t="s">
        <v>1132</v>
      </c>
      <c r="C1618" s="128"/>
      <c r="D1618" s="7"/>
    </row>
    <row r="1619" spans="1:8" hidden="1">
      <c r="A1619" s="383" t="s">
        <v>1206</v>
      </c>
      <c r="B1619" s="65" t="s">
        <v>724</v>
      </c>
      <c r="C1619" s="128"/>
      <c r="D1619" s="7"/>
    </row>
    <row r="1620" spans="1:8" hidden="1">
      <c r="A1620" s="383" t="s">
        <v>1206</v>
      </c>
      <c r="B1620" s="65" t="s">
        <v>725</v>
      </c>
      <c r="C1620" s="128"/>
      <c r="D1620" s="7"/>
    </row>
    <row r="1621" spans="1:8" hidden="1">
      <c r="A1621" s="383" t="s">
        <v>1206</v>
      </c>
      <c r="C1621" s="128"/>
      <c r="D1621" s="7"/>
    </row>
    <row r="1622" spans="1:8" hidden="1">
      <c r="A1622" s="383" t="s">
        <v>1206</v>
      </c>
      <c r="B1622" s="295" t="s">
        <v>723</v>
      </c>
      <c r="C1622" s="128"/>
      <c r="D1622" s="7"/>
      <c r="G1622" s="284"/>
      <c r="H1622" s="283"/>
    </row>
    <row r="1623" spans="1:8" hidden="1">
      <c r="A1623" s="383" t="s">
        <v>1206</v>
      </c>
      <c r="B1623" s="83" t="s">
        <v>616</v>
      </c>
      <c r="C1623" s="128" t="e">
        <f>'MAL2T-2020A.XLS'!#REF!</f>
        <v>#REF!</v>
      </c>
      <c r="D1623" s="128" t="e">
        <f>'MAL2T-2020A.XLS'!#REF!</f>
        <v>#REF!</v>
      </c>
    </row>
    <row r="1624" spans="1:8" hidden="1">
      <c r="A1624" s="383" t="s">
        <v>1206</v>
      </c>
      <c r="B1624" s="89" t="s">
        <v>617</v>
      </c>
      <c r="C1624" s="128" t="e">
        <f>'MAL2T-2020A.XLS'!#REF!</f>
        <v>#REF!</v>
      </c>
      <c r="D1624" s="128" t="e">
        <f>'MAL2T-2020A.XLS'!#REF!</f>
        <v>#REF!</v>
      </c>
    </row>
    <row r="1625" spans="1:8" hidden="1">
      <c r="A1625" s="383" t="s">
        <v>1206</v>
      </c>
      <c r="B1625" s="84" t="s">
        <v>141</v>
      </c>
      <c r="C1625" s="142" t="e">
        <f>'MAL2T-2020A.XLS'!#REF!</f>
        <v>#REF!</v>
      </c>
      <c r="D1625" s="142" t="e">
        <f>'MAL2T-2020A.XLS'!#REF!</f>
        <v>#REF!</v>
      </c>
    </row>
    <row r="1626" spans="1:8" hidden="1">
      <c r="A1626" s="383" t="s">
        <v>1206</v>
      </c>
      <c r="B1626" s="131" t="s">
        <v>473</v>
      </c>
      <c r="C1626" s="128"/>
      <c r="D1626" s="128"/>
    </row>
    <row r="1627" spans="1:8" hidden="1">
      <c r="A1627" s="383" t="s">
        <v>1206</v>
      </c>
      <c r="B1627" s="83" t="s">
        <v>616</v>
      </c>
      <c r="C1627" s="128" t="e">
        <f>'MAL2T-2020A.XLS'!#REF!</f>
        <v>#REF!</v>
      </c>
      <c r="D1627" s="128" t="e">
        <f>'MAL2T-2020A.XLS'!#REF!</f>
        <v>#REF!</v>
      </c>
    </row>
    <row r="1628" spans="1:8" hidden="1">
      <c r="A1628" s="383" t="s">
        <v>1206</v>
      </c>
      <c r="B1628" s="89" t="s">
        <v>617</v>
      </c>
      <c r="C1628" s="128" t="e">
        <f>'MAL2T-2020A.XLS'!#REF!</f>
        <v>#REF!</v>
      </c>
      <c r="D1628" s="128" t="e">
        <f>'MAL2T-2020A.XLS'!#REF!</f>
        <v>#REF!</v>
      </c>
    </row>
    <row r="1629" spans="1:8" hidden="1">
      <c r="A1629" s="383" t="s">
        <v>1206</v>
      </c>
      <c r="B1629" s="84" t="s">
        <v>141</v>
      </c>
      <c r="C1629" s="84" t="e">
        <f>'MAL2T-2020A.XLS'!#REF!</f>
        <v>#REF!</v>
      </c>
      <c r="D1629" s="84" t="e">
        <f>'MAL2T-2020A.XLS'!#REF!</f>
        <v>#REF!</v>
      </c>
    </row>
    <row r="1630" spans="1:8" hidden="1">
      <c r="A1630" s="383" t="s">
        <v>1206</v>
      </c>
      <c r="B1630" s="294" t="s">
        <v>664</v>
      </c>
      <c r="C1630" s="128"/>
      <c r="D1630" s="128"/>
      <c r="G1630" s="284"/>
      <c r="H1630" s="283"/>
    </row>
    <row r="1631" spans="1:8" hidden="1">
      <c r="A1631" s="383" t="s">
        <v>1206</v>
      </c>
      <c r="B1631" s="83" t="s">
        <v>616</v>
      </c>
      <c r="C1631" s="128" t="e">
        <f>'MAL2T-2020A.XLS'!#REF!</f>
        <v>#REF!</v>
      </c>
      <c r="D1631" s="128" t="e">
        <f>'MAL2T-2020A.XLS'!#REF!</f>
        <v>#REF!</v>
      </c>
    </row>
    <row r="1632" spans="1:8" hidden="1">
      <c r="A1632" s="383" t="s">
        <v>1206</v>
      </c>
      <c r="B1632" s="89" t="s">
        <v>617</v>
      </c>
      <c r="C1632" s="128" t="e">
        <f>'MAL2T-2020A.XLS'!#REF!</f>
        <v>#REF!</v>
      </c>
      <c r="D1632" s="128" t="e">
        <f>'MAL2T-2020A.XLS'!#REF!</f>
        <v>#REF!</v>
      </c>
    </row>
    <row r="1633" spans="1:4" hidden="1">
      <c r="A1633" s="383" t="s">
        <v>1206</v>
      </c>
      <c r="B1633" s="84" t="s">
        <v>141</v>
      </c>
      <c r="C1633" s="84" t="e">
        <f>'MAL2T-2020A.XLS'!#REF!</f>
        <v>#REF!</v>
      </c>
      <c r="D1633" s="84" t="e">
        <f>'MAL2T-2020A.XLS'!#REF!</f>
        <v>#REF!</v>
      </c>
    </row>
    <row r="1634" spans="1:4" hidden="1">
      <c r="A1634" s="383" t="s">
        <v>1206</v>
      </c>
      <c r="B1634" s="131" t="s">
        <v>474</v>
      </c>
      <c r="C1634" s="128"/>
      <c r="D1634" s="128"/>
    </row>
    <row r="1635" spans="1:4" hidden="1">
      <c r="A1635" s="383" t="s">
        <v>1206</v>
      </c>
      <c r="B1635" s="83" t="s">
        <v>616</v>
      </c>
      <c r="C1635" s="128" t="e">
        <f>'MAL2T-2020A.XLS'!#REF!</f>
        <v>#REF!</v>
      </c>
      <c r="D1635" s="128" t="e">
        <f>'MAL2T-2020A.XLS'!#REF!</f>
        <v>#REF!</v>
      </c>
    </row>
    <row r="1636" spans="1:4" hidden="1">
      <c r="A1636" s="383" t="s">
        <v>1206</v>
      </c>
      <c r="B1636" s="89" t="s">
        <v>617</v>
      </c>
      <c r="C1636" s="128" t="e">
        <f>'MAL2T-2020A.XLS'!#REF!</f>
        <v>#REF!</v>
      </c>
      <c r="D1636" s="128" t="e">
        <f>'MAL2T-2020A.XLS'!#REF!</f>
        <v>#REF!</v>
      </c>
    </row>
    <row r="1637" spans="1:4" hidden="1">
      <c r="A1637" s="383" t="s">
        <v>1206</v>
      </c>
      <c r="B1637" s="84" t="s">
        <v>141</v>
      </c>
      <c r="C1637" s="142" t="e">
        <f>'MAL2T-2020A.XLS'!#REF!</f>
        <v>#REF!</v>
      </c>
      <c r="D1637" s="142" t="e">
        <f>'MAL2T-2020A.XLS'!#REF!</f>
        <v>#REF!</v>
      </c>
    </row>
    <row r="1638" spans="1:4" hidden="1">
      <c r="A1638" s="383" t="s">
        <v>1206</v>
      </c>
      <c r="B1638" s="106"/>
      <c r="C1638" s="128"/>
      <c r="D1638" s="128"/>
    </row>
    <row r="1639" spans="1:4" hidden="1">
      <c r="A1639" s="383" t="s">
        <v>1206</v>
      </c>
      <c r="B1639" s="134" t="s">
        <v>618</v>
      </c>
      <c r="C1639" s="130" t="e">
        <f>'MAL2T-2020A.XLS'!#REF!</f>
        <v>#REF!</v>
      </c>
      <c r="D1639" s="130" t="e">
        <f>'MAL2T-2020A.XLS'!#REF!</f>
        <v>#REF!</v>
      </c>
    </row>
    <row r="1640" spans="1:4" hidden="1">
      <c r="A1640" s="383" t="s">
        <v>1206</v>
      </c>
      <c r="B1640" s="134"/>
      <c r="C1640" s="296"/>
      <c r="D1640" s="296"/>
    </row>
    <row r="1641" spans="1:4" hidden="1">
      <c r="A1641" s="383" t="s">
        <v>1206</v>
      </c>
      <c r="B1641" s="134"/>
      <c r="C1641" s="296"/>
      <c r="D1641" s="296"/>
    </row>
    <row r="1642" spans="1:4" hidden="1">
      <c r="A1642" s="383" t="s">
        <v>1206</v>
      </c>
      <c r="B1642" s="23" t="s">
        <v>429</v>
      </c>
      <c r="C1642" s="209"/>
      <c r="D1642" s="7"/>
    </row>
    <row r="1643" spans="1:4" hidden="1">
      <c r="A1643" s="383" t="s">
        <v>1206</v>
      </c>
      <c r="B1643" s="23" t="s">
        <v>1127</v>
      </c>
      <c r="C1643" s="209"/>
      <c r="D1643" s="7"/>
    </row>
    <row r="1644" spans="1:4" hidden="1">
      <c r="A1644" s="383" t="s">
        <v>1206</v>
      </c>
      <c r="B1644" s="23" t="s">
        <v>727</v>
      </c>
      <c r="C1644" s="23"/>
      <c r="D1644" s="7"/>
    </row>
    <row r="1645" spans="1:4" hidden="1">
      <c r="A1645" s="383" t="s">
        <v>1206</v>
      </c>
      <c r="B1645" s="297" t="s">
        <v>726</v>
      </c>
      <c r="C1645" s="23"/>
      <c r="D1645" s="7"/>
    </row>
    <row r="1646" spans="1:4" hidden="1">
      <c r="A1646" s="383" t="s">
        <v>1206</v>
      </c>
      <c r="B1646" s="300" t="s">
        <v>728</v>
      </c>
      <c r="C1646" s="299" t="e">
        <f>'MAL2T-2020A.XLS'!#REF!</f>
        <v>#REF!</v>
      </c>
      <c r="D1646" s="299" t="e">
        <f>'MAL2T-2020A.XLS'!#REF!</f>
        <v>#REF!</v>
      </c>
    </row>
    <row r="1647" spans="1:4" hidden="1">
      <c r="A1647" s="383" t="s">
        <v>1206</v>
      </c>
      <c r="B1647" s="301" t="s">
        <v>473</v>
      </c>
      <c r="C1647" s="128" t="e">
        <f>'MAL2T-2020A.XLS'!#REF!</f>
        <v>#REF!</v>
      </c>
      <c r="D1647" s="128" t="e">
        <f>'MAL2T-2020A.XLS'!#REF!</f>
        <v>#REF!</v>
      </c>
    </row>
    <row r="1648" spans="1:4" hidden="1">
      <c r="A1648" s="383" t="s">
        <v>1206</v>
      </c>
      <c r="B1648" s="302" t="s">
        <v>664</v>
      </c>
      <c r="C1648" s="128" t="e">
        <f>'MAL2T-2020A.XLS'!#REF!</f>
        <v>#REF!</v>
      </c>
      <c r="D1648" s="128" t="e">
        <f>'MAL2T-2020A.XLS'!#REF!</f>
        <v>#REF!</v>
      </c>
    </row>
    <row r="1649" spans="1:8" hidden="1">
      <c r="A1649" s="383" t="s">
        <v>1206</v>
      </c>
      <c r="B1649" s="303" t="s">
        <v>474</v>
      </c>
      <c r="C1649" s="298" t="e">
        <f>'MAL2T-2020A.XLS'!#REF!</f>
        <v>#REF!</v>
      </c>
      <c r="D1649" s="298" t="e">
        <f>'MAL2T-2020A.XLS'!#REF!</f>
        <v>#REF!</v>
      </c>
    </row>
    <row r="1650" spans="1:8" hidden="1">
      <c r="A1650" s="383" t="s">
        <v>1206</v>
      </c>
      <c r="B1650" s="7"/>
      <c r="C1650" s="128"/>
      <c r="D1650" s="128"/>
    </row>
    <row r="1651" spans="1:8" hidden="1">
      <c r="A1651" s="383" t="s">
        <v>1206</v>
      </c>
      <c r="B1651" s="134" t="s">
        <v>618</v>
      </c>
      <c r="C1651" s="130" t="e">
        <f>'MAL2T-2020A.XLS'!#REF!</f>
        <v>#REF!</v>
      </c>
      <c r="D1651" s="130" t="e">
        <f>'MAL2T-2020A.XLS'!#REF!</f>
        <v>#REF!</v>
      </c>
    </row>
    <row r="1652" spans="1:8" hidden="1">
      <c r="A1652" s="383" t="s">
        <v>1206</v>
      </c>
      <c r="B1652" s="7"/>
      <c r="C1652" s="7"/>
      <c r="D1652" s="7"/>
    </row>
    <row r="1653" spans="1:8">
      <c r="A1653" s="7" t="s">
        <v>718</v>
      </c>
      <c r="B1653" s="141"/>
      <c r="C1653" s="128"/>
      <c r="D1653" s="7"/>
    </row>
    <row r="1654" spans="1:8">
      <c r="A1654" s="7" t="s">
        <v>718</v>
      </c>
      <c r="B1654" s="65" t="s">
        <v>265</v>
      </c>
      <c r="C1654" s="128"/>
      <c r="D1654" s="7"/>
      <c r="F1654" s="383" t="s">
        <v>135</v>
      </c>
    </row>
    <row r="1655" spans="1:8">
      <c r="A1655" s="7" t="s">
        <v>718</v>
      </c>
      <c r="B1655" s="65" t="s">
        <v>610</v>
      </c>
      <c r="C1655" s="128"/>
      <c r="D1655" s="7"/>
    </row>
    <row r="1656" spans="1:8">
      <c r="A1656" s="7" t="s">
        <v>718</v>
      </c>
      <c r="B1656" s="65" t="s">
        <v>611</v>
      </c>
      <c r="C1656" s="128"/>
      <c r="D1656" s="7"/>
    </row>
    <row r="1657" spans="1:8">
      <c r="A1657" s="7" t="s">
        <v>718</v>
      </c>
      <c r="B1657" s="293" t="s">
        <v>1133</v>
      </c>
      <c r="C1657" s="128"/>
      <c r="D1657" s="7"/>
      <c r="G1657" s="284"/>
      <c r="H1657" s="283"/>
    </row>
    <row r="1658" spans="1:8">
      <c r="A1658" s="7" t="s">
        <v>718</v>
      </c>
      <c r="B1658" s="132" t="s">
        <v>620</v>
      </c>
      <c r="C1658" s="128">
        <f>'MAL2T-2020A.XLS'!$G$1300</f>
        <v>0</v>
      </c>
      <c r="D1658" s="128">
        <f>'MAL2T-2020A.XLS'!$G$1300</f>
        <v>0</v>
      </c>
    </row>
    <row r="1659" spans="1:8">
      <c r="A1659" s="7" t="s">
        <v>718</v>
      </c>
      <c r="B1659" s="132" t="s">
        <v>704</v>
      </c>
      <c r="C1659" s="128">
        <f>'MAL2T-2020A.XLS'!$G$1301</f>
        <v>0</v>
      </c>
      <c r="D1659" s="128">
        <f>'MAL2T-2020A.XLS'!$G$1301</f>
        <v>0</v>
      </c>
    </row>
    <row r="1660" spans="1:8">
      <c r="A1660" s="7" t="s">
        <v>718</v>
      </c>
      <c r="B1660" s="132" t="s">
        <v>621</v>
      </c>
      <c r="C1660" s="128">
        <f>'MAL2T-2020A.XLS'!$G$1302</f>
        <v>0</v>
      </c>
      <c r="D1660" s="128">
        <f>'MAL2T-2020A.XLS'!$G$1302</f>
        <v>0</v>
      </c>
    </row>
    <row r="1661" spans="1:8">
      <c r="A1661" s="7" t="s">
        <v>718</v>
      </c>
      <c r="B1661" s="132" t="s">
        <v>515</v>
      </c>
      <c r="C1661" s="128">
        <f>'MAL2T-2020A.XLS'!$G$1303</f>
        <v>0</v>
      </c>
      <c r="D1661" s="128">
        <f>'MAL2T-2020A.XLS'!$G$1303</f>
        <v>0</v>
      </c>
    </row>
    <row r="1662" spans="1:8">
      <c r="A1662" s="7" t="s">
        <v>718</v>
      </c>
      <c r="B1662" s="132" t="s">
        <v>622</v>
      </c>
      <c r="C1662" s="128">
        <f>'MAL2T-2020A.XLS'!$G$1304</f>
        <v>0</v>
      </c>
      <c r="D1662" s="128">
        <f>'MAL2T-2020A.XLS'!$G$1304</f>
        <v>0</v>
      </c>
    </row>
    <row r="1663" spans="1:8">
      <c r="A1663" s="7" t="s">
        <v>718</v>
      </c>
      <c r="B1663" s="132" t="s">
        <v>623</v>
      </c>
      <c r="C1663" s="128">
        <f>'MAL2T-2020A.XLS'!$G$1305</f>
        <v>0</v>
      </c>
      <c r="D1663" s="128">
        <f>'MAL2T-2020A.XLS'!$G$1305</f>
        <v>0</v>
      </c>
    </row>
    <row r="1664" spans="1:8">
      <c r="A1664" s="7" t="s">
        <v>718</v>
      </c>
      <c r="B1664" s="136" t="s">
        <v>958</v>
      </c>
      <c r="C1664" s="128"/>
      <c r="D1664" s="128"/>
    </row>
    <row r="1665" spans="1:10">
      <c r="A1665" s="7" t="s">
        <v>718</v>
      </c>
      <c r="B1665" s="132" t="s">
        <v>620</v>
      </c>
      <c r="C1665" s="128">
        <f>'MAL2T-2020A.XLS'!$H$1300</f>
        <v>0</v>
      </c>
      <c r="D1665" s="128">
        <f>'MAL2T-2020A.XLS'!$H$1300</f>
        <v>0</v>
      </c>
      <c r="J1665" s="7" t="s">
        <v>135</v>
      </c>
    </row>
    <row r="1666" spans="1:10">
      <c r="A1666" s="7" t="s">
        <v>718</v>
      </c>
      <c r="B1666" s="132" t="s">
        <v>704</v>
      </c>
      <c r="C1666" s="128">
        <f>'MAL2T-2020A.XLS'!$H$1301</f>
        <v>0</v>
      </c>
      <c r="D1666" s="128">
        <f>'MAL2T-2020A.XLS'!$H$1301</f>
        <v>0</v>
      </c>
    </row>
    <row r="1667" spans="1:10">
      <c r="A1667" s="7" t="s">
        <v>718</v>
      </c>
      <c r="B1667" s="132" t="s">
        <v>621</v>
      </c>
      <c r="C1667" s="128">
        <f>'MAL2T-2020A.XLS'!$H$1302</f>
        <v>0</v>
      </c>
      <c r="D1667" s="128">
        <f>'MAL2T-2020A.XLS'!$H$1302</f>
        <v>0</v>
      </c>
    </row>
    <row r="1668" spans="1:10">
      <c r="A1668" s="7" t="s">
        <v>718</v>
      </c>
      <c r="B1668" s="132" t="s">
        <v>515</v>
      </c>
      <c r="C1668" s="128">
        <f>'MAL2T-2020A.XLS'!$H$1303</f>
        <v>0</v>
      </c>
      <c r="D1668" s="128">
        <f>'MAL2T-2020A.XLS'!$H$1303</f>
        <v>0</v>
      </c>
    </row>
    <row r="1669" spans="1:10">
      <c r="A1669" s="7" t="s">
        <v>718</v>
      </c>
      <c r="B1669" s="132" t="s">
        <v>622</v>
      </c>
      <c r="C1669" s="128">
        <f>'MAL2T-2020A.XLS'!$H$1304</f>
        <v>0</v>
      </c>
      <c r="D1669" s="128">
        <f>'MAL2T-2020A.XLS'!$H$1304</f>
        <v>0</v>
      </c>
    </row>
    <row r="1670" spans="1:10">
      <c r="A1670" s="7" t="s">
        <v>718</v>
      </c>
      <c r="B1670" s="132" t="s">
        <v>623</v>
      </c>
      <c r="C1670" s="128">
        <f>'MAL2T-2020A.XLS'!$H$1305</f>
        <v>0</v>
      </c>
      <c r="D1670" s="128">
        <f>'MAL2T-2020A.XLS'!$H$1305</f>
        <v>0</v>
      </c>
    </row>
    <row r="1671" spans="1:10">
      <c r="A1671" s="7" t="s">
        <v>718</v>
      </c>
      <c r="B1671" s="132"/>
      <c r="C1671" s="128"/>
      <c r="D1671" s="7"/>
    </row>
    <row r="1674" spans="1:10">
      <c r="A1674" s="7" t="s">
        <v>718</v>
      </c>
      <c r="B1674" s="81" t="str">
        <f>'MAL2T-2020A.XLS'!B1277</f>
        <v>Kommentar til prognosen:</v>
      </c>
      <c r="C1674" s="45">
        <f>'MAL2T-2020A.XLS'!C1309</f>
        <v>0</v>
      </c>
    </row>
  </sheetData>
  <autoFilter ref="A1:A1674">
    <filterColumn colId="0">
      <filters blank="1">
        <filter val="1k"/>
        <filter val="p"/>
        <filter val="x og 1k"/>
      </filters>
    </filterColumn>
  </autoFilter>
  <phoneticPr fontId="28" type="noConversion"/>
  <printOptions horizontalCentered="1" gridLines="1" gridLinesSet="0"/>
  <pageMargins left="0" right="0" top="0.98425196850393704" bottom="0.98425196850393704" header="0.5" footer="0.5"/>
  <pageSetup paperSize="9" scale="95" fitToHeight="0" orientation="portrait" horizontalDpi="300" verticalDpi="300" r:id="rId1"/>
  <headerFooter alignWithMargins="0">
    <oddHeader>&amp;C&amp;"Times New Roman,Normal"&amp;F&amp;R&amp;P av &amp;N</oddHeader>
    <oddFooter>&amp;L&amp;D&amp;R&amp;A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AH35"/>
  <sheetViews>
    <sheetView workbookViewId="0">
      <selection activeCell="A15" sqref="A15"/>
    </sheetView>
  </sheetViews>
  <sheetFormatPr baseColWidth="10" defaultColWidth="11.42578125" defaultRowHeight="12.75"/>
  <cols>
    <col min="1" max="1" width="25.42578125" style="1156" customWidth="1"/>
    <col min="2" max="2" width="10.7109375" style="1179" customWidth="1"/>
    <col min="3" max="19" width="8.7109375" style="1180" customWidth="1"/>
    <col min="20" max="20" width="5.5703125" style="1156" customWidth="1"/>
    <col min="21" max="27" width="8.28515625" style="1156" customWidth="1"/>
    <col min="28" max="28" width="4.7109375" style="1156" customWidth="1"/>
    <col min="29" max="34" width="7.7109375" style="1156" customWidth="1"/>
    <col min="35" max="16384" width="11.42578125" style="1156"/>
  </cols>
  <sheetData>
    <row r="1" spans="1:27">
      <c r="A1" s="1153" t="s">
        <v>1437</v>
      </c>
      <c r="B1" s="1153"/>
      <c r="C1" s="1153"/>
      <c r="D1" s="1153"/>
      <c r="E1" s="1153"/>
      <c r="F1" s="1153"/>
      <c r="G1" s="1153"/>
      <c r="H1" s="1153"/>
      <c r="I1" s="1153"/>
      <c r="J1" s="1153"/>
      <c r="K1" s="1153"/>
      <c r="L1" s="1153"/>
      <c r="M1" s="1153"/>
      <c r="N1" s="1154"/>
      <c r="O1" s="1154"/>
      <c r="P1" s="1155" t="s">
        <v>1438</v>
      </c>
      <c r="Q1" s="1154"/>
      <c r="R1" s="1154"/>
      <c r="S1" s="1154"/>
    </row>
    <row r="2" spans="1:27">
      <c r="A2" s="1157"/>
      <c r="B2" s="1158"/>
      <c r="C2" s="1158"/>
      <c r="D2" s="1158"/>
      <c r="E2" s="1158"/>
      <c r="F2" s="1158"/>
      <c r="G2" s="1158"/>
      <c r="H2" s="1158"/>
      <c r="I2" s="1158"/>
      <c r="J2" s="1158"/>
      <c r="K2" s="1158"/>
      <c r="L2" s="1158"/>
      <c r="M2" s="1158"/>
      <c r="N2" s="1158"/>
      <c r="O2" s="1158"/>
      <c r="P2" s="1158"/>
      <c r="Q2" s="1158"/>
      <c r="R2" s="1158"/>
      <c r="S2" s="1158"/>
      <c r="U2" s="1159" t="s">
        <v>1134</v>
      </c>
    </row>
    <row r="3" spans="1:27" s="1163" customFormat="1" ht="18" customHeight="1">
      <c r="A3" s="1160"/>
      <c r="B3" s="1161" t="s">
        <v>1135</v>
      </c>
      <c r="C3" s="1162" t="s">
        <v>1136</v>
      </c>
      <c r="D3" s="1162" t="s">
        <v>1137</v>
      </c>
      <c r="E3" s="1162" t="s">
        <v>1138</v>
      </c>
      <c r="F3" s="1162" t="s">
        <v>1139</v>
      </c>
      <c r="G3" s="1162" t="s">
        <v>1140</v>
      </c>
      <c r="H3" s="1162" t="s">
        <v>1141</v>
      </c>
      <c r="I3" s="1162" t="s">
        <v>1142</v>
      </c>
      <c r="J3" s="1162" t="s">
        <v>1143</v>
      </c>
      <c r="K3" s="1162" t="s">
        <v>1144</v>
      </c>
      <c r="L3" s="1162" t="s">
        <v>1145</v>
      </c>
      <c r="M3" s="1162" t="s">
        <v>1146</v>
      </c>
      <c r="N3" s="1162" t="s">
        <v>63</v>
      </c>
      <c r="O3" s="1162" t="s">
        <v>64</v>
      </c>
      <c r="P3" s="1162" t="s">
        <v>65</v>
      </c>
      <c r="Q3" s="1162" t="s">
        <v>66</v>
      </c>
      <c r="R3" s="1162" t="s">
        <v>1043</v>
      </c>
      <c r="S3" s="1162" t="s">
        <v>1042</v>
      </c>
      <c r="U3" s="1162" t="s">
        <v>63</v>
      </c>
      <c r="V3" s="1162" t="s">
        <v>64</v>
      </c>
      <c r="W3" s="1162" t="s">
        <v>65</v>
      </c>
      <c r="X3" s="1162" t="s">
        <v>66</v>
      </c>
      <c r="Y3" s="1162" t="s">
        <v>1043</v>
      </c>
      <c r="Z3" s="1162" t="s">
        <v>1042</v>
      </c>
      <c r="AA3" s="1162" t="s">
        <v>457</v>
      </c>
    </row>
    <row r="4" spans="1:27" ht="18" customHeight="1">
      <c r="A4" s="1164" t="s">
        <v>1147</v>
      </c>
      <c r="B4" s="1165">
        <f>SUM(B5:B20)</f>
        <v>693542</v>
      </c>
      <c r="C4" s="1166">
        <f>SUM(C5:C20)</f>
        <v>9101</v>
      </c>
      <c r="D4" s="1166">
        <f>SUM(D5:D20)</f>
        <v>40533</v>
      </c>
      <c r="E4" s="1166">
        <f t="shared" ref="E4:S4" si="0">SUM(E5:E20)</f>
        <v>51241</v>
      </c>
      <c r="F4" s="1166">
        <f t="shared" si="0"/>
        <v>19755</v>
      </c>
      <c r="G4" s="1166">
        <f t="shared" si="0"/>
        <v>12498</v>
      </c>
      <c r="H4" s="1166">
        <f t="shared" si="0"/>
        <v>12793</v>
      </c>
      <c r="I4" s="1166">
        <f t="shared" si="0"/>
        <v>46799</v>
      </c>
      <c r="J4" s="1166">
        <f t="shared" si="0"/>
        <v>74716</v>
      </c>
      <c r="K4" s="1166">
        <f t="shared" si="0"/>
        <v>133176</v>
      </c>
      <c r="L4" s="1166">
        <f t="shared" si="0"/>
        <v>96476</v>
      </c>
      <c r="M4" s="1166">
        <f t="shared" si="0"/>
        <v>119992</v>
      </c>
      <c r="N4" s="1166">
        <f t="shared" si="0"/>
        <v>39164</v>
      </c>
      <c r="O4" s="1166">
        <f t="shared" si="0"/>
        <v>15947</v>
      </c>
      <c r="P4" s="1166">
        <f t="shared" si="0"/>
        <v>9920</v>
      </c>
      <c r="Q4" s="1166">
        <f t="shared" si="0"/>
        <v>6566</v>
      </c>
      <c r="R4" s="1166">
        <f t="shared" si="0"/>
        <v>3486</v>
      </c>
      <c r="S4" s="1166">
        <f t="shared" si="0"/>
        <v>1379</v>
      </c>
      <c r="U4" s="1166">
        <f>SUM(U5:U19)</f>
        <v>28</v>
      </c>
      <c r="V4" s="1166">
        <f t="shared" ref="V4:Z4" si="1">SUM(V5:V19)</f>
        <v>16</v>
      </c>
      <c r="W4" s="1166">
        <f t="shared" si="1"/>
        <v>10</v>
      </c>
      <c r="X4" s="1166">
        <f t="shared" si="1"/>
        <v>5</v>
      </c>
      <c r="Y4" s="1166">
        <f t="shared" si="1"/>
        <v>1</v>
      </c>
      <c r="Z4" s="1166">
        <f t="shared" si="1"/>
        <v>4</v>
      </c>
      <c r="AA4" s="1166">
        <f>SUM(U4:Z4)</f>
        <v>64</v>
      </c>
    </row>
    <row r="5" spans="1:27" s="1171" customFormat="1" ht="18" customHeight="1">
      <c r="A5" s="1167" t="s">
        <v>1148</v>
      </c>
      <c r="B5" s="1168">
        <f>SUM(C5:S5)</f>
        <v>58713</v>
      </c>
      <c r="C5" s="1169">
        <f>'[1]FØR korreksjon befolkning 67+'!C5</f>
        <v>962</v>
      </c>
      <c r="D5" s="1169">
        <f>'[1]FØR korreksjon befolkning 67+'!D5</f>
        <v>3618</v>
      </c>
      <c r="E5" s="1169">
        <f>'[1]FØR korreksjon befolkning 67+'!E5</f>
        <v>3365</v>
      </c>
      <c r="F5" s="1169">
        <f>'[1]FØR korreksjon befolkning 67+'!F5</f>
        <v>1056</v>
      </c>
      <c r="G5" s="1169">
        <f>'[1]FØR korreksjon befolkning 67+'!G5</f>
        <v>639</v>
      </c>
      <c r="H5" s="1169">
        <f>'[1]FØR korreksjon befolkning 67+'!H5</f>
        <v>717</v>
      </c>
      <c r="I5" s="1169">
        <f>'[1]FØR korreksjon befolkning 67+'!I5</f>
        <v>3705</v>
      </c>
      <c r="J5" s="1169">
        <f>'[1]FØR korreksjon befolkning 67+'!J5</f>
        <v>8350</v>
      </c>
      <c r="K5" s="1169">
        <f>'[1]FØR korreksjon befolkning 67+'!K5</f>
        <v>15878</v>
      </c>
      <c r="L5" s="1169">
        <f>'[1]FØR korreksjon befolkning 67+'!L5</f>
        <v>8580</v>
      </c>
      <c r="M5" s="1169">
        <f>'[1]FØR korreksjon befolkning 67+'!M5</f>
        <v>8299</v>
      </c>
      <c r="N5" s="1170">
        <f>'[1]FØR korreksjon befolkning 67+'!N5+'[1] ETTER korreksjon befolkn 67+'!U5</f>
        <v>2157</v>
      </c>
      <c r="O5" s="1170">
        <f>'[1]FØR korreksjon befolkning 67+'!O5+'[1] ETTER korreksjon befolkn 67+'!V5</f>
        <v>664</v>
      </c>
      <c r="P5" s="1170">
        <f>'[1]FØR korreksjon befolkning 67+'!P5+'[1] ETTER korreksjon befolkn 67+'!W5</f>
        <v>338</v>
      </c>
      <c r="Q5" s="1170">
        <f>'[1]FØR korreksjon befolkning 67+'!Q5+'[1] ETTER korreksjon befolkn 67+'!X5</f>
        <v>207</v>
      </c>
      <c r="R5" s="1170">
        <f>'[1]FØR korreksjon befolkning 67+'!R5+'[1] ETTER korreksjon befolkn 67+'!Y5</f>
        <v>122</v>
      </c>
      <c r="S5" s="1170">
        <f>'[1]FØR korreksjon befolkning 67+'!S5+'[1] ETTER korreksjon befolkn 67+'!Z5</f>
        <v>56</v>
      </c>
      <c r="U5" s="1156">
        <v>7</v>
      </c>
      <c r="V5" s="1156">
        <v>-1</v>
      </c>
      <c r="W5" s="1156">
        <v>13</v>
      </c>
      <c r="X5" s="1156">
        <v>7</v>
      </c>
      <c r="Y5" s="1156">
        <v>11</v>
      </c>
      <c r="Z5" s="1156">
        <v>5</v>
      </c>
      <c r="AA5" s="1172">
        <f>SUM(U5:Z5)</f>
        <v>42</v>
      </c>
    </row>
    <row r="6" spans="1:27" s="1171" customFormat="1">
      <c r="A6" s="1167" t="s">
        <v>1149</v>
      </c>
      <c r="B6" s="1168">
        <f t="shared" ref="B6:B20" si="2">SUM(C6:S6)</f>
        <v>62409</v>
      </c>
      <c r="C6" s="1169">
        <f>'[1]FØR korreksjon befolkning 67+'!C6</f>
        <v>1034</v>
      </c>
      <c r="D6" s="1169">
        <f>'[1]FØR korreksjon befolkning 67+'!D6</f>
        <v>3319</v>
      </c>
      <c r="E6" s="1169">
        <f>'[1]FØR korreksjon befolkning 67+'!E6</f>
        <v>2864</v>
      </c>
      <c r="F6" s="1169">
        <f>'[1]FØR korreksjon befolkning 67+'!F6</f>
        <v>932</v>
      </c>
      <c r="G6" s="1169">
        <f>'[1]FØR korreksjon befolkning 67+'!G6</f>
        <v>573</v>
      </c>
      <c r="H6" s="1169">
        <f>'[1]FØR korreksjon befolkning 67+'!H6</f>
        <v>691</v>
      </c>
      <c r="I6" s="1169">
        <f>'[1]FØR korreksjon befolkning 67+'!I6</f>
        <v>5351</v>
      </c>
      <c r="J6" s="1169">
        <f>'[1]FØR korreksjon befolkning 67+'!J6</f>
        <v>11669</v>
      </c>
      <c r="K6" s="1169">
        <f>'[1]FØR korreksjon befolkning 67+'!K6</f>
        <v>17430</v>
      </c>
      <c r="L6" s="1169">
        <f>'[1]FØR korreksjon befolkning 67+'!L6</f>
        <v>8042</v>
      </c>
      <c r="M6" s="1169">
        <f>'[1]FØR korreksjon befolkning 67+'!M6</f>
        <v>7315</v>
      </c>
      <c r="N6" s="1170">
        <f>'[1]FØR korreksjon befolkning 67+'!N6+'[1] ETTER korreksjon befolkn 67+'!U6</f>
        <v>1867</v>
      </c>
      <c r="O6" s="1170">
        <f>'[1]FØR korreksjon befolkning 67+'!O6+'[1] ETTER korreksjon befolkn 67+'!V6</f>
        <v>668</v>
      </c>
      <c r="P6" s="1170">
        <f>'[1]FØR korreksjon befolkning 67+'!P6+'[1] ETTER korreksjon befolkn 67+'!W6</f>
        <v>303</v>
      </c>
      <c r="Q6" s="1170">
        <f>'[1]FØR korreksjon befolkning 67+'!Q6+'[1] ETTER korreksjon befolkn 67+'!X6</f>
        <v>179</v>
      </c>
      <c r="R6" s="1170">
        <f>'[1]FØR korreksjon befolkning 67+'!R6+'[1] ETTER korreksjon befolkn 67+'!Y6</f>
        <v>112</v>
      </c>
      <c r="S6" s="1170">
        <f>'[1]FØR korreksjon befolkning 67+'!S6+'[1] ETTER korreksjon befolkn 67+'!Z6</f>
        <v>60</v>
      </c>
      <c r="U6" s="1156">
        <v>3</v>
      </c>
      <c r="V6" s="1156">
        <v>2</v>
      </c>
      <c r="W6" s="1156">
        <v>4</v>
      </c>
      <c r="X6" s="1156">
        <v>-6</v>
      </c>
      <c r="Y6" s="1156">
        <v>-11</v>
      </c>
      <c r="Z6" s="1156">
        <v>-6</v>
      </c>
      <c r="AA6" s="1172">
        <f t="shared" ref="AA6:AA19" si="3">SUM(U6:Z6)</f>
        <v>-14</v>
      </c>
    </row>
    <row r="7" spans="1:27" s="1171" customFormat="1">
      <c r="A7" s="1167" t="s">
        <v>1150</v>
      </c>
      <c r="B7" s="1168">
        <f t="shared" si="2"/>
        <v>45053</v>
      </c>
      <c r="C7" s="1169">
        <f>'[1]FØR korreksjon befolkning 67+'!C7</f>
        <v>798</v>
      </c>
      <c r="D7" s="1169">
        <f>'[1]FØR korreksjon befolkning 67+'!D7</f>
        <v>2554</v>
      </c>
      <c r="E7" s="1169">
        <f>'[1]FØR korreksjon befolkning 67+'!E7</f>
        <v>1921</v>
      </c>
      <c r="F7" s="1169">
        <f>'[1]FØR korreksjon befolkning 67+'!F7</f>
        <v>570</v>
      </c>
      <c r="G7" s="1169">
        <f>'[1]FØR korreksjon befolkning 67+'!G7</f>
        <v>379</v>
      </c>
      <c r="H7" s="1169">
        <f>'[1]FØR korreksjon befolkning 67+'!H7</f>
        <v>420</v>
      </c>
      <c r="I7" s="1169">
        <f>'[1]FØR korreksjon befolkning 67+'!I7</f>
        <v>3634</v>
      </c>
      <c r="J7" s="1169">
        <f>'[1]FØR korreksjon befolkning 67+'!J7</f>
        <v>8176</v>
      </c>
      <c r="K7" s="1169">
        <f>'[1]FØR korreksjon befolkning 67+'!K7</f>
        <v>12551</v>
      </c>
      <c r="L7" s="1169">
        <f>'[1]FØR korreksjon befolkning 67+'!L7</f>
        <v>5470</v>
      </c>
      <c r="M7" s="1169">
        <f>'[1]FØR korreksjon befolkning 67+'!M7</f>
        <v>5577</v>
      </c>
      <c r="N7" s="1170">
        <f>'[1]FØR korreksjon befolkning 67+'!N7+'[1] ETTER korreksjon befolkn 67+'!U7</f>
        <v>1710</v>
      </c>
      <c r="O7" s="1170">
        <f>'[1]FØR korreksjon befolkning 67+'!O7+'[1] ETTER korreksjon befolkn 67+'!V7</f>
        <v>634</v>
      </c>
      <c r="P7" s="1170">
        <f>'[1]FØR korreksjon befolkning 67+'!P7+'[1] ETTER korreksjon befolkn 67+'!W7</f>
        <v>317</v>
      </c>
      <c r="Q7" s="1170">
        <f>'[1]FØR korreksjon befolkning 67+'!Q7+'[1] ETTER korreksjon befolkn 67+'!X7</f>
        <v>181</v>
      </c>
      <c r="R7" s="1170">
        <f>'[1]FØR korreksjon befolkning 67+'!R7+'[1] ETTER korreksjon befolkn 67+'!Y7</f>
        <v>95</v>
      </c>
      <c r="S7" s="1170">
        <f>'[1]FØR korreksjon befolkning 67+'!S7+'[1] ETTER korreksjon befolkn 67+'!Z7</f>
        <v>66</v>
      </c>
      <c r="U7" s="1156">
        <v>-12</v>
      </c>
      <c r="V7" s="1156">
        <v>-6</v>
      </c>
      <c r="W7" s="1156">
        <v>-2</v>
      </c>
      <c r="X7" s="1156">
        <v>-5</v>
      </c>
      <c r="Y7" s="1156">
        <v>-10</v>
      </c>
      <c r="Z7" s="1156">
        <v>-1</v>
      </c>
      <c r="AA7" s="1172">
        <f t="shared" si="3"/>
        <v>-36</v>
      </c>
    </row>
    <row r="8" spans="1:27" s="1171" customFormat="1">
      <c r="A8" s="1167" t="s">
        <v>1151</v>
      </c>
      <c r="B8" s="1168">
        <f t="shared" si="2"/>
        <v>40321</v>
      </c>
      <c r="C8" s="1169">
        <f>'[1]FØR korreksjon befolkning 67+'!C8</f>
        <v>542</v>
      </c>
      <c r="D8" s="1169">
        <f>'[1]FØR korreksjon befolkning 67+'!D8</f>
        <v>1634</v>
      </c>
      <c r="E8" s="1169">
        <f>'[1]FØR korreksjon befolkning 67+'!E8</f>
        <v>1641</v>
      </c>
      <c r="F8" s="1169">
        <f>'[1]FØR korreksjon befolkning 67+'!F8</f>
        <v>517</v>
      </c>
      <c r="G8" s="1169">
        <f>'[1]FØR korreksjon befolkning 67+'!G8</f>
        <v>378</v>
      </c>
      <c r="H8" s="1169">
        <f>'[1]FØR korreksjon befolkning 67+'!H8</f>
        <v>455</v>
      </c>
      <c r="I8" s="1169">
        <f>'[1]FØR korreksjon befolkning 67+'!I8</f>
        <v>4291</v>
      </c>
      <c r="J8" s="1169">
        <f>'[1]FØR korreksjon befolkning 67+'!J8</f>
        <v>7891</v>
      </c>
      <c r="K8" s="1169">
        <f>'[1]FØR korreksjon befolkning 67+'!K8</f>
        <v>10040</v>
      </c>
      <c r="L8" s="1169">
        <f>'[1]FØR korreksjon befolkning 67+'!L8</f>
        <v>4863</v>
      </c>
      <c r="M8" s="1169">
        <f>'[1]FØR korreksjon befolkning 67+'!M8</f>
        <v>5193</v>
      </c>
      <c r="N8" s="1170">
        <f>'[1]FØR korreksjon befolkning 67+'!N8+'[1] ETTER korreksjon befolkn 67+'!U8</f>
        <v>1572</v>
      </c>
      <c r="O8" s="1170">
        <f>'[1]FØR korreksjon befolkning 67+'!O8+'[1] ETTER korreksjon befolkn 67+'!V8</f>
        <v>583</v>
      </c>
      <c r="P8" s="1170">
        <f>'[1]FØR korreksjon befolkning 67+'!P8+'[1] ETTER korreksjon befolkn 67+'!W8</f>
        <v>354</v>
      </c>
      <c r="Q8" s="1170">
        <f>'[1]FØR korreksjon befolkning 67+'!Q8+'[1] ETTER korreksjon befolkn 67+'!X8</f>
        <v>194</v>
      </c>
      <c r="R8" s="1170">
        <f>'[1]FØR korreksjon befolkning 67+'!R8+'[1] ETTER korreksjon befolkn 67+'!Y8</f>
        <v>99</v>
      </c>
      <c r="S8" s="1170">
        <f>'[1]FØR korreksjon befolkning 67+'!S8+'[1] ETTER korreksjon befolkn 67+'!Z8</f>
        <v>74</v>
      </c>
      <c r="U8" s="1156">
        <v>-7</v>
      </c>
      <c r="V8" s="1156">
        <v>-8</v>
      </c>
      <c r="W8" s="1156">
        <v>-15</v>
      </c>
      <c r="X8" s="1156">
        <v>-25</v>
      </c>
      <c r="Y8" s="1156">
        <v>-20</v>
      </c>
      <c r="Z8" s="1156">
        <v>-20</v>
      </c>
      <c r="AA8" s="1172">
        <f t="shared" si="3"/>
        <v>-95</v>
      </c>
    </row>
    <row r="9" spans="1:27" s="1171" customFormat="1">
      <c r="A9" s="1167" t="s">
        <v>1152</v>
      </c>
      <c r="B9" s="1168">
        <f t="shared" si="2"/>
        <v>59292</v>
      </c>
      <c r="C9" s="1169">
        <f>'[1]FØR korreksjon befolkning 67+'!C9</f>
        <v>615</v>
      </c>
      <c r="D9" s="1169">
        <f>'[1]FØR korreksjon befolkning 67+'!D9</f>
        <v>2233</v>
      </c>
      <c r="E9" s="1169">
        <f>'[1]FØR korreksjon befolkning 67+'!E9</f>
        <v>2345</v>
      </c>
      <c r="F9" s="1169">
        <f>'[1]FØR korreksjon befolkning 67+'!F9</f>
        <v>933</v>
      </c>
      <c r="G9" s="1169">
        <f>'[1]FØR korreksjon befolkning 67+'!G9</f>
        <v>617</v>
      </c>
      <c r="H9" s="1169">
        <f>'[1]FØR korreksjon befolkning 67+'!H9</f>
        <v>767</v>
      </c>
      <c r="I9" s="1169">
        <f>'[1]FØR korreksjon befolkning 67+'!I9</f>
        <v>5197</v>
      </c>
      <c r="J9" s="1169">
        <f>'[1]FØR korreksjon befolkning 67+'!J9</f>
        <v>9427</v>
      </c>
      <c r="K9" s="1169">
        <f>'[1]FØR korreksjon befolkning 67+'!K9</f>
        <v>12034</v>
      </c>
      <c r="L9" s="1169">
        <f>'[1]FØR korreksjon befolkning 67+'!L9</f>
        <v>6905</v>
      </c>
      <c r="M9" s="1169">
        <f>'[1]FØR korreksjon befolkning 67+'!M9</f>
        <v>10493</v>
      </c>
      <c r="N9" s="1170">
        <f>'[1]FØR korreksjon befolkning 67+'!N9+'[1] ETTER korreksjon befolkn 67+'!U9</f>
        <v>3917</v>
      </c>
      <c r="O9" s="1170">
        <f>'[1]FØR korreksjon befolkning 67+'!O9+'[1] ETTER korreksjon befolkn 67+'!V9</f>
        <v>1729</v>
      </c>
      <c r="P9" s="1170">
        <f>'[1]FØR korreksjon befolkning 67+'!P9+'[1] ETTER korreksjon befolkn 67+'!W9</f>
        <v>1053</v>
      </c>
      <c r="Q9" s="1170">
        <f>'[1]FØR korreksjon befolkning 67+'!Q9+'[1] ETTER korreksjon befolkn 67+'!X9</f>
        <v>583</v>
      </c>
      <c r="R9" s="1170">
        <f>'[1]FØR korreksjon befolkning 67+'!R9+'[1] ETTER korreksjon befolkn 67+'!Y9</f>
        <v>302</v>
      </c>
      <c r="S9" s="1170">
        <f>'[1]FØR korreksjon befolkning 67+'!S9+'[1] ETTER korreksjon befolkn 67+'!Z9</f>
        <v>142</v>
      </c>
      <c r="U9" s="1156">
        <v>6</v>
      </c>
      <c r="V9" s="1156">
        <v>6</v>
      </c>
      <c r="W9" s="1156">
        <v>3</v>
      </c>
      <c r="X9" s="1156">
        <v>5</v>
      </c>
      <c r="Y9" s="1156">
        <v>-7</v>
      </c>
      <c r="Z9" s="1156">
        <v>10</v>
      </c>
      <c r="AA9" s="1172">
        <f t="shared" si="3"/>
        <v>23</v>
      </c>
    </row>
    <row r="10" spans="1:27" s="1171" customFormat="1" ht="18" customHeight="1">
      <c r="A10" s="1167" t="s">
        <v>1153</v>
      </c>
      <c r="B10" s="1168">
        <f t="shared" si="2"/>
        <v>34500</v>
      </c>
      <c r="C10" s="1169">
        <f>'[1]FØR korreksjon befolkning 67+'!C10</f>
        <v>404</v>
      </c>
      <c r="D10" s="1169">
        <f>'[1]FØR korreksjon befolkning 67+'!D10</f>
        <v>2084</v>
      </c>
      <c r="E10" s="1169">
        <f>'[1]FØR korreksjon befolkning 67+'!E10</f>
        <v>2880</v>
      </c>
      <c r="F10" s="1169">
        <f>'[1]FØR korreksjon befolkning 67+'!F10</f>
        <v>1170</v>
      </c>
      <c r="G10" s="1169">
        <f>'[1]FØR korreksjon befolkning 67+'!G10</f>
        <v>721</v>
      </c>
      <c r="H10" s="1169">
        <f>'[1]FØR korreksjon befolkning 67+'!H10</f>
        <v>681</v>
      </c>
      <c r="I10" s="1169">
        <f>'[1]FØR korreksjon befolkning 67+'!I10</f>
        <v>1573</v>
      </c>
      <c r="J10" s="1169">
        <f>'[1]FØR korreksjon befolkning 67+'!J10</f>
        <v>2097</v>
      </c>
      <c r="K10" s="1169">
        <f>'[1]FØR korreksjon befolkning 67+'!K10</f>
        <v>5093</v>
      </c>
      <c r="L10" s="1169">
        <f>'[1]FØR korreksjon befolkning 67+'!L10</f>
        <v>4777</v>
      </c>
      <c r="M10" s="1169">
        <f>'[1]FØR korreksjon befolkning 67+'!M10</f>
        <v>6933</v>
      </c>
      <c r="N10" s="1170">
        <f>'[1]FØR korreksjon befolkning 67+'!N10+'[1] ETTER korreksjon befolkn 67+'!U10</f>
        <v>3041</v>
      </c>
      <c r="O10" s="1170">
        <f>'[1]FØR korreksjon befolkning 67+'!O10+'[1] ETTER korreksjon befolkn 67+'!V10</f>
        <v>1357</v>
      </c>
      <c r="P10" s="1170">
        <f>'[1]FØR korreksjon befolkning 67+'!P10+'[1] ETTER korreksjon befolkn 67+'!W10</f>
        <v>803</v>
      </c>
      <c r="Q10" s="1170">
        <f>'[1]FØR korreksjon befolkning 67+'!Q10+'[1] ETTER korreksjon befolkn 67+'!X10</f>
        <v>491</v>
      </c>
      <c r="R10" s="1170">
        <f>'[1]FØR korreksjon befolkning 67+'!R10+'[1] ETTER korreksjon befolkn 67+'!Y10</f>
        <v>298</v>
      </c>
      <c r="S10" s="1170">
        <f>'[1]FØR korreksjon befolkning 67+'!S10+'[1] ETTER korreksjon befolkn 67+'!Z10</f>
        <v>97</v>
      </c>
      <c r="U10" s="1156">
        <v>-7</v>
      </c>
      <c r="V10" s="1156">
        <v>-3</v>
      </c>
      <c r="W10" s="1156">
        <v>-7</v>
      </c>
      <c r="X10" s="1156">
        <v>-18</v>
      </c>
      <c r="Y10" s="1156">
        <v>-14</v>
      </c>
      <c r="Z10" s="1156">
        <v>-20</v>
      </c>
      <c r="AA10" s="1172">
        <f t="shared" si="3"/>
        <v>-69</v>
      </c>
    </row>
    <row r="11" spans="1:27" s="1171" customFormat="1">
      <c r="A11" s="1167" t="s">
        <v>1154</v>
      </c>
      <c r="B11" s="1168">
        <f t="shared" si="2"/>
        <v>50876</v>
      </c>
      <c r="C11" s="1169">
        <f>'[1]FØR korreksjon befolkning 67+'!C11</f>
        <v>669</v>
      </c>
      <c r="D11" s="1169">
        <f>'[1]FØR korreksjon befolkning 67+'!D11</f>
        <v>3481</v>
      </c>
      <c r="E11" s="1169">
        <f>'[1]FØR korreksjon befolkning 67+'!E11</f>
        <v>4913</v>
      </c>
      <c r="F11" s="1169">
        <f>'[1]FØR korreksjon befolkning 67+'!F11</f>
        <v>1929</v>
      </c>
      <c r="G11" s="1169">
        <f>'[1]FØR korreksjon befolkning 67+'!G11</f>
        <v>1123</v>
      </c>
      <c r="H11" s="1169">
        <f>'[1]FØR korreksjon befolkning 67+'!H11</f>
        <v>1157</v>
      </c>
      <c r="I11" s="1169">
        <f>'[1]FØR korreksjon befolkning 67+'!I11</f>
        <v>2588</v>
      </c>
      <c r="J11" s="1169">
        <f>'[1]FØR korreksjon befolkning 67+'!J11</f>
        <v>2902</v>
      </c>
      <c r="K11" s="1169">
        <f>'[1]FØR korreksjon befolkning 67+'!K11</f>
        <v>7147</v>
      </c>
      <c r="L11" s="1169">
        <f>'[1]FØR korreksjon befolkning 67+'!L11</f>
        <v>7380</v>
      </c>
      <c r="M11" s="1169">
        <f>'[1]FØR korreksjon befolkning 67+'!M11</f>
        <v>9779</v>
      </c>
      <c r="N11" s="1170">
        <f>'[1]FØR korreksjon befolkning 67+'!N11+'[1] ETTER korreksjon befolkn 67+'!U11</f>
        <v>4009</v>
      </c>
      <c r="O11" s="1170">
        <f>'[1]FØR korreksjon befolkning 67+'!O11+'[1] ETTER korreksjon befolkn 67+'!V11</f>
        <v>1637</v>
      </c>
      <c r="P11" s="1170">
        <f>'[1]FØR korreksjon befolkning 67+'!P11+'[1] ETTER korreksjon befolkn 67+'!W11</f>
        <v>1023</v>
      </c>
      <c r="Q11" s="1170">
        <f>'[1]FØR korreksjon befolkning 67+'!Q11+'[1] ETTER korreksjon befolkn 67+'!X11</f>
        <v>643</v>
      </c>
      <c r="R11" s="1170">
        <f>'[1]FØR korreksjon befolkning 67+'!R11+'[1] ETTER korreksjon befolkn 67+'!Y11</f>
        <v>354</v>
      </c>
      <c r="S11" s="1170">
        <f>'[1]FØR korreksjon befolkning 67+'!S11+'[1] ETTER korreksjon befolkn 67+'!Z11</f>
        <v>142</v>
      </c>
      <c r="U11" s="1156">
        <v>-3</v>
      </c>
      <c r="V11" s="1156">
        <v>7</v>
      </c>
      <c r="W11" s="1156">
        <v>0</v>
      </c>
      <c r="X11" s="1156">
        <v>9</v>
      </c>
      <c r="Y11" s="1156">
        <v>-11</v>
      </c>
      <c r="Z11" s="1156">
        <v>16</v>
      </c>
      <c r="AA11" s="1172">
        <f t="shared" si="3"/>
        <v>18</v>
      </c>
    </row>
    <row r="12" spans="1:27" s="1171" customFormat="1">
      <c r="A12" s="1167" t="s">
        <v>1155</v>
      </c>
      <c r="B12" s="1168">
        <f t="shared" si="2"/>
        <v>53206</v>
      </c>
      <c r="C12" s="1169">
        <f>'[1]FØR korreksjon befolkning 67+'!C12</f>
        <v>563</v>
      </c>
      <c r="D12" s="1169">
        <f>'[1]FØR korreksjon befolkning 67+'!D12</f>
        <v>3153</v>
      </c>
      <c r="E12" s="1169">
        <f>'[1]FØR korreksjon befolkning 67+'!E12</f>
        <v>4874</v>
      </c>
      <c r="F12" s="1169">
        <f>'[1]FØR korreksjon befolkning 67+'!F12</f>
        <v>1946</v>
      </c>
      <c r="G12" s="1169">
        <f>'[1]FØR korreksjon befolkning 67+'!G12</f>
        <v>1177</v>
      </c>
      <c r="H12" s="1169">
        <f>'[1]FØR korreksjon befolkning 67+'!H12</f>
        <v>1214</v>
      </c>
      <c r="I12" s="1169">
        <f>'[1]FØR korreksjon befolkning 67+'!I12</f>
        <v>4419</v>
      </c>
      <c r="J12" s="1169">
        <f>'[1]FØR korreksjon befolkning 67+'!J12</f>
        <v>4307</v>
      </c>
      <c r="K12" s="1169">
        <f>'[1]FØR korreksjon befolkning 67+'!K12</f>
        <v>7553</v>
      </c>
      <c r="L12" s="1169">
        <f>'[1]FØR korreksjon befolkning 67+'!L12</f>
        <v>7679</v>
      </c>
      <c r="M12" s="1169">
        <f>'[1]FØR korreksjon befolkning 67+'!M12</f>
        <v>9821</v>
      </c>
      <c r="N12" s="1170">
        <f>'[1]FØR korreksjon befolkning 67+'!N12+'[1] ETTER korreksjon befolkn 67+'!U12</f>
        <v>3211</v>
      </c>
      <c r="O12" s="1170">
        <f>'[1]FØR korreksjon befolkning 67+'!O12+'[1] ETTER korreksjon befolkn 67+'!V12</f>
        <v>1304</v>
      </c>
      <c r="P12" s="1170">
        <f>'[1]FØR korreksjon befolkning 67+'!P12+'[1] ETTER korreksjon befolkn 67+'!W12</f>
        <v>878</v>
      </c>
      <c r="Q12" s="1170">
        <f>'[1]FØR korreksjon befolkning 67+'!Q12+'[1] ETTER korreksjon befolkn 67+'!X12</f>
        <v>645</v>
      </c>
      <c r="R12" s="1170">
        <f>'[1]FØR korreksjon befolkning 67+'!R12+'[1] ETTER korreksjon befolkn 67+'!Y12</f>
        <v>345</v>
      </c>
      <c r="S12" s="1170">
        <f>'[1]FØR korreksjon befolkning 67+'!S12+'[1] ETTER korreksjon befolkn 67+'!Z12</f>
        <v>117</v>
      </c>
      <c r="U12" s="1156">
        <v>8</v>
      </c>
      <c r="V12" s="1156">
        <v>11</v>
      </c>
      <c r="W12" s="1156">
        <v>12</v>
      </c>
      <c r="X12" s="1156">
        <v>5</v>
      </c>
      <c r="Y12" s="1156">
        <v>11</v>
      </c>
      <c r="Z12" s="1156">
        <v>6</v>
      </c>
      <c r="AA12" s="1172">
        <f t="shared" si="3"/>
        <v>53</v>
      </c>
    </row>
    <row r="13" spans="1:27" s="1171" customFormat="1">
      <c r="A13" s="1167" t="s">
        <v>1156</v>
      </c>
      <c r="B13" s="1168">
        <f t="shared" si="2"/>
        <v>33491</v>
      </c>
      <c r="C13" s="1169">
        <f>'[1]FØR korreksjon befolkning 67+'!C13</f>
        <v>481</v>
      </c>
      <c r="D13" s="1169">
        <f>'[1]FØR korreksjon befolkning 67+'!D13</f>
        <v>2400</v>
      </c>
      <c r="E13" s="1169">
        <f>'[1]FØR korreksjon befolkning 67+'!E13</f>
        <v>3109</v>
      </c>
      <c r="F13" s="1169">
        <f>'[1]FØR korreksjon befolkning 67+'!F13</f>
        <v>1170</v>
      </c>
      <c r="G13" s="1169">
        <f>'[1]FØR korreksjon befolkning 67+'!G13</f>
        <v>731</v>
      </c>
      <c r="H13" s="1169">
        <f>'[1]FØR korreksjon befolkning 67+'!H13</f>
        <v>662</v>
      </c>
      <c r="I13" s="1169">
        <f>'[1]FØR korreksjon befolkning 67+'!I13</f>
        <v>1756</v>
      </c>
      <c r="J13" s="1169">
        <f>'[1]FØR korreksjon befolkning 67+'!J13</f>
        <v>2801</v>
      </c>
      <c r="K13" s="1169">
        <f>'[1]FØR korreksjon befolkning 67+'!K13</f>
        <v>6395</v>
      </c>
      <c r="L13" s="1169">
        <f>'[1]FØR korreksjon befolkning 67+'!L13</f>
        <v>5177</v>
      </c>
      <c r="M13" s="1169">
        <f>'[1]FØR korreksjon befolkning 67+'!M13</f>
        <v>5498</v>
      </c>
      <c r="N13" s="1170">
        <f>'[1]FØR korreksjon befolkning 67+'!N13+'[1] ETTER korreksjon befolkn 67+'!U13</f>
        <v>1612</v>
      </c>
      <c r="O13" s="1170">
        <f>'[1]FØR korreksjon befolkning 67+'!O13+'[1] ETTER korreksjon befolkn 67+'!V13</f>
        <v>646</v>
      </c>
      <c r="P13" s="1170">
        <f>'[1]FØR korreksjon befolkning 67+'!P13+'[1] ETTER korreksjon befolkn 67+'!W13</f>
        <v>441</v>
      </c>
      <c r="Q13" s="1170">
        <f>'[1]FØR korreksjon befolkning 67+'!Q13+'[1] ETTER korreksjon befolkn 67+'!X13</f>
        <v>332</v>
      </c>
      <c r="R13" s="1170">
        <f>'[1]FØR korreksjon befolkning 67+'!R13+'[1] ETTER korreksjon befolkn 67+'!Y13</f>
        <v>205</v>
      </c>
      <c r="S13" s="1170">
        <f>'[1]FØR korreksjon befolkning 67+'!S13+'[1] ETTER korreksjon befolkn 67+'!Z13</f>
        <v>75</v>
      </c>
      <c r="U13" s="1156">
        <v>4</v>
      </c>
      <c r="V13" s="1156">
        <v>1</v>
      </c>
      <c r="W13" s="1156">
        <v>5</v>
      </c>
      <c r="X13" s="1156">
        <v>25</v>
      </c>
      <c r="Y13" s="1156">
        <v>21</v>
      </c>
      <c r="Z13" s="1156">
        <v>13</v>
      </c>
      <c r="AA13" s="1172">
        <f t="shared" si="3"/>
        <v>69</v>
      </c>
    </row>
    <row r="14" spans="1:27" s="1171" customFormat="1">
      <c r="A14" s="1167" t="s">
        <v>1157</v>
      </c>
      <c r="B14" s="1168">
        <f t="shared" si="2"/>
        <v>27630</v>
      </c>
      <c r="C14" s="1169">
        <f>'[1]FØR korreksjon befolkning 67+'!C14</f>
        <v>295</v>
      </c>
      <c r="D14" s="1169">
        <f>'[1]FØR korreksjon befolkning 67+'!D14</f>
        <v>1675</v>
      </c>
      <c r="E14" s="1169">
        <f>'[1]FØR korreksjon befolkning 67+'!E14</f>
        <v>2231</v>
      </c>
      <c r="F14" s="1169">
        <f>'[1]FØR korreksjon befolkning 67+'!F14</f>
        <v>959</v>
      </c>
      <c r="G14" s="1169">
        <f>'[1]FØR korreksjon befolkning 67+'!G14</f>
        <v>639</v>
      </c>
      <c r="H14" s="1169">
        <f>'[1]FØR korreksjon befolkning 67+'!H14</f>
        <v>616</v>
      </c>
      <c r="I14" s="1169">
        <f>'[1]FØR korreksjon befolkning 67+'!I14</f>
        <v>1669</v>
      </c>
      <c r="J14" s="1169">
        <f>'[1]FØR korreksjon befolkning 67+'!J14</f>
        <v>2088</v>
      </c>
      <c r="K14" s="1169">
        <f>'[1]FØR korreksjon befolkning 67+'!K14</f>
        <v>4380</v>
      </c>
      <c r="L14" s="1169">
        <f>'[1]FØR korreksjon befolkning 67+'!L14</f>
        <v>4002</v>
      </c>
      <c r="M14" s="1169">
        <f>'[1]FØR korreksjon befolkning 67+'!M14</f>
        <v>5771</v>
      </c>
      <c r="N14" s="1170">
        <f>'[1]FØR korreksjon befolkning 67+'!N14+'[1] ETTER korreksjon befolkn 67+'!U14</f>
        <v>1607</v>
      </c>
      <c r="O14" s="1170">
        <f>'[1]FØR korreksjon befolkning 67+'!O14+'[1] ETTER korreksjon befolkn 67+'!V14</f>
        <v>710</v>
      </c>
      <c r="P14" s="1170">
        <f>'[1]FØR korreksjon befolkning 67+'!P14+'[1] ETTER korreksjon befolkn 67+'!W14</f>
        <v>459</v>
      </c>
      <c r="Q14" s="1170">
        <f>'[1]FØR korreksjon befolkning 67+'!Q14+'[1] ETTER korreksjon befolkn 67+'!X14</f>
        <v>323</v>
      </c>
      <c r="R14" s="1170">
        <f>'[1]FØR korreksjon befolkning 67+'!R14+'[1] ETTER korreksjon befolkn 67+'!Y14</f>
        <v>155</v>
      </c>
      <c r="S14" s="1170">
        <f>'[1]FØR korreksjon befolkning 67+'!S14+'[1] ETTER korreksjon befolkn 67+'!Z14</f>
        <v>51</v>
      </c>
      <c r="U14" s="1156">
        <v>-6</v>
      </c>
      <c r="V14" s="1156">
        <v>-4</v>
      </c>
      <c r="W14" s="1156">
        <v>-22</v>
      </c>
      <c r="X14" s="1156">
        <v>-18</v>
      </c>
      <c r="Y14" s="1156">
        <v>-18</v>
      </c>
      <c r="Z14" s="1156">
        <v>-14</v>
      </c>
      <c r="AA14" s="1172">
        <f t="shared" si="3"/>
        <v>-82</v>
      </c>
    </row>
    <row r="15" spans="1:27" s="1171" customFormat="1" ht="18" customHeight="1">
      <c r="A15" s="1167" t="s">
        <v>1158</v>
      </c>
      <c r="B15" s="1168">
        <f t="shared" si="2"/>
        <v>33259</v>
      </c>
      <c r="C15" s="1169">
        <f>'[1]FØR korreksjon befolkning 67+'!C15</f>
        <v>411</v>
      </c>
      <c r="D15" s="1169">
        <f>'[1]FØR korreksjon befolkning 67+'!D15</f>
        <v>1997</v>
      </c>
      <c r="E15" s="1169">
        <f>'[1]FØR korreksjon befolkning 67+'!E15</f>
        <v>2988</v>
      </c>
      <c r="F15" s="1169">
        <f>'[1]FØR korreksjon befolkning 67+'!F15</f>
        <v>1391</v>
      </c>
      <c r="G15" s="1169">
        <f>'[1]FØR korreksjon befolkning 67+'!G15</f>
        <v>958</v>
      </c>
      <c r="H15" s="1169">
        <f>'[1]FØR korreksjon befolkning 67+'!H15</f>
        <v>977</v>
      </c>
      <c r="I15" s="1169">
        <f>'[1]FØR korreksjon befolkning 67+'!I15</f>
        <v>2208</v>
      </c>
      <c r="J15" s="1169">
        <f>'[1]FØR korreksjon befolkning 67+'!J15</f>
        <v>2119</v>
      </c>
      <c r="K15" s="1169">
        <f>'[1]FØR korreksjon befolkning 67+'!K15</f>
        <v>4581</v>
      </c>
      <c r="L15" s="1169">
        <f>'[1]FØR korreksjon befolkning 67+'!L15</f>
        <v>4627</v>
      </c>
      <c r="M15" s="1169">
        <f>'[1]FØR korreksjon befolkning 67+'!M15</f>
        <v>6533</v>
      </c>
      <c r="N15" s="1170">
        <f>'[1]FØR korreksjon befolkning 67+'!N15+'[1] ETTER korreksjon befolkn 67+'!U15</f>
        <v>2231</v>
      </c>
      <c r="O15" s="1170">
        <f>'[1]FØR korreksjon befolkning 67+'!O15+'[1] ETTER korreksjon befolkn 67+'!V15</f>
        <v>1081</v>
      </c>
      <c r="P15" s="1170">
        <f>'[1]FØR korreksjon befolkning 67+'!P15+'[1] ETTER korreksjon befolkn 67+'!W15</f>
        <v>636</v>
      </c>
      <c r="Q15" s="1170">
        <f>'[1]FØR korreksjon befolkning 67+'!Q15+'[1] ETTER korreksjon befolkn 67+'!X15</f>
        <v>337</v>
      </c>
      <c r="R15" s="1170">
        <f>'[1]FØR korreksjon befolkning 67+'!R15+'[1] ETTER korreksjon befolkn 67+'!Y15</f>
        <v>144</v>
      </c>
      <c r="S15" s="1170">
        <f>'[1]FØR korreksjon befolkning 67+'!S15+'[1] ETTER korreksjon befolkn 67+'!Z15</f>
        <v>40</v>
      </c>
      <c r="U15" s="1156">
        <v>-2</v>
      </c>
      <c r="V15" s="1156">
        <v>-9</v>
      </c>
      <c r="W15" s="1156">
        <v>7</v>
      </c>
      <c r="X15" s="1156">
        <v>-17</v>
      </c>
      <c r="Y15" s="1156">
        <v>-21</v>
      </c>
      <c r="Z15" s="1156">
        <v>-15</v>
      </c>
      <c r="AA15" s="1172">
        <f t="shared" si="3"/>
        <v>-57</v>
      </c>
    </row>
    <row r="16" spans="1:27" s="1171" customFormat="1">
      <c r="A16" s="1167" t="s">
        <v>1159</v>
      </c>
      <c r="B16" s="1168">
        <f t="shared" si="2"/>
        <v>49834</v>
      </c>
      <c r="C16" s="1169">
        <f>'[1]FØR korreksjon befolkning 67+'!C16</f>
        <v>627</v>
      </c>
      <c r="D16" s="1169">
        <f>'[1]FØR korreksjon befolkning 67+'!D16</f>
        <v>3246</v>
      </c>
      <c r="E16" s="1169">
        <f>'[1]FØR korreksjon befolkning 67+'!E16</f>
        <v>4292</v>
      </c>
      <c r="F16" s="1169">
        <f>'[1]FØR korreksjon befolkning 67+'!F16</f>
        <v>1659</v>
      </c>
      <c r="G16" s="1169">
        <f>'[1]FØR korreksjon befolkning 67+'!G16</f>
        <v>1125</v>
      </c>
      <c r="H16" s="1169">
        <f>'[1]FØR korreksjon befolkning 67+'!H16</f>
        <v>1095</v>
      </c>
      <c r="I16" s="1169">
        <f>'[1]FØR korreksjon befolkning 67+'!I16</f>
        <v>2797</v>
      </c>
      <c r="J16" s="1169">
        <f>'[1]FØR korreksjon befolkning 67+'!J16</f>
        <v>3886</v>
      </c>
      <c r="K16" s="1169">
        <f>'[1]FØR korreksjon befolkning 67+'!K16</f>
        <v>8451</v>
      </c>
      <c r="L16" s="1169">
        <f>'[1]FØR korreksjon befolkning 67+'!L16</f>
        <v>6981</v>
      </c>
      <c r="M16" s="1169">
        <f>'[1]FØR korreksjon befolkning 67+'!M16</f>
        <v>9381</v>
      </c>
      <c r="N16" s="1170">
        <f>'[1]FØR korreksjon befolkning 67+'!N16+'[1] ETTER korreksjon befolkn 67+'!U16</f>
        <v>3365</v>
      </c>
      <c r="O16" s="1170">
        <f>'[1]FØR korreksjon befolkning 67+'!O16+'[1] ETTER korreksjon befolkn 67+'!V16</f>
        <v>1317</v>
      </c>
      <c r="P16" s="1170">
        <f>'[1]FØR korreksjon befolkning 67+'!P16+'[1] ETTER korreksjon befolkn 67+'!W16</f>
        <v>759</v>
      </c>
      <c r="Q16" s="1170">
        <f>'[1]FØR korreksjon befolkning 67+'!Q16+'[1] ETTER korreksjon befolkn 67+'!X16</f>
        <v>526</v>
      </c>
      <c r="R16" s="1170">
        <f>'[1]FØR korreksjon befolkning 67+'!R16+'[1] ETTER korreksjon befolkn 67+'!Y16</f>
        <v>239</v>
      </c>
      <c r="S16" s="1170">
        <f>'[1]FØR korreksjon befolkning 67+'!S16+'[1] ETTER korreksjon befolkn 67+'!Z16</f>
        <v>88</v>
      </c>
      <c r="U16" s="1156">
        <v>15</v>
      </c>
      <c r="V16" s="1156">
        <v>8</v>
      </c>
      <c r="W16" s="1156">
        <v>-1</v>
      </c>
      <c r="X16" s="1156">
        <v>-1</v>
      </c>
      <c r="Y16" s="1156">
        <v>3</v>
      </c>
      <c r="Z16" s="1156">
        <v>4</v>
      </c>
      <c r="AA16" s="1172">
        <f t="shared" si="3"/>
        <v>28</v>
      </c>
    </row>
    <row r="17" spans="1:34" s="1171" customFormat="1">
      <c r="A17" s="1167" t="s">
        <v>1160</v>
      </c>
      <c r="B17" s="1168">
        <f t="shared" si="2"/>
        <v>50905</v>
      </c>
      <c r="C17" s="1169">
        <f>'[1]FØR korreksjon befolkning 67+'!C17</f>
        <v>596</v>
      </c>
      <c r="D17" s="1169">
        <f>'[1]FØR korreksjon befolkning 67+'!D17</f>
        <v>3275</v>
      </c>
      <c r="E17" s="1169">
        <f>'[1]FØR korreksjon befolkning 67+'!E17</f>
        <v>4701</v>
      </c>
      <c r="F17" s="1169">
        <f>'[1]FØR korreksjon befolkning 67+'!F17</f>
        <v>1817</v>
      </c>
      <c r="G17" s="1169">
        <f>'[1]FØR korreksjon befolkning 67+'!G17</f>
        <v>1063</v>
      </c>
      <c r="H17" s="1169">
        <f>'[1]FØR korreksjon befolkning 67+'!H17</f>
        <v>1039</v>
      </c>
      <c r="I17" s="1169">
        <f>'[1]FØR korreksjon befolkning 67+'!I17</f>
        <v>2350</v>
      </c>
      <c r="J17" s="1169">
        <f>'[1]FØR korreksjon befolkning 67+'!J17</f>
        <v>3287</v>
      </c>
      <c r="K17" s="1169">
        <f>'[1]FØR korreksjon befolkning 67+'!K17</f>
        <v>7942</v>
      </c>
      <c r="L17" s="1169">
        <f>'[1]FØR korreksjon befolkning 67+'!L17</f>
        <v>7851</v>
      </c>
      <c r="M17" s="1169">
        <f>'[1]FØR korreksjon befolkning 67+'!M17</f>
        <v>10169</v>
      </c>
      <c r="N17" s="1170">
        <f>'[1]FØR korreksjon befolkning 67+'!N17+'[1] ETTER korreksjon befolkn 67+'!U17</f>
        <v>2875</v>
      </c>
      <c r="O17" s="1170">
        <f>'[1]FØR korreksjon befolkning 67+'!O17+'[1] ETTER korreksjon befolkn 67+'!V17</f>
        <v>1255</v>
      </c>
      <c r="P17" s="1170">
        <f>'[1]FØR korreksjon befolkning 67+'!P17+'[1] ETTER korreksjon befolkn 67+'!W17</f>
        <v>1129</v>
      </c>
      <c r="Q17" s="1170">
        <f>'[1]FØR korreksjon befolkning 67+'!Q17+'[1] ETTER korreksjon befolkn 67+'!X17</f>
        <v>942</v>
      </c>
      <c r="R17" s="1170">
        <f>'[1]FØR korreksjon befolkning 67+'!R17+'[1] ETTER korreksjon befolkn 67+'!Y17</f>
        <v>470</v>
      </c>
      <c r="S17" s="1170">
        <f>'[1]FØR korreksjon befolkning 67+'!S17+'[1] ETTER korreksjon befolkn 67+'!Z17</f>
        <v>144</v>
      </c>
      <c r="U17" s="1156">
        <v>3</v>
      </c>
      <c r="V17" s="1156">
        <v>-4</v>
      </c>
      <c r="W17" s="1156">
        <v>4</v>
      </c>
      <c r="X17" s="1156">
        <v>16</v>
      </c>
      <c r="Y17" s="1156">
        <v>37</v>
      </c>
      <c r="Z17" s="1156">
        <v>15</v>
      </c>
      <c r="AA17" s="1172">
        <f t="shared" si="3"/>
        <v>71</v>
      </c>
    </row>
    <row r="18" spans="1:34" s="1171" customFormat="1">
      <c r="A18" s="1167" t="s">
        <v>1161</v>
      </c>
      <c r="B18" s="1168">
        <f t="shared" si="2"/>
        <v>52574</v>
      </c>
      <c r="C18" s="1169">
        <f>'[1]FØR korreksjon befolkning 67+'!C18</f>
        <v>592</v>
      </c>
      <c r="D18" s="1169">
        <f>'[1]FØR korreksjon befolkning 67+'!D18</f>
        <v>3222</v>
      </c>
      <c r="E18" s="1169">
        <f>'[1]FØR korreksjon befolkning 67+'!E18</f>
        <v>4899</v>
      </c>
      <c r="F18" s="1169">
        <f>'[1]FØR korreksjon befolkning 67+'!F18</f>
        <v>1938</v>
      </c>
      <c r="G18" s="1169">
        <f>'[1]FØR korreksjon befolkning 67+'!G18</f>
        <v>1204</v>
      </c>
      <c r="H18" s="1169">
        <f>'[1]FØR korreksjon befolkning 67+'!H18</f>
        <v>1195</v>
      </c>
      <c r="I18" s="1169">
        <f>'[1]FØR korreksjon befolkning 67+'!I18</f>
        <v>2663</v>
      </c>
      <c r="J18" s="1169">
        <f>'[1]FØR korreksjon befolkning 67+'!J18</f>
        <v>3084</v>
      </c>
      <c r="K18" s="1169">
        <f>'[1]FØR korreksjon befolkning 67+'!K18</f>
        <v>7292</v>
      </c>
      <c r="L18" s="1169">
        <f>'[1]FØR korreksjon befolkning 67+'!L18</f>
        <v>8056</v>
      </c>
      <c r="M18" s="1169">
        <f>'[1]FØR korreksjon befolkning 67+'!M18</f>
        <v>10671</v>
      </c>
      <c r="N18" s="1170">
        <f>'[1]FØR korreksjon befolkning 67+'!N18+'[1] ETTER korreksjon befolkn 67+'!U18</f>
        <v>3724</v>
      </c>
      <c r="O18" s="1170">
        <f>'[1]FØR korreksjon befolkning 67+'!O18+'[1] ETTER korreksjon befolkn 67+'!V18</f>
        <v>1573</v>
      </c>
      <c r="P18" s="1170">
        <f>'[1]FØR korreksjon befolkning 67+'!P18+'[1] ETTER korreksjon befolkn 67+'!W18</f>
        <v>1058</v>
      </c>
      <c r="Q18" s="1170">
        <f>'[1]FØR korreksjon befolkning 67+'!Q18+'[1] ETTER korreksjon befolkn 67+'!X18</f>
        <v>762</v>
      </c>
      <c r="R18" s="1170">
        <f>'[1]FØR korreksjon befolkning 67+'!R18+'[1] ETTER korreksjon befolkn 67+'!Y18</f>
        <v>455</v>
      </c>
      <c r="S18" s="1170">
        <f>'[1]FØR korreksjon befolkning 67+'!S18+'[1] ETTER korreksjon befolkn 67+'!Z18</f>
        <v>186</v>
      </c>
      <c r="U18" s="1156">
        <v>17</v>
      </c>
      <c r="V18" s="1156">
        <v>16</v>
      </c>
      <c r="W18" s="1156">
        <v>6</v>
      </c>
      <c r="X18" s="1156">
        <v>28</v>
      </c>
      <c r="Y18" s="1156">
        <v>34</v>
      </c>
      <c r="Z18" s="1156">
        <v>14</v>
      </c>
      <c r="AA18" s="1172">
        <f t="shared" si="3"/>
        <v>115</v>
      </c>
    </row>
    <row r="19" spans="1:34" s="1171" customFormat="1">
      <c r="A19" s="1167" t="s">
        <v>1162</v>
      </c>
      <c r="B19" s="1168">
        <f t="shared" si="2"/>
        <v>39109</v>
      </c>
      <c r="C19" s="1169">
        <f>'[1]FØR korreksjon befolkning 67+'!C19</f>
        <v>506</v>
      </c>
      <c r="D19" s="1169">
        <f>'[1]FØR korreksjon befolkning 67+'!D19</f>
        <v>2556</v>
      </c>
      <c r="E19" s="1169">
        <f>'[1]FØR korreksjon befolkning 67+'!E19</f>
        <v>4025</v>
      </c>
      <c r="F19" s="1169">
        <f>'[1]FØR korreksjon befolkning 67+'!F19</f>
        <v>1713</v>
      </c>
      <c r="G19" s="1169">
        <f>'[1]FØR korreksjon befolkning 67+'!G19</f>
        <v>1146</v>
      </c>
      <c r="H19" s="1169">
        <f>'[1]FØR korreksjon befolkning 67+'!H19</f>
        <v>1085</v>
      </c>
      <c r="I19" s="1169">
        <f>'[1]FØR korreksjon befolkning 67+'!I19</f>
        <v>2494</v>
      </c>
      <c r="J19" s="1169">
        <f>'[1]FØR korreksjon befolkning 67+'!J19</f>
        <v>2437</v>
      </c>
      <c r="K19" s="1169">
        <f>'[1]FØR korreksjon befolkning 67+'!K19</f>
        <v>5815</v>
      </c>
      <c r="L19" s="1169">
        <f>'[1]FØR korreksjon befolkning 67+'!L19</f>
        <v>5568</v>
      </c>
      <c r="M19" s="1169">
        <f>'[1]FØR korreksjon befolkning 67+'!M19</f>
        <v>8100</v>
      </c>
      <c r="N19" s="1170">
        <f>'[1]FØR korreksjon befolkning 67+'!N19+'[1] ETTER korreksjon befolkn 67+'!U19</f>
        <v>2213</v>
      </c>
      <c r="O19" s="1170">
        <f>'[1]FØR korreksjon befolkning 67+'!O19+'[1] ETTER korreksjon befolkn 67+'!V19</f>
        <v>765</v>
      </c>
      <c r="P19" s="1170">
        <f>'[1]FØR korreksjon befolkning 67+'!P19+'[1] ETTER korreksjon befolkn 67+'!W19</f>
        <v>355</v>
      </c>
      <c r="Q19" s="1170">
        <f>'[1]FØR korreksjon befolkning 67+'!Q19+'[1] ETTER korreksjon befolkn 67+'!X19</f>
        <v>208</v>
      </c>
      <c r="R19" s="1170">
        <f>'[1]FØR korreksjon befolkning 67+'!R19+'[1] ETTER korreksjon befolkn 67+'!Y19</f>
        <v>84</v>
      </c>
      <c r="S19" s="1170">
        <f>'[1]FØR korreksjon befolkning 67+'!S19+'[1] ETTER korreksjon befolkn 67+'!Z19</f>
        <v>39</v>
      </c>
      <c r="U19" s="1173">
        <v>2</v>
      </c>
      <c r="V19" s="1173">
        <v>0</v>
      </c>
      <c r="W19" s="1173">
        <v>3</v>
      </c>
      <c r="X19" s="1173">
        <v>0</v>
      </c>
      <c r="Y19" s="1173">
        <v>-4</v>
      </c>
      <c r="Z19" s="1173">
        <v>-3</v>
      </c>
      <c r="AA19" s="1174">
        <f t="shared" si="3"/>
        <v>-2</v>
      </c>
      <c r="AC19" s="1288"/>
      <c r="AD19" s="1288"/>
      <c r="AE19" s="1288"/>
      <c r="AF19" s="1288"/>
      <c r="AG19" s="1288"/>
      <c r="AH19" s="1288"/>
    </row>
    <row r="20" spans="1:34" s="1171" customFormat="1" ht="18" customHeight="1">
      <c r="A20" s="1175" t="s">
        <v>1163</v>
      </c>
      <c r="B20" s="1176">
        <f t="shared" si="2"/>
        <v>2370</v>
      </c>
      <c r="C20" s="1177">
        <f>'[1]FØR korreksjon befolkning 67+'!C20</f>
        <v>6</v>
      </c>
      <c r="D20" s="1177">
        <f>'[1]FØR korreksjon befolkning 67+'!D20</f>
        <v>86</v>
      </c>
      <c r="E20" s="1177">
        <f>'[1]FØR korreksjon befolkning 67+'!E20</f>
        <v>193</v>
      </c>
      <c r="F20" s="1177">
        <f>'[1]FØR korreksjon befolkning 67+'!F20</f>
        <v>55</v>
      </c>
      <c r="G20" s="1177">
        <f>'[1]FØR korreksjon befolkning 67+'!G20</f>
        <v>25</v>
      </c>
      <c r="H20" s="1177">
        <f>'[1]FØR korreksjon befolkning 67+'!H20</f>
        <v>22</v>
      </c>
      <c r="I20" s="1177">
        <f>'[1]FØR korreksjon befolkning 67+'!I20</f>
        <v>104</v>
      </c>
      <c r="J20" s="1177">
        <f>'[1]FØR korreksjon befolkning 67+'!J20</f>
        <v>195</v>
      </c>
      <c r="K20" s="1177">
        <f>'[1]FØR korreksjon befolkning 67+'!K20</f>
        <v>594</v>
      </c>
      <c r="L20" s="1177">
        <f>'[1]FØR korreksjon befolkning 67+'!L20</f>
        <v>518</v>
      </c>
      <c r="M20" s="1177">
        <f>'[1]FØR korreksjon befolkning 67+'!M20</f>
        <v>459</v>
      </c>
      <c r="N20" s="1119">
        <f>'[1]FØR korreksjon befolkning 67+'!N20-'[1] ETTER korreksjon befolkn 67+'!N23</f>
        <v>53</v>
      </c>
      <c r="O20" s="1119">
        <f>'[1]FØR korreksjon befolkning 67+'!O20-'[1] ETTER korreksjon befolkn 67+'!O23</f>
        <v>24</v>
      </c>
      <c r="P20" s="1119">
        <f>'[1]FØR korreksjon befolkning 67+'!P20-'[1] ETTER korreksjon befolkn 67+'!P23</f>
        <v>14</v>
      </c>
      <c r="Q20" s="1119">
        <f>'[1]FØR korreksjon befolkning 67+'!Q20-'[1] ETTER korreksjon befolkn 67+'!Q23</f>
        <v>13</v>
      </c>
      <c r="R20" s="1119">
        <f>'[1]FØR korreksjon befolkning 67+'!R20-'[1] ETTER korreksjon befolkn 67+'!R23</f>
        <v>7</v>
      </c>
      <c r="S20" s="1119">
        <f>'[1]FØR korreksjon befolkning 67+'!S20-'[1] ETTER korreksjon befolkn 67+'!S23</f>
        <v>2</v>
      </c>
    </row>
    <row r="21" spans="1:34" s="1171" customFormat="1">
      <c r="A21" s="1178" t="s">
        <v>1439</v>
      </c>
      <c r="B21" s="1179"/>
      <c r="C21" s="1180"/>
      <c r="D21" s="1180"/>
      <c r="E21" s="1180"/>
      <c r="F21" s="1180"/>
      <c r="G21" s="1180"/>
      <c r="H21" s="1180"/>
      <c r="I21" s="1180"/>
      <c r="J21" s="1180"/>
      <c r="K21" s="1180"/>
      <c r="L21" s="1180"/>
      <c r="M21" s="1180"/>
      <c r="N21" s="1180"/>
      <c r="O21" s="1180"/>
      <c r="P21" s="1180"/>
      <c r="Q21" s="1180"/>
      <c r="R21" s="1180"/>
      <c r="S21" s="1180"/>
    </row>
    <row r="22" spans="1:34" s="1171" customFormat="1">
      <c r="A22" s="1123" t="s">
        <v>1440</v>
      </c>
      <c r="B22" s="960"/>
      <c r="C22" s="960"/>
      <c r="D22" s="960"/>
      <c r="E22" s="960"/>
      <c r="F22" s="960"/>
      <c r="G22" s="960"/>
      <c r="H22" s="960"/>
      <c r="I22" s="960"/>
      <c r="J22" s="960"/>
      <c r="K22" s="960"/>
      <c r="L22" s="960"/>
      <c r="M22" s="960"/>
      <c r="N22" s="1181"/>
      <c r="O22" s="1181"/>
      <c r="P22" s="1181"/>
      <c r="Q22" s="1181"/>
      <c r="R22" s="1181"/>
      <c r="S22" s="1181"/>
    </row>
    <row r="23" spans="1:34" ht="25.5">
      <c r="A23" s="1182" t="s">
        <v>1164</v>
      </c>
      <c r="B23" s="1183">
        <f>SUM(N23:S23)</f>
        <v>16</v>
      </c>
      <c r="C23" s="1184"/>
      <c r="D23" s="1184"/>
      <c r="E23" s="1184"/>
      <c r="F23" s="1184"/>
      <c r="G23" s="1184"/>
      <c r="H23" s="1184"/>
      <c r="I23" s="1184"/>
      <c r="J23" s="1184"/>
      <c r="K23" s="1184"/>
      <c r="L23" s="1184"/>
      <c r="M23" s="1184"/>
      <c r="N23" s="1185">
        <v>6</v>
      </c>
      <c r="O23" s="1185">
        <v>4</v>
      </c>
      <c r="P23" s="1185">
        <v>4</v>
      </c>
      <c r="Q23" s="1185">
        <v>0</v>
      </c>
      <c r="R23" s="1185">
        <v>0</v>
      </c>
      <c r="S23" s="1185">
        <v>2</v>
      </c>
      <c r="U23" s="1171"/>
      <c r="V23" s="1171"/>
      <c r="W23" s="1171"/>
      <c r="X23" s="1171"/>
      <c r="Y23" s="1171"/>
      <c r="Z23" s="1171"/>
    </row>
    <row r="25" spans="1:34">
      <c r="A25" s="1159" t="s">
        <v>1282</v>
      </c>
      <c r="B25" s="1289" t="s">
        <v>1135</v>
      </c>
      <c r="C25" s="1290" t="s">
        <v>1136</v>
      </c>
      <c r="D25" s="1290" t="s">
        <v>1137</v>
      </c>
      <c r="E25" s="1290" t="s">
        <v>1138</v>
      </c>
      <c r="F25" s="1290" t="s">
        <v>1139</v>
      </c>
      <c r="G25" s="1290" t="s">
        <v>1140</v>
      </c>
      <c r="H25" s="1290" t="s">
        <v>1141</v>
      </c>
      <c r="I25" s="1290" t="s">
        <v>1142</v>
      </c>
      <c r="J25" s="1290" t="s">
        <v>1143</v>
      </c>
      <c r="K25" s="1290" t="s">
        <v>1144</v>
      </c>
      <c r="L25" s="1290" t="s">
        <v>1145</v>
      </c>
      <c r="M25" s="1290" t="s">
        <v>1146</v>
      </c>
      <c r="N25" s="1290" t="s">
        <v>63</v>
      </c>
      <c r="O25" s="1290" t="s">
        <v>64</v>
      </c>
      <c r="P25" s="1290" t="s">
        <v>65</v>
      </c>
      <c r="Q25" s="1290" t="s">
        <v>66</v>
      </c>
      <c r="R25" s="1162" t="s">
        <v>1043</v>
      </c>
      <c r="S25" s="1290" t="s">
        <v>1042</v>
      </c>
    </row>
    <row r="26" spans="1:34">
      <c r="A26" s="1167" t="s">
        <v>1283</v>
      </c>
      <c r="B26" s="1291">
        <f>SUM(C26:S26)</f>
        <v>1471</v>
      </c>
      <c r="C26" s="1292">
        <f>'[1]FØR korreksjon befolkning 67+'!C26</f>
        <v>4</v>
      </c>
      <c r="D26" s="1292">
        <f>'[1]FØR korreksjon befolkning 67+'!D26</f>
        <v>13</v>
      </c>
      <c r="E26" s="1292">
        <f>'[1]FØR korreksjon befolkning 67+'!E26</f>
        <v>16</v>
      </c>
      <c r="F26" s="1292">
        <f>'[1]FØR korreksjon befolkning 67+'!F26</f>
        <v>6</v>
      </c>
      <c r="G26" s="1292">
        <f>'[1]FØR korreksjon befolkning 67+'!G26</f>
        <v>4</v>
      </c>
      <c r="H26" s="1292">
        <f>'[1]FØR korreksjon befolkning 67+'!H26</f>
        <v>16</v>
      </c>
      <c r="I26" s="1292">
        <f>'[1]FØR korreksjon befolkning 67+'!I26</f>
        <v>316</v>
      </c>
      <c r="J26" s="1292">
        <f>'[1]FØR korreksjon befolkning 67+'!J26</f>
        <v>381</v>
      </c>
      <c r="K26" s="1292">
        <f>'[1]FØR korreksjon befolkning 67+'!K26</f>
        <v>392</v>
      </c>
      <c r="L26" s="1292">
        <f>'[1]FØR korreksjon befolkning 67+'!L26</f>
        <v>139</v>
      </c>
      <c r="M26" s="1292">
        <f>'[1]FØR korreksjon befolkning 67+'!M26</f>
        <v>143</v>
      </c>
      <c r="N26" s="1292">
        <f>'[1]FØR korreksjon befolkning 67+'!N26</f>
        <v>26</v>
      </c>
      <c r="O26" s="1292">
        <f>'[1]FØR korreksjon befolkning 67+'!O26</f>
        <v>6</v>
      </c>
      <c r="P26" s="1292">
        <f>'[1]FØR korreksjon befolkning 67+'!P26</f>
        <v>3</v>
      </c>
      <c r="Q26" s="1292">
        <f>'[1]FØR korreksjon befolkning 67+'!Q26</f>
        <v>2</v>
      </c>
      <c r="R26" s="1292">
        <f>'[1]FØR korreksjon befolkning 67+'!R26</f>
        <v>4</v>
      </c>
      <c r="S26" s="1292">
        <f>'[1]FØR korreksjon befolkning 67+'!S26</f>
        <v>0</v>
      </c>
    </row>
    <row r="28" spans="1:34">
      <c r="A28" s="1159" t="s">
        <v>1284</v>
      </c>
      <c r="B28" s="1289" t="s">
        <v>1135</v>
      </c>
      <c r="C28" s="1290" t="s">
        <v>1136</v>
      </c>
      <c r="D28" s="1290" t="s">
        <v>1137</v>
      </c>
      <c r="E28" s="1290" t="s">
        <v>1138</v>
      </c>
      <c r="F28" s="1290" t="s">
        <v>1139</v>
      </c>
      <c r="G28" s="1290" t="s">
        <v>1140</v>
      </c>
      <c r="H28" s="1290" t="s">
        <v>1141</v>
      </c>
      <c r="I28" s="1290" t="s">
        <v>1142</v>
      </c>
      <c r="J28" s="1290" t="s">
        <v>1143</v>
      </c>
      <c r="K28" s="1290" t="s">
        <v>1144</v>
      </c>
      <c r="L28" s="1290" t="s">
        <v>1145</v>
      </c>
      <c r="M28" s="1290" t="s">
        <v>1146</v>
      </c>
      <c r="N28" s="1290" t="s">
        <v>63</v>
      </c>
      <c r="O28" s="1290" t="s">
        <v>64</v>
      </c>
      <c r="P28" s="1290" t="s">
        <v>65</v>
      </c>
      <c r="Q28" s="1290" t="s">
        <v>66</v>
      </c>
      <c r="R28" s="1162" t="s">
        <v>1043</v>
      </c>
      <c r="S28" s="1290" t="s">
        <v>1042</v>
      </c>
    </row>
    <row r="29" spans="1:34">
      <c r="A29" s="1167" t="s">
        <v>1285</v>
      </c>
      <c r="B29" s="1291">
        <f>SUM(C29:S29)</f>
        <v>701</v>
      </c>
      <c r="C29" s="1292">
        <f>'[1]FØR korreksjon befolkning 67+'!C29</f>
        <v>5</v>
      </c>
      <c r="D29" s="1292">
        <f>'[1]FØR korreksjon befolkning 67+'!D29</f>
        <v>23</v>
      </c>
      <c r="E29" s="1292">
        <f>'[1]FØR korreksjon befolkning 67+'!E29</f>
        <v>61</v>
      </c>
      <c r="F29" s="1292">
        <f>'[1]FØR korreksjon befolkning 67+'!F29</f>
        <v>21</v>
      </c>
      <c r="G29" s="1292">
        <f>'[1]FØR korreksjon befolkning 67+'!G29</f>
        <v>27</v>
      </c>
      <c r="H29" s="1292">
        <f>'[1]FØR korreksjon befolkning 67+'!H29</f>
        <v>15</v>
      </c>
      <c r="I29" s="1292">
        <f>'[1]FØR korreksjon befolkning 67+'!I29</f>
        <v>25</v>
      </c>
      <c r="J29" s="1292">
        <f>'[1]FØR korreksjon befolkning 67+'!J29</f>
        <v>32</v>
      </c>
      <c r="K29" s="1292">
        <f>'[1]FØR korreksjon befolkning 67+'!K29</f>
        <v>77</v>
      </c>
      <c r="L29" s="1292">
        <f>'[1]FØR korreksjon befolkning 67+'!L29</f>
        <v>116</v>
      </c>
      <c r="M29" s="1292">
        <f>'[1]FØR korreksjon befolkning 67+'!M29</f>
        <v>195</v>
      </c>
      <c r="N29" s="1292">
        <f>'[1]FØR korreksjon befolkning 67+'!N29</f>
        <v>55</v>
      </c>
      <c r="O29" s="1292">
        <f>'[1]FØR korreksjon befolkning 67+'!O29</f>
        <v>24</v>
      </c>
      <c r="P29" s="1292">
        <f>'[1]FØR korreksjon befolkning 67+'!P29</f>
        <v>14</v>
      </c>
      <c r="Q29" s="1292">
        <f>'[1]FØR korreksjon befolkning 67+'!Q29</f>
        <v>9</v>
      </c>
      <c r="R29" s="1292">
        <f>'[1]FØR korreksjon befolkning 67+'!R29</f>
        <v>2</v>
      </c>
      <c r="S29" s="1292">
        <f>'[1]FØR korreksjon befolkning 67+'!S29</f>
        <v>0</v>
      </c>
    </row>
    <row r="30" spans="1:34">
      <c r="A30" s="1167" t="s">
        <v>1286</v>
      </c>
      <c r="B30" s="1291">
        <f t="shared" ref="B30:B35" si="4">SUM(C30:S30)</f>
        <v>826</v>
      </c>
      <c r="C30" s="1292">
        <f>'[1]FØR korreksjon befolkning 67+'!C30</f>
        <v>6</v>
      </c>
      <c r="D30" s="1292">
        <f>'[1]FØR korreksjon befolkning 67+'!D30</f>
        <v>49</v>
      </c>
      <c r="E30" s="1292">
        <f>'[1]FØR korreksjon befolkning 67+'!E30</f>
        <v>70</v>
      </c>
      <c r="F30" s="1292">
        <f>'[1]FØR korreksjon befolkning 67+'!F30</f>
        <v>26</v>
      </c>
      <c r="G30" s="1292">
        <f>'[1]FØR korreksjon befolkning 67+'!G30</f>
        <v>15</v>
      </c>
      <c r="H30" s="1292">
        <f>'[1]FØR korreksjon befolkning 67+'!H30</f>
        <v>19</v>
      </c>
      <c r="I30" s="1292">
        <f>'[1]FØR korreksjon befolkning 67+'!I30</f>
        <v>49</v>
      </c>
      <c r="J30" s="1292">
        <f>'[1]FØR korreksjon befolkning 67+'!J30</f>
        <v>39</v>
      </c>
      <c r="K30" s="1292">
        <f>'[1]FØR korreksjon befolkning 67+'!K30</f>
        <v>103</v>
      </c>
      <c r="L30" s="1292">
        <f>'[1]FØR korreksjon befolkning 67+'!L30</f>
        <v>122</v>
      </c>
      <c r="M30" s="1292">
        <f>'[1]FØR korreksjon befolkning 67+'!M30</f>
        <v>240</v>
      </c>
      <c r="N30" s="1292">
        <f>'[1]FØR korreksjon befolkning 67+'!N30</f>
        <v>55</v>
      </c>
      <c r="O30" s="1292">
        <f>'[1]FØR korreksjon befolkning 67+'!O30</f>
        <v>12</v>
      </c>
      <c r="P30" s="1292">
        <f>'[1]FØR korreksjon befolkning 67+'!P30</f>
        <v>12</v>
      </c>
      <c r="Q30" s="1292">
        <f>'[1]FØR korreksjon befolkning 67+'!Q30</f>
        <v>4</v>
      </c>
      <c r="R30" s="1292">
        <f>'[1]FØR korreksjon befolkning 67+'!R30</f>
        <v>5</v>
      </c>
      <c r="S30" s="1292">
        <f>'[1]FØR korreksjon befolkning 67+'!S30</f>
        <v>0</v>
      </c>
    </row>
    <row r="31" spans="1:34">
      <c r="A31" s="1167" t="s">
        <v>1287</v>
      </c>
      <c r="B31" s="1291">
        <f t="shared" si="4"/>
        <v>5</v>
      </c>
      <c r="C31" s="1292">
        <f>'[1]FØR korreksjon befolkning 67+'!C31</f>
        <v>0</v>
      </c>
      <c r="D31" s="1292">
        <f>'[1]FØR korreksjon befolkning 67+'!D31</f>
        <v>0</v>
      </c>
      <c r="E31" s="1292">
        <f>'[1]FØR korreksjon befolkning 67+'!E31</f>
        <v>0</v>
      </c>
      <c r="F31" s="1292">
        <f>'[1]FØR korreksjon befolkning 67+'!F31</f>
        <v>0</v>
      </c>
      <c r="G31" s="1292">
        <f>'[1]FØR korreksjon befolkning 67+'!G31</f>
        <v>0</v>
      </c>
      <c r="H31" s="1292">
        <f>'[1]FØR korreksjon befolkning 67+'!H31</f>
        <v>0</v>
      </c>
      <c r="I31" s="1292">
        <f>'[1]FØR korreksjon befolkning 67+'!I31</f>
        <v>0</v>
      </c>
      <c r="J31" s="1292">
        <f>'[1]FØR korreksjon befolkning 67+'!J31</f>
        <v>1</v>
      </c>
      <c r="K31" s="1292">
        <f>'[1]FØR korreksjon befolkning 67+'!K31</f>
        <v>1</v>
      </c>
      <c r="L31" s="1292">
        <f>'[1]FØR korreksjon befolkning 67+'!L31</f>
        <v>0</v>
      </c>
      <c r="M31" s="1292">
        <f>'[1]FØR korreksjon befolkning 67+'!M31</f>
        <v>3</v>
      </c>
      <c r="N31" s="1292">
        <f>'[1]FØR korreksjon befolkning 67+'!N31</f>
        <v>0</v>
      </c>
      <c r="O31" s="1292">
        <f>'[1]FØR korreksjon befolkning 67+'!O31</f>
        <v>0</v>
      </c>
      <c r="P31" s="1292">
        <f>'[1]FØR korreksjon befolkning 67+'!P31</f>
        <v>0</v>
      </c>
      <c r="Q31" s="1292">
        <f>'[1]FØR korreksjon befolkning 67+'!Q31</f>
        <v>0</v>
      </c>
      <c r="R31" s="1292">
        <f>'[1]FØR korreksjon befolkning 67+'!R31</f>
        <v>0</v>
      </c>
      <c r="S31" s="1292">
        <f>'[1]FØR korreksjon befolkning 67+'!S31</f>
        <v>0</v>
      </c>
    </row>
    <row r="32" spans="1:34">
      <c r="A32" s="1167" t="s">
        <v>1288</v>
      </c>
      <c r="B32" s="1291">
        <f t="shared" si="4"/>
        <v>5</v>
      </c>
      <c r="C32" s="1292">
        <f>'[1]FØR korreksjon befolkning 67+'!C32</f>
        <v>0</v>
      </c>
      <c r="D32" s="1292">
        <f>'[1]FØR korreksjon befolkning 67+'!D32</f>
        <v>0</v>
      </c>
      <c r="E32" s="1292">
        <f>'[1]FØR korreksjon befolkning 67+'!E32</f>
        <v>0</v>
      </c>
      <c r="F32" s="1292">
        <f>'[1]FØR korreksjon befolkning 67+'!F32</f>
        <v>0</v>
      </c>
      <c r="G32" s="1292">
        <f>'[1]FØR korreksjon befolkning 67+'!G32</f>
        <v>0</v>
      </c>
      <c r="H32" s="1292">
        <f>'[1]FØR korreksjon befolkning 67+'!H32</f>
        <v>0</v>
      </c>
      <c r="I32" s="1292">
        <f>'[1]FØR korreksjon befolkning 67+'!I32</f>
        <v>0</v>
      </c>
      <c r="J32" s="1292">
        <f>'[1]FØR korreksjon befolkning 67+'!J32</f>
        <v>0</v>
      </c>
      <c r="K32" s="1292">
        <f>'[1]FØR korreksjon befolkning 67+'!K32</f>
        <v>0</v>
      </c>
      <c r="L32" s="1292">
        <f>'[1]FØR korreksjon befolkning 67+'!L32</f>
        <v>0</v>
      </c>
      <c r="M32" s="1292">
        <f>'[1]FØR korreksjon befolkning 67+'!M32</f>
        <v>5</v>
      </c>
      <c r="N32" s="1292">
        <f>'[1]FØR korreksjon befolkning 67+'!N32</f>
        <v>0</v>
      </c>
      <c r="O32" s="1292">
        <f>'[1]FØR korreksjon befolkning 67+'!O32</f>
        <v>0</v>
      </c>
      <c r="P32" s="1292">
        <f>'[1]FØR korreksjon befolkning 67+'!P32</f>
        <v>0</v>
      </c>
      <c r="Q32" s="1292">
        <f>'[1]FØR korreksjon befolkning 67+'!Q32</f>
        <v>0</v>
      </c>
      <c r="R32" s="1292">
        <f>'[1]FØR korreksjon befolkning 67+'!R32</f>
        <v>0</v>
      </c>
      <c r="S32" s="1292">
        <f>'[1]FØR korreksjon befolkning 67+'!S32</f>
        <v>0</v>
      </c>
    </row>
    <row r="33" spans="1:19">
      <c r="A33" s="1167" t="s">
        <v>1289</v>
      </c>
      <c r="B33" s="1291">
        <f t="shared" si="4"/>
        <v>28</v>
      </c>
      <c r="C33" s="1292">
        <f>'[1]FØR korreksjon befolkning 67+'!C33</f>
        <v>0</v>
      </c>
      <c r="D33" s="1292">
        <f>'[1]FØR korreksjon befolkning 67+'!D33</f>
        <v>0</v>
      </c>
      <c r="E33" s="1292">
        <f>'[1]FØR korreksjon befolkning 67+'!E33</f>
        <v>0</v>
      </c>
      <c r="F33" s="1292">
        <f>'[1]FØR korreksjon befolkning 67+'!F33</f>
        <v>2</v>
      </c>
      <c r="G33" s="1292">
        <f>'[1]FØR korreksjon befolkning 67+'!G33</f>
        <v>3</v>
      </c>
      <c r="H33" s="1292">
        <f>'[1]FØR korreksjon befolkning 67+'!H33</f>
        <v>1</v>
      </c>
      <c r="I33" s="1292">
        <f>'[1]FØR korreksjon befolkning 67+'!I33</f>
        <v>1</v>
      </c>
      <c r="J33" s="1292">
        <f>'[1]FØR korreksjon befolkning 67+'!J33</f>
        <v>1</v>
      </c>
      <c r="K33" s="1292">
        <f>'[1]FØR korreksjon befolkning 67+'!K33</f>
        <v>1</v>
      </c>
      <c r="L33" s="1292">
        <f>'[1]FØR korreksjon befolkning 67+'!L33</f>
        <v>3</v>
      </c>
      <c r="M33" s="1292">
        <f>'[1]FØR korreksjon befolkning 67+'!M33</f>
        <v>8</v>
      </c>
      <c r="N33" s="1292">
        <f>'[1]FØR korreksjon befolkning 67+'!N33</f>
        <v>3</v>
      </c>
      <c r="O33" s="1292">
        <f>'[1]FØR korreksjon befolkning 67+'!O33</f>
        <v>4</v>
      </c>
      <c r="P33" s="1292">
        <f>'[1]FØR korreksjon befolkning 67+'!P33</f>
        <v>1</v>
      </c>
      <c r="Q33" s="1292">
        <f>'[1]FØR korreksjon befolkning 67+'!Q33</f>
        <v>0</v>
      </c>
      <c r="R33" s="1292">
        <f>'[1]FØR korreksjon befolkning 67+'!R33</f>
        <v>0</v>
      </c>
      <c r="S33" s="1292">
        <f>'[1]FØR korreksjon befolkning 67+'!S33</f>
        <v>0</v>
      </c>
    </row>
    <row r="34" spans="1:19">
      <c r="A34" s="1167" t="s">
        <v>1290</v>
      </c>
      <c r="B34" s="1291">
        <f t="shared" si="4"/>
        <v>45</v>
      </c>
      <c r="C34" s="1292">
        <f>'[1]FØR korreksjon befolkning 67+'!C34</f>
        <v>2</v>
      </c>
      <c r="D34" s="1292">
        <f>'[1]FØR korreksjon befolkning 67+'!D34</f>
        <v>0</v>
      </c>
      <c r="E34" s="1292">
        <f>'[1]FØR korreksjon befolkning 67+'!E34</f>
        <v>3</v>
      </c>
      <c r="F34" s="1292">
        <f>'[1]FØR korreksjon befolkning 67+'!F34</f>
        <v>0</v>
      </c>
      <c r="G34" s="1292">
        <f>'[1]FØR korreksjon befolkning 67+'!G34</f>
        <v>0</v>
      </c>
      <c r="H34" s="1292">
        <f>'[1]FØR korreksjon befolkning 67+'!H34</f>
        <v>2</v>
      </c>
      <c r="I34" s="1292">
        <f>'[1]FØR korreksjon befolkning 67+'!I34</f>
        <v>1</v>
      </c>
      <c r="J34" s="1292">
        <f>'[1]FØR korreksjon befolkning 67+'!J34</f>
        <v>3</v>
      </c>
      <c r="K34" s="1292">
        <f>'[1]FØR korreksjon befolkning 67+'!K34</f>
        <v>5</v>
      </c>
      <c r="L34" s="1292">
        <f>'[1]FØR korreksjon befolkning 67+'!L34</f>
        <v>13</v>
      </c>
      <c r="M34" s="1292">
        <f>'[1]FØR korreksjon befolkning 67+'!M34</f>
        <v>10</v>
      </c>
      <c r="N34" s="1292">
        <f>'[1]FØR korreksjon befolkning 67+'!N34</f>
        <v>5</v>
      </c>
      <c r="O34" s="1292">
        <f>'[1]FØR korreksjon befolkning 67+'!O34</f>
        <v>1</v>
      </c>
      <c r="P34" s="1292">
        <f>'[1]FØR korreksjon befolkning 67+'!P34</f>
        <v>0</v>
      </c>
      <c r="Q34" s="1292">
        <f>'[1]FØR korreksjon befolkning 67+'!Q34</f>
        <v>0</v>
      </c>
      <c r="R34" s="1292">
        <f>'[1]FØR korreksjon befolkning 67+'!R34</f>
        <v>0</v>
      </c>
      <c r="S34" s="1292">
        <f>'[1]FØR korreksjon befolkning 67+'!S34</f>
        <v>0</v>
      </c>
    </row>
    <row r="35" spans="1:19">
      <c r="A35" s="1293" t="s">
        <v>1291</v>
      </c>
      <c r="B35" s="1294">
        <f t="shared" si="4"/>
        <v>1610</v>
      </c>
      <c r="C35" s="1295">
        <f>SUM(C29:C34)</f>
        <v>13</v>
      </c>
      <c r="D35" s="1295">
        <f t="shared" ref="D35:S35" si="5">SUM(D29:D34)</f>
        <v>72</v>
      </c>
      <c r="E35" s="1295">
        <f t="shared" si="5"/>
        <v>134</v>
      </c>
      <c r="F35" s="1295">
        <f t="shared" si="5"/>
        <v>49</v>
      </c>
      <c r="G35" s="1295">
        <f t="shared" si="5"/>
        <v>45</v>
      </c>
      <c r="H35" s="1295">
        <f t="shared" si="5"/>
        <v>37</v>
      </c>
      <c r="I35" s="1295">
        <f t="shared" si="5"/>
        <v>76</v>
      </c>
      <c r="J35" s="1295">
        <f t="shared" si="5"/>
        <v>76</v>
      </c>
      <c r="K35" s="1295">
        <f t="shared" si="5"/>
        <v>187</v>
      </c>
      <c r="L35" s="1295">
        <f t="shared" si="5"/>
        <v>254</v>
      </c>
      <c r="M35" s="1295">
        <f t="shared" si="5"/>
        <v>461</v>
      </c>
      <c r="N35" s="1295">
        <f t="shared" si="5"/>
        <v>118</v>
      </c>
      <c r="O35" s="1295">
        <f t="shared" si="5"/>
        <v>41</v>
      </c>
      <c r="P35" s="1295">
        <f t="shared" si="5"/>
        <v>27</v>
      </c>
      <c r="Q35" s="1295">
        <f t="shared" si="5"/>
        <v>13</v>
      </c>
      <c r="R35" s="1295">
        <f t="shared" si="5"/>
        <v>7</v>
      </c>
      <c r="S35" s="1295">
        <f t="shared" si="5"/>
        <v>0</v>
      </c>
    </row>
  </sheetData>
  <phoneticPr fontId="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8</vt:i4>
      </vt:variant>
    </vt:vector>
  </HeadingPairs>
  <TitlesOfParts>
    <vt:vector size="12" baseType="lpstr">
      <vt:lpstr>MAL2T-2020A.XLS</vt:lpstr>
      <vt:lpstr>MAL2019B.XLS</vt:lpstr>
      <vt:lpstr>Befolkning pr. 01.01.2020</vt:lpstr>
      <vt:lpstr>Ark1</vt:lpstr>
      <vt:lpstr>Fomr1</vt:lpstr>
      <vt:lpstr>Fomr2A</vt:lpstr>
      <vt:lpstr>Fomr2B</vt:lpstr>
      <vt:lpstr>Fomr3</vt:lpstr>
      <vt:lpstr>Fomr4</vt:lpstr>
      <vt:lpstr>Prognose</vt:lpstr>
      <vt:lpstr>tall</vt:lpstr>
      <vt:lpstr>'MAL2T-2020A.XLS'!Utskriftsområde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Rådhuset</dc:creator>
  <cp:lastModifiedBy>Trond Bue</cp:lastModifiedBy>
  <cp:lastPrinted>2020-03-25T15:42:44Z</cp:lastPrinted>
  <dcterms:created xsi:type="dcterms:W3CDTF">1999-04-29T15:16:23Z</dcterms:created>
  <dcterms:modified xsi:type="dcterms:W3CDTF">2020-08-27T08:27:00Z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ikbSavedTime">
    <vt:lpwstr>2010-04-29 14:55:15</vt:lpwstr>
  </property>
</Properties>
</file>