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onsernservice\Samfunnsansvar\2. Miljø og klima\Miljøkrav til anskaffelsesveilederen\Transport\"/>
    </mc:Choice>
  </mc:AlternateContent>
  <bookViews>
    <workbookView xWindow="120" yWindow="60" windowWidth="22512" windowHeight="11580"/>
  </bookViews>
  <sheets>
    <sheet name="Resultater" sheetId="1" r:id="rId1"/>
    <sheet name="Lev.1" sheetId="2" r:id="rId2"/>
    <sheet name="Lev.2" sheetId="6" r:id="rId3"/>
    <sheet name="Lev.3" sheetId="12" r:id="rId4"/>
    <sheet name="Lev.4" sheetId="13" r:id="rId5"/>
    <sheet name="Lev.5" sheetId="8" r:id="rId6"/>
    <sheet name="Lev.6" sheetId="7" r:id="rId7"/>
    <sheet name="Lev.7" sheetId="11" r:id="rId8"/>
    <sheet name="Lev.8" sheetId="10" r:id="rId9"/>
    <sheet name="Lev.9" sheetId="9" r:id="rId10"/>
    <sheet name="Lev.10" sheetId="5" r:id="rId11"/>
    <sheet name="Inndata" sheetId="3" r:id="rId12"/>
  </sheets>
  <calcPr calcId="162913"/>
</workbook>
</file>

<file path=xl/calcChain.xml><?xml version="1.0" encoding="utf-8"?>
<calcChain xmlns="http://schemas.openxmlformats.org/spreadsheetml/2006/main">
  <c r="AL21" i="5" l="1"/>
  <c r="AJ21" i="5"/>
  <c r="AK21" i="5" s="1"/>
  <c r="AH21" i="5"/>
  <c r="AG21" i="5"/>
  <c r="AI21" i="5" s="1"/>
  <c r="AF21" i="5"/>
  <c r="AN21" i="5" s="1"/>
  <c r="AP21" i="5" s="1"/>
  <c r="AB21" i="5"/>
  <c r="AA21" i="5"/>
  <c r="X21" i="5"/>
  <c r="W21" i="5"/>
  <c r="BF21" i="5" s="1"/>
  <c r="U21" i="5"/>
  <c r="Q21" i="5"/>
  <c r="P21" i="5"/>
  <c r="O21" i="5"/>
  <c r="N21" i="5"/>
  <c r="M21" i="5"/>
  <c r="L21" i="5"/>
  <c r="R21" i="5" s="1"/>
  <c r="S21" i="5" s="1"/>
  <c r="BF20" i="5"/>
  <c r="AK20" i="5"/>
  <c r="AJ20" i="5"/>
  <c r="AL20" i="5" s="1"/>
  <c r="AG20" i="5"/>
  <c r="AI20" i="5" s="1"/>
  <c r="AF20" i="5"/>
  <c r="AA20" i="5"/>
  <c r="AB20" i="5" s="1"/>
  <c r="Y20" i="5"/>
  <c r="X20" i="5"/>
  <c r="W20" i="5"/>
  <c r="BE20" i="5" s="1"/>
  <c r="U20" i="5"/>
  <c r="Q20" i="5"/>
  <c r="P20" i="5"/>
  <c r="O20" i="5"/>
  <c r="N20" i="5"/>
  <c r="M20" i="5"/>
  <c r="L20" i="5"/>
  <c r="R20" i="5" s="1"/>
  <c r="S20" i="5" s="1"/>
  <c r="BD19" i="5"/>
  <c r="AJ19" i="5"/>
  <c r="AL19" i="5" s="1"/>
  <c r="AI19" i="5"/>
  <c r="AG19" i="5"/>
  <c r="AH19" i="5" s="1"/>
  <c r="AF19" i="5"/>
  <c r="AA19" i="5"/>
  <c r="AB19" i="5" s="1"/>
  <c r="Y19" i="5"/>
  <c r="X19" i="5"/>
  <c r="BH19" i="5" s="1"/>
  <c r="W19" i="5"/>
  <c r="BG19" i="5" s="1"/>
  <c r="U19" i="5"/>
  <c r="Q19" i="5"/>
  <c r="P19" i="5"/>
  <c r="O19" i="5"/>
  <c r="N19" i="5"/>
  <c r="R19" i="5" s="1"/>
  <c r="S19" i="5" s="1"/>
  <c r="M19" i="5"/>
  <c r="L19" i="5"/>
  <c r="BD18" i="5"/>
  <c r="AL18" i="5"/>
  <c r="AJ18" i="5"/>
  <c r="AK18" i="5" s="1"/>
  <c r="AN18" i="5" s="1"/>
  <c r="AP18" i="5" s="1"/>
  <c r="AI18" i="5"/>
  <c r="AH18" i="5"/>
  <c r="AG18" i="5"/>
  <c r="AF18" i="5"/>
  <c r="AB18" i="5"/>
  <c r="AA18" i="5"/>
  <c r="X18" i="5"/>
  <c r="BH18" i="5" s="1"/>
  <c r="W18" i="5"/>
  <c r="BG18" i="5" s="1"/>
  <c r="U18" i="5"/>
  <c r="AO18" i="5" s="1"/>
  <c r="Q18" i="5"/>
  <c r="P18" i="5"/>
  <c r="O18" i="5"/>
  <c r="N18" i="5"/>
  <c r="R18" i="5" s="1"/>
  <c r="S18" i="5" s="1"/>
  <c r="M18" i="5"/>
  <c r="L18" i="5"/>
  <c r="AL17" i="5"/>
  <c r="AK17" i="5"/>
  <c r="AJ17" i="5"/>
  <c r="AH17" i="5"/>
  <c r="AG17" i="5"/>
  <c r="AI17" i="5" s="1"/>
  <c r="AF17" i="5"/>
  <c r="AN17" i="5" s="1"/>
  <c r="AP17" i="5" s="1"/>
  <c r="AB17" i="5"/>
  <c r="AA17" i="5"/>
  <c r="X17" i="5"/>
  <c r="W17" i="5"/>
  <c r="BF17" i="5" s="1"/>
  <c r="U17" i="5"/>
  <c r="Q17" i="5"/>
  <c r="P17" i="5"/>
  <c r="O17" i="5"/>
  <c r="N17" i="5"/>
  <c r="M17" i="5"/>
  <c r="L17" i="5"/>
  <c r="R17" i="5" s="1"/>
  <c r="S17" i="5" s="1"/>
  <c r="BF16" i="5"/>
  <c r="AK16" i="5"/>
  <c r="AJ16" i="5"/>
  <c r="AL16" i="5" s="1"/>
  <c r="AG16" i="5"/>
  <c r="AI16" i="5" s="1"/>
  <c r="AF16" i="5"/>
  <c r="AA16" i="5"/>
  <c r="AB16" i="5" s="1"/>
  <c r="Y16" i="5"/>
  <c r="X16" i="5"/>
  <c r="W16" i="5"/>
  <c r="BH16" i="5" s="1"/>
  <c r="U16" i="5"/>
  <c r="Q16" i="5"/>
  <c r="P16" i="5"/>
  <c r="O16" i="5"/>
  <c r="N16" i="5"/>
  <c r="M16" i="5"/>
  <c r="L16" i="5"/>
  <c r="R16" i="5" s="1"/>
  <c r="S16" i="5" s="1"/>
  <c r="BD15" i="5"/>
  <c r="AJ15" i="5"/>
  <c r="AL15" i="5" s="1"/>
  <c r="AI15" i="5"/>
  <c r="AG15" i="5"/>
  <c r="AH15" i="5" s="1"/>
  <c r="AF15" i="5"/>
  <c r="AA15" i="5"/>
  <c r="AB15" i="5" s="1"/>
  <c r="Y15" i="5"/>
  <c r="X15" i="5"/>
  <c r="BH15" i="5" s="1"/>
  <c r="W15" i="5"/>
  <c r="BG15" i="5" s="1"/>
  <c r="U15" i="5"/>
  <c r="Q15" i="5"/>
  <c r="P15" i="5"/>
  <c r="O15" i="5"/>
  <c r="N15" i="5"/>
  <c r="R15" i="5" s="1"/>
  <c r="S15" i="5" s="1"/>
  <c r="M15" i="5"/>
  <c r="L15" i="5"/>
  <c r="BD14" i="5"/>
  <c r="AL14" i="5"/>
  <c r="AJ14" i="5"/>
  <c r="AK14" i="5" s="1"/>
  <c r="AN14" i="5" s="1"/>
  <c r="AP14" i="5" s="1"/>
  <c r="AI14" i="5"/>
  <c r="AH14" i="5"/>
  <c r="AG14" i="5"/>
  <c r="AF14" i="5"/>
  <c r="AB14" i="5"/>
  <c r="AA14" i="5"/>
  <c r="X14" i="5"/>
  <c r="BH14" i="5" s="1"/>
  <c r="W14" i="5"/>
  <c r="BG14" i="5" s="1"/>
  <c r="U14" i="5"/>
  <c r="Q14" i="5"/>
  <c r="P14" i="5"/>
  <c r="O14" i="5"/>
  <c r="N14" i="5"/>
  <c r="R14" i="5" s="1"/>
  <c r="S14" i="5" s="1"/>
  <c r="M14" i="5"/>
  <c r="L14" i="5"/>
  <c r="AL13" i="5"/>
  <c r="AK13" i="5"/>
  <c r="AJ13" i="5"/>
  <c r="AH13" i="5"/>
  <c r="AG13" i="5"/>
  <c r="AI13" i="5" s="1"/>
  <c r="AF13" i="5"/>
  <c r="AN13" i="5" s="1"/>
  <c r="AP13" i="5" s="1"/>
  <c r="AB13" i="5"/>
  <c r="AA13" i="5"/>
  <c r="X13" i="5"/>
  <c r="W13" i="5"/>
  <c r="BF13" i="5" s="1"/>
  <c r="U13" i="5"/>
  <c r="AO13" i="5" s="1"/>
  <c r="Q13" i="5"/>
  <c r="P13" i="5"/>
  <c r="O13" i="5"/>
  <c r="N13" i="5"/>
  <c r="M13" i="5"/>
  <c r="L13" i="5"/>
  <c r="R13" i="5" s="1"/>
  <c r="S13" i="5" s="1"/>
  <c r="BF12" i="5"/>
  <c r="AK12" i="5"/>
  <c r="AJ12" i="5"/>
  <c r="AL12" i="5" s="1"/>
  <c r="AG12" i="5"/>
  <c r="AI12" i="5" s="1"/>
  <c r="AF12" i="5"/>
  <c r="AA12" i="5"/>
  <c r="AB12" i="5" s="1"/>
  <c r="Y12" i="5"/>
  <c r="X12" i="5"/>
  <c r="W12" i="5"/>
  <c r="BH12" i="5" s="1"/>
  <c r="U12" i="5"/>
  <c r="Q12" i="5"/>
  <c r="P12" i="5"/>
  <c r="O12" i="5"/>
  <c r="N12" i="5"/>
  <c r="M12" i="5"/>
  <c r="L12" i="5"/>
  <c r="R12" i="5" s="1"/>
  <c r="S12" i="5" s="1"/>
  <c r="BH11" i="5"/>
  <c r="BG11" i="5"/>
  <c r="BF11" i="5"/>
  <c r="BE11" i="5"/>
  <c r="BE16" i="5" s="1"/>
  <c r="AY10" i="5"/>
  <c r="AL21" i="9"/>
  <c r="AJ21" i="9"/>
  <c r="AK21" i="9" s="1"/>
  <c r="AI21" i="9"/>
  <c r="AH21" i="9"/>
  <c r="AN21" i="9" s="1"/>
  <c r="AP21" i="9" s="1"/>
  <c r="AG21" i="9"/>
  <c r="AF21" i="9"/>
  <c r="AB21" i="9"/>
  <c r="AA21" i="9"/>
  <c r="X21" i="9"/>
  <c r="W21" i="9"/>
  <c r="BF21" i="9" s="1"/>
  <c r="U21" i="9"/>
  <c r="Q21" i="9"/>
  <c r="P21" i="9"/>
  <c r="O21" i="9"/>
  <c r="N21" i="9"/>
  <c r="M21" i="9"/>
  <c r="R21" i="9" s="1"/>
  <c r="S21" i="9" s="1"/>
  <c r="L21" i="9"/>
  <c r="BF20" i="9"/>
  <c r="AL20" i="9"/>
  <c r="AK20" i="9"/>
  <c r="AJ20" i="9"/>
  <c r="AG20" i="9"/>
  <c r="AI20" i="9" s="1"/>
  <c r="AF20" i="9"/>
  <c r="AA20" i="9"/>
  <c r="AB20" i="9" s="1"/>
  <c r="X20" i="9"/>
  <c r="W20" i="9"/>
  <c r="U20" i="9"/>
  <c r="Q20" i="9"/>
  <c r="P20" i="9"/>
  <c r="O20" i="9"/>
  <c r="N20" i="9"/>
  <c r="M20" i="9"/>
  <c r="L20" i="9"/>
  <c r="R20" i="9" s="1"/>
  <c r="S20" i="9" s="1"/>
  <c r="AJ19" i="9"/>
  <c r="AL19" i="9" s="1"/>
  <c r="AG19" i="9"/>
  <c r="AI19" i="9" s="1"/>
  <c r="AF19" i="9"/>
  <c r="AA19" i="9"/>
  <c r="AB19" i="9" s="1"/>
  <c r="Y19" i="9"/>
  <c r="AD19" i="9" s="1"/>
  <c r="X19" i="9"/>
  <c r="W19" i="9"/>
  <c r="BH19" i="9" s="1"/>
  <c r="U19" i="9"/>
  <c r="Q19" i="9"/>
  <c r="P19" i="9"/>
  <c r="O19" i="9"/>
  <c r="N19" i="9"/>
  <c r="M19" i="9"/>
  <c r="L19" i="9"/>
  <c r="R19" i="9" s="1"/>
  <c r="S19" i="9" s="1"/>
  <c r="BD18" i="9"/>
  <c r="AJ18" i="9"/>
  <c r="AL18" i="9" s="1"/>
  <c r="AI18" i="9"/>
  <c r="AG18" i="9"/>
  <c r="AH18" i="9" s="1"/>
  <c r="AF18" i="9"/>
  <c r="AA18" i="9"/>
  <c r="AB18" i="9" s="1"/>
  <c r="X18" i="9"/>
  <c r="BF18" i="9" s="1"/>
  <c r="W18" i="9"/>
  <c r="BG18" i="9" s="1"/>
  <c r="U18" i="9"/>
  <c r="Q18" i="9"/>
  <c r="P18" i="9"/>
  <c r="O18" i="9"/>
  <c r="N18" i="9"/>
  <c r="R18" i="9" s="1"/>
  <c r="S18" i="9" s="1"/>
  <c r="M18" i="9"/>
  <c r="L18" i="9"/>
  <c r="AL17" i="9"/>
  <c r="AJ17" i="9"/>
  <c r="AK17" i="9" s="1"/>
  <c r="AI17" i="9"/>
  <c r="AH17" i="9"/>
  <c r="AG17" i="9"/>
  <c r="AF17" i="9"/>
  <c r="AB17" i="9"/>
  <c r="AA17" i="9"/>
  <c r="X17" i="9"/>
  <c r="W17" i="9"/>
  <c r="U17" i="9"/>
  <c r="Q17" i="9"/>
  <c r="P17" i="9"/>
  <c r="O17" i="9"/>
  <c r="N17" i="9"/>
  <c r="M17" i="9"/>
  <c r="R17" i="9" s="1"/>
  <c r="S17" i="9" s="1"/>
  <c r="L17" i="9"/>
  <c r="BF16" i="9"/>
  <c r="AL16" i="9"/>
  <c r="AK16" i="9"/>
  <c r="AJ16" i="9"/>
  <c r="AG16" i="9"/>
  <c r="AF16" i="9"/>
  <c r="AA16" i="9"/>
  <c r="AB16" i="9" s="1"/>
  <c r="X16" i="9"/>
  <c r="W16" i="9"/>
  <c r="U16" i="9"/>
  <c r="Q16" i="9"/>
  <c r="P16" i="9"/>
  <c r="O16" i="9"/>
  <c r="N16" i="9"/>
  <c r="M16" i="9"/>
  <c r="L16" i="9"/>
  <c r="R16" i="9" s="1"/>
  <c r="S16" i="9" s="1"/>
  <c r="AJ15" i="9"/>
  <c r="AG15" i="9"/>
  <c r="AI15" i="9" s="1"/>
  <c r="AF15" i="9"/>
  <c r="AA15" i="9"/>
  <c r="AB15" i="9" s="1"/>
  <c r="Y15" i="9"/>
  <c r="X15" i="9"/>
  <c r="W15" i="9"/>
  <c r="BH15" i="9" s="1"/>
  <c r="U15" i="9"/>
  <c r="Q15" i="9"/>
  <c r="P15" i="9"/>
  <c r="O15" i="9"/>
  <c r="N15" i="9"/>
  <c r="M15" i="9"/>
  <c r="L15" i="9"/>
  <c r="BH14" i="9"/>
  <c r="BD14" i="9"/>
  <c r="AJ14" i="9"/>
  <c r="AL14" i="9" s="1"/>
  <c r="AI14" i="9"/>
  <c r="AG14" i="9"/>
  <c r="AH14" i="9" s="1"/>
  <c r="AF14" i="9"/>
  <c r="AA14" i="9"/>
  <c r="AB14" i="9" s="1"/>
  <c r="X14" i="9"/>
  <c r="W14" i="9"/>
  <c r="BG14" i="9" s="1"/>
  <c r="U14" i="9"/>
  <c r="Q14" i="9"/>
  <c r="P14" i="9"/>
  <c r="O14" i="9"/>
  <c r="N14" i="9"/>
  <c r="R14" i="9" s="1"/>
  <c r="S14" i="9" s="1"/>
  <c r="M14" i="9"/>
  <c r="L14" i="9"/>
  <c r="AL13" i="9"/>
  <c r="AJ13" i="9"/>
  <c r="AK13" i="9" s="1"/>
  <c r="AI13" i="9"/>
  <c r="AH13" i="9"/>
  <c r="AG13" i="9"/>
  <c r="AF13" i="9"/>
  <c r="AB13" i="9"/>
  <c r="AA13" i="9"/>
  <c r="X13" i="9"/>
  <c r="W13" i="9"/>
  <c r="U13" i="9"/>
  <c r="Q13" i="9"/>
  <c r="P13" i="9"/>
  <c r="O13" i="9"/>
  <c r="N13" i="9"/>
  <c r="M13" i="9"/>
  <c r="R13" i="9" s="1"/>
  <c r="S13" i="9" s="1"/>
  <c r="L13" i="9"/>
  <c r="BF12" i="9"/>
  <c r="AL12" i="9"/>
  <c r="AK12" i="9"/>
  <c r="AJ12" i="9"/>
  <c r="AG12" i="9"/>
  <c r="AF12" i="9"/>
  <c r="AA12" i="9"/>
  <c r="AB12" i="9" s="1"/>
  <c r="X12" i="9"/>
  <c r="W12" i="9"/>
  <c r="U12" i="9"/>
  <c r="Q12" i="9"/>
  <c r="P12" i="9"/>
  <c r="O12" i="9"/>
  <c r="N12" i="9"/>
  <c r="M12" i="9"/>
  <c r="L12" i="9"/>
  <c r="R12" i="9" s="1"/>
  <c r="S12" i="9" s="1"/>
  <c r="BH11" i="9"/>
  <c r="BG11" i="9"/>
  <c r="BF11" i="9"/>
  <c r="BF19" i="9" s="1"/>
  <c r="BE11" i="9"/>
  <c r="BE19" i="9" s="1"/>
  <c r="AY10" i="9"/>
  <c r="AL21" i="10"/>
  <c r="AJ21" i="10"/>
  <c r="AK21" i="10" s="1"/>
  <c r="AI21" i="10"/>
  <c r="AH21" i="10"/>
  <c r="AN21" i="10" s="1"/>
  <c r="AG21" i="10"/>
  <c r="AF21" i="10"/>
  <c r="AB21" i="10"/>
  <c r="AA21" i="10"/>
  <c r="X21" i="10"/>
  <c r="W21" i="10"/>
  <c r="BF21" i="10" s="1"/>
  <c r="U21" i="10"/>
  <c r="Q21" i="10"/>
  <c r="P21" i="10"/>
  <c r="O21" i="10"/>
  <c r="N21" i="10"/>
  <c r="M21" i="10"/>
  <c r="R21" i="10" s="1"/>
  <c r="S21" i="10" s="1"/>
  <c r="L21" i="10"/>
  <c r="BG20" i="10"/>
  <c r="BF20" i="10"/>
  <c r="AL20" i="10"/>
  <c r="AK20" i="10"/>
  <c r="AJ20" i="10"/>
  <c r="AG20" i="10"/>
  <c r="AI20" i="10" s="1"/>
  <c r="AF20" i="10"/>
  <c r="AA20" i="10"/>
  <c r="AB20" i="10" s="1"/>
  <c r="X20" i="10"/>
  <c r="W20" i="10"/>
  <c r="BE20" i="10" s="1"/>
  <c r="U20" i="10"/>
  <c r="Q20" i="10"/>
  <c r="P20" i="10"/>
  <c r="O20" i="10"/>
  <c r="N20" i="10"/>
  <c r="M20" i="10"/>
  <c r="L20" i="10"/>
  <c r="R20" i="10" s="1"/>
  <c r="S20" i="10" s="1"/>
  <c r="AJ19" i="10"/>
  <c r="AL19" i="10" s="1"/>
  <c r="AG19" i="10"/>
  <c r="AI19" i="10" s="1"/>
  <c r="AF19" i="10"/>
  <c r="AA19" i="10"/>
  <c r="AB19" i="10" s="1"/>
  <c r="Y19" i="10"/>
  <c r="X19" i="10"/>
  <c r="W19" i="10"/>
  <c r="BH19" i="10" s="1"/>
  <c r="U19" i="10"/>
  <c r="Q19" i="10"/>
  <c r="P19" i="10"/>
  <c r="O19" i="10"/>
  <c r="N19" i="10"/>
  <c r="M19" i="10"/>
  <c r="L19" i="10"/>
  <c r="R19" i="10" s="1"/>
  <c r="S19" i="10" s="1"/>
  <c r="BD18" i="10"/>
  <c r="AJ18" i="10"/>
  <c r="AL18" i="10" s="1"/>
  <c r="AI18" i="10"/>
  <c r="AG18" i="10"/>
  <c r="AH18" i="10" s="1"/>
  <c r="AF18" i="10"/>
  <c r="AA18" i="10"/>
  <c r="AB18" i="10" s="1"/>
  <c r="X18" i="10"/>
  <c r="BE18" i="10" s="1"/>
  <c r="W18" i="10"/>
  <c r="BG18" i="10" s="1"/>
  <c r="U18" i="10"/>
  <c r="Q18" i="10"/>
  <c r="P18" i="10"/>
  <c r="O18" i="10"/>
  <c r="N18" i="10"/>
  <c r="R18" i="10" s="1"/>
  <c r="S18" i="10" s="1"/>
  <c r="M18" i="10"/>
  <c r="L18" i="10"/>
  <c r="AL17" i="10"/>
  <c r="AJ17" i="10"/>
  <c r="AK17" i="10" s="1"/>
  <c r="AI17" i="10"/>
  <c r="AH17" i="10"/>
  <c r="AN17" i="10" s="1"/>
  <c r="AG17" i="10"/>
  <c r="AF17" i="10"/>
  <c r="AB17" i="10"/>
  <c r="AA17" i="10"/>
  <c r="X17" i="10"/>
  <c r="W17" i="10"/>
  <c r="BF17" i="10" s="1"/>
  <c r="U17" i="10"/>
  <c r="Q17" i="10"/>
  <c r="P17" i="10"/>
  <c r="O17" i="10"/>
  <c r="N17" i="10"/>
  <c r="M17" i="10"/>
  <c r="R17" i="10" s="1"/>
  <c r="S17" i="10" s="1"/>
  <c r="L17" i="10"/>
  <c r="BF16" i="10"/>
  <c r="AL16" i="10"/>
  <c r="AK16" i="10"/>
  <c r="AJ16" i="10"/>
  <c r="AG16" i="10"/>
  <c r="AI16" i="10" s="1"/>
  <c r="AF16" i="10"/>
  <c r="AA16" i="10"/>
  <c r="AB16" i="10" s="1"/>
  <c r="X16" i="10"/>
  <c r="W16" i="10"/>
  <c r="BE16" i="10" s="1"/>
  <c r="U16" i="10"/>
  <c r="Q16" i="10"/>
  <c r="P16" i="10"/>
  <c r="O16" i="10"/>
  <c r="N16" i="10"/>
  <c r="M16" i="10"/>
  <c r="L16" i="10"/>
  <c r="R16" i="10" s="1"/>
  <c r="S16" i="10" s="1"/>
  <c r="AJ15" i="10"/>
  <c r="AK15" i="10" s="1"/>
  <c r="AG15" i="10"/>
  <c r="AI15" i="10" s="1"/>
  <c r="AF15" i="10"/>
  <c r="AA15" i="10"/>
  <c r="AB15" i="10" s="1"/>
  <c r="Y15" i="10"/>
  <c r="X15" i="10"/>
  <c r="W15" i="10"/>
  <c r="BH15" i="10" s="1"/>
  <c r="U15" i="10"/>
  <c r="Q15" i="10"/>
  <c r="P15" i="10"/>
  <c r="O15" i="10"/>
  <c r="N15" i="10"/>
  <c r="M15" i="10"/>
  <c r="L15" i="10"/>
  <c r="R15" i="10" s="1"/>
  <c r="S15" i="10" s="1"/>
  <c r="BD14" i="10"/>
  <c r="AJ14" i="10"/>
  <c r="AL14" i="10" s="1"/>
  <c r="AI14" i="10"/>
  <c r="AG14" i="10"/>
  <c r="AH14" i="10" s="1"/>
  <c r="AF14" i="10"/>
  <c r="AA14" i="10"/>
  <c r="AB14" i="10" s="1"/>
  <c r="X14" i="10"/>
  <c r="Y14" i="10" s="1"/>
  <c r="W14" i="10"/>
  <c r="BG14" i="10" s="1"/>
  <c r="U14" i="10"/>
  <c r="Q14" i="10"/>
  <c r="P14" i="10"/>
  <c r="O14" i="10"/>
  <c r="N14" i="10"/>
  <c r="R14" i="10" s="1"/>
  <c r="S14" i="10" s="1"/>
  <c r="M14" i="10"/>
  <c r="L14" i="10"/>
  <c r="AL13" i="10"/>
  <c r="AJ13" i="10"/>
  <c r="AK13" i="10" s="1"/>
  <c r="AI13" i="10"/>
  <c r="AH13" i="10"/>
  <c r="AG13" i="10"/>
  <c r="AF13" i="10"/>
  <c r="AB13" i="10"/>
  <c r="AA13" i="10"/>
  <c r="X13" i="10"/>
  <c r="W13" i="10"/>
  <c r="BF13" i="10" s="1"/>
  <c r="U13" i="10"/>
  <c r="Q13" i="10"/>
  <c r="P13" i="10"/>
  <c r="O13" i="10"/>
  <c r="N13" i="10"/>
  <c r="M13" i="10"/>
  <c r="R13" i="10" s="1"/>
  <c r="S13" i="10" s="1"/>
  <c r="L13" i="10"/>
  <c r="BF12" i="10"/>
  <c r="AL12" i="10"/>
  <c r="AK12" i="10"/>
  <c r="AJ12" i="10"/>
  <c r="AG12" i="10"/>
  <c r="AH12" i="10" s="1"/>
  <c r="AN12" i="10" s="1"/>
  <c r="AP12" i="10" s="1"/>
  <c r="AF12" i="10"/>
  <c r="AA12" i="10"/>
  <c r="AB12" i="10" s="1"/>
  <c r="X12" i="10"/>
  <c r="W12" i="10"/>
  <c r="BE12" i="10" s="1"/>
  <c r="U12" i="10"/>
  <c r="AO12" i="10" s="1"/>
  <c r="Q12" i="10"/>
  <c r="P12" i="10"/>
  <c r="O12" i="10"/>
  <c r="N12" i="10"/>
  <c r="M12" i="10"/>
  <c r="L12" i="10"/>
  <c r="R12" i="10" s="1"/>
  <c r="S12" i="10" s="1"/>
  <c r="BH11" i="10"/>
  <c r="BG11" i="10"/>
  <c r="BF11" i="10"/>
  <c r="BF15" i="10" s="1"/>
  <c r="BE11" i="10"/>
  <c r="BE19" i="10" s="1"/>
  <c r="AY10" i="10"/>
  <c r="AL21" i="11"/>
  <c r="AJ21" i="11"/>
  <c r="AK21" i="11" s="1"/>
  <c r="AI21" i="11"/>
  <c r="AH21" i="11"/>
  <c r="AN21" i="11" s="1"/>
  <c r="AP21" i="11" s="1"/>
  <c r="AG21" i="11"/>
  <c r="AF21" i="11"/>
  <c r="AB21" i="11"/>
  <c r="AA21" i="11"/>
  <c r="X21" i="11"/>
  <c r="W21" i="11"/>
  <c r="BF21" i="11" s="1"/>
  <c r="U21" i="11"/>
  <c r="Q21" i="11"/>
  <c r="P21" i="11"/>
  <c r="O21" i="11"/>
  <c r="N21" i="11"/>
  <c r="M21" i="11"/>
  <c r="L21" i="11"/>
  <c r="R21" i="11" s="1"/>
  <c r="S21" i="11" s="1"/>
  <c r="BF20" i="11"/>
  <c r="AL20" i="11"/>
  <c r="AK20" i="11"/>
  <c r="AJ20" i="11"/>
  <c r="AG20" i="11"/>
  <c r="AI20" i="11" s="1"/>
  <c r="AF20" i="11"/>
  <c r="AA20" i="11"/>
  <c r="AB20" i="11" s="1"/>
  <c r="X20" i="11"/>
  <c r="W20" i="11"/>
  <c r="BE20" i="11" s="1"/>
  <c r="U20" i="11"/>
  <c r="Q20" i="11"/>
  <c r="P20" i="11"/>
  <c r="O20" i="11"/>
  <c r="N20" i="11"/>
  <c r="M20" i="11"/>
  <c r="L20" i="11"/>
  <c r="R20" i="11" s="1"/>
  <c r="S20" i="11" s="1"/>
  <c r="AJ19" i="11"/>
  <c r="AL19" i="11" s="1"/>
  <c r="AG19" i="11"/>
  <c r="AI19" i="11" s="1"/>
  <c r="AF19" i="11"/>
  <c r="AA19" i="11"/>
  <c r="AB19" i="11" s="1"/>
  <c r="Y19" i="11"/>
  <c r="AD19" i="11" s="1"/>
  <c r="X19" i="11"/>
  <c r="W19" i="11"/>
  <c r="BH19" i="11" s="1"/>
  <c r="U19" i="11"/>
  <c r="Q19" i="11"/>
  <c r="P19" i="11"/>
  <c r="O19" i="11"/>
  <c r="N19" i="11"/>
  <c r="M19" i="11"/>
  <c r="L19" i="11"/>
  <c r="R19" i="11" s="1"/>
  <c r="S19" i="11" s="1"/>
  <c r="BD18" i="11"/>
  <c r="AJ18" i="11"/>
  <c r="AL18" i="11" s="1"/>
  <c r="AI18" i="11"/>
  <c r="AH18" i="11"/>
  <c r="AG18" i="11"/>
  <c r="AF18" i="11"/>
  <c r="AB18" i="11"/>
  <c r="AA18" i="11"/>
  <c r="X18" i="11"/>
  <c r="BH18" i="11" s="1"/>
  <c r="W18" i="11"/>
  <c r="BG18" i="11" s="1"/>
  <c r="U18" i="11"/>
  <c r="R18" i="11"/>
  <c r="S18" i="11" s="1"/>
  <c r="Q18" i="11"/>
  <c r="P18" i="11"/>
  <c r="O18" i="11"/>
  <c r="N18" i="11"/>
  <c r="M18" i="11"/>
  <c r="L18" i="11"/>
  <c r="AL17" i="11"/>
  <c r="AK17" i="11"/>
  <c r="AJ17" i="11"/>
  <c r="AI17" i="11"/>
  <c r="AH17" i="11"/>
  <c r="AN17" i="11" s="1"/>
  <c r="AP17" i="11" s="1"/>
  <c r="AG17" i="11"/>
  <c r="AF17" i="11"/>
  <c r="AB17" i="11"/>
  <c r="AA17" i="11"/>
  <c r="X17" i="11"/>
  <c r="W17" i="11"/>
  <c r="BF17" i="11" s="1"/>
  <c r="U17" i="11"/>
  <c r="Q17" i="11"/>
  <c r="P17" i="11"/>
  <c r="O17" i="11"/>
  <c r="N17" i="11"/>
  <c r="M17" i="11"/>
  <c r="R17" i="11" s="1"/>
  <c r="S17" i="11" s="1"/>
  <c r="L17" i="11"/>
  <c r="BF16" i="11"/>
  <c r="AL16" i="11"/>
  <c r="AK16" i="11"/>
  <c r="AJ16" i="11"/>
  <c r="AG16" i="11"/>
  <c r="AI16" i="11" s="1"/>
  <c r="AF16" i="11"/>
  <c r="AA16" i="11"/>
  <c r="AB16" i="11" s="1"/>
  <c r="X16" i="11"/>
  <c r="W16" i="11"/>
  <c r="BE16" i="11" s="1"/>
  <c r="U16" i="11"/>
  <c r="Q16" i="11"/>
  <c r="P16" i="11"/>
  <c r="O16" i="11"/>
  <c r="N16" i="11"/>
  <c r="M16" i="11"/>
  <c r="L16" i="11"/>
  <c r="R16" i="11" s="1"/>
  <c r="S16" i="11" s="1"/>
  <c r="BD15" i="11"/>
  <c r="AJ15" i="11"/>
  <c r="AL15" i="11" s="1"/>
  <c r="AG15" i="11"/>
  <c r="AI15" i="11" s="1"/>
  <c r="AF15" i="11"/>
  <c r="AA15" i="11"/>
  <c r="AB15" i="11" s="1"/>
  <c r="Y15" i="11"/>
  <c r="X15" i="11"/>
  <c r="BH15" i="11" s="1"/>
  <c r="W15" i="11"/>
  <c r="BG15" i="11" s="1"/>
  <c r="U15" i="11"/>
  <c r="Q15" i="11"/>
  <c r="P15" i="11"/>
  <c r="O15" i="11"/>
  <c r="N15" i="11"/>
  <c r="M15" i="11"/>
  <c r="L15" i="11"/>
  <c r="R15" i="11" s="1"/>
  <c r="S15" i="11" s="1"/>
  <c r="BD14" i="11"/>
  <c r="AJ14" i="11"/>
  <c r="AL14" i="11" s="1"/>
  <c r="AI14" i="11"/>
  <c r="AH14" i="11"/>
  <c r="AG14" i="11"/>
  <c r="AF14" i="11"/>
  <c r="AB14" i="11"/>
  <c r="AA14" i="11"/>
  <c r="X14" i="11"/>
  <c r="BE14" i="11" s="1"/>
  <c r="W14" i="11"/>
  <c r="BG14" i="11" s="1"/>
  <c r="U14" i="11"/>
  <c r="Q14" i="11"/>
  <c r="P14" i="11"/>
  <c r="O14" i="11"/>
  <c r="N14" i="11"/>
  <c r="R14" i="11" s="1"/>
  <c r="S14" i="11" s="1"/>
  <c r="M14" i="11"/>
  <c r="L14" i="11"/>
  <c r="AL13" i="11"/>
  <c r="AK13" i="11"/>
  <c r="AJ13" i="11"/>
  <c r="AI13" i="11"/>
  <c r="AH13" i="11"/>
  <c r="AN13" i="11" s="1"/>
  <c r="AP13" i="11" s="1"/>
  <c r="AG13" i="11"/>
  <c r="AF13" i="11"/>
  <c r="AB13" i="11"/>
  <c r="AA13" i="11"/>
  <c r="X13" i="11"/>
  <c r="W13" i="11"/>
  <c r="BF13" i="11" s="1"/>
  <c r="U13" i="11"/>
  <c r="Q13" i="11"/>
  <c r="P13" i="11"/>
  <c r="O13" i="11"/>
  <c r="N13" i="11"/>
  <c r="M13" i="11"/>
  <c r="R13" i="11" s="1"/>
  <c r="S13" i="11" s="1"/>
  <c r="L13" i="11"/>
  <c r="BF12" i="11"/>
  <c r="AL12" i="11"/>
  <c r="AK12" i="11"/>
  <c r="AJ12" i="11"/>
  <c r="AG12" i="11"/>
  <c r="AI12" i="11" s="1"/>
  <c r="AF12" i="11"/>
  <c r="AA12" i="11"/>
  <c r="AB12" i="11" s="1"/>
  <c r="X12" i="11"/>
  <c r="W12" i="11"/>
  <c r="BE12" i="11" s="1"/>
  <c r="U12" i="11"/>
  <c r="Q12" i="11"/>
  <c r="P12" i="11"/>
  <c r="O12" i="11"/>
  <c r="N12" i="11"/>
  <c r="M12" i="11"/>
  <c r="L12" i="11"/>
  <c r="R12" i="11" s="1"/>
  <c r="S12" i="11" s="1"/>
  <c r="BH11" i="11"/>
  <c r="BG11" i="11"/>
  <c r="BF11" i="11"/>
  <c r="BF19" i="11" s="1"/>
  <c r="BE11" i="11"/>
  <c r="BE19" i="11" s="1"/>
  <c r="AY10" i="11"/>
  <c r="AL21" i="7"/>
  <c r="AJ21" i="7"/>
  <c r="AK21" i="7" s="1"/>
  <c r="AI21" i="7"/>
  <c r="AH21" i="7"/>
  <c r="AN21" i="7" s="1"/>
  <c r="AP21" i="7" s="1"/>
  <c r="AG21" i="7"/>
  <c r="AF21" i="7"/>
  <c r="AB21" i="7"/>
  <c r="AA21" i="7"/>
  <c r="X21" i="7"/>
  <c r="W21" i="7"/>
  <c r="BF21" i="7" s="1"/>
  <c r="U21" i="7"/>
  <c r="Q21" i="7"/>
  <c r="P21" i="7"/>
  <c r="O21" i="7"/>
  <c r="N21" i="7"/>
  <c r="M21" i="7"/>
  <c r="R21" i="7" s="1"/>
  <c r="S21" i="7" s="1"/>
  <c r="L21" i="7"/>
  <c r="BF20" i="7"/>
  <c r="AL20" i="7"/>
  <c r="AK20" i="7"/>
  <c r="AJ20" i="7"/>
  <c r="AG20" i="7"/>
  <c r="AH20" i="7" s="1"/>
  <c r="AF20" i="7"/>
  <c r="AA20" i="7"/>
  <c r="AB20" i="7" s="1"/>
  <c r="X20" i="7"/>
  <c r="W20" i="7"/>
  <c r="BE20" i="7" s="1"/>
  <c r="U20" i="7"/>
  <c r="Q20" i="7"/>
  <c r="P20" i="7"/>
  <c r="O20" i="7"/>
  <c r="N20" i="7"/>
  <c r="M20" i="7"/>
  <c r="L20" i="7"/>
  <c r="R20" i="7" s="1"/>
  <c r="S20" i="7" s="1"/>
  <c r="AJ19" i="7"/>
  <c r="AK19" i="7" s="1"/>
  <c r="AG19" i="7"/>
  <c r="AI19" i="7" s="1"/>
  <c r="AF19" i="7"/>
  <c r="AA19" i="7"/>
  <c r="AB19" i="7" s="1"/>
  <c r="Y19" i="7"/>
  <c r="AD19" i="7" s="1"/>
  <c r="X19" i="7"/>
  <c r="W19" i="7"/>
  <c r="BH19" i="7" s="1"/>
  <c r="U19" i="7"/>
  <c r="Q19" i="7"/>
  <c r="P19" i="7"/>
  <c r="O19" i="7"/>
  <c r="N19" i="7"/>
  <c r="M19" i="7"/>
  <c r="L19" i="7"/>
  <c r="R19" i="7" s="1"/>
  <c r="S19" i="7" s="1"/>
  <c r="BD18" i="7"/>
  <c r="AJ18" i="7"/>
  <c r="AL18" i="7" s="1"/>
  <c r="AI18" i="7"/>
  <c r="AG18" i="7"/>
  <c r="AH18" i="7" s="1"/>
  <c r="AF18" i="7"/>
  <c r="AA18" i="7"/>
  <c r="AB18" i="7" s="1"/>
  <c r="X18" i="7"/>
  <c r="Y18" i="7" s="1"/>
  <c r="AD18" i="7" s="1"/>
  <c r="W18" i="7"/>
  <c r="BG18" i="7" s="1"/>
  <c r="U18" i="7"/>
  <c r="Q18" i="7"/>
  <c r="P18" i="7"/>
  <c r="O18" i="7"/>
  <c r="N18" i="7"/>
  <c r="R18" i="7" s="1"/>
  <c r="S18" i="7" s="1"/>
  <c r="M18" i="7"/>
  <c r="L18" i="7"/>
  <c r="AL17" i="7"/>
  <c r="AJ17" i="7"/>
  <c r="AK17" i="7" s="1"/>
  <c r="AI17" i="7"/>
  <c r="AH17" i="7"/>
  <c r="AG17" i="7"/>
  <c r="AF17" i="7"/>
  <c r="AB17" i="7"/>
  <c r="AA17" i="7"/>
  <c r="X17" i="7"/>
  <c r="W17" i="7"/>
  <c r="BF17" i="7" s="1"/>
  <c r="U17" i="7"/>
  <c r="Q17" i="7"/>
  <c r="P17" i="7"/>
  <c r="O17" i="7"/>
  <c r="N17" i="7"/>
  <c r="M17" i="7"/>
  <c r="R17" i="7" s="1"/>
  <c r="S17" i="7" s="1"/>
  <c r="L17" i="7"/>
  <c r="BF16" i="7"/>
  <c r="AL16" i="7"/>
  <c r="AK16" i="7"/>
  <c r="AJ16" i="7"/>
  <c r="AG16" i="7"/>
  <c r="AI16" i="7" s="1"/>
  <c r="AF16" i="7"/>
  <c r="AA16" i="7"/>
  <c r="AB16" i="7" s="1"/>
  <c r="X16" i="7"/>
  <c r="W16" i="7"/>
  <c r="BE16" i="7" s="1"/>
  <c r="U16" i="7"/>
  <c r="Q16" i="7"/>
  <c r="P16" i="7"/>
  <c r="O16" i="7"/>
  <c r="N16" i="7"/>
  <c r="M16" i="7"/>
  <c r="L16" i="7"/>
  <c r="R16" i="7" s="1"/>
  <c r="S16" i="7" s="1"/>
  <c r="AJ15" i="7"/>
  <c r="AL15" i="7" s="1"/>
  <c r="AG15" i="7"/>
  <c r="AI15" i="7" s="1"/>
  <c r="AF15" i="7"/>
  <c r="AA15" i="7"/>
  <c r="AB15" i="7" s="1"/>
  <c r="Y15" i="7"/>
  <c r="AD15" i="7" s="1"/>
  <c r="X15" i="7"/>
  <c r="W15" i="7"/>
  <c r="BH15" i="7" s="1"/>
  <c r="U15" i="7"/>
  <c r="Q15" i="7"/>
  <c r="P15" i="7"/>
  <c r="O15" i="7"/>
  <c r="N15" i="7"/>
  <c r="M15" i="7"/>
  <c r="L15" i="7"/>
  <c r="R15" i="7" s="1"/>
  <c r="S15" i="7" s="1"/>
  <c r="BD14" i="7"/>
  <c r="AJ14" i="7"/>
  <c r="AL14" i="7" s="1"/>
  <c r="AI14" i="7"/>
  <c r="AG14" i="7"/>
  <c r="AH14" i="7" s="1"/>
  <c r="AF14" i="7"/>
  <c r="AA14" i="7"/>
  <c r="AB14" i="7" s="1"/>
  <c r="X14" i="7"/>
  <c r="Y14" i="7" s="1"/>
  <c r="AD14" i="7" s="1"/>
  <c r="W14" i="7"/>
  <c r="BG14" i="7" s="1"/>
  <c r="U14" i="7"/>
  <c r="R14" i="7"/>
  <c r="S14" i="7" s="1"/>
  <c r="Q14" i="7"/>
  <c r="P14" i="7"/>
  <c r="O14" i="7"/>
  <c r="N14" i="7"/>
  <c r="M14" i="7"/>
  <c r="L14" i="7"/>
  <c r="AL13" i="7"/>
  <c r="AJ13" i="7"/>
  <c r="AK13" i="7" s="1"/>
  <c r="AI13" i="7"/>
  <c r="AH13" i="7"/>
  <c r="AN13" i="7" s="1"/>
  <c r="AG13" i="7"/>
  <c r="AF13" i="7"/>
  <c r="AB13" i="7"/>
  <c r="AA13" i="7"/>
  <c r="X13" i="7"/>
  <c r="W13" i="7"/>
  <c r="BF13" i="7" s="1"/>
  <c r="U13" i="7"/>
  <c r="Q13" i="7"/>
  <c r="P13" i="7"/>
  <c r="O13" i="7"/>
  <c r="N13" i="7"/>
  <c r="M13" i="7"/>
  <c r="R13" i="7" s="1"/>
  <c r="S13" i="7" s="1"/>
  <c r="L13" i="7"/>
  <c r="BF12" i="7"/>
  <c r="AL12" i="7"/>
  <c r="AK12" i="7"/>
  <c r="AJ12" i="7"/>
  <c r="AG12" i="7"/>
  <c r="AH12" i="7" s="1"/>
  <c r="AN12" i="7" s="1"/>
  <c r="AP12" i="7" s="1"/>
  <c r="AF12" i="7"/>
  <c r="AA12" i="7"/>
  <c r="AB12" i="7" s="1"/>
  <c r="X12" i="7"/>
  <c r="W12" i="7"/>
  <c r="BE12" i="7" s="1"/>
  <c r="U12" i="7"/>
  <c r="AO12" i="7" s="1"/>
  <c r="Q12" i="7"/>
  <c r="P12" i="7"/>
  <c r="O12" i="7"/>
  <c r="N12" i="7"/>
  <c r="M12" i="7"/>
  <c r="L12" i="7"/>
  <c r="R12" i="7" s="1"/>
  <c r="S12" i="7" s="1"/>
  <c r="BH11" i="7"/>
  <c r="BG11" i="7"/>
  <c r="BF11" i="7"/>
  <c r="BF15" i="7" s="1"/>
  <c r="BE11" i="7"/>
  <c r="BE19" i="7" s="1"/>
  <c r="AY10" i="7"/>
  <c r="AL21" i="8"/>
  <c r="AJ21" i="8"/>
  <c r="AK21" i="8" s="1"/>
  <c r="AH21" i="8"/>
  <c r="AG21" i="8"/>
  <c r="AI21" i="8" s="1"/>
  <c r="AF21" i="8"/>
  <c r="AB21" i="8"/>
  <c r="AA21" i="8"/>
  <c r="X21" i="8"/>
  <c r="W21" i="8"/>
  <c r="BF21" i="8" s="1"/>
  <c r="U21" i="8"/>
  <c r="Q21" i="8"/>
  <c r="P21" i="8"/>
  <c r="O21" i="8"/>
  <c r="N21" i="8"/>
  <c r="M21" i="8"/>
  <c r="L21" i="8"/>
  <c r="R21" i="8" s="1"/>
  <c r="S21" i="8" s="1"/>
  <c r="BF20" i="8"/>
  <c r="BD20" i="8"/>
  <c r="AK20" i="8"/>
  <c r="AJ20" i="8"/>
  <c r="AL20" i="8" s="1"/>
  <c r="AG20" i="8"/>
  <c r="AI20" i="8" s="1"/>
  <c r="AF20" i="8"/>
  <c r="AA20" i="8"/>
  <c r="AB20" i="8" s="1"/>
  <c r="X20" i="8"/>
  <c r="Y20" i="8" s="1"/>
  <c r="AD20" i="8" s="1"/>
  <c r="W20" i="8"/>
  <c r="BE20" i="8" s="1"/>
  <c r="U20" i="8"/>
  <c r="Q20" i="8"/>
  <c r="P20" i="8"/>
  <c r="O20" i="8"/>
  <c r="N20" i="8"/>
  <c r="M20" i="8"/>
  <c r="L20" i="8"/>
  <c r="R20" i="8" s="1"/>
  <c r="S20" i="8" s="1"/>
  <c r="AJ19" i="8"/>
  <c r="AL19" i="8" s="1"/>
  <c r="AI19" i="8"/>
  <c r="AH19" i="8"/>
  <c r="AG19" i="8"/>
  <c r="AF19" i="8"/>
  <c r="AB19" i="8"/>
  <c r="AA19" i="8"/>
  <c r="Y19" i="8"/>
  <c r="AD19" i="8" s="1"/>
  <c r="X19" i="8"/>
  <c r="W19" i="8"/>
  <c r="BH19" i="8" s="1"/>
  <c r="U19" i="8"/>
  <c r="Q19" i="8"/>
  <c r="P19" i="8"/>
  <c r="O19" i="8"/>
  <c r="N19" i="8"/>
  <c r="M19" i="8"/>
  <c r="L19" i="8"/>
  <c r="R19" i="8" s="1"/>
  <c r="S19" i="8" s="1"/>
  <c r="BD18" i="8"/>
  <c r="AL18" i="8"/>
  <c r="AK18" i="8"/>
  <c r="AJ18" i="8"/>
  <c r="AI18" i="8"/>
  <c r="AG18" i="8"/>
  <c r="AH18" i="8" s="1"/>
  <c r="AN18" i="8" s="1"/>
  <c r="AP18" i="8" s="1"/>
  <c r="AF18" i="8"/>
  <c r="AA18" i="8"/>
  <c r="AB18" i="8" s="1"/>
  <c r="X18" i="8"/>
  <c r="BH18" i="8" s="1"/>
  <c r="W18" i="8"/>
  <c r="BG18" i="8" s="1"/>
  <c r="U18" i="8"/>
  <c r="AO18" i="8" s="1"/>
  <c r="Q18" i="8"/>
  <c r="P18" i="8"/>
  <c r="O18" i="8"/>
  <c r="N18" i="8"/>
  <c r="R18" i="8" s="1"/>
  <c r="S18" i="8" s="1"/>
  <c r="M18" i="8"/>
  <c r="L18" i="8"/>
  <c r="AL17" i="8"/>
  <c r="AJ17" i="8"/>
  <c r="AK17" i="8" s="1"/>
  <c r="AH17" i="8"/>
  <c r="AG17" i="8"/>
  <c r="AI17" i="8" s="1"/>
  <c r="AF17" i="8"/>
  <c r="AB17" i="8"/>
  <c r="AA17" i="8"/>
  <c r="X17" i="8"/>
  <c r="W17" i="8"/>
  <c r="BF17" i="8" s="1"/>
  <c r="U17" i="8"/>
  <c r="Q17" i="8"/>
  <c r="P17" i="8"/>
  <c r="O17" i="8"/>
  <c r="N17" i="8"/>
  <c r="M17" i="8"/>
  <c r="L17" i="8"/>
  <c r="R17" i="8" s="1"/>
  <c r="S17" i="8" s="1"/>
  <c r="BF16" i="8"/>
  <c r="BD16" i="8"/>
  <c r="AK16" i="8"/>
  <c r="AJ16" i="8"/>
  <c r="AL16" i="8" s="1"/>
  <c r="AG16" i="8"/>
  <c r="AI16" i="8" s="1"/>
  <c r="AF16" i="8"/>
  <c r="AA16" i="8"/>
  <c r="AB16" i="8" s="1"/>
  <c r="X16" i="8"/>
  <c r="Y16" i="8" s="1"/>
  <c r="AD16" i="8" s="1"/>
  <c r="W16" i="8"/>
  <c r="BE16" i="8" s="1"/>
  <c r="U16" i="8"/>
  <c r="Q16" i="8"/>
  <c r="P16" i="8"/>
  <c r="O16" i="8"/>
  <c r="N16" i="8"/>
  <c r="M16" i="8"/>
  <c r="L16" i="8"/>
  <c r="R16" i="8" s="1"/>
  <c r="S16" i="8" s="1"/>
  <c r="AJ15" i="8"/>
  <c r="AL15" i="8" s="1"/>
  <c r="AH15" i="8"/>
  <c r="AG15" i="8"/>
  <c r="AI15" i="8" s="1"/>
  <c r="AF15" i="8"/>
  <c r="AB15" i="8"/>
  <c r="AA15" i="8"/>
  <c r="Y15" i="8"/>
  <c r="AD15" i="8" s="1"/>
  <c r="X15" i="8"/>
  <c r="W15" i="8"/>
  <c r="BH15" i="8" s="1"/>
  <c r="U15" i="8"/>
  <c r="Q15" i="8"/>
  <c r="P15" i="8"/>
  <c r="O15" i="8"/>
  <c r="N15" i="8"/>
  <c r="M15" i="8"/>
  <c r="L15" i="8"/>
  <c r="R15" i="8" s="1"/>
  <c r="S15" i="8" s="1"/>
  <c r="BD14" i="8"/>
  <c r="AK14" i="8"/>
  <c r="AJ14" i="8"/>
  <c r="AL14" i="8" s="1"/>
  <c r="AI14" i="8"/>
  <c r="AG14" i="8"/>
  <c r="AH14" i="8" s="1"/>
  <c r="AN14" i="8" s="1"/>
  <c r="AP14" i="8" s="1"/>
  <c r="AF14" i="8"/>
  <c r="AA14" i="8"/>
  <c r="AB14" i="8" s="1"/>
  <c r="X14" i="8"/>
  <c r="BF14" i="8" s="1"/>
  <c r="W14" i="8"/>
  <c r="BG14" i="8" s="1"/>
  <c r="U14" i="8"/>
  <c r="AO14" i="8" s="1"/>
  <c r="Q14" i="8"/>
  <c r="P14" i="8"/>
  <c r="O14" i="8"/>
  <c r="N14" i="8"/>
  <c r="R14" i="8" s="1"/>
  <c r="S14" i="8" s="1"/>
  <c r="M14" i="8"/>
  <c r="L14" i="8"/>
  <c r="AL13" i="8"/>
  <c r="AJ13" i="8"/>
  <c r="AK13" i="8" s="1"/>
  <c r="AH13" i="8"/>
  <c r="AG13" i="8"/>
  <c r="AI13" i="8" s="1"/>
  <c r="AF13" i="8"/>
  <c r="AB13" i="8"/>
  <c r="AA13" i="8"/>
  <c r="X13" i="8"/>
  <c r="W13" i="8"/>
  <c r="BF13" i="8" s="1"/>
  <c r="U13" i="8"/>
  <c r="Q13" i="8"/>
  <c r="P13" i="8"/>
  <c r="O13" i="8"/>
  <c r="N13" i="8"/>
  <c r="M13" i="8"/>
  <c r="L13" i="8"/>
  <c r="R13" i="8" s="1"/>
  <c r="S13" i="8" s="1"/>
  <c r="BF12" i="8"/>
  <c r="AL12" i="8"/>
  <c r="AK12" i="8"/>
  <c r="AJ12" i="8"/>
  <c r="AG12" i="8"/>
  <c r="AI12" i="8" s="1"/>
  <c r="AF12" i="8"/>
  <c r="AA12" i="8"/>
  <c r="AB12" i="8" s="1"/>
  <c r="X12" i="8"/>
  <c r="W12" i="8"/>
  <c r="BE12" i="8" s="1"/>
  <c r="U12" i="8"/>
  <c r="Q12" i="8"/>
  <c r="P12" i="8"/>
  <c r="O12" i="8"/>
  <c r="N12" i="8"/>
  <c r="M12" i="8"/>
  <c r="L12" i="8"/>
  <c r="R12" i="8" s="1"/>
  <c r="S12" i="8" s="1"/>
  <c r="BH11" i="8"/>
  <c r="BG11" i="8"/>
  <c r="BF11" i="8"/>
  <c r="BE11" i="8"/>
  <c r="BE19" i="8" s="1"/>
  <c r="AY10" i="8"/>
  <c r="AL21" i="13"/>
  <c r="AJ21" i="13"/>
  <c r="AK21" i="13" s="1"/>
  <c r="AI21" i="13"/>
  <c r="AH21" i="13"/>
  <c r="AN21" i="13" s="1"/>
  <c r="AG21" i="13"/>
  <c r="AF21" i="13"/>
  <c r="AB21" i="13"/>
  <c r="AA21" i="13"/>
  <c r="X21" i="13"/>
  <c r="W21" i="13"/>
  <c r="BF21" i="13" s="1"/>
  <c r="U21" i="13"/>
  <c r="Q21" i="13"/>
  <c r="P21" i="13"/>
  <c r="O21" i="13"/>
  <c r="N21" i="13"/>
  <c r="M21" i="13"/>
  <c r="R21" i="13" s="1"/>
  <c r="S21" i="13" s="1"/>
  <c r="L21" i="13"/>
  <c r="BF20" i="13"/>
  <c r="AL20" i="13"/>
  <c r="AK20" i="13"/>
  <c r="AJ20" i="13"/>
  <c r="AG20" i="13"/>
  <c r="AI20" i="13" s="1"/>
  <c r="AF20" i="13"/>
  <c r="AA20" i="13"/>
  <c r="AB20" i="13" s="1"/>
  <c r="X20" i="13"/>
  <c r="W20" i="13"/>
  <c r="BE20" i="13" s="1"/>
  <c r="U20" i="13"/>
  <c r="Q20" i="13"/>
  <c r="P20" i="13"/>
  <c r="O20" i="13"/>
  <c r="N20" i="13"/>
  <c r="M20" i="13"/>
  <c r="L20" i="13"/>
  <c r="R20" i="13" s="1"/>
  <c r="S20" i="13" s="1"/>
  <c r="AJ19" i="13"/>
  <c r="AL19" i="13" s="1"/>
  <c r="AG19" i="13"/>
  <c r="AI19" i="13" s="1"/>
  <c r="AF19" i="13"/>
  <c r="AA19" i="13"/>
  <c r="AB19" i="13" s="1"/>
  <c r="Y19" i="13"/>
  <c r="AD19" i="13" s="1"/>
  <c r="X19" i="13"/>
  <c r="W19" i="13"/>
  <c r="BH19" i="13" s="1"/>
  <c r="U19" i="13"/>
  <c r="Q19" i="13"/>
  <c r="P19" i="13"/>
  <c r="O19" i="13"/>
  <c r="N19" i="13"/>
  <c r="M19" i="13"/>
  <c r="L19" i="13"/>
  <c r="R19" i="13" s="1"/>
  <c r="S19" i="13" s="1"/>
  <c r="BD18" i="13"/>
  <c r="AJ18" i="13"/>
  <c r="AL18" i="13" s="1"/>
  <c r="AI18" i="13"/>
  <c r="AG18" i="13"/>
  <c r="AH18" i="13" s="1"/>
  <c r="AF18" i="13"/>
  <c r="AA18" i="13"/>
  <c r="AB18" i="13" s="1"/>
  <c r="X18" i="13"/>
  <c r="BE18" i="13" s="1"/>
  <c r="W18" i="13"/>
  <c r="BG18" i="13" s="1"/>
  <c r="U18" i="13"/>
  <c r="Q18" i="13"/>
  <c r="P18" i="13"/>
  <c r="O18" i="13"/>
  <c r="N18" i="13"/>
  <c r="R18" i="13" s="1"/>
  <c r="S18" i="13" s="1"/>
  <c r="M18" i="13"/>
  <c r="L18" i="13"/>
  <c r="AL17" i="13"/>
  <c r="AJ17" i="13"/>
  <c r="AK17" i="13" s="1"/>
  <c r="AI17" i="13"/>
  <c r="AH17" i="13"/>
  <c r="AG17" i="13"/>
  <c r="AF17" i="13"/>
  <c r="AB17" i="13"/>
  <c r="AA17" i="13"/>
  <c r="X17" i="13"/>
  <c r="W17" i="13"/>
  <c r="BF17" i="13" s="1"/>
  <c r="U17" i="13"/>
  <c r="Q17" i="13"/>
  <c r="P17" i="13"/>
  <c r="O17" i="13"/>
  <c r="N17" i="13"/>
  <c r="M17" i="13"/>
  <c r="R17" i="13" s="1"/>
  <c r="S17" i="13" s="1"/>
  <c r="L17" i="13"/>
  <c r="BF16" i="13"/>
  <c r="AL16" i="13"/>
  <c r="AK16" i="13"/>
  <c r="AJ16" i="13"/>
  <c r="AG16" i="13"/>
  <c r="AI16" i="13" s="1"/>
  <c r="AF16" i="13"/>
  <c r="AA16" i="13"/>
  <c r="AB16" i="13" s="1"/>
  <c r="X16" i="13"/>
  <c r="W16" i="13"/>
  <c r="BE16" i="13" s="1"/>
  <c r="U16" i="13"/>
  <c r="Q16" i="13"/>
  <c r="P16" i="13"/>
  <c r="O16" i="13"/>
  <c r="N16" i="13"/>
  <c r="M16" i="13"/>
  <c r="L16" i="13"/>
  <c r="R16" i="13" s="1"/>
  <c r="S16" i="13" s="1"/>
  <c r="AJ15" i="13"/>
  <c r="AK15" i="13" s="1"/>
  <c r="AG15" i="13"/>
  <c r="AI15" i="13" s="1"/>
  <c r="AF15" i="13"/>
  <c r="AA15" i="13"/>
  <c r="AB15" i="13" s="1"/>
  <c r="Y15" i="13"/>
  <c r="AD15" i="13" s="1"/>
  <c r="X15" i="13"/>
  <c r="W15" i="13"/>
  <c r="BH15" i="13" s="1"/>
  <c r="U15" i="13"/>
  <c r="Q15" i="13"/>
  <c r="P15" i="13"/>
  <c r="O15" i="13"/>
  <c r="N15" i="13"/>
  <c r="M15" i="13"/>
  <c r="L15" i="13"/>
  <c r="R15" i="13" s="1"/>
  <c r="S15" i="13" s="1"/>
  <c r="BD14" i="13"/>
  <c r="AJ14" i="13"/>
  <c r="AL14" i="13" s="1"/>
  <c r="AI14" i="13"/>
  <c r="AG14" i="13"/>
  <c r="AH14" i="13" s="1"/>
  <c r="AF14" i="13"/>
  <c r="AA14" i="13"/>
  <c r="AB14" i="13" s="1"/>
  <c r="X14" i="13"/>
  <c r="Y14" i="13" s="1"/>
  <c r="AD14" i="13" s="1"/>
  <c r="W14" i="13"/>
  <c r="BG14" i="13" s="1"/>
  <c r="U14" i="13"/>
  <c r="Q14" i="13"/>
  <c r="P14" i="13"/>
  <c r="O14" i="13"/>
  <c r="N14" i="13"/>
  <c r="R14" i="13" s="1"/>
  <c r="S14" i="13" s="1"/>
  <c r="M14" i="13"/>
  <c r="L14" i="13"/>
  <c r="AL13" i="13"/>
  <c r="AJ13" i="13"/>
  <c r="AK13" i="13" s="1"/>
  <c r="AI13" i="13"/>
  <c r="AH13" i="13"/>
  <c r="AN13" i="13" s="1"/>
  <c r="AG13" i="13"/>
  <c r="AF13" i="13"/>
  <c r="AB13" i="13"/>
  <c r="AA13" i="13"/>
  <c r="X13" i="13"/>
  <c r="W13" i="13"/>
  <c r="BF13" i="13" s="1"/>
  <c r="U13" i="13"/>
  <c r="Q13" i="13"/>
  <c r="P13" i="13"/>
  <c r="O13" i="13"/>
  <c r="N13" i="13"/>
  <c r="M13" i="13"/>
  <c r="R13" i="13" s="1"/>
  <c r="S13" i="13" s="1"/>
  <c r="L13" i="13"/>
  <c r="BF12" i="13"/>
  <c r="AL12" i="13"/>
  <c r="AK12" i="13"/>
  <c r="AJ12" i="13"/>
  <c r="AG12" i="13"/>
  <c r="AI12" i="13" s="1"/>
  <c r="AF12" i="13"/>
  <c r="AA12" i="13"/>
  <c r="AB12" i="13" s="1"/>
  <c r="X12" i="13"/>
  <c r="W12" i="13"/>
  <c r="BE12" i="13" s="1"/>
  <c r="U12" i="13"/>
  <c r="Q12" i="13"/>
  <c r="P12" i="13"/>
  <c r="O12" i="13"/>
  <c r="N12" i="13"/>
  <c r="M12" i="13"/>
  <c r="L12" i="13"/>
  <c r="R12" i="13" s="1"/>
  <c r="S12" i="13" s="1"/>
  <c r="BH11" i="13"/>
  <c r="BG11" i="13"/>
  <c r="BF11" i="13"/>
  <c r="BF19" i="13" s="1"/>
  <c r="BE11" i="13"/>
  <c r="BE19" i="13" s="1"/>
  <c r="AY10" i="13"/>
  <c r="AL21" i="12"/>
  <c r="AJ21" i="12"/>
  <c r="AK21" i="12" s="1"/>
  <c r="AH21" i="12"/>
  <c r="AG21" i="12"/>
  <c r="AI21" i="12" s="1"/>
  <c r="AF21" i="12"/>
  <c r="AN21" i="12" s="1"/>
  <c r="AP21" i="12" s="1"/>
  <c r="AB21" i="12"/>
  <c r="AA21" i="12"/>
  <c r="X21" i="12"/>
  <c r="W21" i="12"/>
  <c r="BF21" i="12" s="1"/>
  <c r="U21" i="12"/>
  <c r="Q21" i="12"/>
  <c r="P21" i="12"/>
  <c r="O21" i="12"/>
  <c r="N21" i="12"/>
  <c r="M21" i="12"/>
  <c r="L21" i="12"/>
  <c r="R21" i="12" s="1"/>
  <c r="S21" i="12" s="1"/>
  <c r="BF20" i="12"/>
  <c r="AK20" i="12"/>
  <c r="AJ20" i="12"/>
  <c r="AL20" i="12" s="1"/>
  <c r="AG20" i="12"/>
  <c r="AI20" i="12" s="1"/>
  <c r="AF20" i="12"/>
  <c r="AA20" i="12"/>
  <c r="AB20" i="12" s="1"/>
  <c r="Y20" i="12"/>
  <c r="X20" i="12"/>
  <c r="W20" i="12"/>
  <c r="BH20" i="12" s="1"/>
  <c r="U20" i="12"/>
  <c r="Q20" i="12"/>
  <c r="P20" i="12"/>
  <c r="O20" i="12"/>
  <c r="N20" i="12"/>
  <c r="M20" i="12"/>
  <c r="L20" i="12"/>
  <c r="R20" i="12" s="1"/>
  <c r="S20" i="12" s="1"/>
  <c r="BD19" i="12"/>
  <c r="AJ19" i="12"/>
  <c r="AL19" i="12" s="1"/>
  <c r="AI19" i="12"/>
  <c r="AG19" i="12"/>
  <c r="AH19" i="12" s="1"/>
  <c r="AF19" i="12"/>
  <c r="AA19" i="12"/>
  <c r="AB19" i="12" s="1"/>
  <c r="Y19" i="12"/>
  <c r="X19" i="12"/>
  <c r="BH19" i="12" s="1"/>
  <c r="W19" i="12"/>
  <c r="BG19" i="12" s="1"/>
  <c r="U19" i="12"/>
  <c r="Q19" i="12"/>
  <c r="P19" i="12"/>
  <c r="O19" i="12"/>
  <c r="N19" i="12"/>
  <c r="R19" i="12" s="1"/>
  <c r="S19" i="12" s="1"/>
  <c r="M19" i="12"/>
  <c r="L19" i="12"/>
  <c r="BD18" i="12"/>
  <c r="AL18" i="12"/>
  <c r="AJ18" i="12"/>
  <c r="AK18" i="12" s="1"/>
  <c r="AN18" i="12" s="1"/>
  <c r="AP18" i="12" s="1"/>
  <c r="AI18" i="12"/>
  <c r="AH18" i="12"/>
  <c r="AG18" i="12"/>
  <c r="AF18" i="12"/>
  <c r="AB18" i="12"/>
  <c r="AA18" i="12"/>
  <c r="X18" i="12"/>
  <c r="BH18" i="12" s="1"/>
  <c r="W18" i="12"/>
  <c r="BG18" i="12" s="1"/>
  <c r="U18" i="12"/>
  <c r="AO18" i="12" s="1"/>
  <c r="Q18" i="12"/>
  <c r="P18" i="12"/>
  <c r="O18" i="12"/>
  <c r="N18" i="12"/>
  <c r="R18" i="12" s="1"/>
  <c r="S18" i="12" s="1"/>
  <c r="M18" i="12"/>
  <c r="L18" i="12"/>
  <c r="AL17" i="12"/>
  <c r="AK17" i="12"/>
  <c r="AJ17" i="12"/>
  <c r="AH17" i="12"/>
  <c r="AG17" i="12"/>
  <c r="AI17" i="12" s="1"/>
  <c r="AF17" i="12"/>
  <c r="AN17" i="12" s="1"/>
  <c r="AP17" i="12" s="1"/>
  <c r="AB17" i="12"/>
  <c r="AA17" i="12"/>
  <c r="X17" i="12"/>
  <c r="W17" i="12"/>
  <c r="BF17" i="12" s="1"/>
  <c r="U17" i="12"/>
  <c r="AO17" i="12" s="1"/>
  <c r="Q17" i="12"/>
  <c r="P17" i="12"/>
  <c r="O17" i="12"/>
  <c r="N17" i="12"/>
  <c r="M17" i="12"/>
  <c r="L17" i="12"/>
  <c r="R17" i="12" s="1"/>
  <c r="S17" i="12" s="1"/>
  <c r="BF16" i="12"/>
  <c r="AK16" i="12"/>
  <c r="AJ16" i="12"/>
  <c r="AL16" i="12" s="1"/>
  <c r="AG16" i="12"/>
  <c r="AI16" i="12" s="1"/>
  <c r="AF16" i="12"/>
  <c r="AA16" i="12"/>
  <c r="AB16" i="12" s="1"/>
  <c r="Y16" i="12"/>
  <c r="X16" i="12"/>
  <c r="W16" i="12"/>
  <c r="BH16" i="12" s="1"/>
  <c r="U16" i="12"/>
  <c r="Q16" i="12"/>
  <c r="P16" i="12"/>
  <c r="O16" i="12"/>
  <c r="N16" i="12"/>
  <c r="M16" i="12"/>
  <c r="L16" i="12"/>
  <c r="R16" i="12" s="1"/>
  <c r="S16" i="12" s="1"/>
  <c r="BD15" i="12"/>
  <c r="AJ15" i="12"/>
  <c r="AL15" i="12" s="1"/>
  <c r="AI15" i="12"/>
  <c r="AG15" i="12"/>
  <c r="AH15" i="12" s="1"/>
  <c r="AF15" i="12"/>
  <c r="AA15" i="12"/>
  <c r="AB15" i="12" s="1"/>
  <c r="Y15" i="12"/>
  <c r="X15" i="12"/>
  <c r="BH15" i="12" s="1"/>
  <c r="W15" i="12"/>
  <c r="BG15" i="12" s="1"/>
  <c r="U15" i="12"/>
  <c r="Q15" i="12"/>
  <c r="P15" i="12"/>
  <c r="O15" i="12"/>
  <c r="N15" i="12"/>
  <c r="R15" i="12" s="1"/>
  <c r="S15" i="12" s="1"/>
  <c r="M15" i="12"/>
  <c r="L15" i="12"/>
  <c r="BD14" i="12"/>
  <c r="AL14" i="12"/>
  <c r="AJ14" i="12"/>
  <c r="AK14" i="12" s="1"/>
  <c r="AN14" i="12" s="1"/>
  <c r="AP14" i="12" s="1"/>
  <c r="AI14" i="12"/>
  <c r="AH14" i="12"/>
  <c r="AG14" i="12"/>
  <c r="AF14" i="12"/>
  <c r="AB14" i="12"/>
  <c r="AA14" i="12"/>
  <c r="X14" i="12"/>
  <c r="BH14" i="12" s="1"/>
  <c r="W14" i="12"/>
  <c r="BG14" i="12" s="1"/>
  <c r="U14" i="12"/>
  <c r="Q14" i="12"/>
  <c r="P14" i="12"/>
  <c r="O14" i="12"/>
  <c r="N14" i="12"/>
  <c r="R14" i="12" s="1"/>
  <c r="S14" i="12" s="1"/>
  <c r="M14" i="12"/>
  <c r="L14" i="12"/>
  <c r="AL13" i="12"/>
  <c r="AK13" i="12"/>
  <c r="AJ13" i="12"/>
  <c r="AH13" i="12"/>
  <c r="AG13" i="12"/>
  <c r="AI13" i="12" s="1"/>
  <c r="AF13" i="12"/>
  <c r="AN13" i="12" s="1"/>
  <c r="AP13" i="12" s="1"/>
  <c r="AB13" i="12"/>
  <c r="AA13" i="12"/>
  <c r="X13" i="12"/>
  <c r="W13" i="12"/>
  <c r="BF13" i="12" s="1"/>
  <c r="U13" i="12"/>
  <c r="AO13" i="12" s="1"/>
  <c r="Q13" i="12"/>
  <c r="P13" i="12"/>
  <c r="O13" i="12"/>
  <c r="N13" i="12"/>
  <c r="M13" i="12"/>
  <c r="L13" i="12"/>
  <c r="R13" i="12" s="1"/>
  <c r="S13" i="12" s="1"/>
  <c r="BF12" i="12"/>
  <c r="AK12" i="12"/>
  <c r="AJ12" i="12"/>
  <c r="AL12" i="12" s="1"/>
  <c r="AG12" i="12"/>
  <c r="AI12" i="12" s="1"/>
  <c r="AF12" i="12"/>
  <c r="AA12" i="12"/>
  <c r="AB12" i="12" s="1"/>
  <c r="Y12" i="12"/>
  <c r="X12" i="12"/>
  <c r="W12" i="12"/>
  <c r="BH12" i="12" s="1"/>
  <c r="U12" i="12"/>
  <c r="Q12" i="12"/>
  <c r="P12" i="12"/>
  <c r="O12" i="12"/>
  <c r="N12" i="12"/>
  <c r="M12" i="12"/>
  <c r="L12" i="12"/>
  <c r="R12" i="12" s="1"/>
  <c r="S12" i="12" s="1"/>
  <c r="BH11" i="12"/>
  <c r="BG11" i="12"/>
  <c r="BF11" i="12"/>
  <c r="BE11" i="12"/>
  <c r="BE20" i="12" s="1"/>
  <c r="AY10" i="12"/>
  <c r="AL21" i="6"/>
  <c r="AJ21" i="6"/>
  <c r="AK21" i="6" s="1"/>
  <c r="AI21" i="6"/>
  <c r="AH21" i="6"/>
  <c r="AN21" i="6" s="1"/>
  <c r="AP21" i="6" s="1"/>
  <c r="AG21" i="6"/>
  <c r="AF21" i="6"/>
  <c r="AB21" i="6"/>
  <c r="AA21" i="6"/>
  <c r="X21" i="6"/>
  <c r="W21" i="6"/>
  <c r="BF21" i="6" s="1"/>
  <c r="U21" i="6"/>
  <c r="Q21" i="6"/>
  <c r="P21" i="6"/>
  <c r="O21" i="6"/>
  <c r="N21" i="6"/>
  <c r="M21" i="6"/>
  <c r="R21" i="6" s="1"/>
  <c r="S21" i="6" s="1"/>
  <c r="L21" i="6"/>
  <c r="BF20" i="6"/>
  <c r="AL20" i="6"/>
  <c r="AK20" i="6"/>
  <c r="AJ20" i="6"/>
  <c r="AG20" i="6"/>
  <c r="AI20" i="6" s="1"/>
  <c r="AF20" i="6"/>
  <c r="AA20" i="6"/>
  <c r="AB20" i="6" s="1"/>
  <c r="X20" i="6"/>
  <c r="W20" i="6"/>
  <c r="U20" i="6"/>
  <c r="Q20" i="6"/>
  <c r="P20" i="6"/>
  <c r="O20" i="6"/>
  <c r="N20" i="6"/>
  <c r="M20" i="6"/>
  <c r="L20" i="6"/>
  <c r="R20" i="6" s="1"/>
  <c r="S20" i="6" s="1"/>
  <c r="AJ19" i="6"/>
  <c r="AL19" i="6" s="1"/>
  <c r="AG19" i="6"/>
  <c r="AI19" i="6" s="1"/>
  <c r="AF19" i="6"/>
  <c r="AA19" i="6"/>
  <c r="AB19" i="6" s="1"/>
  <c r="Y19" i="6"/>
  <c r="AD19" i="6" s="1"/>
  <c r="X19" i="6"/>
  <c r="W19" i="6"/>
  <c r="BH19" i="6" s="1"/>
  <c r="U19" i="6"/>
  <c r="Q19" i="6"/>
  <c r="P19" i="6"/>
  <c r="O19" i="6"/>
  <c r="N19" i="6"/>
  <c r="M19" i="6"/>
  <c r="L19" i="6"/>
  <c r="R19" i="6" s="1"/>
  <c r="S19" i="6" s="1"/>
  <c r="BD18" i="6"/>
  <c r="AJ18" i="6"/>
  <c r="AL18" i="6" s="1"/>
  <c r="AI18" i="6"/>
  <c r="AG18" i="6"/>
  <c r="AH18" i="6" s="1"/>
  <c r="AF18" i="6"/>
  <c r="AA18" i="6"/>
  <c r="AB18" i="6" s="1"/>
  <c r="X18" i="6"/>
  <c r="Y18" i="6" s="1"/>
  <c r="AD18" i="6" s="1"/>
  <c r="W18" i="6"/>
  <c r="BG18" i="6" s="1"/>
  <c r="U18" i="6"/>
  <c r="Q18" i="6"/>
  <c r="P18" i="6"/>
  <c r="O18" i="6"/>
  <c r="N18" i="6"/>
  <c r="R18" i="6" s="1"/>
  <c r="S18" i="6" s="1"/>
  <c r="M18" i="6"/>
  <c r="L18" i="6"/>
  <c r="AL17" i="6"/>
  <c r="AJ17" i="6"/>
  <c r="AK17" i="6" s="1"/>
  <c r="AI17" i="6"/>
  <c r="AH17" i="6"/>
  <c r="AN17" i="6" s="1"/>
  <c r="AG17" i="6"/>
  <c r="AF17" i="6"/>
  <c r="AB17" i="6"/>
  <c r="AA17" i="6"/>
  <c r="X17" i="6"/>
  <c r="W17" i="6"/>
  <c r="U17" i="6"/>
  <c r="Q17" i="6"/>
  <c r="P17" i="6"/>
  <c r="O17" i="6"/>
  <c r="N17" i="6"/>
  <c r="M17" i="6"/>
  <c r="R17" i="6" s="1"/>
  <c r="S17" i="6" s="1"/>
  <c r="L17" i="6"/>
  <c r="BF16" i="6"/>
  <c r="AL16" i="6"/>
  <c r="AK16" i="6"/>
  <c r="AJ16" i="6"/>
  <c r="AG16" i="6"/>
  <c r="AF16" i="6"/>
  <c r="AA16" i="6"/>
  <c r="AB16" i="6" s="1"/>
  <c r="X16" i="6"/>
  <c r="W16" i="6"/>
  <c r="U16" i="6"/>
  <c r="Q16" i="6"/>
  <c r="P16" i="6"/>
  <c r="O16" i="6"/>
  <c r="N16" i="6"/>
  <c r="M16" i="6"/>
  <c r="L16" i="6"/>
  <c r="R16" i="6" s="1"/>
  <c r="S16" i="6" s="1"/>
  <c r="AJ15" i="6"/>
  <c r="AG15" i="6"/>
  <c r="AI15" i="6" s="1"/>
  <c r="AF15" i="6"/>
  <c r="AA15" i="6"/>
  <c r="AB15" i="6" s="1"/>
  <c r="Y15" i="6"/>
  <c r="AD15" i="6" s="1"/>
  <c r="X15" i="6"/>
  <c r="W15" i="6"/>
  <c r="BH15" i="6" s="1"/>
  <c r="U15" i="6"/>
  <c r="S15" i="6"/>
  <c r="Q15" i="6"/>
  <c r="P15" i="6"/>
  <c r="O15" i="6"/>
  <c r="N15" i="6"/>
  <c r="M15" i="6"/>
  <c r="L15" i="6"/>
  <c r="R15" i="6" s="1"/>
  <c r="BD14" i="6"/>
  <c r="AJ14" i="6"/>
  <c r="AL14" i="6" s="1"/>
  <c r="AI14" i="6"/>
  <c r="AG14" i="6"/>
  <c r="AH14" i="6" s="1"/>
  <c r="AF14" i="6"/>
  <c r="AA14" i="6"/>
  <c r="AB14" i="6" s="1"/>
  <c r="X14" i="6"/>
  <c r="BH14" i="6" s="1"/>
  <c r="W14" i="6"/>
  <c r="U14" i="6"/>
  <c r="Q14" i="6"/>
  <c r="P14" i="6"/>
  <c r="O14" i="6"/>
  <c r="N14" i="6"/>
  <c r="R14" i="6" s="1"/>
  <c r="S14" i="6" s="1"/>
  <c r="M14" i="6"/>
  <c r="L14" i="6"/>
  <c r="BG13" i="6"/>
  <c r="AL13" i="6"/>
  <c r="AJ13" i="6"/>
  <c r="AK13" i="6" s="1"/>
  <c r="AI13" i="6"/>
  <c r="AH13" i="6"/>
  <c r="AN13" i="6" s="1"/>
  <c r="AG13" i="6"/>
  <c r="AF13" i="6"/>
  <c r="AB13" i="6"/>
  <c r="AA13" i="6"/>
  <c r="X13" i="6"/>
  <c r="W13" i="6"/>
  <c r="U13" i="6"/>
  <c r="Q13" i="6"/>
  <c r="P13" i="6"/>
  <c r="O13" i="6"/>
  <c r="N13" i="6"/>
  <c r="M13" i="6"/>
  <c r="R13" i="6" s="1"/>
  <c r="S13" i="6" s="1"/>
  <c r="L13" i="6"/>
  <c r="BF12" i="6"/>
  <c r="AL12" i="6"/>
  <c r="AK12" i="6"/>
  <c r="AJ12" i="6"/>
  <c r="AG12" i="6"/>
  <c r="AF12" i="6"/>
  <c r="AA12" i="6"/>
  <c r="AB12" i="6" s="1"/>
  <c r="X12" i="6"/>
  <c r="W12" i="6"/>
  <c r="BE12" i="6" s="1"/>
  <c r="U12" i="6"/>
  <c r="Q12" i="6"/>
  <c r="P12" i="6"/>
  <c r="O12" i="6"/>
  <c r="N12" i="6"/>
  <c r="M12" i="6"/>
  <c r="L12" i="6"/>
  <c r="R12" i="6" s="1"/>
  <c r="S12" i="6" s="1"/>
  <c r="BH11" i="6"/>
  <c r="BG11" i="6"/>
  <c r="BF11" i="6"/>
  <c r="BF19" i="6" s="1"/>
  <c r="BE11" i="6"/>
  <c r="BE19" i="6" s="1"/>
  <c r="AY10" i="6"/>
  <c r="BA11" i="5" l="1"/>
  <c r="AO14" i="5"/>
  <c r="AD19" i="5"/>
  <c r="AD20" i="5"/>
  <c r="AD15" i="5"/>
  <c r="AD16" i="5"/>
  <c r="AO21" i="5"/>
  <c r="AD12" i="5"/>
  <c r="AO17" i="5"/>
  <c r="BG21" i="5"/>
  <c r="AH12" i="5"/>
  <c r="AN12" i="5" s="1"/>
  <c r="BG12" i="5"/>
  <c r="BD13" i="5"/>
  <c r="BH13" i="5"/>
  <c r="Y14" i="5"/>
  <c r="AD14" i="5" s="1"/>
  <c r="AR14" i="5" s="1"/>
  <c r="BE14" i="5"/>
  <c r="AK15" i="5"/>
  <c r="AN15" i="5" s="1"/>
  <c r="BF15" i="5"/>
  <c r="AH16" i="5"/>
  <c r="AN16" i="5" s="1"/>
  <c r="BG16" i="5"/>
  <c r="BD17" i="5"/>
  <c r="BH17" i="5"/>
  <c r="Y18" i="5"/>
  <c r="AD18" i="5" s="1"/>
  <c r="AR18" i="5" s="1"/>
  <c r="BE18" i="5"/>
  <c r="AK19" i="5"/>
  <c r="AN19" i="5" s="1"/>
  <c r="BF19" i="5"/>
  <c r="AH20" i="5"/>
  <c r="AN20" i="5" s="1"/>
  <c r="BG20" i="5"/>
  <c r="BD21" i="5"/>
  <c r="BH21" i="5"/>
  <c r="BG13" i="5"/>
  <c r="BE15" i="5"/>
  <c r="BG17" i="5"/>
  <c r="BE19" i="5"/>
  <c r="BD12" i="5"/>
  <c r="Y13" i="5"/>
  <c r="AD13" i="5" s="1"/>
  <c r="AR13" i="5" s="1"/>
  <c r="BE13" i="5"/>
  <c r="BF14" i="5"/>
  <c r="AY11" i="5" s="1"/>
  <c r="BD16" i="5"/>
  <c r="Y17" i="5"/>
  <c r="AD17" i="5" s="1"/>
  <c r="AR17" i="5" s="1"/>
  <c r="BE17" i="5"/>
  <c r="BF18" i="5"/>
  <c r="BD20" i="5"/>
  <c r="BH20" i="5"/>
  <c r="Y21" i="5"/>
  <c r="AD21" i="5" s="1"/>
  <c r="AR21" i="5" s="1"/>
  <c r="BE21" i="5"/>
  <c r="BE12" i="5"/>
  <c r="AX11" i="5" s="1"/>
  <c r="BF13" i="9"/>
  <c r="AY11" i="9" s="1"/>
  <c r="BD13" i="9"/>
  <c r="BE13" i="9"/>
  <c r="Y13" i="9"/>
  <c r="AD13" i="9" s="1"/>
  <c r="BH13" i="9"/>
  <c r="BF17" i="9"/>
  <c r="BD17" i="9"/>
  <c r="BE17" i="9"/>
  <c r="Y17" i="9"/>
  <c r="AD17" i="9" s="1"/>
  <c r="BH17" i="9"/>
  <c r="BG17" i="9"/>
  <c r="BE14" i="9"/>
  <c r="BF14" i="9"/>
  <c r="Y14" i="9"/>
  <c r="AD14" i="9" s="1"/>
  <c r="AD15" i="9"/>
  <c r="AL15" i="9"/>
  <c r="AK15" i="9"/>
  <c r="AO21" i="9"/>
  <c r="AO12" i="9"/>
  <c r="AN13" i="9"/>
  <c r="AO16" i="9"/>
  <c r="AN17" i="9"/>
  <c r="BE20" i="9"/>
  <c r="BE12" i="9"/>
  <c r="AH12" i="9"/>
  <c r="AN12" i="9" s="1"/>
  <c r="AP12" i="9" s="1"/>
  <c r="AI12" i="9"/>
  <c r="BG13" i="9"/>
  <c r="R15" i="9"/>
  <c r="S15" i="9" s="1"/>
  <c r="BE15" i="9"/>
  <c r="BE16" i="9"/>
  <c r="AI16" i="9"/>
  <c r="AH16" i="9"/>
  <c r="AN16" i="9" s="1"/>
  <c r="AP16" i="9" s="1"/>
  <c r="BH18" i="9"/>
  <c r="BG12" i="9"/>
  <c r="BG16" i="9"/>
  <c r="Y18" i="9"/>
  <c r="AD18" i="9" s="1"/>
  <c r="BE18" i="9"/>
  <c r="AK19" i="9"/>
  <c r="AH20" i="9"/>
  <c r="AN20" i="9" s="1"/>
  <c r="BH21" i="9"/>
  <c r="BD12" i="9"/>
  <c r="BH12" i="9"/>
  <c r="AK14" i="9"/>
  <c r="AN14" i="9" s="1"/>
  <c r="AH15" i="9"/>
  <c r="AN15" i="9" s="1"/>
  <c r="BG15" i="9"/>
  <c r="BD16" i="9"/>
  <c r="BH16" i="9"/>
  <c r="AK18" i="9"/>
  <c r="AN18" i="9" s="1"/>
  <c r="AH19" i="9"/>
  <c r="AN19" i="9" s="1"/>
  <c r="BG19" i="9"/>
  <c r="BD20" i="9"/>
  <c r="BH20" i="9"/>
  <c r="Y21" i="9"/>
  <c r="AD21" i="9" s="1"/>
  <c r="AR21" i="9" s="1"/>
  <c r="BE21" i="9"/>
  <c r="BG21" i="9"/>
  <c r="BF15" i="9"/>
  <c r="BG20" i="9"/>
  <c r="BD21" i="9"/>
  <c r="Y12" i="9"/>
  <c r="AD12" i="9" s="1"/>
  <c r="AR12" i="9" s="1"/>
  <c r="BD15" i="9"/>
  <c r="Y16" i="9"/>
  <c r="AD16" i="9" s="1"/>
  <c r="AR16" i="9" s="1"/>
  <c r="BD19" i="9"/>
  <c r="Y20" i="9"/>
  <c r="AD20" i="9" s="1"/>
  <c r="AP17" i="10"/>
  <c r="AO17" i="10"/>
  <c r="AD19" i="10"/>
  <c r="AP21" i="10"/>
  <c r="AO21" i="10"/>
  <c r="AN13" i="10"/>
  <c r="AD14" i="10"/>
  <c r="AD15" i="10"/>
  <c r="BH13" i="10"/>
  <c r="BG16" i="10"/>
  <c r="Y18" i="10"/>
  <c r="AD18" i="10" s="1"/>
  <c r="AK19" i="10"/>
  <c r="BF19" i="10"/>
  <c r="AH20" i="10"/>
  <c r="AN20" i="10" s="1"/>
  <c r="AP20" i="10" s="1"/>
  <c r="BD21" i="10"/>
  <c r="BH21" i="10"/>
  <c r="BH18" i="10"/>
  <c r="BG21" i="10"/>
  <c r="BG12" i="10"/>
  <c r="AZ11" i="10" s="1"/>
  <c r="BE14" i="10"/>
  <c r="AH16" i="10"/>
  <c r="AN16" i="10" s="1"/>
  <c r="AP16" i="10" s="1"/>
  <c r="BD17" i="10"/>
  <c r="BH17" i="10"/>
  <c r="AI12" i="10"/>
  <c r="BD12" i="10"/>
  <c r="BH12" i="10"/>
  <c r="Y13" i="10"/>
  <c r="AD13" i="10" s="1"/>
  <c r="BE13" i="10"/>
  <c r="AK14" i="10"/>
  <c r="AN14" i="10" s="1"/>
  <c r="BF14" i="10"/>
  <c r="AY11" i="10" s="1"/>
  <c r="AH15" i="10"/>
  <c r="AN15" i="10" s="1"/>
  <c r="AL15" i="10"/>
  <c r="BG15" i="10"/>
  <c r="BD16" i="10"/>
  <c r="BH16" i="10"/>
  <c r="Y17" i="10"/>
  <c r="AD17" i="10" s="1"/>
  <c r="AR17" i="10" s="1"/>
  <c r="BE17" i="10"/>
  <c r="AK18" i="10"/>
  <c r="AN18" i="10" s="1"/>
  <c r="BF18" i="10"/>
  <c r="AH19" i="10"/>
  <c r="AN19" i="10" s="1"/>
  <c r="BG19" i="10"/>
  <c r="BD20" i="10"/>
  <c r="BH20" i="10"/>
  <c r="Y21" i="10"/>
  <c r="AD21" i="10" s="1"/>
  <c r="BE21" i="10"/>
  <c r="BG13" i="10"/>
  <c r="BH14" i="10"/>
  <c r="BE15" i="10"/>
  <c r="AX11" i="10" s="1"/>
  <c r="BG17" i="10"/>
  <c r="BD13" i="10"/>
  <c r="Y12" i="10"/>
  <c r="AD12" i="10" s="1"/>
  <c r="AR12" i="10" s="1"/>
  <c r="BD15" i="10"/>
  <c r="Y16" i="10"/>
  <c r="AD16" i="10" s="1"/>
  <c r="AR16" i="10" s="1"/>
  <c r="BD19" i="10"/>
  <c r="Y20" i="10"/>
  <c r="AD20" i="10" s="1"/>
  <c r="AR20" i="10" s="1"/>
  <c r="AN12" i="11"/>
  <c r="AP12" i="11" s="1"/>
  <c r="AO13" i="11"/>
  <c r="AO21" i="11"/>
  <c r="AD15" i="11"/>
  <c r="AO17" i="11"/>
  <c r="BH14" i="11"/>
  <c r="BG17" i="11"/>
  <c r="BG21" i="11"/>
  <c r="AH12" i="11"/>
  <c r="BG12" i="11"/>
  <c r="BD13" i="11"/>
  <c r="BH13" i="11"/>
  <c r="Y14" i="11"/>
  <c r="AD14" i="11" s="1"/>
  <c r="AK15" i="11"/>
  <c r="BF15" i="11"/>
  <c r="AY11" i="11" s="1"/>
  <c r="AH16" i="11"/>
  <c r="AN16" i="11" s="1"/>
  <c r="BG16" i="11"/>
  <c r="BD17" i="11"/>
  <c r="BH17" i="11"/>
  <c r="Y18" i="11"/>
  <c r="AD18" i="11" s="1"/>
  <c r="BE18" i="11"/>
  <c r="AK19" i="11"/>
  <c r="AN19" i="11" s="1"/>
  <c r="AH20" i="11"/>
  <c r="AN20" i="11" s="1"/>
  <c r="BG20" i="11"/>
  <c r="BD21" i="11"/>
  <c r="BH21" i="11"/>
  <c r="BG13" i="11"/>
  <c r="BD12" i="11"/>
  <c r="AW11" i="11" s="1"/>
  <c r="BH12" i="11"/>
  <c r="Y13" i="11"/>
  <c r="AD13" i="11" s="1"/>
  <c r="AR13" i="11" s="1"/>
  <c r="BE13" i="11"/>
  <c r="AX11" i="11" s="1"/>
  <c r="AK14" i="11"/>
  <c r="AN14" i="11" s="1"/>
  <c r="BF14" i="11"/>
  <c r="AH15" i="11"/>
  <c r="AN15" i="11" s="1"/>
  <c r="BD16" i="11"/>
  <c r="BH16" i="11"/>
  <c r="Y17" i="11"/>
  <c r="AD17" i="11" s="1"/>
  <c r="AR17" i="11" s="1"/>
  <c r="BE17" i="11"/>
  <c r="AK18" i="11"/>
  <c r="AN18" i="11" s="1"/>
  <c r="BF18" i="11"/>
  <c r="AH19" i="11"/>
  <c r="BG19" i="11"/>
  <c r="BD20" i="11"/>
  <c r="BH20" i="11"/>
  <c r="Y21" i="11"/>
  <c r="AD21" i="11" s="1"/>
  <c r="AR21" i="11" s="1"/>
  <c r="BE21" i="11"/>
  <c r="BE15" i="11"/>
  <c r="Y12" i="11"/>
  <c r="AD12" i="11" s="1"/>
  <c r="AR12" i="11" s="1"/>
  <c r="Y16" i="11"/>
  <c r="AD16" i="11" s="1"/>
  <c r="BD19" i="11"/>
  <c r="Y20" i="11"/>
  <c r="AD20" i="11" s="1"/>
  <c r="AN19" i="7"/>
  <c r="AO20" i="7"/>
  <c r="AN20" i="7"/>
  <c r="AP20" i="7" s="1"/>
  <c r="AO21" i="7"/>
  <c r="AN17" i="7"/>
  <c r="AP13" i="7"/>
  <c r="AO13" i="7"/>
  <c r="BE15" i="7"/>
  <c r="BG21" i="7"/>
  <c r="BD13" i="7"/>
  <c r="BH13" i="7"/>
  <c r="BE14" i="7"/>
  <c r="AK15" i="7"/>
  <c r="AH16" i="7"/>
  <c r="AN16" i="7" s="1"/>
  <c r="AP16" i="7" s="1"/>
  <c r="BD17" i="7"/>
  <c r="BE18" i="7"/>
  <c r="BF19" i="7"/>
  <c r="BG20" i="7"/>
  <c r="BH21" i="7"/>
  <c r="AI12" i="7"/>
  <c r="BD12" i="7"/>
  <c r="BH12" i="7"/>
  <c r="Y13" i="7"/>
  <c r="AD13" i="7" s="1"/>
  <c r="AR13" i="7" s="1"/>
  <c r="BE13" i="7"/>
  <c r="AX11" i="7" s="1"/>
  <c r="AK14" i="7"/>
  <c r="AN14" i="7" s="1"/>
  <c r="BF14" i="7"/>
  <c r="AY11" i="7" s="1"/>
  <c r="AH15" i="7"/>
  <c r="AN15" i="7" s="1"/>
  <c r="BG15" i="7"/>
  <c r="BD16" i="7"/>
  <c r="BH16" i="7"/>
  <c r="Y17" i="7"/>
  <c r="AD17" i="7" s="1"/>
  <c r="BE17" i="7"/>
  <c r="AK18" i="7"/>
  <c r="AN18" i="7" s="1"/>
  <c r="BF18" i="7"/>
  <c r="AH19" i="7"/>
  <c r="AL19" i="7"/>
  <c r="BG19" i="7"/>
  <c r="AI20" i="7"/>
  <c r="BD20" i="7"/>
  <c r="BH20" i="7"/>
  <c r="Y21" i="7"/>
  <c r="AD21" i="7" s="1"/>
  <c r="AR21" i="7" s="1"/>
  <c r="BE21" i="7"/>
  <c r="BG13" i="7"/>
  <c r="BH14" i="7"/>
  <c r="BG17" i="7"/>
  <c r="BH18" i="7"/>
  <c r="BG12" i="7"/>
  <c r="BG16" i="7"/>
  <c r="BH17" i="7"/>
  <c r="BD21" i="7"/>
  <c r="Y12" i="7"/>
  <c r="AD12" i="7" s="1"/>
  <c r="AR12" i="7" s="1"/>
  <c r="BD15" i="7"/>
  <c r="Y16" i="7"/>
  <c r="AD16" i="7" s="1"/>
  <c r="AR16" i="7" s="1"/>
  <c r="BD19" i="7"/>
  <c r="Y20" i="7"/>
  <c r="AD20" i="7" s="1"/>
  <c r="AR20" i="7" s="1"/>
  <c r="AY11" i="8"/>
  <c r="AN13" i="8"/>
  <c r="AN17" i="8"/>
  <c r="AN15" i="8"/>
  <c r="AR16" i="8"/>
  <c r="AN21" i="8"/>
  <c r="AH12" i="8"/>
  <c r="AN12" i="8" s="1"/>
  <c r="AP12" i="8" s="1"/>
  <c r="BG12" i="8"/>
  <c r="BD13" i="8"/>
  <c r="BH13" i="8"/>
  <c r="Y14" i="8"/>
  <c r="AD14" i="8" s="1"/>
  <c r="AR14" i="8" s="1"/>
  <c r="BE14" i="8"/>
  <c r="AK15" i="8"/>
  <c r="BF15" i="8"/>
  <c r="AH16" i="8"/>
  <c r="AN16" i="8" s="1"/>
  <c r="AP16" i="8" s="1"/>
  <c r="BG16" i="8"/>
  <c r="BD17" i="8"/>
  <c r="BH17" i="8"/>
  <c r="Y18" i="8"/>
  <c r="AD18" i="8" s="1"/>
  <c r="AR18" i="8" s="1"/>
  <c r="BE18" i="8"/>
  <c r="AK19" i="8"/>
  <c r="AN19" i="8" s="1"/>
  <c r="BF19" i="8"/>
  <c r="AH20" i="8"/>
  <c r="AN20" i="8" s="1"/>
  <c r="AP20" i="8" s="1"/>
  <c r="AR20" i="8" s="1"/>
  <c r="BG20" i="8"/>
  <c r="BD21" i="8"/>
  <c r="BH21" i="8"/>
  <c r="BH14" i="8"/>
  <c r="BE15" i="8"/>
  <c r="BD12" i="8"/>
  <c r="BH12" i="8"/>
  <c r="Y13" i="8"/>
  <c r="AD13" i="8" s="1"/>
  <c r="BE13" i="8"/>
  <c r="AX11" i="8" s="1"/>
  <c r="BG15" i="8"/>
  <c r="BH16" i="8"/>
  <c r="Y17" i="8"/>
  <c r="AD17" i="8" s="1"/>
  <c r="BE17" i="8"/>
  <c r="BF18" i="8"/>
  <c r="BG19" i="8"/>
  <c r="BH20" i="8"/>
  <c r="Y21" i="8"/>
  <c r="AD21" i="8" s="1"/>
  <c r="BE21" i="8"/>
  <c r="BG13" i="8"/>
  <c r="BG17" i="8"/>
  <c r="BG21" i="8"/>
  <c r="Y12" i="8"/>
  <c r="AD12" i="8" s="1"/>
  <c r="AR12" i="8" s="1"/>
  <c r="BD15" i="8"/>
  <c r="BD19" i="8"/>
  <c r="AP21" i="13"/>
  <c r="AO21" i="13"/>
  <c r="AO12" i="13"/>
  <c r="AP13" i="13"/>
  <c r="AO13" i="13"/>
  <c r="AN17" i="13"/>
  <c r="AN14" i="13"/>
  <c r="BE15" i="13"/>
  <c r="BG17" i="13"/>
  <c r="BH18" i="13"/>
  <c r="BG21" i="13"/>
  <c r="AH12" i="13"/>
  <c r="AN12" i="13" s="1"/>
  <c r="AP12" i="13" s="1"/>
  <c r="BD13" i="13"/>
  <c r="BE14" i="13"/>
  <c r="BF15" i="13"/>
  <c r="AH16" i="13"/>
  <c r="AN16" i="13" s="1"/>
  <c r="AP16" i="13" s="1"/>
  <c r="BG16" i="13"/>
  <c r="BD17" i="13"/>
  <c r="BH17" i="13"/>
  <c r="Y18" i="13"/>
  <c r="AD18" i="13" s="1"/>
  <c r="AK19" i="13"/>
  <c r="AH20" i="13"/>
  <c r="AN20" i="13" s="1"/>
  <c r="AP20" i="13" s="1"/>
  <c r="BD21" i="13"/>
  <c r="BD12" i="13"/>
  <c r="BH12" i="13"/>
  <c r="Y13" i="13"/>
  <c r="AD13" i="13" s="1"/>
  <c r="AR13" i="13" s="1"/>
  <c r="BE13" i="13"/>
  <c r="AX11" i="13" s="1"/>
  <c r="AK14" i="13"/>
  <c r="BF14" i="13"/>
  <c r="AY11" i="13" s="1"/>
  <c r="AH15" i="13"/>
  <c r="AN15" i="13" s="1"/>
  <c r="AL15" i="13"/>
  <c r="BG15" i="13"/>
  <c r="BD16" i="13"/>
  <c r="BH16" i="13"/>
  <c r="Y17" i="13"/>
  <c r="AD17" i="13" s="1"/>
  <c r="BE17" i="13"/>
  <c r="AK18" i="13"/>
  <c r="AN18" i="13" s="1"/>
  <c r="BF18" i="13"/>
  <c r="AH19" i="13"/>
  <c r="AN19" i="13" s="1"/>
  <c r="BG19" i="13"/>
  <c r="BD20" i="13"/>
  <c r="BH20" i="13"/>
  <c r="Y21" i="13"/>
  <c r="AD21" i="13" s="1"/>
  <c r="AR21" i="13" s="1"/>
  <c r="BE21" i="13"/>
  <c r="BG13" i="13"/>
  <c r="BH14" i="13"/>
  <c r="BG12" i="13"/>
  <c r="AZ11" i="13" s="1"/>
  <c r="BH13" i="13"/>
  <c r="BG20" i="13"/>
  <c r="BH21" i="13"/>
  <c r="Y12" i="13"/>
  <c r="AD12" i="13" s="1"/>
  <c r="AR12" i="13" s="1"/>
  <c r="BD15" i="13"/>
  <c r="Y16" i="13"/>
  <c r="AD16" i="13" s="1"/>
  <c r="AR16" i="13" s="1"/>
  <c r="BD19" i="13"/>
  <c r="Y20" i="13"/>
  <c r="AD20" i="13" s="1"/>
  <c r="AO14" i="12"/>
  <c r="AD19" i="12"/>
  <c r="AD20" i="12"/>
  <c r="AD15" i="12"/>
  <c r="AD16" i="12"/>
  <c r="AO21" i="12"/>
  <c r="AD12" i="12"/>
  <c r="AN19" i="12"/>
  <c r="BE15" i="12"/>
  <c r="BG17" i="12"/>
  <c r="BG21" i="12"/>
  <c r="AH12" i="12"/>
  <c r="AN12" i="12" s="1"/>
  <c r="BG12" i="12"/>
  <c r="BD13" i="12"/>
  <c r="BH13" i="12"/>
  <c r="BA11" i="12" s="1"/>
  <c r="Y14" i="12"/>
  <c r="AD14" i="12" s="1"/>
  <c r="AR14" i="12" s="1"/>
  <c r="BE14" i="12"/>
  <c r="AK15" i="12"/>
  <c r="AN15" i="12" s="1"/>
  <c r="BF15" i="12"/>
  <c r="AH16" i="12"/>
  <c r="AN16" i="12" s="1"/>
  <c r="BG16" i="12"/>
  <c r="BD17" i="12"/>
  <c r="BH17" i="12"/>
  <c r="Y18" i="12"/>
  <c r="AD18" i="12" s="1"/>
  <c r="AR18" i="12" s="1"/>
  <c r="BE18" i="12"/>
  <c r="AK19" i="12"/>
  <c r="BF19" i="12"/>
  <c r="AH20" i="12"/>
  <c r="AN20" i="12" s="1"/>
  <c r="BG20" i="12"/>
  <c r="BD21" i="12"/>
  <c r="BH21" i="12"/>
  <c r="BE19" i="12"/>
  <c r="BD12" i="12"/>
  <c r="Y13" i="12"/>
  <c r="AD13" i="12" s="1"/>
  <c r="AR13" i="12" s="1"/>
  <c r="BE13" i="12"/>
  <c r="BF14" i="12"/>
  <c r="AY11" i="12" s="1"/>
  <c r="BD16" i="12"/>
  <c r="Y17" i="12"/>
  <c r="AD17" i="12" s="1"/>
  <c r="AR17" i="12" s="1"/>
  <c r="BE17" i="12"/>
  <c r="BF18" i="12"/>
  <c r="BD20" i="12"/>
  <c r="Y21" i="12"/>
  <c r="AD21" i="12" s="1"/>
  <c r="AR21" i="12" s="1"/>
  <c r="BE21" i="12"/>
  <c r="BG13" i="12"/>
  <c r="BE12" i="12"/>
  <c r="BE16" i="12"/>
  <c r="AP13" i="6"/>
  <c r="AO13" i="6"/>
  <c r="AP17" i="6"/>
  <c r="AO17" i="6"/>
  <c r="AO21" i="6"/>
  <c r="Y14" i="6"/>
  <c r="AD14" i="6" s="1"/>
  <c r="BF14" i="6"/>
  <c r="BE14" i="6"/>
  <c r="AL15" i="6"/>
  <c r="AK15" i="6"/>
  <c r="BE15" i="6"/>
  <c r="BE16" i="6"/>
  <c r="AI16" i="6"/>
  <c r="AH16" i="6"/>
  <c r="AN16" i="6" s="1"/>
  <c r="AP16" i="6" s="1"/>
  <c r="BE20" i="6"/>
  <c r="AI12" i="6"/>
  <c r="AH12" i="6"/>
  <c r="AN12" i="6" s="1"/>
  <c r="AP12" i="6" s="1"/>
  <c r="BF13" i="6"/>
  <c r="BH13" i="6"/>
  <c r="BE13" i="6"/>
  <c r="AX11" i="6" s="1"/>
  <c r="Y13" i="6"/>
  <c r="AD13" i="6" s="1"/>
  <c r="BD13" i="6"/>
  <c r="BG14" i="6"/>
  <c r="BF17" i="6"/>
  <c r="BH17" i="6"/>
  <c r="BD17" i="6"/>
  <c r="BE17" i="6"/>
  <c r="Y17" i="6"/>
  <c r="AD17" i="6" s="1"/>
  <c r="AR17" i="6" s="1"/>
  <c r="BG17" i="6"/>
  <c r="BH18" i="6"/>
  <c r="BG21" i="6"/>
  <c r="BG12" i="6"/>
  <c r="BF15" i="6"/>
  <c r="AY11" i="6" s="1"/>
  <c r="BE18" i="6"/>
  <c r="AK19" i="6"/>
  <c r="AH20" i="6"/>
  <c r="AN20" i="6" s="1"/>
  <c r="BG20" i="6"/>
  <c r="BD21" i="6"/>
  <c r="BD12" i="6"/>
  <c r="BH12" i="6"/>
  <c r="AK14" i="6"/>
  <c r="AN14" i="6" s="1"/>
  <c r="AH15" i="6"/>
  <c r="AN15" i="6" s="1"/>
  <c r="BG15" i="6"/>
  <c r="BD16" i="6"/>
  <c r="BH16" i="6"/>
  <c r="AK18" i="6"/>
  <c r="AN18" i="6" s="1"/>
  <c r="BF18" i="6"/>
  <c r="AH19" i="6"/>
  <c r="AN19" i="6" s="1"/>
  <c r="BG19" i="6"/>
  <c r="BD20" i="6"/>
  <c r="BH20" i="6"/>
  <c r="Y21" i="6"/>
  <c r="AD21" i="6" s="1"/>
  <c r="AR21" i="6" s="1"/>
  <c r="BE21" i="6"/>
  <c r="BG16" i="6"/>
  <c r="BH21" i="6"/>
  <c r="Y12" i="6"/>
  <c r="AD12" i="6" s="1"/>
  <c r="AR12" i="6" s="1"/>
  <c r="BD15" i="6"/>
  <c r="Y16" i="6"/>
  <c r="AD16" i="6" s="1"/>
  <c r="AR16" i="6" s="1"/>
  <c r="BD19" i="6"/>
  <c r="Y20" i="6"/>
  <c r="AD20" i="6" s="1"/>
  <c r="C19" i="1"/>
  <c r="C18" i="1"/>
  <c r="C17" i="1"/>
  <c r="C16" i="1"/>
  <c r="C15" i="1"/>
  <c r="C14" i="1"/>
  <c r="C13" i="1"/>
  <c r="C12" i="1"/>
  <c r="C11" i="1"/>
  <c r="C10" i="1"/>
  <c r="D19" i="1" s="1"/>
  <c r="B19" i="1"/>
  <c r="B18" i="1"/>
  <c r="B17" i="1"/>
  <c r="B16" i="1"/>
  <c r="B15" i="1"/>
  <c r="B14" i="1"/>
  <c r="B13" i="1"/>
  <c r="B12" i="1"/>
  <c r="B11" i="1"/>
  <c r="AP19" i="5" l="1"/>
  <c r="AR19" i="5" s="1"/>
  <c r="AO19" i="5"/>
  <c r="AP15" i="5"/>
  <c r="AO15" i="5"/>
  <c r="AP20" i="5"/>
  <c r="AO20" i="5"/>
  <c r="AP16" i="5"/>
  <c r="AO16" i="5"/>
  <c r="AP12" i="5"/>
  <c r="AR12" i="5" s="1"/>
  <c r="AR24" i="5" s="1"/>
  <c r="G5" i="5" s="1"/>
  <c r="AO12" i="5"/>
  <c r="AO24" i="5" s="1"/>
  <c r="AR16" i="5"/>
  <c r="AR15" i="5"/>
  <c r="AW11" i="5"/>
  <c r="AZ11" i="5"/>
  <c r="AR20" i="5"/>
  <c r="AO18" i="9"/>
  <c r="AP18" i="9"/>
  <c r="AR18" i="9" s="1"/>
  <c r="AP15" i="9"/>
  <c r="AO15" i="9"/>
  <c r="AO19" i="9"/>
  <c r="AP19" i="9"/>
  <c r="AR19" i="9" s="1"/>
  <c r="AP20" i="9"/>
  <c r="AO20" i="9"/>
  <c r="AW11" i="9"/>
  <c r="AP17" i="9"/>
  <c r="AR17" i="9" s="1"/>
  <c r="AO17" i="9"/>
  <c r="AR20" i="9"/>
  <c r="AP14" i="9"/>
  <c r="AR14" i="9" s="1"/>
  <c r="AO14" i="9"/>
  <c r="AO24" i="9" s="1"/>
  <c r="AX11" i="9"/>
  <c r="BA11" i="9"/>
  <c r="AZ11" i="9"/>
  <c r="AP13" i="9"/>
  <c r="AO13" i="9"/>
  <c r="AR15" i="9"/>
  <c r="AR13" i="9"/>
  <c r="AP15" i="10"/>
  <c r="AO15" i="10"/>
  <c r="AP18" i="10"/>
  <c r="AR18" i="10" s="1"/>
  <c r="AO18" i="10"/>
  <c r="AP19" i="10"/>
  <c r="AO19" i="10"/>
  <c r="AP14" i="10"/>
  <c r="AR14" i="10" s="1"/>
  <c r="AO14" i="10"/>
  <c r="BA11" i="10"/>
  <c r="AW11" i="10"/>
  <c r="AP13" i="10"/>
  <c r="AO13" i="10"/>
  <c r="AO16" i="10"/>
  <c r="AR13" i="10"/>
  <c r="AR15" i="10"/>
  <c r="AR19" i="10"/>
  <c r="AR21" i="10"/>
  <c r="AO20" i="10"/>
  <c r="AP16" i="11"/>
  <c r="AO16" i="11"/>
  <c r="AP20" i="11"/>
  <c r="AO20" i="11"/>
  <c r="AP15" i="11"/>
  <c r="AO15" i="11"/>
  <c r="AO19" i="11"/>
  <c r="AP19" i="11"/>
  <c r="AR19" i="11" s="1"/>
  <c r="AZ11" i="11"/>
  <c r="AR15" i="11"/>
  <c r="AR16" i="11"/>
  <c r="BA11" i="11"/>
  <c r="AP14" i="11"/>
  <c r="AR14" i="11" s="1"/>
  <c r="AR24" i="11" s="1"/>
  <c r="G5" i="11" s="1"/>
  <c r="AO14" i="11"/>
  <c r="AR18" i="11"/>
  <c r="AR20" i="11"/>
  <c r="AP18" i="11"/>
  <c r="AO18" i="11"/>
  <c r="AO12" i="11"/>
  <c r="AO24" i="11" s="1"/>
  <c r="AO15" i="7"/>
  <c r="AP15" i="7"/>
  <c r="AR15" i="7" s="1"/>
  <c r="AO18" i="7"/>
  <c r="AP18" i="7"/>
  <c r="AR18" i="7" s="1"/>
  <c r="AP14" i="7"/>
  <c r="AR14" i="7" s="1"/>
  <c r="AR24" i="7" s="1"/>
  <c r="G5" i="7" s="1"/>
  <c r="AO14" i="7"/>
  <c r="AO24" i="7" s="1"/>
  <c r="AW11" i="7"/>
  <c r="AP19" i="7"/>
  <c r="AR19" i="7" s="1"/>
  <c r="AO19" i="7"/>
  <c r="AP17" i="7"/>
  <c r="AO17" i="7"/>
  <c r="AZ11" i="7"/>
  <c r="AR17" i="7"/>
  <c r="AO16" i="7"/>
  <c r="BA11" i="7"/>
  <c r="AO19" i="8"/>
  <c r="AP19" i="8"/>
  <c r="AR19" i="8" s="1"/>
  <c r="AR13" i="8"/>
  <c r="AO15" i="8"/>
  <c r="AP15" i="8"/>
  <c r="AR15" i="8" s="1"/>
  <c r="BA11" i="8"/>
  <c r="AP21" i="8"/>
  <c r="AR21" i="8" s="1"/>
  <c r="AO21" i="8"/>
  <c r="AO12" i="8"/>
  <c r="AP17" i="8"/>
  <c r="AR17" i="8" s="1"/>
  <c r="AO17" i="8"/>
  <c r="AZ11" i="8"/>
  <c r="AW11" i="8"/>
  <c r="AO20" i="8"/>
  <c r="AP13" i="8"/>
  <c r="AO13" i="8"/>
  <c r="AO16" i="8"/>
  <c r="AP19" i="13"/>
  <c r="AR19" i="13" s="1"/>
  <c r="AO19" i="13"/>
  <c r="AP15" i="13"/>
  <c r="AR15" i="13" s="1"/>
  <c r="AO15" i="13"/>
  <c r="AP18" i="13"/>
  <c r="AO18" i="13"/>
  <c r="BA11" i="13"/>
  <c r="AO14" i="13"/>
  <c r="AP14" i="13"/>
  <c r="AR14" i="13" s="1"/>
  <c r="AO24" i="13"/>
  <c r="AW11" i="13"/>
  <c r="AR18" i="13"/>
  <c r="AO20" i="13"/>
  <c r="AP17" i="13"/>
  <c r="AO17" i="13"/>
  <c r="AR20" i="13"/>
  <c r="AR17" i="13"/>
  <c r="AR24" i="13" s="1"/>
  <c r="G5" i="13" s="1"/>
  <c r="AO16" i="13"/>
  <c r="AP20" i="12"/>
  <c r="AO20" i="12"/>
  <c r="AP16" i="12"/>
  <c r="AO16" i="12"/>
  <c r="AP12" i="12"/>
  <c r="AO12" i="12"/>
  <c r="AO15" i="12"/>
  <c r="AP15" i="12"/>
  <c r="AR15" i="12" s="1"/>
  <c r="AP19" i="12"/>
  <c r="AO19" i="12"/>
  <c r="AR16" i="12"/>
  <c r="AR19" i="12"/>
  <c r="AX11" i="12"/>
  <c r="AW11" i="12"/>
  <c r="AZ11" i="12"/>
  <c r="AR12" i="12"/>
  <c r="AR20" i="12"/>
  <c r="AO19" i="6"/>
  <c r="AP19" i="6"/>
  <c r="AR19" i="6" s="1"/>
  <c r="AO18" i="6"/>
  <c r="AP18" i="6"/>
  <c r="AR18" i="6" s="1"/>
  <c r="AP15" i="6"/>
  <c r="AR15" i="6" s="1"/>
  <c r="AO15" i="6"/>
  <c r="AP20" i="6"/>
  <c r="AO20" i="6"/>
  <c r="AO14" i="6"/>
  <c r="AP14" i="6"/>
  <c r="AO12" i="6"/>
  <c r="AR13" i="6"/>
  <c r="AR24" i="6" s="1"/>
  <c r="G5" i="6" s="1"/>
  <c r="AO16" i="6"/>
  <c r="AW11" i="6"/>
  <c r="AR20" i="6"/>
  <c r="BA11" i="6"/>
  <c r="AZ11" i="6"/>
  <c r="AR14" i="6"/>
  <c r="D18" i="1"/>
  <c r="D14" i="1"/>
  <c r="D10" i="1"/>
  <c r="D17" i="1"/>
  <c r="D13" i="1"/>
  <c r="D16" i="1"/>
  <c r="D12" i="1"/>
  <c r="D15" i="1"/>
  <c r="D11" i="1"/>
  <c r="AR24" i="9" l="1"/>
  <c r="G5" i="9" s="1"/>
  <c r="AR24" i="10"/>
  <c r="G5" i="10" s="1"/>
  <c r="AO24" i="10"/>
  <c r="AR24" i="8"/>
  <c r="G5" i="8" s="1"/>
  <c r="AO24" i="8"/>
  <c r="AR24" i="12"/>
  <c r="G5" i="12" s="1"/>
  <c r="AO24" i="12"/>
  <c r="AO24" i="6"/>
  <c r="B21" i="1" l="1"/>
  <c r="B10" i="1" l="1"/>
  <c r="D6" i="1"/>
  <c r="E6" i="1"/>
  <c r="L13" i="2"/>
  <c r="M13" i="2"/>
  <c r="N13" i="2"/>
  <c r="O13" i="2"/>
  <c r="P13" i="2"/>
  <c r="Q13" i="2"/>
  <c r="L14" i="2"/>
  <c r="M14" i="2"/>
  <c r="N14" i="2"/>
  <c r="O14" i="2"/>
  <c r="P14" i="2"/>
  <c r="Q14" i="2"/>
  <c r="L15" i="2"/>
  <c r="R15" i="2" s="1"/>
  <c r="S15" i="2" s="1"/>
  <c r="M15" i="2"/>
  <c r="N15" i="2"/>
  <c r="O15" i="2"/>
  <c r="P15" i="2"/>
  <c r="Q15" i="2"/>
  <c r="L16" i="2"/>
  <c r="M16" i="2"/>
  <c r="N16" i="2"/>
  <c r="O16" i="2"/>
  <c r="P16" i="2"/>
  <c r="Q16" i="2"/>
  <c r="L17" i="2"/>
  <c r="M17" i="2"/>
  <c r="N17" i="2"/>
  <c r="O17" i="2"/>
  <c r="P17" i="2"/>
  <c r="Q17" i="2"/>
  <c r="L18" i="2"/>
  <c r="M18" i="2"/>
  <c r="N18" i="2"/>
  <c r="O18" i="2"/>
  <c r="P18" i="2"/>
  <c r="Q18" i="2"/>
  <c r="L19" i="2"/>
  <c r="M19" i="2"/>
  <c r="N19" i="2"/>
  <c r="O19" i="2"/>
  <c r="R19" i="2" s="1"/>
  <c r="S19" i="2" s="1"/>
  <c r="P19" i="2"/>
  <c r="Q19" i="2"/>
  <c r="L20" i="2"/>
  <c r="M20" i="2"/>
  <c r="N20" i="2"/>
  <c r="O20" i="2"/>
  <c r="P20" i="2"/>
  <c r="Q20" i="2"/>
  <c r="L21" i="2"/>
  <c r="M21" i="2"/>
  <c r="N21" i="2"/>
  <c r="O21" i="2"/>
  <c r="P21" i="2"/>
  <c r="Q21" i="2"/>
  <c r="Q12" i="2"/>
  <c r="P12" i="2"/>
  <c r="O12" i="2"/>
  <c r="N12" i="2"/>
  <c r="M12" i="2"/>
  <c r="L12" i="2"/>
  <c r="AY10" i="2"/>
  <c r="BH11" i="2"/>
  <c r="BG11" i="2"/>
  <c r="BF11" i="2"/>
  <c r="BE11" i="2"/>
  <c r="C17" i="3"/>
  <c r="D17" i="3" s="1"/>
  <c r="B17" i="3"/>
  <c r="AJ13" i="2"/>
  <c r="AL13" i="2" s="1"/>
  <c r="W12" i="2"/>
  <c r="X12" i="2"/>
  <c r="AA12" i="2"/>
  <c r="AB12" i="2" s="1"/>
  <c r="AF12" i="2"/>
  <c r="AG12" i="2"/>
  <c r="AH12" i="2" s="1"/>
  <c r="AJ12" i="2"/>
  <c r="AK12" i="2" s="1"/>
  <c r="W13" i="2"/>
  <c r="X13" i="2"/>
  <c r="AA13" i="2"/>
  <c r="AB13" i="2" s="1"/>
  <c r="AF13" i="2"/>
  <c r="AG13" i="2"/>
  <c r="AH13" i="2" s="1"/>
  <c r="W14" i="2"/>
  <c r="X14" i="2"/>
  <c r="AA14" i="2"/>
  <c r="AB14" i="2" s="1"/>
  <c r="AF14" i="2"/>
  <c r="AG14" i="2"/>
  <c r="AH14" i="2" s="1"/>
  <c r="AJ14" i="2"/>
  <c r="AK14" i="2" s="1"/>
  <c r="W15" i="2"/>
  <c r="X15" i="2"/>
  <c r="AA15" i="2"/>
  <c r="AB15" i="2" s="1"/>
  <c r="AF15" i="2"/>
  <c r="AG15" i="2"/>
  <c r="AI15" i="2" s="1"/>
  <c r="AJ15" i="2"/>
  <c r="AL15" i="2" s="1"/>
  <c r="W16" i="2"/>
  <c r="X16" i="2"/>
  <c r="AA16" i="2"/>
  <c r="AB16" i="2" s="1"/>
  <c r="AF16" i="2"/>
  <c r="AG16" i="2"/>
  <c r="AH16" i="2" s="1"/>
  <c r="AJ16" i="2"/>
  <c r="AK16" i="2" s="1"/>
  <c r="W17" i="2"/>
  <c r="X17" i="2"/>
  <c r="AA17" i="2"/>
  <c r="AB17" i="2" s="1"/>
  <c r="AF17" i="2"/>
  <c r="AG17" i="2"/>
  <c r="AI17" i="2" s="1"/>
  <c r="AJ17" i="2"/>
  <c r="AL17" i="2" s="1"/>
  <c r="W18" i="2"/>
  <c r="X18" i="2"/>
  <c r="AA18" i="2"/>
  <c r="AB18" i="2" s="1"/>
  <c r="AF18" i="2"/>
  <c r="AG18" i="2"/>
  <c r="AH18" i="2" s="1"/>
  <c r="AJ18" i="2"/>
  <c r="AK18" i="2" s="1"/>
  <c r="W19" i="2"/>
  <c r="Y19" i="2" s="1"/>
  <c r="X19" i="2"/>
  <c r="AA19" i="2"/>
  <c r="AB19" i="2" s="1"/>
  <c r="AF19" i="2"/>
  <c r="AG19" i="2"/>
  <c r="AI19" i="2" s="1"/>
  <c r="AJ19" i="2"/>
  <c r="AL19" i="2" s="1"/>
  <c r="W20" i="2"/>
  <c r="X20" i="2"/>
  <c r="AA20" i="2"/>
  <c r="AB20" i="2" s="1"/>
  <c r="AF20" i="2"/>
  <c r="AG20" i="2"/>
  <c r="AH20" i="2" s="1"/>
  <c r="AJ20" i="2"/>
  <c r="AK20" i="2" s="1"/>
  <c r="W21" i="2"/>
  <c r="Y21" i="2" s="1"/>
  <c r="X21" i="2"/>
  <c r="AA21" i="2"/>
  <c r="AB21" i="2" s="1"/>
  <c r="AF21" i="2"/>
  <c r="AG21" i="2"/>
  <c r="AI21" i="2" s="1"/>
  <c r="AJ21" i="2"/>
  <c r="AL21" i="2" s="1"/>
  <c r="U13" i="2"/>
  <c r="U14" i="2"/>
  <c r="U15" i="2"/>
  <c r="U16" i="2"/>
  <c r="U17" i="2"/>
  <c r="U18" i="2"/>
  <c r="U19" i="2"/>
  <c r="U20" i="2"/>
  <c r="U21" i="2"/>
  <c r="U12" i="2"/>
  <c r="Y20" i="2" l="1"/>
  <c r="Y18" i="2"/>
  <c r="Y16" i="2"/>
  <c r="Y14" i="2"/>
  <c r="AD14" i="2" s="1"/>
  <c r="Y17" i="2"/>
  <c r="Y15" i="2"/>
  <c r="R16" i="2"/>
  <c r="S16" i="2" s="1"/>
  <c r="R21" i="2"/>
  <c r="S21" i="2" s="1"/>
  <c r="R17" i="2"/>
  <c r="S17" i="2" s="1"/>
  <c r="BD12" i="2"/>
  <c r="Y12" i="2"/>
  <c r="AD12" i="2" s="1"/>
  <c r="R20" i="2"/>
  <c r="S20" i="2" s="1"/>
  <c r="R18" i="2"/>
  <c r="S18" i="2" s="1"/>
  <c r="Y13" i="2"/>
  <c r="AD13" i="2" s="1"/>
  <c r="R13" i="2"/>
  <c r="S13" i="2" s="1"/>
  <c r="R14" i="2"/>
  <c r="S14" i="2" s="1"/>
  <c r="R12" i="2"/>
  <c r="S12" i="2" s="1"/>
  <c r="BH21" i="2"/>
  <c r="BH18" i="2"/>
  <c r="BG16" i="2"/>
  <c r="BG20" i="2"/>
  <c r="BD14" i="2"/>
  <c r="BE17" i="2"/>
  <c r="BD21" i="2"/>
  <c r="BE15" i="2"/>
  <c r="BD16" i="2"/>
  <c r="BF15" i="2"/>
  <c r="BD20" i="2"/>
  <c r="BD15" i="2"/>
  <c r="BE14" i="2"/>
  <c r="BF20" i="2"/>
  <c r="BF16" i="2"/>
  <c r="BG12" i="2"/>
  <c r="BG19" i="2"/>
  <c r="BG15" i="2"/>
  <c r="BH20" i="2"/>
  <c r="BH16" i="2"/>
  <c r="BD19" i="2"/>
  <c r="BG18" i="2"/>
  <c r="BH19" i="2"/>
  <c r="BE13" i="2"/>
  <c r="BF19" i="2"/>
  <c r="BD18" i="2"/>
  <c r="BF12" i="2"/>
  <c r="BF18" i="2"/>
  <c r="BF14" i="2"/>
  <c r="BG21" i="2"/>
  <c r="BG17" i="2"/>
  <c r="BG13" i="2"/>
  <c r="BF21" i="2"/>
  <c r="BF17" i="2"/>
  <c r="BH17" i="2"/>
  <c r="E17" i="3"/>
  <c r="F17" i="3" s="1"/>
  <c r="AH19" i="2"/>
  <c r="AL12" i="2"/>
  <c r="AH17" i="2"/>
  <c r="AH15" i="2"/>
  <c r="AH21" i="2"/>
  <c r="AK21" i="2"/>
  <c r="AK19" i="2"/>
  <c r="AK17" i="2"/>
  <c r="AK15" i="2"/>
  <c r="AI12" i="2"/>
  <c r="AI20" i="2"/>
  <c r="AI18" i="2"/>
  <c r="AI16" i="2"/>
  <c r="AI14" i="2"/>
  <c r="AL20" i="2"/>
  <c r="AL18" i="2"/>
  <c r="AL16" i="2"/>
  <c r="AL14" i="2"/>
  <c r="AI13" i="2"/>
  <c r="AK13" i="2"/>
  <c r="AD21" i="2"/>
  <c r="AD19" i="2"/>
  <c r="AD17" i="2"/>
  <c r="AD15" i="2"/>
  <c r="AD20" i="2"/>
  <c r="AD18" i="2"/>
  <c r="AD16" i="2"/>
  <c r="AN15" i="2" l="1"/>
  <c r="AN13" i="2"/>
  <c r="AN18" i="2"/>
  <c r="AN16" i="2"/>
  <c r="AN20" i="2"/>
  <c r="AN12" i="2"/>
  <c r="AN14" i="2"/>
  <c r="AN21" i="2"/>
  <c r="AN19" i="2"/>
  <c r="AN17" i="2"/>
  <c r="AO20" i="2" l="1"/>
  <c r="AP20" i="2"/>
  <c r="AO19" i="2"/>
  <c r="AP19" i="2"/>
  <c r="AO16" i="2"/>
  <c r="AP16" i="2"/>
  <c r="AO17" i="2"/>
  <c r="AP17" i="2"/>
  <c r="AO18" i="2"/>
  <c r="AP18" i="2"/>
  <c r="AO21" i="2"/>
  <c r="AP21" i="2"/>
  <c r="AO14" i="2"/>
  <c r="AO15" i="2"/>
  <c r="AP15" i="2"/>
  <c r="AO12" i="2"/>
  <c r="AO13" i="2"/>
  <c r="AO24" i="2" l="1"/>
  <c r="BE18" i="2"/>
  <c r="BE16" i="2"/>
  <c r="BE20" i="2"/>
  <c r="BH15" i="2"/>
  <c r="BD17" i="2"/>
  <c r="BE21" i="2"/>
  <c r="BE19" i="2"/>
  <c r="AP12" i="2" l="1"/>
  <c r="AP13" i="2"/>
  <c r="BD13" i="2" s="1"/>
  <c r="AW11" i="2" s="1"/>
  <c r="AP14" i="2"/>
  <c r="AR14" i="2" s="1"/>
  <c r="BE12" i="2"/>
  <c r="AX11" i="2" s="1"/>
  <c r="BF13" i="2"/>
  <c r="AY11" i="2" s="1"/>
  <c r="BH13" i="2"/>
  <c r="BG14" i="2"/>
  <c r="AZ11" i="2" s="1"/>
  <c r="AR18" i="2"/>
  <c r="AR17" i="2"/>
  <c r="AR15" i="2"/>
  <c r="AR19" i="2"/>
  <c r="AR20" i="2"/>
  <c r="AR21" i="2"/>
  <c r="AR16" i="2"/>
  <c r="AR13" i="2" l="1"/>
  <c r="AR12" i="2"/>
  <c r="AR24" i="2" s="1"/>
  <c r="BH12" i="2"/>
  <c r="E11" i="1"/>
  <c r="BH14" i="2"/>
  <c r="BA11" i="2" s="1"/>
  <c r="E13" i="1" l="1"/>
  <c r="E18" i="1"/>
  <c r="E16" i="1"/>
  <c r="E10" i="1"/>
  <c r="G5" i="2"/>
  <c r="E19" i="1" l="1"/>
  <c r="E17" i="1"/>
  <c r="E12" i="1"/>
  <c r="E15" i="1"/>
  <c r="E14" i="1"/>
</calcChain>
</file>

<file path=xl/sharedStrings.xml><?xml version="1.0" encoding="utf-8"?>
<sst xmlns="http://schemas.openxmlformats.org/spreadsheetml/2006/main" count="653" uniqueCount="90">
  <si>
    <t>Kontraktens varighet (eksl. opsjon)</t>
  </si>
  <si>
    <t/>
  </si>
  <si>
    <t>Startdato</t>
  </si>
  <si>
    <t>Sluttdato</t>
  </si>
  <si>
    <t>Antall</t>
  </si>
  <si>
    <t xml:space="preserve">Før opp registreringsnummere for kjøretøy                                    </t>
  </si>
  <si>
    <t>Kommentarer / tilleggsopplysninger</t>
  </si>
  <si>
    <t xml:space="preserve">Type                                             </t>
  </si>
  <si>
    <t xml:space="preserve">Drivstoffteknologi                                    </t>
  </si>
  <si>
    <t xml:space="preserve">Hybridteknologi                                  </t>
  </si>
  <si>
    <t xml:space="preserve">Skal brukes hele kontraktsperioden                             </t>
  </si>
  <si>
    <t xml:space="preserve">Startdato                      </t>
  </si>
  <si>
    <t xml:space="preserve">Sluttdato                  </t>
  </si>
  <si>
    <t>Leverandør 1</t>
  </si>
  <si>
    <t xml:space="preserve">LISTE OVER KJØRETØY </t>
  </si>
  <si>
    <t>Kopier inn leverandørens besvarelse i cellene under</t>
  </si>
  <si>
    <t>(Skriv inn navn på leverandør her)</t>
  </si>
  <si>
    <t>Batterielektrisk / hydrogen</t>
  </si>
  <si>
    <t>Elsykkel</t>
  </si>
  <si>
    <t>Biogass</t>
  </si>
  <si>
    <t>HVO / biodiesel / bioetanol</t>
  </si>
  <si>
    <t>Diesel / bensin / naturgass</t>
  </si>
  <si>
    <t>Poeng</t>
  </si>
  <si>
    <t xml:space="preserve">Hybrid-teknologi                                  </t>
  </si>
  <si>
    <t>Drivstoff-teknologi + hybrid poeng</t>
  </si>
  <si>
    <t>Antall måneder</t>
  </si>
  <si>
    <t>Måned x Antall kjøretøy</t>
  </si>
  <si>
    <t>Dato            vekting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</si>
  <si>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</si>
  <si>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</si>
  <si>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</si>
  <si>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</si>
  <si>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</si>
  <si>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</si>
  <si>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</si>
  <si>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</si>
  <si>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</si>
  <si>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</si>
  <si>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</si>
  <si>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</si>
  <si>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Måned</t>
  </si>
  <si>
    <t>Nr</t>
  </si>
  <si>
    <t>Start måned</t>
  </si>
  <si>
    <t>Start                år</t>
  </si>
  <si>
    <t>Antall år</t>
  </si>
  <si>
    <t>Slutt måned</t>
  </si>
  <si>
    <t>Slutt                år</t>
  </si>
  <si>
    <t>Sum</t>
  </si>
  <si>
    <t xml:space="preserve">Hybrid-teknologi        poeng                                 </t>
  </si>
  <si>
    <t>Drivstoff-teknologi          poeng</t>
  </si>
  <si>
    <t>Drivstoffteknologi</t>
  </si>
  <si>
    <t>Det må ikke gjøres endringer på denne siden</t>
  </si>
  <si>
    <t>Siste dato for tildelingskriteriet</t>
  </si>
  <si>
    <t>Korrigert sluttdato</t>
  </si>
  <si>
    <t>Andel av tiden de ulike teknologiene skal benyttes</t>
  </si>
  <si>
    <t>Resultater fra tabellen under kan inngå som del av meddelsesbrev.</t>
  </si>
  <si>
    <t>Forklaring til poengberegningen</t>
  </si>
  <si>
    <t>Nullutslipp</t>
  </si>
  <si>
    <t>Øvrig biodrivstoff</t>
  </si>
  <si>
    <t>Fossilt drivstoff</t>
  </si>
  <si>
    <t>Andel av tiden drivstoffteknologiene skal benyttes under kontraktsforholdet</t>
  </si>
  <si>
    <t>Karakter</t>
  </si>
  <si>
    <t>underkriteriene legges sammen før det gjøres en oppjustering til beste poengcore (10 poeng).</t>
  </si>
  <si>
    <t>For "justert poeng" over er det brukt en lineær metode.</t>
  </si>
  <si>
    <t>(A) EVALUERINGSKJEMA - LISTE OVER KJØRETØY, VARE- OG TJENESTEANSKAFFELSE (ELSYKKEL)</t>
  </si>
  <si>
    <t>Karakter:</t>
  </si>
  <si>
    <t>Feilmelding betyr at det mangler informasjon i en eller flere celler som behøves for å gjennomføre beregninger.</t>
  </si>
  <si>
    <t>Kontroll av          leverandørens besvarelse</t>
  </si>
  <si>
    <t>POENGBEREGNING</t>
  </si>
  <si>
    <t>Karakter beregning</t>
  </si>
  <si>
    <t>Poeng/karakter beregnes automatisk. Se resultat i Ark: Resultater</t>
  </si>
  <si>
    <t>Variant (A)</t>
  </si>
  <si>
    <r>
      <t xml:space="preserve">EVALUERINGSKJEMA - LISTE OVER KJØRETØY                                                                     </t>
    </r>
    <r>
      <rPr>
        <sz val="11"/>
        <color theme="1"/>
        <rFont val="Oslo Sans Office"/>
      </rPr>
      <t>Poengberegningsskjema for vare- og tjenesteanskaffelser (inkl. elsykkel)</t>
    </r>
  </si>
  <si>
    <t>Leverandør 2</t>
  </si>
  <si>
    <t>Leverandør 3</t>
  </si>
  <si>
    <t>Leverandør 4</t>
  </si>
  <si>
    <t>Leverandør 5</t>
  </si>
  <si>
    <t>Leverandør 6</t>
  </si>
  <si>
    <t>Leverandør 7</t>
  </si>
  <si>
    <t>Leverandør 8</t>
  </si>
  <si>
    <t>Leverandør 9</t>
  </si>
  <si>
    <t>Leverandør 10</t>
  </si>
  <si>
    <t>Leverandør</t>
  </si>
  <si>
    <t>Justert poeng</t>
  </si>
  <si>
    <t>Tips!</t>
  </si>
  <si>
    <t>Bruk "Lim inn verdier" når leverandørenes besvarelser limes inn i de ulike arkene.</t>
  </si>
  <si>
    <t>Bruk "Lim inn verdier" ved kopiering.</t>
  </si>
  <si>
    <t>Oppdatert: 22.9.2020</t>
  </si>
  <si>
    <t>Versjon: 1.1</t>
  </si>
  <si>
    <t xml:space="preserve">Hvis det evalueres på flere underkriterier enn kjøretøy for tildelingskriterium "Miljø", må karakterene fra de ulike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</si>
</sst>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Oslo Sans Office"/>
    </font>
    <font>
      <sz val="10"/>
      <name val="Arial"/>
      <family val="2"/>
    </font>
    <font>
      <sz val="10"/>
      <color theme="1"/>
      <name val="Oslo Sans Office"/>
    </font>
    <font>
      <b/>
      <sz val="10"/>
      <color theme="0"/>
      <name val="Oslo Sans Office"/>
    </font>
    <font>
      <sz val="10"/>
      <color rgb="FFFF0000"/>
      <name val="Oslo Sans Office"/>
    </font>
    <font>
      <b/>
      <sz val="10"/>
      <color rgb="FFFF0000"/>
      <name val="Oslo Sans Office"/>
    </font>
    <font>
      <sz val="10"/>
      <name val="Oslo Sans Office"/>
    </font>
    <font>
      <b/>
      <sz val="16"/>
      <color theme="1"/>
      <name val="Oslo Sans Office"/>
    </font>
    <font>
      <b/>
      <sz val="11"/>
      <color theme="1"/>
      <name val="Oslo Sans Office"/>
    </font>
    <font>
      <u/>
      <sz val="10"/>
      <color theme="10"/>
      <name val="Oslo Sans Office"/>
    </font>
    <font>
      <b/>
      <i/>
      <sz val="10"/>
      <color rgb="FFFF0000"/>
      <name val="Oslo Sans Office"/>
    </font>
    <font>
      <sz val="11"/>
      <color theme="1"/>
      <name val="Oslo Sans Office"/>
    </font>
    <font>
      <b/>
      <sz val="12"/>
      <color theme="1"/>
      <name val="Oslo Sans Office"/>
    </font>
    <font>
      <b/>
      <sz val="11"/>
      <color theme="0"/>
      <name val="Oslo Sans Office"/>
    </font>
    <font>
      <b/>
      <sz val="11"/>
      <name val="Oslo Sans Office"/>
    </font>
    <font>
      <i/>
      <sz val="11"/>
      <color theme="1"/>
      <name val="Oslo Sans Office"/>
    </font>
    <font>
      <sz val="11"/>
      <name val="Oslo Sans Office"/>
    </font>
    <font>
      <sz val="12"/>
      <color theme="1"/>
      <name val="Oslo Sans Office"/>
    </font>
    <font>
      <sz val="9"/>
      <color theme="1"/>
      <name val="Oslo Sans Office"/>
    </font>
    <font>
      <b/>
      <sz val="9"/>
      <color theme="0"/>
      <name val="Oslo Sans Office"/>
    </font>
    <font>
      <b/>
      <sz val="9"/>
      <name val="Oslo Sans Office"/>
    </font>
    <font>
      <sz val="9"/>
      <name val="Oslo Sans Office"/>
    </font>
    <font>
      <sz val="9"/>
      <color theme="0" tint="-0.249977111117893"/>
      <name val="Oslo Sans Office"/>
    </font>
    <font>
      <b/>
      <sz val="9"/>
      <color theme="0" tint="-0.249977111117893"/>
      <name val="Oslo Sans Office"/>
    </font>
    <font>
      <i/>
      <sz val="11"/>
      <color rgb="FFFF0000"/>
      <name val="Oslo Sans Office"/>
    </font>
    <font>
      <i/>
      <sz val="8"/>
      <color theme="1"/>
      <name val="Oslo Sans Office"/>
    </font>
    <font>
      <b/>
      <sz val="14"/>
      <color theme="1"/>
      <name val="Oslo Sans Office"/>
    </font>
    <font>
      <i/>
      <sz val="12"/>
      <color theme="1"/>
      <name val="Oslo Sans Office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34B4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</cellStyleXfs>
  <cellXfs count="168">
    <xf numFmtId="0" fontId="0" fillId="0" borderId="0" xfId="0"/>
    <xf numFmtId="0" fontId="19" fillId="0" borderId="0" xfId="0" applyFont="1"/>
    <xf numFmtId="0" fontId="14" fillId="0" borderId="0" xfId="0" applyFont="1" applyFill="1" applyAlignment="1">
      <alignment vertical="center"/>
    </xf>
    <xf numFmtId="0" fontId="19" fillId="0" borderId="0" xfId="0" applyFont="1" applyFill="1" applyAlignment="1">
      <alignment wrapText="1"/>
    </xf>
    <xf numFmtId="0" fontId="9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12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13" fillId="0" borderId="0" xfId="0" applyFont="1" applyFill="1"/>
    <xf numFmtId="0" fontId="19" fillId="0" borderId="0" xfId="0" applyFont="1" applyFill="1"/>
    <xf numFmtId="0" fontId="2" fillId="0" borderId="0" xfId="0" applyFont="1" applyFill="1" applyAlignment="1">
      <alignment horizontal="center" wrapText="1"/>
    </xf>
    <xf numFmtId="0" fontId="13" fillId="0" borderId="0" xfId="0" applyFont="1" applyFill="1" applyBorder="1"/>
    <xf numFmtId="0" fontId="19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8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0" borderId="0" xfId="0" applyFont="1"/>
    <xf numFmtId="0" fontId="5" fillId="7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indent="1"/>
    </xf>
    <xf numFmtId="0" fontId="5" fillId="6" borderId="0" xfId="0" applyFont="1" applyFill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3" fillId="0" borderId="0" xfId="0" applyFont="1"/>
    <xf numFmtId="0" fontId="13" fillId="0" borderId="0" xfId="0" applyFont="1" applyBorder="1"/>
    <xf numFmtId="0" fontId="2" fillId="2" borderId="8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13" fillId="9" borderId="0" xfId="0" applyFont="1" applyFill="1"/>
    <xf numFmtId="0" fontId="19" fillId="9" borderId="0" xfId="0" applyFont="1" applyFill="1"/>
    <xf numFmtId="0" fontId="20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Fill="1"/>
    <xf numFmtId="9" fontId="22" fillId="0" borderId="1" xfId="1" applyFont="1" applyFill="1" applyBorder="1" applyAlignment="1">
      <alignment horizontal="center" vertical="center"/>
    </xf>
    <xf numFmtId="9" fontId="22" fillId="0" borderId="1" xfId="1" applyFont="1" applyFill="1" applyBorder="1" applyAlignment="1">
      <alignment horizontal="center" vertical="center" wrapText="1"/>
    </xf>
    <xf numFmtId="9" fontId="23" fillId="0" borderId="1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9" fontId="16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9" fontId="18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Fill="1"/>
    <xf numFmtId="0" fontId="13" fillId="0" borderId="0" xfId="0" applyFont="1" applyFill="1" applyBorder="1"/>
    <xf numFmtId="0" fontId="13" fillId="9" borderId="0" xfId="0" applyFont="1" applyFill="1"/>
    <xf numFmtId="0" fontId="4" fillId="0" borderId="1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9" fontId="13" fillId="0" borderId="0" xfId="0" applyNumberFormat="1" applyFont="1"/>
    <xf numFmtId="0" fontId="30" fillId="0" borderId="0" xfId="0" applyFont="1" applyFill="1" applyBorder="1"/>
    <xf numFmtId="2" fontId="31" fillId="0" borderId="0" xfId="0" applyNumberFormat="1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indent="1"/>
    </xf>
    <xf numFmtId="0" fontId="13" fillId="0" borderId="17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horizontal="left" vertical="center" indent="1"/>
    </xf>
    <xf numFmtId="0" fontId="13" fillId="0" borderId="0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5" fillId="3" borderId="2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14" fillId="2" borderId="2" xfId="0" applyFont="1" applyFill="1" applyBorder="1" applyAlignment="1">
      <alignment horizontal="left" vertical="center" indent="1"/>
    </xf>
    <xf numFmtId="0" fontId="14" fillId="2" borderId="12" xfId="0" applyFont="1" applyFill="1" applyBorder="1" applyAlignment="1">
      <alignment horizontal="left" vertical="center" inden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5" xfId="0" applyFont="1" applyFill="1" applyBorder="1" applyAlignment="1">
      <alignment horizontal="left" vertical="center" wrapText="1"/>
    </xf>
    <xf numFmtId="0" fontId="21" fillId="4" borderId="1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4" borderId="9" xfId="0" applyNumberFormat="1" applyFont="1" applyFill="1" applyBorder="1" applyAlignment="1">
      <alignment horizontal="left" vertical="center" wrapText="1"/>
    </xf>
    <xf numFmtId="0" fontId="5" fillId="4" borderId="11" xfId="0" applyNumberFormat="1" applyFont="1" applyFill="1" applyBorder="1" applyAlignment="1">
      <alignment horizontal="left" vertical="center" wrapText="1"/>
    </xf>
    <xf numFmtId="0" fontId="5" fillId="4" borderId="10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</cellXfs>
  <cellStyles count="4">
    <cellStyle name="Hyperkobling" xfId="3" builtinId="8" customBuiltin="1"/>
    <cellStyle name="Normal" xfId="0" builtinId="0"/>
    <cellStyle name="Normal 10" xfId="2"/>
    <cellStyle name="Prosent" xfId="1" builtinId="5"/>
  </cellStyles>
  <dxfs count="544"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fgColor auto="1"/>
          <bgColor theme="0" tint="-0.499984740745262"/>
        </patternFill>
      </fill>
    </dxf>
    <dxf>
      <font>
        <color rgb="FFFF0000"/>
      </font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fgColor auto="1"/>
          <bgColor theme="0" tint="-0.499984740745262"/>
        </patternFill>
      </fill>
    </dxf>
    <dxf>
      <font>
        <color rgb="FFFF0000"/>
      </font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fgColor auto="1"/>
          <bgColor theme="0" tint="-0.499984740745262"/>
        </patternFill>
      </fill>
    </dxf>
    <dxf>
      <font>
        <color rgb="FFFF0000"/>
      </font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fgColor auto="1"/>
          <bgColor theme="0" tint="-0.499984740745262"/>
        </patternFill>
      </fill>
    </dxf>
    <dxf>
      <font>
        <color rgb="FFFF0000"/>
      </font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fgColor auto="1"/>
          <bgColor theme="0" tint="-0.499984740745262"/>
        </patternFill>
      </fill>
    </dxf>
    <dxf>
      <font>
        <color rgb="FFFF0000"/>
      </font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fgColor auto="1"/>
          <bgColor theme="0" tint="-0.499984740745262"/>
        </patternFill>
      </fill>
    </dxf>
    <dxf>
      <font>
        <color rgb="FFFF0000"/>
      </font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fgColor auto="1"/>
          <bgColor theme="0" tint="-0.499984740745262"/>
        </patternFill>
      </fill>
    </dxf>
    <dxf>
      <font>
        <color rgb="FFFF0000"/>
      </font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fgColor auto="1"/>
          <bgColor theme="0" tint="-0.499984740745262"/>
        </patternFill>
      </fill>
    </dxf>
    <dxf>
      <font>
        <color rgb="FFFF0000"/>
      </font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fgColor auto="1"/>
          <bgColor theme="0" tint="-0.499984740745262"/>
        </patternFill>
      </fill>
    </dxf>
    <dxf>
      <font>
        <color rgb="FFFF0000"/>
      </font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fgColor auto="1"/>
          <bgColor theme="0" tint="-0.499984740745262"/>
        </patternFill>
      </fill>
    </dxf>
    <dxf>
      <font>
        <color rgb="FFFF0000"/>
      </font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fgColor auto="1"/>
          <bgColor theme="0" tint="-0.499984740745262"/>
        </patternFill>
      </fill>
    </dxf>
    <dxf>
      <font>
        <color rgb="FFFF0000"/>
      </font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0.499984740745262"/>
      </font>
      <fill>
        <patternFill patternType="lightTrellis">
          <bgColor theme="0" tint="-0.499984740745262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34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1310640</xdr:colOff>
      <xdr:row>0</xdr:row>
      <xdr:rowOff>0</xdr:rowOff>
    </xdr:from>
    <xdr:to>
      <xdr:col>4</xdr:col>
      <xdr:colOff>1426382</xdr:colOff>
      <xdr:row>1</xdr:row>
      <xdr:rowOff>721282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7040" y="0"/>
          <a:ext cx="1624502" cy="94988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29</xdr:row>
      <xdr:rowOff>28575</xdr:rowOff>
    </xdr:from>
    <xdr:to>
      <xdr:col>2</xdr:col>
      <xdr:colOff>1263840</xdr:colOff>
      <xdr:row>32</xdr:row>
      <xdr:rowOff>95250</xdr:rowOff>
    </xdr:to>
    <xdr:pic>
      <xdr:nvPicPr>
        <xdr:cNvPr id="3" name="Bild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7791450"/>
          <a:ext cx="242589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34B45"/>
  </sheetPr>
  <dimension ref="B2:G33"/>
  <sheetViews>
    <sheetView showGridLines="0" tabSelected="1" workbookViewId="0">
      <selection activeCell="D5" sqref="D5"/>
    </sheetView>
  </sheetViews>
  <sheetFormatPr baseColWidth="10" defaultColWidth="11.44140625" defaultRowHeight="18" customHeight="1" x14ac:dyDescent="0.3"/>
  <cols>
    <col min="1" max="1" width="2.88671875" style="102" customWidth="1"/>
    <col min="2" max="2" width="18.5546875" style="102" customWidth="1"/>
    <col min="3" max="3" width="58.5546875" style="102" customWidth="1"/>
    <col min="4" max="5" width="21.44140625" style="102" customWidth="1"/>
    <col min="6" max="16384" width="11.44140625" style="102"/>
  </cols>
  <sheetData>
    <row r="2" spans="2:7" s="107" customFormat="1" ht="90" customHeight="1" x14ac:dyDescent="0.3">
      <c r="B2" s="146" t="s">
        <v>72</v>
      </c>
      <c r="C2" s="146"/>
      <c r="D2" s="146"/>
      <c r="E2" s="146"/>
    </row>
    <row r="3" spans="2:7" s="101" customFormat="1" ht="18" customHeight="1" x14ac:dyDescent="0.3">
      <c r="B3" s="147" t="s">
        <v>71</v>
      </c>
      <c r="C3" s="147"/>
      <c r="D3" s="143" t="s">
        <v>0</v>
      </c>
      <c r="E3" s="144"/>
    </row>
    <row r="4" spans="2:7" ht="18" customHeight="1" x14ac:dyDescent="0.3">
      <c r="B4" s="103" t="s">
        <v>87</v>
      </c>
      <c r="C4" s="104"/>
      <c r="D4" s="96" t="s">
        <v>2</v>
      </c>
      <c r="E4" s="96" t="s">
        <v>3</v>
      </c>
    </row>
    <row r="5" spans="2:7" ht="18" customHeight="1" x14ac:dyDescent="0.35">
      <c r="B5" s="102" t="s">
        <v>88</v>
      </c>
      <c r="D5" s="97"/>
      <c r="E5" s="97"/>
    </row>
    <row r="6" spans="2:7" ht="18" customHeight="1" x14ac:dyDescent="0.3">
      <c r="B6" s="100"/>
      <c r="D6" s="105" t="str">
        <f>IF(D5=0,"↑ Dato må fylles ut ↑","")</f>
        <v>↑ Dato må fylles ut ↑</v>
      </c>
      <c r="E6" s="105" t="str">
        <f>IF(E5=0,"↑ Dato må fylles ut ↑","")</f>
        <v>↑ Dato må fylles ut ↑</v>
      </c>
    </row>
    <row r="7" spans="2:7" ht="18" customHeight="1" x14ac:dyDescent="0.3">
      <c r="B7" s="100"/>
    </row>
    <row r="8" spans="2:7" ht="18" customHeight="1" x14ac:dyDescent="0.3">
      <c r="B8" s="100"/>
    </row>
    <row r="9" spans="2:7" ht="24.6" customHeight="1" x14ac:dyDescent="0.3">
      <c r="B9" s="141" t="s">
        <v>82</v>
      </c>
      <c r="C9" s="142"/>
      <c r="D9" s="98" t="s">
        <v>61</v>
      </c>
      <c r="E9" s="99" t="s">
        <v>83</v>
      </c>
    </row>
    <row r="10" spans="2:7" ht="18" customHeight="1" x14ac:dyDescent="0.25">
      <c r="B10" s="111" t="str">
        <f>Lev.1!B5</f>
        <v>Leverandør 1</v>
      </c>
      <c r="C10" s="111" t="str">
        <f>Lev.1!C5</f>
        <v>(Skriv inn navn på leverandør her)</v>
      </c>
      <c r="D10" s="106">
        <f>IF(C10="(Skriv inn navn på leverandør her)",0,Lev.1!AR24)</f>
        <v>0</v>
      </c>
      <c r="E10" s="106">
        <f>IF(D10=0,0,D10*(10/MAX($D$10:$D$19)))</f>
        <v>0</v>
      </c>
      <c r="G10" s="128"/>
    </row>
    <row r="11" spans="2:7" ht="18" customHeight="1" x14ac:dyDescent="0.3">
      <c r="B11" s="111" t="str">
        <f>Lev.2!B5</f>
        <v>Leverandør 2</v>
      </c>
      <c r="C11" s="111" t="str">
        <f>Lev.2!C5</f>
        <v>(Skriv inn navn på leverandør her)</v>
      </c>
      <c r="D11" s="106">
        <f>IF(C10="(Skriv inn navn på leverandør her)",0,Lev.2!AR24)</f>
        <v>0</v>
      </c>
      <c r="E11" s="106">
        <f t="shared" ref="E11:E19" si="0">IF(D11=0,0,D11*(10/MAX($D$10:$D$19)))</f>
        <v>0</v>
      </c>
      <c r="G11" s="129"/>
    </row>
    <row r="12" spans="2:7" ht="18" customHeight="1" x14ac:dyDescent="0.3">
      <c r="B12" s="111" t="str">
        <f>Lev.3!B5</f>
        <v>Leverandør 3</v>
      </c>
      <c r="C12" s="111" t="str">
        <f>Lev.3!C5</f>
        <v>(Skriv inn navn på leverandør her)</v>
      </c>
      <c r="D12" s="106">
        <f>IF(C10="(Skriv inn navn på leverandør her)",0,Lev.3!AR24)</f>
        <v>0</v>
      </c>
      <c r="E12" s="106">
        <f t="shared" si="0"/>
        <v>0</v>
      </c>
    </row>
    <row r="13" spans="2:7" ht="18" customHeight="1" x14ac:dyDescent="0.3">
      <c r="B13" s="111" t="str">
        <f>Lev.4!B5</f>
        <v>Leverandør 4</v>
      </c>
      <c r="C13" s="111" t="str">
        <f>Lev.4!C5</f>
        <v>(Skriv inn navn på leverandør her)</v>
      </c>
      <c r="D13" s="106">
        <f>IF(C10="(Skriv inn navn på leverandør her)",0,Lev.4!AR24)</f>
        <v>0</v>
      </c>
      <c r="E13" s="106">
        <f t="shared" si="0"/>
        <v>0</v>
      </c>
    </row>
    <row r="14" spans="2:7" ht="18" customHeight="1" x14ac:dyDescent="0.3">
      <c r="B14" s="111" t="str">
        <f>Lev.5!B5</f>
        <v>Leverandør 5</v>
      </c>
      <c r="C14" s="111" t="str">
        <f>Lev.5!C5</f>
        <v>(Skriv inn navn på leverandør her)</v>
      </c>
      <c r="D14" s="106">
        <f>IF(C10="(Skriv inn navn på leverandør her)",0,Lev.5!AR24)</f>
        <v>0</v>
      </c>
      <c r="E14" s="106">
        <f t="shared" si="0"/>
        <v>0</v>
      </c>
    </row>
    <row r="15" spans="2:7" ht="18" customHeight="1" x14ac:dyDescent="0.3">
      <c r="B15" s="111" t="str">
        <f>Lev.6!B5</f>
        <v>Leverandør 6</v>
      </c>
      <c r="C15" s="111" t="str">
        <f>Lev.6!C5</f>
        <v>(Skriv inn navn på leverandør her)</v>
      </c>
      <c r="D15" s="106">
        <f>IF(C10="(Skriv inn navn på leverandør her)",0,Lev.6!AR24)</f>
        <v>0</v>
      </c>
      <c r="E15" s="106">
        <f t="shared" si="0"/>
        <v>0</v>
      </c>
    </row>
    <row r="16" spans="2:7" ht="18" customHeight="1" x14ac:dyDescent="0.3">
      <c r="B16" s="111" t="str">
        <f>Lev.7!B5</f>
        <v>Leverandør 7</v>
      </c>
      <c r="C16" s="111" t="str">
        <f>Lev.7!C5</f>
        <v>(Skriv inn navn på leverandør her)</v>
      </c>
      <c r="D16" s="106">
        <f>IF(C10="(Skriv inn navn på leverandør her)",0,Lev.7!AR24)</f>
        <v>0</v>
      </c>
      <c r="E16" s="106">
        <f t="shared" si="0"/>
        <v>0</v>
      </c>
    </row>
    <row r="17" spans="2:5" ht="18" customHeight="1" x14ac:dyDescent="0.3">
      <c r="B17" s="111" t="str">
        <f>Lev.8!B5</f>
        <v>Leverandør 8</v>
      </c>
      <c r="C17" s="111" t="str">
        <f>Lev.8!C5</f>
        <v>(Skriv inn navn på leverandør her)</v>
      </c>
      <c r="D17" s="106">
        <f>IF(C10="(Skriv inn navn på leverandør her)",0,Lev.8!AR24)</f>
        <v>0</v>
      </c>
      <c r="E17" s="106">
        <f t="shared" si="0"/>
        <v>0</v>
      </c>
    </row>
    <row r="18" spans="2:5" ht="18" customHeight="1" x14ac:dyDescent="0.3">
      <c r="B18" s="111" t="str">
        <f>Lev.9!B5</f>
        <v>Leverandør 9</v>
      </c>
      <c r="C18" s="111" t="str">
        <f>Lev.9!C5</f>
        <v>(Skriv inn navn på leverandør her)</v>
      </c>
      <c r="D18" s="106">
        <f>IF(C10="(Skriv inn navn på leverandør her)",0,Lev.9!AR24)</f>
        <v>0</v>
      </c>
      <c r="E18" s="106">
        <f t="shared" si="0"/>
        <v>0</v>
      </c>
    </row>
    <row r="19" spans="2:5" ht="18" customHeight="1" x14ac:dyDescent="0.3">
      <c r="B19" s="111" t="str">
        <f>Lev.10!B5</f>
        <v>Leverandør 10</v>
      </c>
      <c r="C19" s="111" t="str">
        <f>Lev.10!C5</f>
        <v>(Skriv inn navn på leverandør her)</v>
      </c>
      <c r="D19" s="106">
        <f>IF(C10="(Skriv inn navn på leverandør her)",0,Lev.10!AR24)</f>
        <v>0</v>
      </c>
      <c r="E19" s="106">
        <f t="shared" si="0"/>
        <v>0</v>
      </c>
    </row>
    <row r="21" spans="2:5" ht="29.4" customHeight="1" x14ac:dyDescent="0.25">
      <c r="B21" s="145" t="str">
        <f>IF(E5&gt;Inndata!D13,"NB! Fra 1.1.2025 skal det kun benyttes nullutslipp eller biogasskjøretøy,                                                                                     evalueringen vil derfor gjelde til og med 31.12.2024 (dette gjøres automatisk).","")</f>
        <v/>
      </c>
      <c r="C21" s="145"/>
      <c r="D21" s="145"/>
      <c r="E21" s="145"/>
    </row>
    <row r="23" spans="2:5" ht="18" customHeight="1" x14ac:dyDescent="0.3">
      <c r="B23" s="102" t="s">
        <v>89</v>
      </c>
    </row>
    <row r="24" spans="2:5" ht="18" customHeight="1" x14ac:dyDescent="0.3">
      <c r="B24" s="102" t="s">
        <v>62</v>
      </c>
    </row>
    <row r="25" spans="2:5" ht="18" customHeight="1" x14ac:dyDescent="0.3">
      <c r="B25" s="102" t="s">
        <v>63</v>
      </c>
    </row>
    <row r="28" spans="2:5" ht="18" customHeight="1" x14ac:dyDescent="0.25">
      <c r="B28" s="130" t="s">
        <v>84</v>
      </c>
      <c r="C28" s="131"/>
      <c r="D28" s="132"/>
    </row>
    <row r="29" spans="2:5" ht="18" customHeight="1" x14ac:dyDescent="0.3">
      <c r="B29" s="133" t="s">
        <v>85</v>
      </c>
      <c r="C29" s="134"/>
      <c r="D29" s="135"/>
    </row>
    <row r="30" spans="2:5" ht="18" customHeight="1" x14ac:dyDescent="0.25">
      <c r="B30" s="136"/>
      <c r="C30" s="134"/>
      <c r="D30" s="135"/>
    </row>
    <row r="31" spans="2:5" ht="18" customHeight="1" x14ac:dyDescent="0.3">
      <c r="B31" s="136"/>
      <c r="C31" s="134"/>
      <c r="D31" s="135"/>
    </row>
    <row r="32" spans="2:5" ht="18" customHeight="1" x14ac:dyDescent="0.3">
      <c r="B32" s="136"/>
      <c r="C32" s="134"/>
      <c r="D32" s="135"/>
    </row>
    <row r="33" spans="2:4" ht="18" customHeight="1" x14ac:dyDescent="0.3">
      <c r="B33" s="137"/>
      <c r="C33" s="138"/>
      <c r="D33" s="139"/>
    </row>
  </sheetData>
  <mergeCells count="5">
    <mergeCell ref="B9:C9"/>
    <mergeCell ref="D3:E3"/>
    <mergeCell ref="B21:E21"/>
    <mergeCell ref="B2:E2"/>
    <mergeCell ref="B3:C3"/>
  </mergeCells>
  <conditionalFormatting sqref="B10:E19">
    <cfRule type="expression" dxfId="543" priority="4">
      <formula>$C10="(Skriv inn navn på leverandør her)"</formula>
    </cfRule>
  </conditionalFormatting>
  <conditionalFormatting sqref="D5:E5">
    <cfRule type="cellIs" dxfId="542" priority="3" operator="equal">
      <formula>0</formula>
    </cfRule>
  </conditionalFormatting>
  <conditionalFormatting sqref="E10:E19">
    <cfRule type="cellIs" dxfId="541" priority="1" operator="equal">
      <formula>10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17" customWidth="1"/>
    <col min="2" max="2" width="20.88671875" style="117" customWidth="1"/>
    <col min="3" max="3" width="20" style="117" customWidth="1"/>
    <col min="4" max="4" width="26.5546875" style="117" customWidth="1"/>
    <col min="5" max="5" width="17.109375" style="117" customWidth="1"/>
    <col min="6" max="6" width="20" style="117" customWidth="1"/>
    <col min="7" max="8" width="11.44140625" style="117" customWidth="1"/>
    <col min="9" max="9" width="57" style="117" customWidth="1"/>
    <col min="10" max="10" width="67.33203125" style="117" customWidth="1"/>
    <col min="11" max="11" width="11.44140625" style="117" customWidth="1"/>
    <col min="12" max="18" width="2.109375" style="117" customWidth="1"/>
    <col min="19" max="19" width="6.44140625" style="117" customWidth="1"/>
    <col min="20" max="20" width="1.33203125" style="117" customWidth="1"/>
    <col min="21" max="21" width="11.109375" style="117" customWidth="1"/>
    <col min="22" max="22" width="1.33203125" style="119" customWidth="1"/>
    <col min="23" max="23" width="11.33203125" style="117" customWidth="1"/>
    <col min="24" max="24" width="26.88671875" style="117" customWidth="1"/>
    <col min="25" max="25" width="11.33203125" style="117" customWidth="1"/>
    <col min="26" max="26" width="1.33203125" style="119" customWidth="1"/>
    <col min="27" max="27" width="11.109375" style="117" customWidth="1"/>
    <col min="28" max="28" width="11.33203125" style="117" customWidth="1"/>
    <col min="29" max="29" width="1.33203125" style="119" customWidth="1"/>
    <col min="30" max="30" width="15.5546875" style="117" customWidth="1"/>
    <col min="31" max="31" width="1.33203125" style="119" customWidth="1"/>
    <col min="32" max="32" width="18.88671875" style="117" customWidth="1"/>
    <col min="33" max="33" width="11.33203125" style="117" customWidth="1"/>
    <col min="34" max="35" width="8.5546875" style="117" customWidth="1"/>
    <col min="36" max="36" width="11.44140625" style="117"/>
    <col min="37" max="38" width="8.5546875" style="117" customWidth="1"/>
    <col min="39" max="39" width="1" style="119" customWidth="1"/>
    <col min="40" max="42" width="11.33203125" style="117" customWidth="1"/>
    <col min="43" max="43" width="1.33203125" style="118" customWidth="1"/>
    <col min="44" max="44" width="14.44140625" style="117" customWidth="1"/>
    <col min="45" max="45" width="11.44140625" style="117"/>
    <col min="46" max="46" width="1.44140625" style="117" customWidth="1"/>
    <col min="47" max="47" width="11.44140625" style="118" customWidth="1"/>
    <col min="48" max="48" width="48.33203125" style="117" customWidth="1"/>
    <col min="49" max="53" width="22.6640625" style="117" customWidth="1"/>
    <col min="54" max="54" width="16.5546875" style="117" customWidth="1"/>
    <col min="55" max="55" width="11.109375" style="78" customWidth="1"/>
    <col min="56" max="59" width="11.109375" style="114" hidden="1" customWidth="1"/>
    <col min="60" max="60" width="11.109375" style="78" hidden="1" customWidth="1"/>
    <col min="61" max="16384" width="11.44140625" style="117"/>
  </cols>
  <sheetData>
    <row r="1" spans="1:60" s="54" customFormat="1" ht="17.399999999999999" customHeight="1" x14ac:dyDescent="0.3">
      <c r="A1" s="52"/>
      <c r="B1" s="52" t="s">
        <v>64</v>
      </c>
      <c r="C1" s="52"/>
      <c r="D1" s="52"/>
      <c r="E1" s="52"/>
      <c r="F1" s="52"/>
      <c r="G1" s="52"/>
      <c r="H1" s="52"/>
      <c r="I1" s="52"/>
      <c r="J1" s="52"/>
      <c r="K1" s="52"/>
      <c r="L1" s="52" t="s">
        <v>64</v>
      </c>
      <c r="M1" s="52"/>
      <c r="N1" s="52"/>
      <c r="O1" s="52"/>
      <c r="P1" s="52"/>
      <c r="Q1" s="52"/>
      <c r="R1" s="52"/>
      <c r="S1" s="52"/>
      <c r="T1" s="52"/>
      <c r="U1" s="52"/>
      <c r="V1" s="53"/>
      <c r="W1" s="52"/>
      <c r="X1" s="52"/>
      <c r="Y1" s="52"/>
      <c r="Z1" s="53"/>
      <c r="AA1" s="52"/>
      <c r="AB1" s="52"/>
      <c r="AC1" s="53"/>
      <c r="AD1" s="52"/>
      <c r="AE1" s="53"/>
      <c r="AF1" s="52"/>
      <c r="AG1" s="52"/>
      <c r="AH1" s="52"/>
      <c r="AI1" s="52"/>
      <c r="AJ1" s="52"/>
      <c r="AK1" s="52"/>
      <c r="AL1" s="52"/>
      <c r="AM1" s="53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C1" s="79"/>
      <c r="BD1" s="79"/>
      <c r="BE1" s="79"/>
      <c r="BF1" s="79"/>
      <c r="BG1" s="79"/>
      <c r="BH1" s="79"/>
    </row>
    <row r="2" spans="1:60" ht="17.399999999999999" customHeight="1" x14ac:dyDescent="0.4">
      <c r="AT2" s="120"/>
    </row>
    <row r="3" spans="1:60" ht="30" customHeight="1" x14ac:dyDescent="0.4">
      <c r="B3" s="152" t="s">
        <v>14</v>
      </c>
      <c r="C3" s="152"/>
      <c r="D3" s="152"/>
      <c r="E3" s="152"/>
      <c r="F3" s="152"/>
      <c r="G3" s="152"/>
      <c r="H3" s="152"/>
      <c r="I3" s="152"/>
      <c r="J3" s="152"/>
      <c r="K3" s="31"/>
      <c r="L3" s="6"/>
      <c r="AT3" s="120"/>
    </row>
    <row r="4" spans="1:60" ht="17.399999999999999" customHeight="1" x14ac:dyDescent="0.4">
      <c r="B4" s="10"/>
      <c r="C4" s="10"/>
      <c r="D4" s="9"/>
      <c r="E4" s="140"/>
      <c r="F4" s="140"/>
      <c r="G4" s="140"/>
      <c r="H4" s="140"/>
      <c r="I4" s="140"/>
      <c r="J4" s="140"/>
      <c r="K4" s="31"/>
      <c r="L4" s="116" t="s">
        <v>68</v>
      </c>
      <c r="M4" s="122"/>
      <c r="N4" s="122"/>
      <c r="O4" s="122"/>
      <c r="P4" s="122"/>
      <c r="Q4" s="122"/>
      <c r="AT4" s="120"/>
    </row>
    <row r="5" spans="1:60" s="1" customFormat="1" ht="30" customHeight="1" x14ac:dyDescent="0.45">
      <c r="B5" s="51" t="s">
        <v>80</v>
      </c>
      <c r="C5" s="153" t="s">
        <v>16</v>
      </c>
      <c r="D5" s="154"/>
      <c r="E5" s="2"/>
      <c r="F5" s="108" t="s">
        <v>65</v>
      </c>
      <c r="G5" s="109">
        <f>AR24</f>
        <v>0</v>
      </c>
      <c r="H5" s="2"/>
      <c r="I5" s="2"/>
      <c r="J5" s="2"/>
      <c r="K5" s="3"/>
      <c r="L5" s="115" t="s">
        <v>70</v>
      </c>
      <c r="M5" s="122"/>
      <c r="N5" s="122"/>
      <c r="O5" s="122"/>
      <c r="P5" s="122"/>
      <c r="Q5" s="122"/>
      <c r="V5" s="20"/>
      <c r="Z5" s="20"/>
      <c r="AC5" s="20"/>
      <c r="AE5" s="20"/>
      <c r="AM5" s="20"/>
      <c r="AQ5" s="17"/>
      <c r="AT5" s="77"/>
      <c r="AU5" s="17"/>
      <c r="BC5" s="78"/>
      <c r="BD5" s="114"/>
      <c r="BE5" s="114"/>
      <c r="BF5" s="114"/>
      <c r="BG5" s="114"/>
      <c r="BH5" s="78"/>
    </row>
    <row r="6" spans="1:60" ht="17.399999999999999" customHeight="1" x14ac:dyDescent="0.4">
      <c r="B6" s="30"/>
      <c r="C6" s="30"/>
      <c r="D6" s="30"/>
      <c r="E6" s="30"/>
      <c r="F6" s="30"/>
      <c r="G6" s="30"/>
      <c r="H6" s="30"/>
      <c r="I6" s="30"/>
      <c r="J6" s="30"/>
      <c r="K6" s="7"/>
      <c r="L6" s="29"/>
      <c r="AT6" s="120"/>
    </row>
    <row r="7" spans="1:60" ht="17.399999999999999" customHeight="1" x14ac:dyDescent="0.4">
      <c r="B7" s="94" t="s">
        <v>15</v>
      </c>
      <c r="C7" s="30"/>
      <c r="D7" s="30"/>
      <c r="E7" s="30"/>
      <c r="F7" s="30"/>
      <c r="G7" s="30"/>
      <c r="H7" s="30"/>
      <c r="I7" s="30"/>
      <c r="J7" s="30"/>
      <c r="K7" s="7"/>
      <c r="L7" s="29"/>
      <c r="AP7" s="127"/>
      <c r="AT7" s="120"/>
      <c r="AV7" s="112" t="s">
        <v>56</v>
      </c>
      <c r="BD7" s="78"/>
    </row>
    <row r="8" spans="1:60" ht="17.399999999999999" customHeight="1" x14ac:dyDescent="0.4">
      <c r="B8" s="94" t="s">
        <v>86</v>
      </c>
      <c r="C8" s="30"/>
      <c r="D8" s="30"/>
      <c r="E8" s="30"/>
      <c r="F8" s="30"/>
      <c r="G8" s="30"/>
      <c r="H8" s="30"/>
      <c r="I8" s="30"/>
      <c r="J8" s="30"/>
      <c r="K8" s="7"/>
      <c r="L8" s="148" t="s">
        <v>66</v>
      </c>
      <c r="M8" s="148"/>
      <c r="N8" s="148"/>
      <c r="O8" s="148"/>
      <c r="P8" s="148"/>
      <c r="Q8" s="148"/>
      <c r="R8" s="148"/>
      <c r="S8" s="148"/>
      <c r="AT8" s="120"/>
      <c r="AV8" s="117" t="s">
        <v>55</v>
      </c>
    </row>
    <row r="9" spans="1:60" ht="17.399999999999999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7"/>
      <c r="L9" s="148"/>
      <c r="M9" s="148"/>
      <c r="N9" s="148"/>
      <c r="O9" s="148"/>
      <c r="P9" s="148"/>
      <c r="Q9" s="148"/>
      <c r="R9" s="148"/>
      <c r="S9" s="148"/>
      <c r="AT9" s="120"/>
      <c r="BC9" s="117"/>
      <c r="BD9" s="117"/>
      <c r="BE9" s="117"/>
      <c r="BF9" s="117"/>
      <c r="BG9" s="117"/>
      <c r="BH9" s="117"/>
    </row>
    <row r="10" spans="1:60" ht="17.399999999999999" customHeight="1" x14ac:dyDescent="0.4">
      <c r="B10" s="28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7"/>
      <c r="L10" s="149"/>
      <c r="M10" s="149"/>
      <c r="N10" s="149"/>
      <c r="O10" s="149"/>
      <c r="P10" s="149"/>
      <c r="Q10" s="149"/>
      <c r="R10" s="149"/>
      <c r="S10" s="149"/>
      <c r="U10" s="28">
        <v>1</v>
      </c>
      <c r="V10" s="21"/>
      <c r="W10" s="28">
        <v>2</v>
      </c>
      <c r="X10" s="28">
        <v>3</v>
      </c>
      <c r="Y10" s="28"/>
      <c r="Z10" s="21"/>
      <c r="AA10" s="28">
        <v>4</v>
      </c>
      <c r="AB10" s="28"/>
      <c r="AC10" s="21"/>
      <c r="AD10" s="28"/>
      <c r="AE10" s="21"/>
      <c r="AF10" s="28">
        <v>5</v>
      </c>
      <c r="AG10" s="28">
        <v>6</v>
      </c>
      <c r="AH10" s="28"/>
      <c r="AI10" s="28"/>
      <c r="AJ10" s="28">
        <v>7</v>
      </c>
      <c r="AK10" s="28"/>
      <c r="AL10" s="28"/>
      <c r="AM10" s="21"/>
      <c r="AN10" s="28"/>
      <c r="AO10" s="28"/>
      <c r="AP10" s="28"/>
      <c r="AQ10" s="18"/>
      <c r="AR10" s="28"/>
      <c r="AT10" s="120"/>
      <c r="AW10" s="86" t="s">
        <v>18</v>
      </c>
      <c r="AX10" s="87" t="s">
        <v>57</v>
      </c>
      <c r="AY10" s="87" t="str">
        <f>Inndata!$B$6</f>
        <v>Biogass</v>
      </c>
      <c r="AZ10" s="87" t="s">
        <v>58</v>
      </c>
      <c r="BA10" s="87" t="s">
        <v>59</v>
      </c>
      <c r="BD10" s="150" t="s">
        <v>54</v>
      </c>
      <c r="BE10" s="150"/>
      <c r="BF10" s="150"/>
      <c r="BG10" s="150"/>
      <c r="BH10" s="150"/>
    </row>
    <row r="11" spans="1:60" ht="48" customHeight="1" x14ac:dyDescent="0.4">
      <c r="B11" s="32" t="s">
        <v>4</v>
      </c>
      <c r="C11" s="33" t="s">
        <v>7</v>
      </c>
      <c r="D11" s="33" t="s">
        <v>8</v>
      </c>
      <c r="E11" s="33" t="s">
        <v>9</v>
      </c>
      <c r="F11" s="33" t="s">
        <v>10</v>
      </c>
      <c r="G11" s="32" t="s">
        <v>11</v>
      </c>
      <c r="H11" s="32" t="s">
        <v>12</v>
      </c>
      <c r="I11" s="34" t="s">
        <v>5</v>
      </c>
      <c r="J11" s="34" t="s">
        <v>6</v>
      </c>
      <c r="K11" s="7"/>
      <c r="L11" s="155" t="s">
        <v>67</v>
      </c>
      <c r="M11" s="156"/>
      <c r="N11" s="156"/>
      <c r="O11" s="156"/>
      <c r="P11" s="156"/>
      <c r="Q11" s="156"/>
      <c r="R11" s="156"/>
      <c r="S11" s="157"/>
      <c r="U11" s="32" t="s">
        <v>4</v>
      </c>
      <c r="V11" s="22"/>
      <c r="W11" s="32" t="s">
        <v>7</v>
      </c>
      <c r="X11" s="32" t="s">
        <v>8</v>
      </c>
      <c r="Y11" s="36" t="s">
        <v>49</v>
      </c>
      <c r="Z11" s="22"/>
      <c r="AA11" s="32" t="s">
        <v>23</v>
      </c>
      <c r="AB11" s="36" t="s">
        <v>48</v>
      </c>
      <c r="AC11" s="22"/>
      <c r="AD11" s="36" t="s">
        <v>24</v>
      </c>
      <c r="AE11" s="22"/>
      <c r="AF11" s="32" t="s">
        <v>10</v>
      </c>
      <c r="AG11" s="32" t="s">
        <v>11</v>
      </c>
      <c r="AH11" s="36" t="s">
        <v>42</v>
      </c>
      <c r="AI11" s="36" t="s">
        <v>43</v>
      </c>
      <c r="AJ11" s="32" t="s">
        <v>12</v>
      </c>
      <c r="AK11" s="36" t="s">
        <v>45</v>
      </c>
      <c r="AL11" s="36" t="s">
        <v>46</v>
      </c>
      <c r="AM11" s="22"/>
      <c r="AN11" s="36" t="s">
        <v>25</v>
      </c>
      <c r="AO11" s="36" t="s">
        <v>26</v>
      </c>
      <c r="AP11" s="36" t="s">
        <v>27</v>
      </c>
      <c r="AQ11" s="22"/>
      <c r="AR11" s="36" t="s">
        <v>69</v>
      </c>
      <c r="AT11" s="120"/>
      <c r="AV11" s="88" t="s">
        <v>60</v>
      </c>
      <c r="AW11" s="89">
        <f>SUM(BD12:BD21)</f>
        <v>0</v>
      </c>
      <c r="AX11" s="89">
        <f>SUM(BE12:BE21)</f>
        <v>0</v>
      </c>
      <c r="AY11" s="89">
        <f>SUM(BF12:BF21)</f>
        <v>0</v>
      </c>
      <c r="AZ11" s="89">
        <f>SUM(BG12:BG21)</f>
        <v>0</v>
      </c>
      <c r="BA11" s="89">
        <f>SUM(BH12:BH21)</f>
        <v>0</v>
      </c>
      <c r="BC11" s="81"/>
      <c r="BD11" s="82" t="s">
        <v>18</v>
      </c>
      <c r="BE11" s="83" t="str">
        <f>Inndata!$B$5</f>
        <v>Batterielektrisk / hydrogen</v>
      </c>
      <c r="BF11" s="83" t="str">
        <f>Inndata!$B$6</f>
        <v>Biogass</v>
      </c>
      <c r="BG11" s="83" t="str">
        <f>Inndata!$B$7</f>
        <v>HVO / biodiesel / bioetanol</v>
      </c>
      <c r="BH11" s="83" t="str">
        <f>Inndata!$B$8</f>
        <v>Diesel / bensin / naturgass</v>
      </c>
    </row>
    <row r="12" spans="1:60" ht="17.399999999999999" customHeight="1" x14ac:dyDescent="0.4">
      <c r="B12" s="124"/>
      <c r="C12" s="124"/>
      <c r="D12" s="124"/>
      <c r="E12" s="5"/>
      <c r="F12" s="124"/>
      <c r="G12" s="124"/>
      <c r="H12" s="124"/>
      <c r="I12" s="121"/>
      <c r="J12" s="125"/>
      <c r="K12" s="8" t="s">
        <v>1</v>
      </c>
      <c r="L12" s="91">
        <f>IF(B12&gt;0,1,0)</f>
        <v>0</v>
      </c>
      <c r="M12" s="91">
        <f>IF(C12=0,0,1)</f>
        <v>0</v>
      </c>
      <c r="N12" s="91">
        <f>IF(C12="Elsykkel",1,IF(D12=0,0,1))</f>
        <v>0</v>
      </c>
      <c r="O12" s="91">
        <f>IF(F12=0,0,1)</f>
        <v>0</v>
      </c>
      <c r="P12" s="92">
        <f>IF(AND(F12=0,G12=0),0,IF(AND(F12="Nei",G12=0),0,1))</f>
        <v>0</v>
      </c>
      <c r="Q12" s="92">
        <f>IF(AND(F12=0,G12=0),0,IF(AND(F12="Nei",H12=0),0,1))</f>
        <v>0</v>
      </c>
      <c r="R12" s="92">
        <f>SUM(L12:Q12)</f>
        <v>0</v>
      </c>
      <c r="S12" s="93">
        <f>IF(R12=6,"OK",IF(R12=0,0,"FEIL"))</f>
        <v>0</v>
      </c>
      <c r="U12" s="124">
        <f>B12</f>
        <v>0</v>
      </c>
      <c r="V12" s="24"/>
      <c r="W12" s="124">
        <f t="shared" ref="W12:X21" si="0">C12</f>
        <v>0</v>
      </c>
      <c r="X12" s="124">
        <f t="shared" si="0"/>
        <v>0</v>
      </c>
      <c r="Y12" s="123">
        <f>IF(W12="Elsykkel",10,VLOOKUP(X12,Inndata!$B$5:$D$9,3,FALSE))</f>
        <v>0</v>
      </c>
      <c r="Z12" s="23"/>
      <c r="AA12" s="124">
        <f t="shared" ref="AA12:AA21" si="1">E12</f>
        <v>0</v>
      </c>
      <c r="AB12" s="124">
        <f>IF(AA12=0,0,IF(AA12="Nei",0,1))</f>
        <v>0</v>
      </c>
      <c r="AC12" s="23"/>
      <c r="AD12" s="124">
        <f>IF(Y12+AB12&gt;10,10,Y12+AB12)</f>
        <v>0</v>
      </c>
      <c r="AE12" s="23"/>
      <c r="AF12" s="25">
        <f t="shared" ref="AF12:AG21" si="2">F12</f>
        <v>0</v>
      </c>
      <c r="AG12" s="25">
        <f t="shared" si="2"/>
        <v>0</v>
      </c>
      <c r="AH12" s="25">
        <f>IF(AG12=0,0,VLOOKUP(LEFT(AG12,3),Inndata!$B$21:$C$32,2,FALSE))</f>
        <v>0</v>
      </c>
      <c r="AI12" s="25">
        <f>IF(AG12=0,0,MID(AG12,6,4))</f>
        <v>0</v>
      </c>
      <c r="AJ12" s="25">
        <f t="shared" ref="AJ12:AJ21" si="3">H12</f>
        <v>0</v>
      </c>
      <c r="AK12" s="25">
        <f>IF(AJ12=0,0,VLOOKUP(LEFT(AJ12,3),Inndata!$B$21:$C$32,2,FALSE))</f>
        <v>0</v>
      </c>
      <c r="AL12" s="25">
        <f>IF(AJ12=0,0,MID(AJ12,6,4))</f>
        <v>0</v>
      </c>
      <c r="AM12" s="23"/>
      <c r="AN12" s="124">
        <f>IF(AF12="Ja",Inndata!$F$17,IF(OR(AH12=0,AK12=0),0,(AL12-AI12)*12+(AK12-AH12)))</f>
        <v>0</v>
      </c>
      <c r="AO12" s="124">
        <f>U12*AN12</f>
        <v>0</v>
      </c>
      <c r="AP12" s="46">
        <f>IF(AN12=0,0,AO12/$AO$24)</f>
        <v>0</v>
      </c>
      <c r="AQ12" s="23"/>
      <c r="AR12" s="48">
        <f>AD12*AP12</f>
        <v>0</v>
      </c>
      <c r="AT12" s="120"/>
      <c r="BC12" s="81"/>
      <c r="BD12" s="84">
        <f t="shared" ref="BD12:BD21" si="4">IF(W12=$BD$11,AP12,0)</f>
        <v>0</v>
      </c>
      <c r="BE12" s="84">
        <f t="shared" ref="BE12:BE21" si="5">IF(W12=$BD$11,0,IF(X12=$BE$11,AP12,0))</f>
        <v>0</v>
      </c>
      <c r="BF12" s="84">
        <f t="shared" ref="BF12:BF21" si="6">IF(W12=$BD$11,0,IF(X12=$BF$11,AP12,0))</f>
        <v>0</v>
      </c>
      <c r="BG12" s="84">
        <f t="shared" ref="BG12:BG21" si="7">IF(W12=$BD$11,0,IF(X12=$BG$11,AP12,0))</f>
        <v>0</v>
      </c>
      <c r="BH12" s="84">
        <f t="shared" ref="BH12:BH21" si="8">IF(W12=$BD$11,0,IF(X12=$BH$11,AP12,0))</f>
        <v>0</v>
      </c>
    </row>
    <row r="13" spans="1:60" ht="17.399999999999999" customHeight="1" x14ac:dyDescent="0.4">
      <c r="B13" s="95"/>
      <c r="C13" s="95"/>
      <c r="D13" s="95"/>
      <c r="E13" s="13"/>
      <c r="F13" s="95"/>
      <c r="G13" s="95"/>
      <c r="H13" s="95"/>
      <c r="I13" s="14"/>
      <c r="J13" s="12"/>
      <c r="K13" s="8" t="s">
        <v>1</v>
      </c>
      <c r="L13" s="91">
        <f t="shared" ref="L13:L21" si="9">IF(B13&gt;0,1,0)</f>
        <v>0</v>
      </c>
      <c r="M13" s="91">
        <f t="shared" ref="M13:M21" si="10">IF(C13=0,0,1)</f>
        <v>0</v>
      </c>
      <c r="N13" s="91">
        <f t="shared" ref="N13:N21" si="11">IF(C13="Elsykkel",1,IF(D13=0,0,1))</f>
        <v>0</v>
      </c>
      <c r="O13" s="91">
        <f t="shared" ref="O13:O21" si="12">IF(F13=0,0,1)</f>
        <v>0</v>
      </c>
      <c r="P13" s="92">
        <f t="shared" ref="P13:P21" si="13">IF(AND(F13=0,G13=0),0,IF(AND(F13="Nei",G13=0),0,1))</f>
        <v>0</v>
      </c>
      <c r="Q13" s="92">
        <f t="shared" ref="Q13:Q21" si="14">IF(AND(F13=0,G13=0),0,IF(AND(F13="Nei",H13=0),0,1))</f>
        <v>0</v>
      </c>
      <c r="R13" s="92">
        <f t="shared" ref="R13:R21" si="15">SUM(L13:Q13)</f>
        <v>0</v>
      </c>
      <c r="S13" s="93">
        <f t="shared" ref="S13:S21" si="16">IF(R13=6,"OK",IF(R13=0,0,"FEIL"))</f>
        <v>0</v>
      </c>
      <c r="U13" s="95">
        <f t="shared" ref="U13:U21" si="17">B13</f>
        <v>0</v>
      </c>
      <c r="V13" s="23"/>
      <c r="W13" s="95">
        <f t="shared" si="0"/>
        <v>0</v>
      </c>
      <c r="X13" s="95">
        <f t="shared" si="0"/>
        <v>0</v>
      </c>
      <c r="Y13" s="95">
        <f>IF(W13="Elsykkel",10,VLOOKUP(X13,Inndata!$B$5:$D$9,3,FALSE))</f>
        <v>0</v>
      </c>
      <c r="Z13" s="23"/>
      <c r="AA13" s="95">
        <f t="shared" si="1"/>
        <v>0</v>
      </c>
      <c r="AB13" s="95">
        <f t="shared" ref="AB13:AB21" si="18">IF(AA13=0,0,IF(AA13="Nei",0,1))</f>
        <v>0</v>
      </c>
      <c r="AC13" s="23"/>
      <c r="AD13" s="95">
        <f t="shared" ref="AD13:AD21" si="19">IF(Y13+AB13&gt;10,10,Y13+AB13)</f>
        <v>0</v>
      </c>
      <c r="AE13" s="23"/>
      <c r="AF13" s="26">
        <f t="shared" si="2"/>
        <v>0</v>
      </c>
      <c r="AG13" s="26">
        <f t="shared" si="2"/>
        <v>0</v>
      </c>
      <c r="AH13" s="26">
        <f>IF(AG13=0,0,VLOOKUP(LEFT(AG13,3),Inndata!$B$21:$C$32,2,FALSE))</f>
        <v>0</v>
      </c>
      <c r="AI13" s="26">
        <f t="shared" ref="AI13:AI21" si="20">IF(AG13=0,0,MID(AG13,6,4))</f>
        <v>0</v>
      </c>
      <c r="AJ13" s="26">
        <f t="shared" si="3"/>
        <v>0</v>
      </c>
      <c r="AK13" s="26">
        <f>IF(AJ13=0,0,VLOOKUP(LEFT(AJ13,3),Inndata!$B$21:$C$32,2,FALSE))</f>
        <v>0</v>
      </c>
      <c r="AL13" s="26">
        <f t="shared" ref="AL13:AL21" si="21">IF(AJ13=0,0,MID(AJ13,6,4))</f>
        <v>0</v>
      </c>
      <c r="AM13" s="23"/>
      <c r="AN13" s="95">
        <f>IF(AF13="Ja",Inndata!$F$17,IF(OR(AH13=0,AK13=0),0,(AL13-AI13)*12+(AK13-AH13)))</f>
        <v>0</v>
      </c>
      <c r="AO13" s="95">
        <f t="shared" ref="AO13:AO21" si="22">U13*AN13</f>
        <v>0</v>
      </c>
      <c r="AP13" s="47">
        <f t="shared" ref="AP13:AP21" si="23">IF(AN13=0,0,AO13/$AO$24)</f>
        <v>0</v>
      </c>
      <c r="AQ13" s="23"/>
      <c r="AR13" s="126">
        <f t="shared" ref="AR13:AR21" si="24">AD13*AP13</f>
        <v>0</v>
      </c>
      <c r="AT13" s="120"/>
      <c r="AV13" s="90"/>
      <c r="AW13" s="55"/>
      <c r="AX13" s="55"/>
      <c r="AY13" s="55"/>
      <c r="AZ13" s="55"/>
      <c r="BA13" s="55"/>
      <c r="BC13" s="81"/>
      <c r="BD13" s="84">
        <f t="shared" si="4"/>
        <v>0</v>
      </c>
      <c r="BE13" s="84">
        <f t="shared" si="5"/>
        <v>0</v>
      </c>
      <c r="BF13" s="84">
        <f t="shared" si="6"/>
        <v>0</v>
      </c>
      <c r="BG13" s="84">
        <f t="shared" si="7"/>
        <v>0</v>
      </c>
      <c r="BH13" s="84">
        <f t="shared" si="8"/>
        <v>0</v>
      </c>
    </row>
    <row r="14" spans="1:60" ht="17.399999999999999" customHeight="1" x14ac:dyDescent="0.4">
      <c r="B14" s="124"/>
      <c r="C14" s="124"/>
      <c r="D14" s="124"/>
      <c r="E14" s="5"/>
      <c r="F14" s="124"/>
      <c r="G14" s="124"/>
      <c r="H14" s="124"/>
      <c r="I14" s="121"/>
      <c r="J14" s="125"/>
      <c r="K14" s="8" t="s">
        <v>1</v>
      </c>
      <c r="L14" s="91">
        <f t="shared" si="9"/>
        <v>0</v>
      </c>
      <c r="M14" s="91">
        <f t="shared" si="10"/>
        <v>0</v>
      </c>
      <c r="N14" s="91">
        <f t="shared" si="11"/>
        <v>0</v>
      </c>
      <c r="O14" s="91">
        <f t="shared" si="12"/>
        <v>0</v>
      </c>
      <c r="P14" s="92">
        <f t="shared" si="13"/>
        <v>0</v>
      </c>
      <c r="Q14" s="92">
        <f t="shared" si="14"/>
        <v>0</v>
      </c>
      <c r="R14" s="92">
        <f t="shared" si="15"/>
        <v>0</v>
      </c>
      <c r="S14" s="93">
        <f t="shared" si="16"/>
        <v>0</v>
      </c>
      <c r="U14" s="124">
        <f t="shared" si="17"/>
        <v>0</v>
      </c>
      <c r="V14" s="23"/>
      <c r="W14" s="124">
        <f t="shared" si="0"/>
        <v>0</v>
      </c>
      <c r="X14" s="124">
        <f t="shared" si="0"/>
        <v>0</v>
      </c>
      <c r="Y14" s="123">
        <f>IF(W14="Elsykkel",10,VLOOKUP(X14,Inndata!$B$5:$D$9,3,FALSE))</f>
        <v>0</v>
      </c>
      <c r="Z14" s="23"/>
      <c r="AA14" s="124">
        <f t="shared" si="1"/>
        <v>0</v>
      </c>
      <c r="AB14" s="124">
        <f t="shared" si="18"/>
        <v>0</v>
      </c>
      <c r="AC14" s="23"/>
      <c r="AD14" s="124">
        <f t="shared" si="19"/>
        <v>0</v>
      </c>
      <c r="AE14" s="23"/>
      <c r="AF14" s="25">
        <f t="shared" si="2"/>
        <v>0</v>
      </c>
      <c r="AG14" s="25">
        <f t="shared" si="2"/>
        <v>0</v>
      </c>
      <c r="AH14" s="25">
        <f>IF(AG14=0,0,VLOOKUP(LEFT(AG14,3),Inndata!$B$21:$C$32,2,FALSE))</f>
        <v>0</v>
      </c>
      <c r="AI14" s="25">
        <f t="shared" si="20"/>
        <v>0</v>
      </c>
      <c r="AJ14" s="25">
        <f t="shared" si="3"/>
        <v>0</v>
      </c>
      <c r="AK14" s="25">
        <f>IF(AJ14=0,0,VLOOKUP(LEFT(AJ14,3),Inndata!$B$21:$C$32,2,FALSE))</f>
        <v>0</v>
      </c>
      <c r="AL14" s="25">
        <f t="shared" si="21"/>
        <v>0</v>
      </c>
      <c r="AM14" s="23"/>
      <c r="AN14" s="124">
        <f>IF(AF14="Ja",Inndata!$F$17,IF(OR(AH14=0,AK14=0),0,(AL14-AI14)*12+(AK14-AH14)))</f>
        <v>0</v>
      </c>
      <c r="AO14" s="124">
        <f t="shared" si="22"/>
        <v>0</v>
      </c>
      <c r="AP14" s="46">
        <f t="shared" si="23"/>
        <v>0</v>
      </c>
      <c r="AQ14" s="23"/>
      <c r="AR14" s="48">
        <f t="shared" si="24"/>
        <v>0</v>
      </c>
      <c r="AT14" s="120"/>
      <c r="AV14" s="90"/>
      <c r="AW14" s="55"/>
      <c r="AX14" s="55"/>
      <c r="AY14" s="55"/>
      <c r="AZ14" s="55"/>
      <c r="BA14" s="55"/>
      <c r="BC14" s="81"/>
      <c r="BD14" s="84">
        <f t="shared" si="4"/>
        <v>0</v>
      </c>
      <c r="BE14" s="84">
        <f t="shared" si="5"/>
        <v>0</v>
      </c>
      <c r="BF14" s="84">
        <f t="shared" si="6"/>
        <v>0</v>
      </c>
      <c r="BG14" s="84">
        <f t="shared" si="7"/>
        <v>0</v>
      </c>
      <c r="BH14" s="84">
        <f t="shared" si="8"/>
        <v>0</v>
      </c>
    </row>
    <row r="15" spans="1:60" ht="17.399999999999999" customHeight="1" x14ac:dyDescent="0.4">
      <c r="B15" s="95"/>
      <c r="C15" s="95"/>
      <c r="D15" s="95"/>
      <c r="E15" s="13"/>
      <c r="F15" s="95"/>
      <c r="G15" s="95"/>
      <c r="H15" s="95"/>
      <c r="I15" s="14"/>
      <c r="J15" s="12"/>
      <c r="K15" s="8" t="s">
        <v>1</v>
      </c>
      <c r="L15" s="91">
        <f t="shared" si="9"/>
        <v>0</v>
      </c>
      <c r="M15" s="91">
        <f t="shared" si="10"/>
        <v>0</v>
      </c>
      <c r="N15" s="91">
        <f t="shared" si="11"/>
        <v>0</v>
      </c>
      <c r="O15" s="91">
        <f t="shared" si="12"/>
        <v>0</v>
      </c>
      <c r="P15" s="92">
        <f t="shared" si="13"/>
        <v>0</v>
      </c>
      <c r="Q15" s="92">
        <f t="shared" si="14"/>
        <v>0</v>
      </c>
      <c r="R15" s="92">
        <f t="shared" si="15"/>
        <v>0</v>
      </c>
      <c r="S15" s="93">
        <f t="shared" si="16"/>
        <v>0</v>
      </c>
      <c r="U15" s="95">
        <f t="shared" si="17"/>
        <v>0</v>
      </c>
      <c r="V15" s="23"/>
      <c r="W15" s="95">
        <f t="shared" si="0"/>
        <v>0</v>
      </c>
      <c r="X15" s="95">
        <f t="shared" si="0"/>
        <v>0</v>
      </c>
      <c r="Y15" s="95">
        <f>IF(W15="Elsykkel",10,VLOOKUP(X15,Inndata!$B$5:$D$9,3,FALSE))</f>
        <v>0</v>
      </c>
      <c r="Z15" s="23"/>
      <c r="AA15" s="95">
        <f t="shared" si="1"/>
        <v>0</v>
      </c>
      <c r="AB15" s="95">
        <f t="shared" si="18"/>
        <v>0</v>
      </c>
      <c r="AC15" s="23"/>
      <c r="AD15" s="95">
        <f t="shared" si="19"/>
        <v>0</v>
      </c>
      <c r="AE15" s="23"/>
      <c r="AF15" s="26">
        <f t="shared" si="2"/>
        <v>0</v>
      </c>
      <c r="AG15" s="26">
        <f t="shared" si="2"/>
        <v>0</v>
      </c>
      <c r="AH15" s="26">
        <f>IF(AG15=0,0,VLOOKUP(LEFT(AG15,3),Inndata!$B$21:$C$32,2,FALSE))</f>
        <v>0</v>
      </c>
      <c r="AI15" s="26">
        <f t="shared" si="20"/>
        <v>0</v>
      </c>
      <c r="AJ15" s="26">
        <f t="shared" si="3"/>
        <v>0</v>
      </c>
      <c r="AK15" s="26">
        <f>IF(AJ15=0,0,VLOOKUP(LEFT(AJ15,3),Inndata!$B$21:$C$32,2,FALSE))</f>
        <v>0</v>
      </c>
      <c r="AL15" s="26">
        <f t="shared" si="21"/>
        <v>0</v>
      </c>
      <c r="AM15" s="23"/>
      <c r="AN15" s="95">
        <f>IF(AF15="Ja",Inndata!$F$17,IF(OR(AH15=0,AK15=0),0,(AL15-AI15)*12+(AK15-AH15)))</f>
        <v>0</v>
      </c>
      <c r="AO15" s="95">
        <f t="shared" si="22"/>
        <v>0</v>
      </c>
      <c r="AP15" s="47">
        <f t="shared" si="23"/>
        <v>0</v>
      </c>
      <c r="AQ15" s="23"/>
      <c r="AR15" s="126">
        <f t="shared" si="24"/>
        <v>0</v>
      </c>
      <c r="AT15" s="120"/>
      <c r="AV15" s="73"/>
      <c r="AW15" s="73"/>
      <c r="AX15" s="73"/>
      <c r="AY15" s="73"/>
      <c r="AZ15" s="73"/>
      <c r="BA15" s="73"/>
      <c r="BC15" s="81"/>
      <c r="BD15" s="84">
        <f t="shared" si="4"/>
        <v>0</v>
      </c>
      <c r="BE15" s="84">
        <f t="shared" si="5"/>
        <v>0</v>
      </c>
      <c r="BF15" s="84">
        <f t="shared" si="6"/>
        <v>0</v>
      </c>
      <c r="BG15" s="84">
        <f t="shared" si="7"/>
        <v>0</v>
      </c>
      <c r="BH15" s="84">
        <f t="shared" si="8"/>
        <v>0</v>
      </c>
    </row>
    <row r="16" spans="1:60" ht="17.399999999999999" customHeight="1" x14ac:dyDescent="0.4">
      <c r="B16" s="124"/>
      <c r="C16" s="124"/>
      <c r="D16" s="124"/>
      <c r="E16" s="5"/>
      <c r="F16" s="124"/>
      <c r="G16" s="124"/>
      <c r="H16" s="124"/>
      <c r="I16" s="121"/>
      <c r="J16" s="125"/>
      <c r="K16" s="15" t="s">
        <v>1</v>
      </c>
      <c r="L16" s="91">
        <f t="shared" si="9"/>
        <v>0</v>
      </c>
      <c r="M16" s="91">
        <f t="shared" si="10"/>
        <v>0</v>
      </c>
      <c r="N16" s="91">
        <f t="shared" si="11"/>
        <v>0</v>
      </c>
      <c r="O16" s="91">
        <f t="shared" si="12"/>
        <v>0</v>
      </c>
      <c r="P16" s="92">
        <f t="shared" si="13"/>
        <v>0</v>
      </c>
      <c r="Q16" s="92">
        <f t="shared" si="14"/>
        <v>0</v>
      </c>
      <c r="R16" s="92">
        <f t="shared" si="15"/>
        <v>0</v>
      </c>
      <c r="S16" s="93">
        <f t="shared" si="16"/>
        <v>0</v>
      </c>
      <c r="U16" s="124">
        <f t="shared" si="17"/>
        <v>0</v>
      </c>
      <c r="V16" s="23"/>
      <c r="W16" s="124">
        <f t="shared" si="0"/>
        <v>0</v>
      </c>
      <c r="X16" s="124">
        <f t="shared" si="0"/>
        <v>0</v>
      </c>
      <c r="Y16" s="123">
        <f>IF(W16="Elsykkel",10,VLOOKUP(X16,Inndata!$B$5:$D$9,3,FALSE))</f>
        <v>0</v>
      </c>
      <c r="Z16" s="23"/>
      <c r="AA16" s="124">
        <f t="shared" si="1"/>
        <v>0</v>
      </c>
      <c r="AB16" s="124">
        <f t="shared" si="18"/>
        <v>0</v>
      </c>
      <c r="AC16" s="23"/>
      <c r="AD16" s="124">
        <f t="shared" si="19"/>
        <v>0</v>
      </c>
      <c r="AE16" s="23"/>
      <c r="AF16" s="25">
        <f t="shared" si="2"/>
        <v>0</v>
      </c>
      <c r="AG16" s="25">
        <f t="shared" si="2"/>
        <v>0</v>
      </c>
      <c r="AH16" s="25">
        <f>IF(AG16=0,0,VLOOKUP(LEFT(AG16,3),Inndata!$B$21:$C$32,2,FALSE))</f>
        <v>0</v>
      </c>
      <c r="AI16" s="25">
        <f t="shared" si="20"/>
        <v>0</v>
      </c>
      <c r="AJ16" s="27">
        <f t="shared" si="3"/>
        <v>0</v>
      </c>
      <c r="AK16" s="25">
        <f>IF(AJ16=0,0,VLOOKUP(LEFT(AJ16,3),Inndata!$B$21:$C$32,2,FALSE))</f>
        <v>0</v>
      </c>
      <c r="AL16" s="25">
        <f t="shared" si="21"/>
        <v>0</v>
      </c>
      <c r="AM16" s="23"/>
      <c r="AN16" s="124">
        <f>IF(AF16="Ja",Inndata!$F$17,IF(OR(AH16=0,AK16=0),0,(AL16-AI16)*12+(AK16-AH16)))</f>
        <v>0</v>
      </c>
      <c r="AO16" s="124">
        <f t="shared" si="22"/>
        <v>0</v>
      </c>
      <c r="AP16" s="46">
        <f t="shared" si="23"/>
        <v>0</v>
      </c>
      <c r="AQ16" s="23"/>
      <c r="AR16" s="48">
        <f t="shared" si="24"/>
        <v>0</v>
      </c>
      <c r="AT16" s="120"/>
      <c r="AV16" s="73"/>
      <c r="AW16" s="73"/>
      <c r="AX16" s="73"/>
      <c r="AY16" s="73"/>
      <c r="AZ16" s="73"/>
      <c r="BA16" s="73"/>
      <c r="BC16" s="81"/>
      <c r="BD16" s="84">
        <f t="shared" si="4"/>
        <v>0</v>
      </c>
      <c r="BE16" s="84">
        <f t="shared" si="5"/>
        <v>0</v>
      </c>
      <c r="BF16" s="84">
        <f t="shared" si="6"/>
        <v>0</v>
      </c>
      <c r="BG16" s="84">
        <f t="shared" si="7"/>
        <v>0</v>
      </c>
      <c r="BH16" s="84">
        <f t="shared" si="8"/>
        <v>0</v>
      </c>
    </row>
    <row r="17" spans="2:60" ht="17.399999999999999" customHeight="1" x14ac:dyDescent="0.4">
      <c r="B17" s="95"/>
      <c r="C17" s="95"/>
      <c r="D17" s="95"/>
      <c r="E17" s="13"/>
      <c r="F17" s="95"/>
      <c r="G17" s="95"/>
      <c r="H17" s="95"/>
      <c r="I17" s="14"/>
      <c r="J17" s="12"/>
      <c r="K17" s="8" t="s">
        <v>1</v>
      </c>
      <c r="L17" s="91">
        <f t="shared" si="9"/>
        <v>0</v>
      </c>
      <c r="M17" s="91">
        <f t="shared" si="10"/>
        <v>0</v>
      </c>
      <c r="N17" s="91">
        <f t="shared" si="11"/>
        <v>0</v>
      </c>
      <c r="O17" s="91">
        <f t="shared" si="12"/>
        <v>0</v>
      </c>
      <c r="P17" s="92">
        <f t="shared" si="13"/>
        <v>0</v>
      </c>
      <c r="Q17" s="92">
        <f t="shared" si="14"/>
        <v>0</v>
      </c>
      <c r="R17" s="92">
        <f t="shared" si="15"/>
        <v>0</v>
      </c>
      <c r="S17" s="93">
        <f t="shared" si="16"/>
        <v>0</v>
      </c>
      <c r="U17" s="95">
        <f t="shared" si="17"/>
        <v>0</v>
      </c>
      <c r="V17" s="23"/>
      <c r="W17" s="95">
        <f t="shared" si="0"/>
        <v>0</v>
      </c>
      <c r="X17" s="95">
        <f t="shared" si="0"/>
        <v>0</v>
      </c>
      <c r="Y17" s="95">
        <f>IF(W17="Elsykkel",10,VLOOKUP(X17,Inndata!$B$5:$D$9,3,FALSE))</f>
        <v>0</v>
      </c>
      <c r="Z17" s="23"/>
      <c r="AA17" s="95">
        <f t="shared" si="1"/>
        <v>0</v>
      </c>
      <c r="AB17" s="95">
        <f t="shared" si="18"/>
        <v>0</v>
      </c>
      <c r="AC17" s="23"/>
      <c r="AD17" s="95">
        <f t="shared" si="19"/>
        <v>0</v>
      </c>
      <c r="AE17" s="23"/>
      <c r="AF17" s="26">
        <f t="shared" si="2"/>
        <v>0</v>
      </c>
      <c r="AG17" s="26">
        <f t="shared" si="2"/>
        <v>0</v>
      </c>
      <c r="AH17" s="26">
        <f>IF(AG17=0,0,VLOOKUP(LEFT(AG17,3),Inndata!$B$21:$C$32,2,FALSE))</f>
        <v>0</v>
      </c>
      <c r="AI17" s="26">
        <f t="shared" si="20"/>
        <v>0</v>
      </c>
      <c r="AJ17" s="26">
        <f t="shared" si="3"/>
        <v>0</v>
      </c>
      <c r="AK17" s="26">
        <f>IF(AJ17=0,0,VLOOKUP(LEFT(AJ17,3),Inndata!$B$21:$C$32,2,FALSE))</f>
        <v>0</v>
      </c>
      <c r="AL17" s="26">
        <f t="shared" si="21"/>
        <v>0</v>
      </c>
      <c r="AM17" s="23"/>
      <c r="AN17" s="95">
        <f>IF(AF17="Ja",Inndata!$F$17,IF(OR(AH17=0,AK17=0),0,(AL17-AI17)*12+(AK17-AH17)))</f>
        <v>0</v>
      </c>
      <c r="AO17" s="95">
        <f t="shared" si="22"/>
        <v>0</v>
      </c>
      <c r="AP17" s="47">
        <f t="shared" si="23"/>
        <v>0</v>
      </c>
      <c r="AQ17" s="23"/>
      <c r="AR17" s="126">
        <f t="shared" si="24"/>
        <v>0</v>
      </c>
      <c r="AT17" s="120"/>
      <c r="AV17" s="73"/>
      <c r="AW17" s="73"/>
      <c r="AX17" s="73"/>
      <c r="AY17" s="73"/>
      <c r="AZ17" s="73"/>
      <c r="BA17" s="73"/>
      <c r="BC17" s="81"/>
      <c r="BD17" s="84">
        <f t="shared" si="4"/>
        <v>0</v>
      </c>
      <c r="BE17" s="84">
        <f t="shared" si="5"/>
        <v>0</v>
      </c>
      <c r="BF17" s="84">
        <f t="shared" si="6"/>
        <v>0</v>
      </c>
      <c r="BG17" s="84">
        <f t="shared" si="7"/>
        <v>0</v>
      </c>
      <c r="BH17" s="84">
        <f t="shared" si="8"/>
        <v>0</v>
      </c>
    </row>
    <row r="18" spans="2:60" ht="17.399999999999999" customHeight="1" x14ac:dyDescent="0.4">
      <c r="B18" s="124"/>
      <c r="C18" s="124"/>
      <c r="D18" s="124"/>
      <c r="E18" s="5"/>
      <c r="F18" s="124"/>
      <c r="G18" s="124"/>
      <c r="H18" s="124"/>
      <c r="I18" s="121"/>
      <c r="J18" s="125"/>
      <c r="K18" s="8" t="s">
        <v>1</v>
      </c>
      <c r="L18" s="91">
        <f t="shared" si="9"/>
        <v>0</v>
      </c>
      <c r="M18" s="91">
        <f t="shared" si="10"/>
        <v>0</v>
      </c>
      <c r="N18" s="91">
        <f t="shared" si="11"/>
        <v>0</v>
      </c>
      <c r="O18" s="91">
        <f t="shared" si="12"/>
        <v>0</v>
      </c>
      <c r="P18" s="92">
        <f t="shared" si="13"/>
        <v>0</v>
      </c>
      <c r="Q18" s="92">
        <f t="shared" si="14"/>
        <v>0</v>
      </c>
      <c r="R18" s="92">
        <f t="shared" si="15"/>
        <v>0</v>
      </c>
      <c r="S18" s="93">
        <f t="shared" si="16"/>
        <v>0</v>
      </c>
      <c r="U18" s="124">
        <f t="shared" si="17"/>
        <v>0</v>
      </c>
      <c r="V18" s="23"/>
      <c r="W18" s="124">
        <f t="shared" si="0"/>
        <v>0</v>
      </c>
      <c r="X18" s="124">
        <f t="shared" si="0"/>
        <v>0</v>
      </c>
      <c r="Y18" s="124">
        <f>IF(W18="Elsykkel",10,VLOOKUP(X18,Inndata!$B$5:$D$9,3,FALSE))</f>
        <v>0</v>
      </c>
      <c r="Z18" s="23"/>
      <c r="AA18" s="124">
        <f t="shared" si="1"/>
        <v>0</v>
      </c>
      <c r="AB18" s="124">
        <f t="shared" si="18"/>
        <v>0</v>
      </c>
      <c r="AC18" s="23"/>
      <c r="AD18" s="124">
        <f t="shared" si="19"/>
        <v>0</v>
      </c>
      <c r="AE18" s="23"/>
      <c r="AF18" s="25">
        <f t="shared" si="2"/>
        <v>0</v>
      </c>
      <c r="AG18" s="25">
        <f t="shared" si="2"/>
        <v>0</v>
      </c>
      <c r="AH18" s="25">
        <f>IF(AG18=0,0,VLOOKUP(LEFT(AG18,3),Inndata!$B$21:$C$32,2,FALSE))</f>
        <v>0</v>
      </c>
      <c r="AI18" s="25">
        <f t="shared" si="20"/>
        <v>0</v>
      </c>
      <c r="AJ18" s="25">
        <f t="shared" si="3"/>
        <v>0</v>
      </c>
      <c r="AK18" s="25">
        <f>IF(AJ18=0,0,VLOOKUP(LEFT(AJ18,3),Inndata!$B$21:$C$32,2,FALSE))</f>
        <v>0</v>
      </c>
      <c r="AL18" s="25">
        <f t="shared" si="21"/>
        <v>0</v>
      </c>
      <c r="AM18" s="23"/>
      <c r="AN18" s="124">
        <f>IF(AF18="Ja",Inndata!$F$17,IF(OR(AH18=0,AK18=0),0,(AL18-AI18)*12+(AK18-AH18)))</f>
        <v>0</v>
      </c>
      <c r="AO18" s="124">
        <f t="shared" si="22"/>
        <v>0</v>
      </c>
      <c r="AP18" s="46">
        <f t="shared" si="23"/>
        <v>0</v>
      </c>
      <c r="AQ18" s="23"/>
      <c r="AR18" s="48">
        <f t="shared" si="24"/>
        <v>0</v>
      </c>
      <c r="AT18" s="120"/>
      <c r="BC18" s="81"/>
      <c r="BD18" s="84">
        <f t="shared" si="4"/>
        <v>0</v>
      </c>
      <c r="BE18" s="84">
        <f t="shared" si="5"/>
        <v>0</v>
      </c>
      <c r="BF18" s="84">
        <f t="shared" si="6"/>
        <v>0</v>
      </c>
      <c r="BG18" s="84">
        <f t="shared" si="7"/>
        <v>0</v>
      </c>
      <c r="BH18" s="84">
        <f t="shared" si="8"/>
        <v>0</v>
      </c>
    </row>
    <row r="19" spans="2:60" ht="17.399999999999999" customHeight="1" x14ac:dyDescent="0.4">
      <c r="B19" s="95"/>
      <c r="C19" s="95"/>
      <c r="D19" s="95"/>
      <c r="E19" s="13"/>
      <c r="F19" s="95"/>
      <c r="G19" s="95"/>
      <c r="H19" s="95"/>
      <c r="I19" s="14"/>
      <c r="J19" s="12"/>
      <c r="K19" s="8" t="s">
        <v>1</v>
      </c>
      <c r="L19" s="91">
        <f t="shared" si="9"/>
        <v>0</v>
      </c>
      <c r="M19" s="91">
        <f t="shared" si="10"/>
        <v>0</v>
      </c>
      <c r="N19" s="91">
        <f t="shared" si="11"/>
        <v>0</v>
      </c>
      <c r="O19" s="91">
        <f t="shared" si="12"/>
        <v>0</v>
      </c>
      <c r="P19" s="92">
        <f t="shared" si="13"/>
        <v>0</v>
      </c>
      <c r="Q19" s="92">
        <f t="shared" si="14"/>
        <v>0</v>
      </c>
      <c r="R19" s="92">
        <f t="shared" si="15"/>
        <v>0</v>
      </c>
      <c r="S19" s="93">
        <f t="shared" si="16"/>
        <v>0</v>
      </c>
      <c r="U19" s="95">
        <f t="shared" si="17"/>
        <v>0</v>
      </c>
      <c r="V19" s="23"/>
      <c r="W19" s="95">
        <f t="shared" si="0"/>
        <v>0</v>
      </c>
      <c r="X19" s="95">
        <f t="shared" si="0"/>
        <v>0</v>
      </c>
      <c r="Y19" s="95">
        <f>IF(W19="Elsykkel",10,VLOOKUP(X19,Inndata!$B$5:$D$9,3,FALSE))</f>
        <v>0</v>
      </c>
      <c r="Z19" s="23"/>
      <c r="AA19" s="95">
        <f t="shared" si="1"/>
        <v>0</v>
      </c>
      <c r="AB19" s="95">
        <f t="shared" si="18"/>
        <v>0</v>
      </c>
      <c r="AC19" s="23"/>
      <c r="AD19" s="95">
        <f t="shared" si="19"/>
        <v>0</v>
      </c>
      <c r="AE19" s="23"/>
      <c r="AF19" s="26">
        <f t="shared" si="2"/>
        <v>0</v>
      </c>
      <c r="AG19" s="26">
        <f t="shared" si="2"/>
        <v>0</v>
      </c>
      <c r="AH19" s="26">
        <f>IF(AG19=0,0,VLOOKUP(LEFT(AG19,3),Inndata!$B$21:$C$32,2,FALSE))</f>
        <v>0</v>
      </c>
      <c r="AI19" s="26">
        <f t="shared" si="20"/>
        <v>0</v>
      </c>
      <c r="AJ19" s="26">
        <f t="shared" si="3"/>
        <v>0</v>
      </c>
      <c r="AK19" s="26">
        <f>IF(AJ19=0,0,VLOOKUP(LEFT(AJ19,3),Inndata!$B$21:$C$32,2,FALSE))</f>
        <v>0</v>
      </c>
      <c r="AL19" s="26">
        <f t="shared" si="21"/>
        <v>0</v>
      </c>
      <c r="AM19" s="23"/>
      <c r="AN19" s="95">
        <f>IF(AF19="Ja",Inndata!$F$17,IF(OR(AH19=0,AK19=0),0,(AL19-AI19)*12+(AK19-AH19)))</f>
        <v>0</v>
      </c>
      <c r="AO19" s="95">
        <f t="shared" si="22"/>
        <v>0</v>
      </c>
      <c r="AP19" s="47">
        <f t="shared" si="23"/>
        <v>0</v>
      </c>
      <c r="AQ19" s="23"/>
      <c r="AR19" s="126">
        <f t="shared" si="24"/>
        <v>0</v>
      </c>
      <c r="AT19" s="120"/>
      <c r="BC19" s="81"/>
      <c r="BD19" s="84">
        <f t="shared" si="4"/>
        <v>0</v>
      </c>
      <c r="BE19" s="84">
        <f t="shared" si="5"/>
        <v>0</v>
      </c>
      <c r="BF19" s="84">
        <f t="shared" si="6"/>
        <v>0</v>
      </c>
      <c r="BG19" s="84">
        <f t="shared" si="7"/>
        <v>0</v>
      </c>
      <c r="BH19" s="84">
        <f t="shared" si="8"/>
        <v>0</v>
      </c>
    </row>
    <row r="20" spans="2:60" ht="17.399999999999999" customHeight="1" x14ac:dyDescent="0.4">
      <c r="B20" s="124"/>
      <c r="C20" s="124"/>
      <c r="D20" s="124"/>
      <c r="E20" s="5"/>
      <c r="F20" s="124"/>
      <c r="G20" s="124"/>
      <c r="H20" s="124"/>
      <c r="I20" s="121"/>
      <c r="J20" s="125"/>
      <c r="K20" s="8" t="s">
        <v>1</v>
      </c>
      <c r="L20" s="91">
        <f t="shared" si="9"/>
        <v>0</v>
      </c>
      <c r="M20" s="91">
        <f t="shared" si="10"/>
        <v>0</v>
      </c>
      <c r="N20" s="91">
        <f t="shared" si="11"/>
        <v>0</v>
      </c>
      <c r="O20" s="91">
        <f t="shared" si="12"/>
        <v>0</v>
      </c>
      <c r="P20" s="92">
        <f t="shared" si="13"/>
        <v>0</v>
      </c>
      <c r="Q20" s="92">
        <f t="shared" si="14"/>
        <v>0</v>
      </c>
      <c r="R20" s="92">
        <f t="shared" si="15"/>
        <v>0</v>
      </c>
      <c r="S20" s="93">
        <f t="shared" si="16"/>
        <v>0</v>
      </c>
      <c r="U20" s="124">
        <f t="shared" si="17"/>
        <v>0</v>
      </c>
      <c r="V20" s="23"/>
      <c r="W20" s="124">
        <f t="shared" si="0"/>
        <v>0</v>
      </c>
      <c r="X20" s="124">
        <f t="shared" si="0"/>
        <v>0</v>
      </c>
      <c r="Y20" s="124">
        <f>IF(W20="Elsykkel",10,VLOOKUP(X20,Inndata!$B$5:$D$9,3,FALSE))</f>
        <v>0</v>
      </c>
      <c r="Z20" s="23"/>
      <c r="AA20" s="124">
        <f t="shared" si="1"/>
        <v>0</v>
      </c>
      <c r="AB20" s="124">
        <f t="shared" si="18"/>
        <v>0</v>
      </c>
      <c r="AC20" s="23"/>
      <c r="AD20" s="124">
        <f t="shared" si="19"/>
        <v>0</v>
      </c>
      <c r="AE20" s="23"/>
      <c r="AF20" s="25">
        <f t="shared" si="2"/>
        <v>0</v>
      </c>
      <c r="AG20" s="25">
        <f t="shared" si="2"/>
        <v>0</v>
      </c>
      <c r="AH20" s="25">
        <f>IF(AG20=0,0,VLOOKUP(LEFT(AG20,3),Inndata!$B$21:$C$32,2,FALSE))</f>
        <v>0</v>
      </c>
      <c r="AI20" s="25">
        <f t="shared" si="20"/>
        <v>0</v>
      </c>
      <c r="AJ20" s="25">
        <f t="shared" si="3"/>
        <v>0</v>
      </c>
      <c r="AK20" s="25">
        <f>IF(AJ20=0,0,VLOOKUP(LEFT(AJ20,3),Inndata!$B$21:$C$32,2,FALSE))</f>
        <v>0</v>
      </c>
      <c r="AL20" s="25">
        <f t="shared" si="21"/>
        <v>0</v>
      </c>
      <c r="AM20" s="23"/>
      <c r="AN20" s="124">
        <f>IF(AF20="Ja",Inndata!$F$17,IF(OR(AH20=0,AK20=0),0,(AL20-AI20)*12+(AK20-AH20)))</f>
        <v>0</v>
      </c>
      <c r="AO20" s="124">
        <f t="shared" si="22"/>
        <v>0</v>
      </c>
      <c r="AP20" s="46">
        <f t="shared" si="23"/>
        <v>0</v>
      </c>
      <c r="AQ20" s="23"/>
      <c r="AR20" s="48">
        <f t="shared" si="24"/>
        <v>0</v>
      </c>
      <c r="AT20" s="120"/>
      <c r="BC20" s="81"/>
      <c r="BD20" s="84">
        <f t="shared" si="4"/>
        <v>0</v>
      </c>
      <c r="BE20" s="84">
        <f t="shared" si="5"/>
        <v>0</v>
      </c>
      <c r="BF20" s="84">
        <f t="shared" si="6"/>
        <v>0</v>
      </c>
      <c r="BG20" s="84">
        <f t="shared" si="7"/>
        <v>0</v>
      </c>
      <c r="BH20" s="84">
        <f t="shared" si="8"/>
        <v>0</v>
      </c>
    </row>
    <row r="21" spans="2:60" ht="17.399999999999999" customHeight="1" x14ac:dyDescent="0.4">
      <c r="B21" s="95"/>
      <c r="C21" s="95"/>
      <c r="D21" s="95"/>
      <c r="E21" s="13"/>
      <c r="F21" s="95"/>
      <c r="G21" s="95"/>
      <c r="H21" s="95"/>
      <c r="I21" s="14"/>
      <c r="J21" s="12"/>
      <c r="K21" s="8" t="s">
        <v>1</v>
      </c>
      <c r="L21" s="91">
        <f t="shared" si="9"/>
        <v>0</v>
      </c>
      <c r="M21" s="91">
        <f t="shared" si="10"/>
        <v>0</v>
      </c>
      <c r="N21" s="91">
        <f t="shared" si="11"/>
        <v>0</v>
      </c>
      <c r="O21" s="91">
        <f t="shared" si="12"/>
        <v>0</v>
      </c>
      <c r="P21" s="92">
        <f t="shared" si="13"/>
        <v>0</v>
      </c>
      <c r="Q21" s="92">
        <f t="shared" si="14"/>
        <v>0</v>
      </c>
      <c r="R21" s="92">
        <f t="shared" si="15"/>
        <v>0</v>
      </c>
      <c r="S21" s="93">
        <f t="shared" si="16"/>
        <v>0</v>
      </c>
      <c r="U21" s="95">
        <f t="shared" si="17"/>
        <v>0</v>
      </c>
      <c r="V21" s="23"/>
      <c r="W21" s="95">
        <f t="shared" si="0"/>
        <v>0</v>
      </c>
      <c r="X21" s="95">
        <f t="shared" si="0"/>
        <v>0</v>
      </c>
      <c r="Y21" s="95">
        <f>IF(W21="Elsykkel",10,VLOOKUP(X21,Inndata!$B$5:$D$9,3,FALSE))</f>
        <v>0</v>
      </c>
      <c r="Z21" s="23"/>
      <c r="AA21" s="95">
        <f t="shared" si="1"/>
        <v>0</v>
      </c>
      <c r="AB21" s="95">
        <f t="shared" si="18"/>
        <v>0</v>
      </c>
      <c r="AC21" s="23"/>
      <c r="AD21" s="95">
        <f t="shared" si="19"/>
        <v>0</v>
      </c>
      <c r="AE21" s="23"/>
      <c r="AF21" s="26">
        <f t="shared" si="2"/>
        <v>0</v>
      </c>
      <c r="AG21" s="26">
        <f t="shared" si="2"/>
        <v>0</v>
      </c>
      <c r="AH21" s="26">
        <f>IF(AG21=0,0,VLOOKUP(LEFT(AG21,3),Inndata!$B$21:$C$32,2,FALSE))</f>
        <v>0</v>
      </c>
      <c r="AI21" s="26">
        <f t="shared" si="20"/>
        <v>0</v>
      </c>
      <c r="AJ21" s="26">
        <f t="shared" si="3"/>
        <v>0</v>
      </c>
      <c r="AK21" s="26">
        <f>IF(AJ21=0,0,VLOOKUP(LEFT(AJ21,3),Inndata!$B$21:$C$32,2,FALSE))</f>
        <v>0</v>
      </c>
      <c r="AL21" s="26">
        <f t="shared" si="21"/>
        <v>0</v>
      </c>
      <c r="AM21" s="23"/>
      <c r="AN21" s="95">
        <f>IF(AF21="Ja",Inndata!$F$17,IF(OR(AH21=0,AK21=0),0,(AL21-AI21)*12+(AK21-AH21)))</f>
        <v>0</v>
      </c>
      <c r="AO21" s="95">
        <f t="shared" si="22"/>
        <v>0</v>
      </c>
      <c r="AP21" s="47">
        <f t="shared" si="23"/>
        <v>0</v>
      </c>
      <c r="AQ21" s="23"/>
      <c r="AR21" s="126">
        <f t="shared" si="24"/>
        <v>0</v>
      </c>
      <c r="AT21" s="120"/>
      <c r="BC21" s="81"/>
      <c r="BD21" s="84">
        <f t="shared" si="4"/>
        <v>0</v>
      </c>
      <c r="BE21" s="84">
        <f t="shared" si="5"/>
        <v>0</v>
      </c>
      <c r="BF21" s="84">
        <f t="shared" si="6"/>
        <v>0</v>
      </c>
      <c r="BG21" s="84">
        <f t="shared" si="7"/>
        <v>0</v>
      </c>
      <c r="BH21" s="84">
        <f t="shared" si="8"/>
        <v>0</v>
      </c>
    </row>
    <row r="22" spans="2:60" ht="17.399999999999999" customHeight="1" x14ac:dyDescent="0.4">
      <c r="G22" s="151" t="s">
        <v>1</v>
      </c>
      <c r="H22" s="151"/>
      <c r="J22" s="29"/>
      <c r="K22" s="7"/>
      <c r="L22" s="29"/>
      <c r="AT22" s="120"/>
    </row>
    <row r="23" spans="2:60" ht="17.399999999999999" customHeight="1" x14ac:dyDescent="0.4">
      <c r="G23" s="30"/>
      <c r="J23" s="29"/>
      <c r="K23" s="7"/>
      <c r="L23" s="29"/>
      <c r="AM23" s="117"/>
      <c r="AN23" s="43"/>
      <c r="AO23" s="41" t="s">
        <v>47</v>
      </c>
      <c r="AR23" s="45" t="s">
        <v>61</v>
      </c>
      <c r="AT23" s="120"/>
    </row>
    <row r="24" spans="2:60" ht="17.399999999999999" customHeight="1" x14ac:dyDescent="0.4">
      <c r="C24" s="119"/>
      <c r="D24" s="71"/>
      <c r="E24" s="71"/>
      <c r="G24" s="30"/>
      <c r="J24" s="29"/>
      <c r="K24" s="7"/>
      <c r="L24" s="29"/>
      <c r="AN24" s="44"/>
      <c r="AO24" s="113">
        <f>SUM(AO12:AO21)</f>
        <v>0</v>
      </c>
      <c r="AR24" s="49">
        <f>SUM(AR12:AR21)</f>
        <v>0</v>
      </c>
      <c r="AT24" s="120"/>
    </row>
    <row r="25" spans="2:60" ht="17.399999999999999" customHeight="1" x14ac:dyDescent="0.4">
      <c r="C25" s="119"/>
      <c r="D25" s="71"/>
      <c r="E25" s="71"/>
      <c r="G25" s="30"/>
      <c r="J25" s="29"/>
      <c r="K25" s="7"/>
      <c r="L25" s="29"/>
      <c r="AT25" s="120"/>
    </row>
    <row r="26" spans="2:60" ht="17.399999999999999" customHeight="1" x14ac:dyDescent="0.4">
      <c r="C26" s="119"/>
      <c r="D26" s="71"/>
      <c r="E26" s="71"/>
      <c r="G26" s="30"/>
      <c r="J26" s="29"/>
      <c r="K26" s="7"/>
      <c r="L26" s="29"/>
      <c r="AT26" s="120"/>
    </row>
    <row r="27" spans="2:60" ht="17.399999999999999" customHeight="1" x14ac:dyDescent="0.4">
      <c r="C27" s="119"/>
      <c r="D27" s="71"/>
      <c r="E27" s="71"/>
      <c r="G27" s="30"/>
      <c r="J27" s="29"/>
      <c r="K27" s="7"/>
      <c r="L27" s="29"/>
      <c r="AT27" s="120"/>
    </row>
    <row r="28" spans="2:60" ht="17.399999999999999" customHeight="1" x14ac:dyDescent="0.4">
      <c r="G28" s="30"/>
      <c r="J28" s="29"/>
      <c r="K28" s="7"/>
      <c r="L28" s="29"/>
      <c r="AT28" s="120"/>
    </row>
    <row r="29" spans="2:60" ht="17.399999999999999" customHeight="1" x14ac:dyDescent="0.4">
      <c r="G29" s="30"/>
      <c r="J29" s="29"/>
      <c r="K29" s="7"/>
      <c r="L29" s="29"/>
      <c r="AT29" s="120"/>
    </row>
    <row r="30" spans="2:60" ht="17.399999999999999" customHeight="1" x14ac:dyDescent="0.4">
      <c r="AT30" s="120"/>
    </row>
    <row r="31" spans="2:60" ht="17.399999999999999" customHeight="1" x14ac:dyDescent="0.4">
      <c r="AT31" s="120"/>
    </row>
    <row r="32" spans="2:60" ht="17.399999999999999" customHeight="1" x14ac:dyDescent="0.4">
      <c r="AT32" s="120"/>
    </row>
    <row r="33" spans="46:46" ht="17.399999999999999" customHeight="1" x14ac:dyDescent="0.4">
      <c r="AT33" s="120"/>
    </row>
    <row r="34" spans="46:46" ht="17.399999999999999" customHeight="1" x14ac:dyDescent="0.4">
      <c r="AT34" s="118"/>
    </row>
    <row r="35" spans="46:46" ht="17.399999999999999" customHeight="1" x14ac:dyDescent="0.4">
      <c r="AT35" s="118"/>
    </row>
    <row r="36" spans="46:46" ht="17.399999999999999" customHeight="1" x14ac:dyDescent="0.4">
      <c r="AT36" s="118"/>
    </row>
  </sheetData>
  <mergeCells count="6">
    <mergeCell ref="G22:H22"/>
    <mergeCell ref="B3:J3"/>
    <mergeCell ref="C5:D5"/>
    <mergeCell ref="L8:S10"/>
    <mergeCell ref="BD10:BH10"/>
    <mergeCell ref="L11:S11"/>
  </mergeCells>
  <conditionalFormatting sqref="U12:U21">
    <cfRule type="expression" dxfId="41" priority="21">
      <formula>B12=0</formula>
    </cfRule>
  </conditionalFormatting>
  <conditionalFormatting sqref="W12:W21">
    <cfRule type="expression" dxfId="40" priority="20">
      <formula>C12=0</formula>
    </cfRule>
  </conditionalFormatting>
  <conditionalFormatting sqref="X12:X21">
    <cfRule type="expression" dxfId="39" priority="19">
      <formula>D12=0</formula>
    </cfRule>
  </conditionalFormatting>
  <conditionalFormatting sqref="Y12:Y21">
    <cfRule type="expression" dxfId="38" priority="18">
      <formula>W12=0</formula>
    </cfRule>
  </conditionalFormatting>
  <conditionalFormatting sqref="AA12:AA21">
    <cfRule type="expression" dxfId="37" priority="17">
      <formula>E12=0</formula>
    </cfRule>
  </conditionalFormatting>
  <conditionalFormatting sqref="AB12:AB21">
    <cfRule type="expression" dxfId="36" priority="16">
      <formula>AA12=0</formula>
    </cfRule>
  </conditionalFormatting>
  <conditionalFormatting sqref="AD12:AD21">
    <cfRule type="expression" dxfId="35" priority="15">
      <formula>W12=0</formula>
    </cfRule>
  </conditionalFormatting>
  <conditionalFormatting sqref="AF12:AF21">
    <cfRule type="expression" dxfId="34" priority="14">
      <formula>F12=0</formula>
    </cfRule>
  </conditionalFormatting>
  <conditionalFormatting sqref="AG12:AG21">
    <cfRule type="expression" dxfId="33" priority="13">
      <formula>G12=0</formula>
    </cfRule>
  </conditionalFormatting>
  <conditionalFormatting sqref="AH12:AI21">
    <cfRule type="expression" dxfId="32" priority="12">
      <formula>AG12=0</formula>
    </cfRule>
  </conditionalFormatting>
  <conditionalFormatting sqref="AJ12:AJ21">
    <cfRule type="expression" dxfId="31" priority="11">
      <formula>H12=0</formula>
    </cfRule>
  </conditionalFormatting>
  <conditionalFormatting sqref="AK12:AL21">
    <cfRule type="expression" dxfId="30" priority="10">
      <formula>AJ12=0</formula>
    </cfRule>
  </conditionalFormatting>
  <conditionalFormatting sqref="AR12:AR21">
    <cfRule type="expression" dxfId="29" priority="9">
      <formula>AF12=0</formula>
    </cfRule>
  </conditionalFormatting>
  <conditionalFormatting sqref="BD12:BH21 AW13:BA14 AW11:BA11">
    <cfRule type="cellIs" dxfId="28" priority="8" operator="equal">
      <formula>0</formula>
    </cfRule>
  </conditionalFormatting>
  <conditionalFormatting sqref="S12:S21">
    <cfRule type="containsText" dxfId="27" priority="5" operator="containsText" text="OK">
      <formula>NOT(ISERROR(SEARCH("OK",S12)))</formula>
    </cfRule>
    <cfRule type="containsText" dxfId="26" priority="6" operator="containsText" text="FEIL">
      <formula>NOT(ISERROR(SEARCH("FEIL",S12)))</formula>
    </cfRule>
    <cfRule type="cellIs" dxfId="25" priority="7" operator="equal">
      <formula>0</formula>
    </cfRule>
  </conditionalFormatting>
  <conditionalFormatting sqref="AN12:AN21">
    <cfRule type="expression" dxfId="24" priority="4">
      <formula>AF12=0</formula>
    </cfRule>
  </conditionalFormatting>
  <conditionalFormatting sqref="AO12:AO21">
    <cfRule type="expression" dxfId="23" priority="3">
      <formula>AF12=0</formula>
    </cfRule>
  </conditionalFormatting>
  <conditionalFormatting sqref="AP12:AP21">
    <cfRule type="expression" dxfId="22" priority="2">
      <formula>AF12=0</formula>
    </cfRule>
  </conditionalFormatting>
  <conditionalFormatting sqref="C5:D5">
    <cfRule type="containsText" dxfId="21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17" customWidth="1"/>
    <col min="2" max="2" width="20.88671875" style="117" customWidth="1"/>
    <col min="3" max="3" width="20" style="117" customWidth="1"/>
    <col min="4" max="4" width="26.5546875" style="117" customWidth="1"/>
    <col min="5" max="5" width="17.109375" style="117" customWidth="1"/>
    <col min="6" max="6" width="20" style="117" customWidth="1"/>
    <col min="7" max="8" width="11.44140625" style="117" customWidth="1"/>
    <col min="9" max="9" width="57" style="117" customWidth="1"/>
    <col min="10" max="10" width="67.33203125" style="117" customWidth="1"/>
    <col min="11" max="11" width="11.44140625" style="117" customWidth="1"/>
    <col min="12" max="18" width="2.109375" style="117" customWidth="1"/>
    <col min="19" max="19" width="6.44140625" style="117" customWidth="1"/>
    <col min="20" max="20" width="1.33203125" style="117" customWidth="1"/>
    <col min="21" max="21" width="11.109375" style="117" customWidth="1"/>
    <col min="22" max="22" width="1.33203125" style="119" customWidth="1"/>
    <col min="23" max="23" width="11.33203125" style="117" customWidth="1"/>
    <col min="24" max="24" width="26.88671875" style="117" customWidth="1"/>
    <col min="25" max="25" width="11.33203125" style="117" customWidth="1"/>
    <col min="26" max="26" width="1.33203125" style="119" customWidth="1"/>
    <col min="27" max="27" width="11.109375" style="117" customWidth="1"/>
    <col min="28" max="28" width="11.33203125" style="117" customWidth="1"/>
    <col min="29" max="29" width="1.33203125" style="119" customWidth="1"/>
    <col min="30" max="30" width="15.5546875" style="117" customWidth="1"/>
    <col min="31" max="31" width="1.33203125" style="119" customWidth="1"/>
    <col min="32" max="32" width="18.88671875" style="117" customWidth="1"/>
    <col min="33" max="33" width="11.33203125" style="117" customWidth="1"/>
    <col min="34" max="35" width="8.5546875" style="117" customWidth="1"/>
    <col min="36" max="36" width="11.44140625" style="117"/>
    <col min="37" max="38" width="8.5546875" style="117" customWidth="1"/>
    <col min="39" max="39" width="1" style="119" customWidth="1"/>
    <col min="40" max="42" width="11.33203125" style="117" customWidth="1"/>
    <col min="43" max="43" width="1.33203125" style="118" customWidth="1"/>
    <col min="44" max="44" width="14.44140625" style="117" customWidth="1"/>
    <col min="45" max="45" width="11.44140625" style="117"/>
    <col min="46" max="46" width="1.44140625" style="117" customWidth="1"/>
    <col min="47" max="47" width="11.44140625" style="118" customWidth="1"/>
    <col min="48" max="48" width="48.33203125" style="117" customWidth="1"/>
    <col min="49" max="53" width="22.6640625" style="117" customWidth="1"/>
    <col min="54" max="54" width="16.5546875" style="117" customWidth="1"/>
    <col min="55" max="55" width="11.109375" style="78" customWidth="1"/>
    <col min="56" max="59" width="11.109375" style="114" hidden="1" customWidth="1"/>
    <col min="60" max="60" width="11.109375" style="78" hidden="1" customWidth="1"/>
    <col min="61" max="16384" width="11.44140625" style="117"/>
  </cols>
  <sheetData>
    <row r="1" spans="1:60" s="54" customFormat="1" ht="17.399999999999999" customHeight="1" x14ac:dyDescent="0.3">
      <c r="A1" s="52"/>
      <c r="B1" s="52" t="s">
        <v>64</v>
      </c>
      <c r="C1" s="52"/>
      <c r="D1" s="52"/>
      <c r="E1" s="52"/>
      <c r="F1" s="52"/>
      <c r="G1" s="52"/>
      <c r="H1" s="52"/>
      <c r="I1" s="52"/>
      <c r="J1" s="52"/>
      <c r="K1" s="52"/>
      <c r="L1" s="52" t="s">
        <v>64</v>
      </c>
      <c r="M1" s="52"/>
      <c r="N1" s="52"/>
      <c r="O1" s="52"/>
      <c r="P1" s="52"/>
      <c r="Q1" s="52"/>
      <c r="R1" s="52"/>
      <c r="S1" s="52"/>
      <c r="T1" s="52"/>
      <c r="U1" s="52"/>
      <c r="V1" s="53"/>
      <c r="W1" s="52"/>
      <c r="X1" s="52"/>
      <c r="Y1" s="52"/>
      <c r="Z1" s="53"/>
      <c r="AA1" s="52"/>
      <c r="AB1" s="52"/>
      <c r="AC1" s="53"/>
      <c r="AD1" s="52"/>
      <c r="AE1" s="53"/>
      <c r="AF1" s="52"/>
      <c r="AG1" s="52"/>
      <c r="AH1" s="52"/>
      <c r="AI1" s="52"/>
      <c r="AJ1" s="52"/>
      <c r="AK1" s="52"/>
      <c r="AL1" s="52"/>
      <c r="AM1" s="53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C1" s="79"/>
      <c r="BD1" s="79"/>
      <c r="BE1" s="79"/>
      <c r="BF1" s="79"/>
      <c r="BG1" s="79"/>
      <c r="BH1" s="79"/>
    </row>
    <row r="2" spans="1:60" ht="17.399999999999999" customHeight="1" x14ac:dyDescent="0.4">
      <c r="AT2" s="120"/>
    </row>
    <row r="3" spans="1:60" ht="30" customHeight="1" x14ac:dyDescent="0.4">
      <c r="B3" s="152" t="s">
        <v>14</v>
      </c>
      <c r="C3" s="152"/>
      <c r="D3" s="152"/>
      <c r="E3" s="152"/>
      <c r="F3" s="152"/>
      <c r="G3" s="152"/>
      <c r="H3" s="152"/>
      <c r="I3" s="152"/>
      <c r="J3" s="152"/>
      <c r="K3" s="31"/>
      <c r="L3" s="6"/>
      <c r="AT3" s="120"/>
    </row>
    <row r="4" spans="1:60" ht="17.399999999999999" customHeight="1" x14ac:dyDescent="0.4">
      <c r="B4" s="10"/>
      <c r="C4" s="10"/>
      <c r="D4" s="9"/>
      <c r="E4" s="140"/>
      <c r="F4" s="140"/>
      <c r="G4" s="140"/>
      <c r="H4" s="140"/>
      <c r="I4" s="140"/>
      <c r="J4" s="140"/>
      <c r="K4" s="31"/>
      <c r="L4" s="116" t="s">
        <v>68</v>
      </c>
      <c r="M4" s="122"/>
      <c r="N4" s="122"/>
      <c r="O4" s="122"/>
      <c r="P4" s="122"/>
      <c r="Q4" s="122"/>
      <c r="AT4" s="120"/>
    </row>
    <row r="5" spans="1:60" s="1" customFormat="1" ht="30" customHeight="1" x14ac:dyDescent="0.45">
      <c r="B5" s="51" t="s">
        <v>81</v>
      </c>
      <c r="C5" s="153" t="s">
        <v>16</v>
      </c>
      <c r="D5" s="154"/>
      <c r="E5" s="2"/>
      <c r="F5" s="108" t="s">
        <v>65</v>
      </c>
      <c r="G5" s="109">
        <f>AR24</f>
        <v>0</v>
      </c>
      <c r="H5" s="2"/>
      <c r="I5" s="2"/>
      <c r="J5" s="2"/>
      <c r="K5" s="3"/>
      <c r="L5" s="115" t="s">
        <v>70</v>
      </c>
      <c r="M5" s="122"/>
      <c r="N5" s="122"/>
      <c r="O5" s="122"/>
      <c r="P5" s="122"/>
      <c r="Q5" s="122"/>
      <c r="V5" s="20"/>
      <c r="Z5" s="20"/>
      <c r="AC5" s="20"/>
      <c r="AE5" s="20"/>
      <c r="AM5" s="20"/>
      <c r="AQ5" s="17"/>
      <c r="AT5" s="77"/>
      <c r="AU5" s="17"/>
      <c r="BC5" s="78"/>
      <c r="BD5" s="114"/>
      <c r="BE5" s="114"/>
      <c r="BF5" s="114"/>
      <c r="BG5" s="114"/>
      <c r="BH5" s="78"/>
    </row>
    <row r="6" spans="1:60" ht="17.399999999999999" customHeight="1" x14ac:dyDescent="0.4">
      <c r="B6" s="30"/>
      <c r="C6" s="30"/>
      <c r="D6" s="30"/>
      <c r="E6" s="30"/>
      <c r="F6" s="30"/>
      <c r="G6" s="30"/>
      <c r="H6" s="30"/>
      <c r="I6" s="30"/>
      <c r="J6" s="30"/>
      <c r="K6" s="7"/>
      <c r="L6" s="29"/>
      <c r="AT6" s="120"/>
    </row>
    <row r="7" spans="1:60" ht="17.399999999999999" customHeight="1" x14ac:dyDescent="0.4">
      <c r="B7" s="94" t="s">
        <v>15</v>
      </c>
      <c r="C7" s="30"/>
      <c r="D7" s="30"/>
      <c r="E7" s="30"/>
      <c r="F7" s="30"/>
      <c r="G7" s="30"/>
      <c r="H7" s="30"/>
      <c r="I7" s="30"/>
      <c r="J7" s="30"/>
      <c r="K7" s="7"/>
      <c r="L7" s="29"/>
      <c r="AP7" s="127"/>
      <c r="AT7" s="120"/>
      <c r="AV7" s="112" t="s">
        <v>56</v>
      </c>
      <c r="BD7" s="78"/>
    </row>
    <row r="8" spans="1:60" ht="17.399999999999999" customHeight="1" x14ac:dyDescent="0.4">
      <c r="B8" s="94" t="s">
        <v>86</v>
      </c>
      <c r="C8" s="30"/>
      <c r="D8" s="30"/>
      <c r="E8" s="30"/>
      <c r="F8" s="30"/>
      <c r="G8" s="30"/>
      <c r="H8" s="30"/>
      <c r="I8" s="30"/>
      <c r="J8" s="30"/>
      <c r="K8" s="7"/>
      <c r="L8" s="148" t="s">
        <v>66</v>
      </c>
      <c r="M8" s="148"/>
      <c r="N8" s="148"/>
      <c r="O8" s="148"/>
      <c r="P8" s="148"/>
      <c r="Q8" s="148"/>
      <c r="R8" s="148"/>
      <c r="S8" s="148"/>
      <c r="AT8" s="120"/>
      <c r="AV8" s="117" t="s">
        <v>55</v>
      </c>
    </row>
    <row r="9" spans="1:60" ht="17.399999999999999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7"/>
      <c r="L9" s="148"/>
      <c r="M9" s="148"/>
      <c r="N9" s="148"/>
      <c r="O9" s="148"/>
      <c r="P9" s="148"/>
      <c r="Q9" s="148"/>
      <c r="R9" s="148"/>
      <c r="S9" s="148"/>
      <c r="AT9" s="120"/>
      <c r="BC9" s="117"/>
      <c r="BD9" s="117"/>
      <c r="BE9" s="117"/>
      <c r="BF9" s="117"/>
      <c r="BG9" s="117"/>
      <c r="BH9" s="117"/>
    </row>
    <row r="10" spans="1:60" ht="17.399999999999999" customHeight="1" x14ac:dyDescent="0.4">
      <c r="B10" s="28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7"/>
      <c r="L10" s="149"/>
      <c r="M10" s="149"/>
      <c r="N10" s="149"/>
      <c r="O10" s="149"/>
      <c r="P10" s="149"/>
      <c r="Q10" s="149"/>
      <c r="R10" s="149"/>
      <c r="S10" s="149"/>
      <c r="U10" s="28">
        <v>1</v>
      </c>
      <c r="V10" s="21"/>
      <c r="W10" s="28">
        <v>2</v>
      </c>
      <c r="X10" s="28">
        <v>3</v>
      </c>
      <c r="Y10" s="28"/>
      <c r="Z10" s="21"/>
      <c r="AA10" s="28">
        <v>4</v>
      </c>
      <c r="AB10" s="28"/>
      <c r="AC10" s="21"/>
      <c r="AD10" s="28"/>
      <c r="AE10" s="21"/>
      <c r="AF10" s="28">
        <v>5</v>
      </c>
      <c r="AG10" s="28">
        <v>6</v>
      </c>
      <c r="AH10" s="28"/>
      <c r="AI10" s="28"/>
      <c r="AJ10" s="28">
        <v>7</v>
      </c>
      <c r="AK10" s="28"/>
      <c r="AL10" s="28"/>
      <c r="AM10" s="21"/>
      <c r="AN10" s="28"/>
      <c r="AO10" s="28"/>
      <c r="AP10" s="28"/>
      <c r="AQ10" s="18"/>
      <c r="AR10" s="28"/>
      <c r="AT10" s="120"/>
      <c r="AW10" s="86" t="s">
        <v>18</v>
      </c>
      <c r="AX10" s="87" t="s">
        <v>57</v>
      </c>
      <c r="AY10" s="87" t="str">
        <f>Inndata!$B$6</f>
        <v>Biogass</v>
      </c>
      <c r="AZ10" s="87" t="s">
        <v>58</v>
      </c>
      <c r="BA10" s="87" t="s">
        <v>59</v>
      </c>
      <c r="BD10" s="150" t="s">
        <v>54</v>
      </c>
      <c r="BE10" s="150"/>
      <c r="BF10" s="150"/>
      <c r="BG10" s="150"/>
      <c r="BH10" s="150"/>
    </row>
    <row r="11" spans="1:60" ht="48" customHeight="1" x14ac:dyDescent="0.4">
      <c r="B11" s="32" t="s">
        <v>4</v>
      </c>
      <c r="C11" s="33" t="s">
        <v>7</v>
      </c>
      <c r="D11" s="33" t="s">
        <v>8</v>
      </c>
      <c r="E11" s="33" t="s">
        <v>9</v>
      </c>
      <c r="F11" s="33" t="s">
        <v>10</v>
      </c>
      <c r="G11" s="32" t="s">
        <v>11</v>
      </c>
      <c r="H11" s="32" t="s">
        <v>12</v>
      </c>
      <c r="I11" s="34" t="s">
        <v>5</v>
      </c>
      <c r="J11" s="34" t="s">
        <v>6</v>
      </c>
      <c r="K11" s="7"/>
      <c r="L11" s="155" t="s">
        <v>67</v>
      </c>
      <c r="M11" s="156"/>
      <c r="N11" s="156"/>
      <c r="O11" s="156"/>
      <c r="P11" s="156"/>
      <c r="Q11" s="156"/>
      <c r="R11" s="156"/>
      <c r="S11" s="157"/>
      <c r="U11" s="32" t="s">
        <v>4</v>
      </c>
      <c r="V11" s="22"/>
      <c r="W11" s="32" t="s">
        <v>7</v>
      </c>
      <c r="X11" s="32" t="s">
        <v>8</v>
      </c>
      <c r="Y11" s="36" t="s">
        <v>49</v>
      </c>
      <c r="Z11" s="22"/>
      <c r="AA11" s="32" t="s">
        <v>23</v>
      </c>
      <c r="AB11" s="36" t="s">
        <v>48</v>
      </c>
      <c r="AC11" s="22"/>
      <c r="AD11" s="36" t="s">
        <v>24</v>
      </c>
      <c r="AE11" s="22"/>
      <c r="AF11" s="32" t="s">
        <v>10</v>
      </c>
      <c r="AG11" s="32" t="s">
        <v>11</v>
      </c>
      <c r="AH11" s="36" t="s">
        <v>42</v>
      </c>
      <c r="AI11" s="36" t="s">
        <v>43</v>
      </c>
      <c r="AJ11" s="32" t="s">
        <v>12</v>
      </c>
      <c r="AK11" s="36" t="s">
        <v>45</v>
      </c>
      <c r="AL11" s="36" t="s">
        <v>46</v>
      </c>
      <c r="AM11" s="22"/>
      <c r="AN11" s="36" t="s">
        <v>25</v>
      </c>
      <c r="AO11" s="36" t="s">
        <v>26</v>
      </c>
      <c r="AP11" s="36" t="s">
        <v>27</v>
      </c>
      <c r="AQ11" s="22"/>
      <c r="AR11" s="36" t="s">
        <v>69</v>
      </c>
      <c r="AT11" s="120"/>
      <c r="AV11" s="88" t="s">
        <v>60</v>
      </c>
      <c r="AW11" s="89">
        <f>SUM(BD12:BD21)</f>
        <v>0</v>
      </c>
      <c r="AX11" s="89">
        <f>SUM(BE12:BE21)</f>
        <v>0</v>
      </c>
      <c r="AY11" s="89">
        <f>SUM(BF12:BF21)</f>
        <v>0</v>
      </c>
      <c r="AZ11" s="89">
        <f>SUM(BG12:BG21)</f>
        <v>0</v>
      </c>
      <c r="BA11" s="89">
        <f>SUM(BH12:BH21)</f>
        <v>0</v>
      </c>
      <c r="BC11" s="81"/>
      <c r="BD11" s="82" t="s">
        <v>18</v>
      </c>
      <c r="BE11" s="83" t="str">
        <f>Inndata!$B$5</f>
        <v>Batterielektrisk / hydrogen</v>
      </c>
      <c r="BF11" s="83" t="str">
        <f>Inndata!$B$6</f>
        <v>Biogass</v>
      </c>
      <c r="BG11" s="83" t="str">
        <f>Inndata!$B$7</f>
        <v>HVO / biodiesel / bioetanol</v>
      </c>
      <c r="BH11" s="83" t="str">
        <f>Inndata!$B$8</f>
        <v>Diesel / bensin / naturgass</v>
      </c>
    </row>
    <row r="12" spans="1:60" ht="17.399999999999999" customHeight="1" x14ac:dyDescent="0.4">
      <c r="B12" s="124"/>
      <c r="C12" s="124"/>
      <c r="D12" s="124"/>
      <c r="E12" s="5"/>
      <c r="F12" s="124"/>
      <c r="G12" s="124"/>
      <c r="H12" s="124"/>
      <c r="I12" s="121"/>
      <c r="J12" s="125"/>
      <c r="K12" s="8" t="s">
        <v>1</v>
      </c>
      <c r="L12" s="91">
        <f>IF(B12&gt;0,1,0)</f>
        <v>0</v>
      </c>
      <c r="M12" s="91">
        <f>IF(C12=0,0,1)</f>
        <v>0</v>
      </c>
      <c r="N12" s="91">
        <f>IF(C12="Elsykkel",1,IF(D12=0,0,1))</f>
        <v>0</v>
      </c>
      <c r="O12" s="91">
        <f>IF(F12=0,0,1)</f>
        <v>0</v>
      </c>
      <c r="P12" s="92">
        <f>IF(AND(F12=0,G12=0),0,IF(AND(F12="Nei",G12=0),0,1))</f>
        <v>0</v>
      </c>
      <c r="Q12" s="92">
        <f>IF(AND(F12=0,G12=0),0,IF(AND(F12="Nei",H12=0),0,1))</f>
        <v>0</v>
      </c>
      <c r="R12" s="92">
        <f>SUM(L12:Q12)</f>
        <v>0</v>
      </c>
      <c r="S12" s="93">
        <f>IF(R12=6,"OK",IF(R12=0,0,"FEIL"))</f>
        <v>0</v>
      </c>
      <c r="U12" s="124">
        <f>B12</f>
        <v>0</v>
      </c>
      <c r="V12" s="24"/>
      <c r="W12" s="124">
        <f t="shared" ref="W12:X21" si="0">C12</f>
        <v>0</v>
      </c>
      <c r="X12" s="124">
        <f t="shared" si="0"/>
        <v>0</v>
      </c>
      <c r="Y12" s="123">
        <f>IF(W12="Elsykkel",10,VLOOKUP(X12,Inndata!$B$5:$D$9,3,FALSE))</f>
        <v>0</v>
      </c>
      <c r="Z12" s="23"/>
      <c r="AA12" s="124">
        <f t="shared" ref="AA12:AA21" si="1">E12</f>
        <v>0</v>
      </c>
      <c r="AB12" s="124">
        <f>IF(AA12=0,0,IF(AA12="Nei",0,1))</f>
        <v>0</v>
      </c>
      <c r="AC12" s="23"/>
      <c r="AD12" s="124">
        <f>IF(Y12+AB12&gt;10,10,Y12+AB12)</f>
        <v>0</v>
      </c>
      <c r="AE12" s="23"/>
      <c r="AF12" s="25">
        <f t="shared" ref="AF12:AG21" si="2">F12</f>
        <v>0</v>
      </c>
      <c r="AG12" s="25">
        <f t="shared" si="2"/>
        <v>0</v>
      </c>
      <c r="AH12" s="25">
        <f>IF(AG12=0,0,VLOOKUP(LEFT(AG12,3),Inndata!$B$21:$C$32,2,FALSE))</f>
        <v>0</v>
      </c>
      <c r="AI12" s="25">
        <f>IF(AG12=0,0,MID(AG12,6,4))</f>
        <v>0</v>
      </c>
      <c r="AJ12" s="25">
        <f t="shared" ref="AJ12:AJ21" si="3">H12</f>
        <v>0</v>
      </c>
      <c r="AK12" s="25">
        <f>IF(AJ12=0,0,VLOOKUP(LEFT(AJ12,3),Inndata!$B$21:$C$32,2,FALSE))</f>
        <v>0</v>
      </c>
      <c r="AL12" s="25">
        <f>IF(AJ12=0,0,MID(AJ12,6,4))</f>
        <v>0</v>
      </c>
      <c r="AM12" s="23"/>
      <c r="AN12" s="124">
        <f>IF(AF12="Ja",Inndata!$F$17,IF(OR(AH12=0,AK12=0),0,(AL12-AI12)*12+(AK12-AH12)))</f>
        <v>0</v>
      </c>
      <c r="AO12" s="124">
        <f>U12*AN12</f>
        <v>0</v>
      </c>
      <c r="AP12" s="46">
        <f>IF(AN12=0,0,AO12/$AO$24)</f>
        <v>0</v>
      </c>
      <c r="AQ12" s="23"/>
      <c r="AR12" s="48">
        <f>AD12*AP12</f>
        <v>0</v>
      </c>
      <c r="AT12" s="120"/>
      <c r="BC12" s="81"/>
      <c r="BD12" s="84">
        <f t="shared" ref="BD12:BD21" si="4">IF(W12=$BD$11,AP12,0)</f>
        <v>0</v>
      </c>
      <c r="BE12" s="84">
        <f t="shared" ref="BE12:BE21" si="5">IF(W12=$BD$11,0,IF(X12=$BE$11,AP12,0))</f>
        <v>0</v>
      </c>
      <c r="BF12" s="84">
        <f t="shared" ref="BF12:BF21" si="6">IF(W12=$BD$11,0,IF(X12=$BF$11,AP12,0))</f>
        <v>0</v>
      </c>
      <c r="BG12" s="84">
        <f t="shared" ref="BG12:BG21" si="7">IF(W12=$BD$11,0,IF(X12=$BG$11,AP12,0))</f>
        <v>0</v>
      </c>
      <c r="BH12" s="84">
        <f t="shared" ref="BH12:BH21" si="8">IF(W12=$BD$11,0,IF(X12=$BH$11,AP12,0))</f>
        <v>0</v>
      </c>
    </row>
    <row r="13" spans="1:60" ht="17.399999999999999" customHeight="1" x14ac:dyDescent="0.4">
      <c r="B13" s="95"/>
      <c r="C13" s="95"/>
      <c r="D13" s="95"/>
      <c r="E13" s="13"/>
      <c r="F13" s="95"/>
      <c r="G13" s="95"/>
      <c r="H13" s="95"/>
      <c r="I13" s="14"/>
      <c r="J13" s="12"/>
      <c r="K13" s="8" t="s">
        <v>1</v>
      </c>
      <c r="L13" s="91">
        <f t="shared" ref="L13:L21" si="9">IF(B13&gt;0,1,0)</f>
        <v>0</v>
      </c>
      <c r="M13" s="91">
        <f t="shared" ref="M13:M21" si="10">IF(C13=0,0,1)</f>
        <v>0</v>
      </c>
      <c r="N13" s="91">
        <f t="shared" ref="N13:N21" si="11">IF(C13="Elsykkel",1,IF(D13=0,0,1))</f>
        <v>0</v>
      </c>
      <c r="O13" s="91">
        <f t="shared" ref="O13:O21" si="12">IF(F13=0,0,1)</f>
        <v>0</v>
      </c>
      <c r="P13" s="92">
        <f t="shared" ref="P13:P21" si="13">IF(AND(F13=0,G13=0),0,IF(AND(F13="Nei",G13=0),0,1))</f>
        <v>0</v>
      </c>
      <c r="Q13" s="92">
        <f t="shared" ref="Q13:Q21" si="14">IF(AND(F13=0,G13=0),0,IF(AND(F13="Nei",H13=0),0,1))</f>
        <v>0</v>
      </c>
      <c r="R13" s="92">
        <f t="shared" ref="R13:R21" si="15">SUM(L13:Q13)</f>
        <v>0</v>
      </c>
      <c r="S13" s="93">
        <f t="shared" ref="S13:S21" si="16">IF(R13=6,"OK",IF(R13=0,0,"FEIL"))</f>
        <v>0</v>
      </c>
      <c r="U13" s="95">
        <f t="shared" ref="U13:U21" si="17">B13</f>
        <v>0</v>
      </c>
      <c r="V13" s="23"/>
      <c r="W13" s="95">
        <f t="shared" si="0"/>
        <v>0</v>
      </c>
      <c r="X13" s="95">
        <f t="shared" si="0"/>
        <v>0</v>
      </c>
      <c r="Y13" s="95">
        <f>IF(W13="Elsykkel",10,VLOOKUP(X13,Inndata!$B$5:$D$9,3,FALSE))</f>
        <v>0</v>
      </c>
      <c r="Z13" s="23"/>
      <c r="AA13" s="95">
        <f t="shared" si="1"/>
        <v>0</v>
      </c>
      <c r="AB13" s="95">
        <f t="shared" ref="AB13:AB21" si="18">IF(AA13=0,0,IF(AA13="Nei",0,1))</f>
        <v>0</v>
      </c>
      <c r="AC13" s="23"/>
      <c r="AD13" s="95">
        <f t="shared" ref="AD13:AD21" si="19">IF(Y13+AB13&gt;10,10,Y13+AB13)</f>
        <v>0</v>
      </c>
      <c r="AE13" s="23"/>
      <c r="AF13" s="26">
        <f t="shared" si="2"/>
        <v>0</v>
      </c>
      <c r="AG13" s="26">
        <f t="shared" si="2"/>
        <v>0</v>
      </c>
      <c r="AH13" s="26">
        <f>IF(AG13=0,0,VLOOKUP(LEFT(AG13,3),Inndata!$B$21:$C$32,2,FALSE))</f>
        <v>0</v>
      </c>
      <c r="AI13" s="26">
        <f t="shared" ref="AI13:AI21" si="20">IF(AG13=0,0,MID(AG13,6,4))</f>
        <v>0</v>
      </c>
      <c r="AJ13" s="26">
        <f t="shared" si="3"/>
        <v>0</v>
      </c>
      <c r="AK13" s="26">
        <f>IF(AJ13=0,0,VLOOKUP(LEFT(AJ13,3),Inndata!$B$21:$C$32,2,FALSE))</f>
        <v>0</v>
      </c>
      <c r="AL13" s="26">
        <f t="shared" ref="AL13:AL21" si="21">IF(AJ13=0,0,MID(AJ13,6,4))</f>
        <v>0</v>
      </c>
      <c r="AM13" s="23"/>
      <c r="AN13" s="95">
        <f>IF(AF13="Ja",Inndata!$F$17,IF(OR(AH13=0,AK13=0),0,(AL13-AI13)*12+(AK13-AH13)))</f>
        <v>0</v>
      </c>
      <c r="AO13" s="95">
        <f t="shared" ref="AO13:AO21" si="22">U13*AN13</f>
        <v>0</v>
      </c>
      <c r="AP13" s="47">
        <f t="shared" ref="AP13:AP21" si="23">IF(AN13=0,0,AO13/$AO$24)</f>
        <v>0</v>
      </c>
      <c r="AQ13" s="23"/>
      <c r="AR13" s="126">
        <f t="shared" ref="AR13:AR21" si="24">AD13*AP13</f>
        <v>0</v>
      </c>
      <c r="AT13" s="120"/>
      <c r="AV13" s="90"/>
      <c r="AW13" s="55"/>
      <c r="AX13" s="55"/>
      <c r="AY13" s="55"/>
      <c r="AZ13" s="55"/>
      <c r="BA13" s="55"/>
      <c r="BC13" s="81"/>
      <c r="BD13" s="84">
        <f t="shared" si="4"/>
        <v>0</v>
      </c>
      <c r="BE13" s="84">
        <f t="shared" si="5"/>
        <v>0</v>
      </c>
      <c r="BF13" s="84">
        <f t="shared" si="6"/>
        <v>0</v>
      </c>
      <c r="BG13" s="84">
        <f t="shared" si="7"/>
        <v>0</v>
      </c>
      <c r="BH13" s="84">
        <f t="shared" si="8"/>
        <v>0</v>
      </c>
    </row>
    <row r="14" spans="1:60" ht="17.399999999999999" customHeight="1" x14ac:dyDescent="0.4">
      <c r="B14" s="124"/>
      <c r="C14" s="124"/>
      <c r="D14" s="124"/>
      <c r="E14" s="5"/>
      <c r="F14" s="124"/>
      <c r="G14" s="124"/>
      <c r="H14" s="124"/>
      <c r="I14" s="121"/>
      <c r="J14" s="125"/>
      <c r="K14" s="8" t="s">
        <v>1</v>
      </c>
      <c r="L14" s="91">
        <f t="shared" si="9"/>
        <v>0</v>
      </c>
      <c r="M14" s="91">
        <f t="shared" si="10"/>
        <v>0</v>
      </c>
      <c r="N14" s="91">
        <f t="shared" si="11"/>
        <v>0</v>
      </c>
      <c r="O14" s="91">
        <f t="shared" si="12"/>
        <v>0</v>
      </c>
      <c r="P14" s="92">
        <f t="shared" si="13"/>
        <v>0</v>
      </c>
      <c r="Q14" s="92">
        <f t="shared" si="14"/>
        <v>0</v>
      </c>
      <c r="R14" s="92">
        <f t="shared" si="15"/>
        <v>0</v>
      </c>
      <c r="S14" s="93">
        <f t="shared" si="16"/>
        <v>0</v>
      </c>
      <c r="U14" s="124">
        <f t="shared" si="17"/>
        <v>0</v>
      </c>
      <c r="V14" s="23"/>
      <c r="W14" s="124">
        <f t="shared" si="0"/>
        <v>0</v>
      </c>
      <c r="X14" s="124">
        <f t="shared" si="0"/>
        <v>0</v>
      </c>
      <c r="Y14" s="123">
        <f>IF(W14="Elsykkel",10,VLOOKUP(X14,Inndata!$B$5:$D$9,3,FALSE))</f>
        <v>0</v>
      </c>
      <c r="Z14" s="23"/>
      <c r="AA14" s="124">
        <f t="shared" si="1"/>
        <v>0</v>
      </c>
      <c r="AB14" s="124">
        <f t="shared" si="18"/>
        <v>0</v>
      </c>
      <c r="AC14" s="23"/>
      <c r="AD14" s="124">
        <f t="shared" si="19"/>
        <v>0</v>
      </c>
      <c r="AE14" s="23"/>
      <c r="AF14" s="25">
        <f t="shared" si="2"/>
        <v>0</v>
      </c>
      <c r="AG14" s="25">
        <f t="shared" si="2"/>
        <v>0</v>
      </c>
      <c r="AH14" s="25">
        <f>IF(AG14=0,0,VLOOKUP(LEFT(AG14,3),Inndata!$B$21:$C$32,2,FALSE))</f>
        <v>0</v>
      </c>
      <c r="AI14" s="25">
        <f t="shared" si="20"/>
        <v>0</v>
      </c>
      <c r="AJ14" s="25">
        <f t="shared" si="3"/>
        <v>0</v>
      </c>
      <c r="AK14" s="25">
        <f>IF(AJ14=0,0,VLOOKUP(LEFT(AJ14,3),Inndata!$B$21:$C$32,2,FALSE))</f>
        <v>0</v>
      </c>
      <c r="AL14" s="25">
        <f t="shared" si="21"/>
        <v>0</v>
      </c>
      <c r="AM14" s="23"/>
      <c r="AN14" s="124">
        <f>IF(AF14="Ja",Inndata!$F$17,IF(OR(AH14=0,AK14=0),0,(AL14-AI14)*12+(AK14-AH14)))</f>
        <v>0</v>
      </c>
      <c r="AO14" s="124">
        <f t="shared" si="22"/>
        <v>0</v>
      </c>
      <c r="AP14" s="46">
        <f t="shared" si="23"/>
        <v>0</v>
      </c>
      <c r="AQ14" s="23"/>
      <c r="AR14" s="48">
        <f t="shared" si="24"/>
        <v>0</v>
      </c>
      <c r="AT14" s="120"/>
      <c r="AV14" s="90"/>
      <c r="AW14" s="55"/>
      <c r="AX14" s="55"/>
      <c r="AY14" s="55"/>
      <c r="AZ14" s="55"/>
      <c r="BA14" s="55"/>
      <c r="BC14" s="81"/>
      <c r="BD14" s="84">
        <f t="shared" si="4"/>
        <v>0</v>
      </c>
      <c r="BE14" s="84">
        <f t="shared" si="5"/>
        <v>0</v>
      </c>
      <c r="BF14" s="84">
        <f t="shared" si="6"/>
        <v>0</v>
      </c>
      <c r="BG14" s="84">
        <f t="shared" si="7"/>
        <v>0</v>
      </c>
      <c r="BH14" s="84">
        <f t="shared" si="8"/>
        <v>0</v>
      </c>
    </row>
    <row r="15" spans="1:60" ht="17.399999999999999" customHeight="1" x14ac:dyDescent="0.4">
      <c r="B15" s="95"/>
      <c r="C15" s="95"/>
      <c r="D15" s="95"/>
      <c r="E15" s="13"/>
      <c r="F15" s="95"/>
      <c r="G15" s="95"/>
      <c r="H15" s="95"/>
      <c r="I15" s="14"/>
      <c r="J15" s="12"/>
      <c r="K15" s="8" t="s">
        <v>1</v>
      </c>
      <c r="L15" s="91">
        <f t="shared" si="9"/>
        <v>0</v>
      </c>
      <c r="M15" s="91">
        <f t="shared" si="10"/>
        <v>0</v>
      </c>
      <c r="N15" s="91">
        <f t="shared" si="11"/>
        <v>0</v>
      </c>
      <c r="O15" s="91">
        <f t="shared" si="12"/>
        <v>0</v>
      </c>
      <c r="P15" s="92">
        <f t="shared" si="13"/>
        <v>0</v>
      </c>
      <c r="Q15" s="92">
        <f t="shared" si="14"/>
        <v>0</v>
      </c>
      <c r="R15" s="92">
        <f t="shared" si="15"/>
        <v>0</v>
      </c>
      <c r="S15" s="93">
        <f t="shared" si="16"/>
        <v>0</v>
      </c>
      <c r="U15" s="95">
        <f t="shared" si="17"/>
        <v>0</v>
      </c>
      <c r="V15" s="23"/>
      <c r="W15" s="95">
        <f t="shared" si="0"/>
        <v>0</v>
      </c>
      <c r="X15" s="95">
        <f t="shared" si="0"/>
        <v>0</v>
      </c>
      <c r="Y15" s="95">
        <f>IF(W15="Elsykkel",10,VLOOKUP(X15,Inndata!$B$5:$D$9,3,FALSE))</f>
        <v>0</v>
      </c>
      <c r="Z15" s="23"/>
      <c r="AA15" s="95">
        <f t="shared" si="1"/>
        <v>0</v>
      </c>
      <c r="AB15" s="95">
        <f t="shared" si="18"/>
        <v>0</v>
      </c>
      <c r="AC15" s="23"/>
      <c r="AD15" s="95">
        <f t="shared" si="19"/>
        <v>0</v>
      </c>
      <c r="AE15" s="23"/>
      <c r="AF15" s="26">
        <f t="shared" si="2"/>
        <v>0</v>
      </c>
      <c r="AG15" s="26">
        <f t="shared" si="2"/>
        <v>0</v>
      </c>
      <c r="AH15" s="26">
        <f>IF(AG15=0,0,VLOOKUP(LEFT(AG15,3),Inndata!$B$21:$C$32,2,FALSE))</f>
        <v>0</v>
      </c>
      <c r="AI15" s="26">
        <f t="shared" si="20"/>
        <v>0</v>
      </c>
      <c r="AJ15" s="26">
        <f t="shared" si="3"/>
        <v>0</v>
      </c>
      <c r="AK15" s="26">
        <f>IF(AJ15=0,0,VLOOKUP(LEFT(AJ15,3),Inndata!$B$21:$C$32,2,FALSE))</f>
        <v>0</v>
      </c>
      <c r="AL15" s="26">
        <f t="shared" si="21"/>
        <v>0</v>
      </c>
      <c r="AM15" s="23"/>
      <c r="AN15" s="95">
        <f>IF(AF15="Ja",Inndata!$F$17,IF(OR(AH15=0,AK15=0),0,(AL15-AI15)*12+(AK15-AH15)))</f>
        <v>0</v>
      </c>
      <c r="AO15" s="95">
        <f t="shared" si="22"/>
        <v>0</v>
      </c>
      <c r="AP15" s="47">
        <f t="shared" si="23"/>
        <v>0</v>
      </c>
      <c r="AQ15" s="23"/>
      <c r="AR15" s="126">
        <f t="shared" si="24"/>
        <v>0</v>
      </c>
      <c r="AT15" s="120"/>
      <c r="AV15" s="73"/>
      <c r="AW15" s="73"/>
      <c r="AX15" s="73"/>
      <c r="AY15" s="73"/>
      <c r="AZ15" s="73"/>
      <c r="BA15" s="73"/>
      <c r="BC15" s="81"/>
      <c r="BD15" s="84">
        <f t="shared" si="4"/>
        <v>0</v>
      </c>
      <c r="BE15" s="84">
        <f t="shared" si="5"/>
        <v>0</v>
      </c>
      <c r="BF15" s="84">
        <f t="shared" si="6"/>
        <v>0</v>
      </c>
      <c r="BG15" s="84">
        <f t="shared" si="7"/>
        <v>0</v>
      </c>
      <c r="BH15" s="84">
        <f t="shared" si="8"/>
        <v>0</v>
      </c>
    </row>
    <row r="16" spans="1:60" ht="17.399999999999999" customHeight="1" x14ac:dyDescent="0.4">
      <c r="B16" s="124"/>
      <c r="C16" s="124"/>
      <c r="D16" s="124"/>
      <c r="E16" s="5"/>
      <c r="F16" s="124"/>
      <c r="G16" s="124"/>
      <c r="H16" s="124"/>
      <c r="I16" s="121"/>
      <c r="J16" s="125"/>
      <c r="K16" s="15" t="s">
        <v>1</v>
      </c>
      <c r="L16" s="91">
        <f t="shared" si="9"/>
        <v>0</v>
      </c>
      <c r="M16" s="91">
        <f t="shared" si="10"/>
        <v>0</v>
      </c>
      <c r="N16" s="91">
        <f t="shared" si="11"/>
        <v>0</v>
      </c>
      <c r="O16" s="91">
        <f t="shared" si="12"/>
        <v>0</v>
      </c>
      <c r="P16" s="92">
        <f t="shared" si="13"/>
        <v>0</v>
      </c>
      <c r="Q16" s="92">
        <f t="shared" si="14"/>
        <v>0</v>
      </c>
      <c r="R16" s="92">
        <f t="shared" si="15"/>
        <v>0</v>
      </c>
      <c r="S16" s="93">
        <f t="shared" si="16"/>
        <v>0</v>
      </c>
      <c r="U16" s="124">
        <f t="shared" si="17"/>
        <v>0</v>
      </c>
      <c r="V16" s="23"/>
      <c r="W16" s="124">
        <f t="shared" si="0"/>
        <v>0</v>
      </c>
      <c r="X16" s="124">
        <f t="shared" si="0"/>
        <v>0</v>
      </c>
      <c r="Y16" s="123">
        <f>IF(W16="Elsykkel",10,VLOOKUP(X16,Inndata!$B$5:$D$9,3,FALSE))</f>
        <v>0</v>
      </c>
      <c r="Z16" s="23"/>
      <c r="AA16" s="124">
        <f t="shared" si="1"/>
        <v>0</v>
      </c>
      <c r="AB16" s="124">
        <f t="shared" si="18"/>
        <v>0</v>
      </c>
      <c r="AC16" s="23"/>
      <c r="AD16" s="124">
        <f t="shared" si="19"/>
        <v>0</v>
      </c>
      <c r="AE16" s="23"/>
      <c r="AF16" s="25">
        <f t="shared" si="2"/>
        <v>0</v>
      </c>
      <c r="AG16" s="25">
        <f t="shared" si="2"/>
        <v>0</v>
      </c>
      <c r="AH16" s="25">
        <f>IF(AG16=0,0,VLOOKUP(LEFT(AG16,3),Inndata!$B$21:$C$32,2,FALSE))</f>
        <v>0</v>
      </c>
      <c r="AI16" s="25">
        <f t="shared" si="20"/>
        <v>0</v>
      </c>
      <c r="AJ16" s="27">
        <f t="shared" si="3"/>
        <v>0</v>
      </c>
      <c r="AK16" s="25">
        <f>IF(AJ16=0,0,VLOOKUP(LEFT(AJ16,3),Inndata!$B$21:$C$32,2,FALSE))</f>
        <v>0</v>
      </c>
      <c r="AL16" s="25">
        <f t="shared" si="21"/>
        <v>0</v>
      </c>
      <c r="AM16" s="23"/>
      <c r="AN16" s="124">
        <f>IF(AF16="Ja",Inndata!$F$17,IF(OR(AH16=0,AK16=0),0,(AL16-AI16)*12+(AK16-AH16)))</f>
        <v>0</v>
      </c>
      <c r="AO16" s="124">
        <f t="shared" si="22"/>
        <v>0</v>
      </c>
      <c r="AP16" s="46">
        <f t="shared" si="23"/>
        <v>0</v>
      </c>
      <c r="AQ16" s="23"/>
      <c r="AR16" s="48">
        <f t="shared" si="24"/>
        <v>0</v>
      </c>
      <c r="AT16" s="120"/>
      <c r="AV16" s="73"/>
      <c r="AW16" s="73"/>
      <c r="AX16" s="73"/>
      <c r="AY16" s="73"/>
      <c r="AZ16" s="73"/>
      <c r="BA16" s="73"/>
      <c r="BC16" s="81"/>
      <c r="BD16" s="84">
        <f t="shared" si="4"/>
        <v>0</v>
      </c>
      <c r="BE16" s="84">
        <f t="shared" si="5"/>
        <v>0</v>
      </c>
      <c r="BF16" s="84">
        <f t="shared" si="6"/>
        <v>0</v>
      </c>
      <c r="BG16" s="84">
        <f t="shared" si="7"/>
        <v>0</v>
      </c>
      <c r="BH16" s="84">
        <f t="shared" si="8"/>
        <v>0</v>
      </c>
    </row>
    <row r="17" spans="2:60" ht="17.399999999999999" customHeight="1" x14ac:dyDescent="0.4">
      <c r="B17" s="95"/>
      <c r="C17" s="95"/>
      <c r="D17" s="95"/>
      <c r="E17" s="13"/>
      <c r="F17" s="95"/>
      <c r="G17" s="95"/>
      <c r="H17" s="95"/>
      <c r="I17" s="14"/>
      <c r="J17" s="12"/>
      <c r="K17" s="8" t="s">
        <v>1</v>
      </c>
      <c r="L17" s="91">
        <f t="shared" si="9"/>
        <v>0</v>
      </c>
      <c r="M17" s="91">
        <f t="shared" si="10"/>
        <v>0</v>
      </c>
      <c r="N17" s="91">
        <f t="shared" si="11"/>
        <v>0</v>
      </c>
      <c r="O17" s="91">
        <f t="shared" si="12"/>
        <v>0</v>
      </c>
      <c r="P17" s="92">
        <f t="shared" si="13"/>
        <v>0</v>
      </c>
      <c r="Q17" s="92">
        <f t="shared" si="14"/>
        <v>0</v>
      </c>
      <c r="R17" s="92">
        <f t="shared" si="15"/>
        <v>0</v>
      </c>
      <c r="S17" s="93">
        <f t="shared" si="16"/>
        <v>0</v>
      </c>
      <c r="U17" s="95">
        <f t="shared" si="17"/>
        <v>0</v>
      </c>
      <c r="V17" s="23"/>
      <c r="W17" s="95">
        <f t="shared" si="0"/>
        <v>0</v>
      </c>
      <c r="X17" s="95">
        <f t="shared" si="0"/>
        <v>0</v>
      </c>
      <c r="Y17" s="95">
        <f>IF(W17="Elsykkel",10,VLOOKUP(X17,Inndata!$B$5:$D$9,3,FALSE))</f>
        <v>0</v>
      </c>
      <c r="Z17" s="23"/>
      <c r="AA17" s="95">
        <f t="shared" si="1"/>
        <v>0</v>
      </c>
      <c r="AB17" s="95">
        <f t="shared" si="18"/>
        <v>0</v>
      </c>
      <c r="AC17" s="23"/>
      <c r="AD17" s="95">
        <f t="shared" si="19"/>
        <v>0</v>
      </c>
      <c r="AE17" s="23"/>
      <c r="AF17" s="26">
        <f t="shared" si="2"/>
        <v>0</v>
      </c>
      <c r="AG17" s="26">
        <f t="shared" si="2"/>
        <v>0</v>
      </c>
      <c r="AH17" s="26">
        <f>IF(AG17=0,0,VLOOKUP(LEFT(AG17,3),Inndata!$B$21:$C$32,2,FALSE))</f>
        <v>0</v>
      </c>
      <c r="AI17" s="26">
        <f t="shared" si="20"/>
        <v>0</v>
      </c>
      <c r="AJ17" s="26">
        <f t="shared" si="3"/>
        <v>0</v>
      </c>
      <c r="AK17" s="26">
        <f>IF(AJ17=0,0,VLOOKUP(LEFT(AJ17,3),Inndata!$B$21:$C$32,2,FALSE))</f>
        <v>0</v>
      </c>
      <c r="AL17" s="26">
        <f t="shared" si="21"/>
        <v>0</v>
      </c>
      <c r="AM17" s="23"/>
      <c r="AN17" s="95">
        <f>IF(AF17="Ja",Inndata!$F$17,IF(OR(AH17=0,AK17=0),0,(AL17-AI17)*12+(AK17-AH17)))</f>
        <v>0</v>
      </c>
      <c r="AO17" s="95">
        <f t="shared" si="22"/>
        <v>0</v>
      </c>
      <c r="AP17" s="47">
        <f t="shared" si="23"/>
        <v>0</v>
      </c>
      <c r="AQ17" s="23"/>
      <c r="AR17" s="126">
        <f t="shared" si="24"/>
        <v>0</v>
      </c>
      <c r="AT17" s="120"/>
      <c r="AV17" s="73"/>
      <c r="AW17" s="73"/>
      <c r="AX17" s="73"/>
      <c r="AY17" s="73"/>
      <c r="AZ17" s="73"/>
      <c r="BA17" s="73"/>
      <c r="BC17" s="81"/>
      <c r="BD17" s="84">
        <f t="shared" si="4"/>
        <v>0</v>
      </c>
      <c r="BE17" s="84">
        <f t="shared" si="5"/>
        <v>0</v>
      </c>
      <c r="BF17" s="84">
        <f t="shared" si="6"/>
        <v>0</v>
      </c>
      <c r="BG17" s="84">
        <f t="shared" si="7"/>
        <v>0</v>
      </c>
      <c r="BH17" s="84">
        <f t="shared" si="8"/>
        <v>0</v>
      </c>
    </row>
    <row r="18" spans="2:60" ht="17.399999999999999" customHeight="1" x14ac:dyDescent="0.4">
      <c r="B18" s="124"/>
      <c r="C18" s="124"/>
      <c r="D18" s="124"/>
      <c r="E18" s="5"/>
      <c r="F18" s="124"/>
      <c r="G18" s="124"/>
      <c r="H18" s="124"/>
      <c r="I18" s="121"/>
      <c r="J18" s="125"/>
      <c r="K18" s="8" t="s">
        <v>1</v>
      </c>
      <c r="L18" s="91">
        <f t="shared" si="9"/>
        <v>0</v>
      </c>
      <c r="M18" s="91">
        <f t="shared" si="10"/>
        <v>0</v>
      </c>
      <c r="N18" s="91">
        <f t="shared" si="11"/>
        <v>0</v>
      </c>
      <c r="O18" s="91">
        <f t="shared" si="12"/>
        <v>0</v>
      </c>
      <c r="P18" s="92">
        <f t="shared" si="13"/>
        <v>0</v>
      </c>
      <c r="Q18" s="92">
        <f t="shared" si="14"/>
        <v>0</v>
      </c>
      <c r="R18" s="92">
        <f t="shared" si="15"/>
        <v>0</v>
      </c>
      <c r="S18" s="93">
        <f t="shared" si="16"/>
        <v>0</v>
      </c>
      <c r="U18" s="124">
        <f t="shared" si="17"/>
        <v>0</v>
      </c>
      <c r="V18" s="23"/>
      <c r="W18" s="124">
        <f t="shared" si="0"/>
        <v>0</v>
      </c>
      <c r="X18" s="124">
        <f t="shared" si="0"/>
        <v>0</v>
      </c>
      <c r="Y18" s="124">
        <f>IF(W18="Elsykkel",10,VLOOKUP(X18,Inndata!$B$5:$D$9,3,FALSE))</f>
        <v>0</v>
      </c>
      <c r="Z18" s="23"/>
      <c r="AA18" s="124">
        <f t="shared" si="1"/>
        <v>0</v>
      </c>
      <c r="AB18" s="124">
        <f t="shared" si="18"/>
        <v>0</v>
      </c>
      <c r="AC18" s="23"/>
      <c r="AD18" s="124">
        <f t="shared" si="19"/>
        <v>0</v>
      </c>
      <c r="AE18" s="23"/>
      <c r="AF18" s="25">
        <f t="shared" si="2"/>
        <v>0</v>
      </c>
      <c r="AG18" s="25">
        <f t="shared" si="2"/>
        <v>0</v>
      </c>
      <c r="AH18" s="25">
        <f>IF(AG18=0,0,VLOOKUP(LEFT(AG18,3),Inndata!$B$21:$C$32,2,FALSE))</f>
        <v>0</v>
      </c>
      <c r="AI18" s="25">
        <f t="shared" si="20"/>
        <v>0</v>
      </c>
      <c r="AJ18" s="25">
        <f t="shared" si="3"/>
        <v>0</v>
      </c>
      <c r="AK18" s="25">
        <f>IF(AJ18=0,0,VLOOKUP(LEFT(AJ18,3),Inndata!$B$21:$C$32,2,FALSE))</f>
        <v>0</v>
      </c>
      <c r="AL18" s="25">
        <f t="shared" si="21"/>
        <v>0</v>
      </c>
      <c r="AM18" s="23"/>
      <c r="AN18" s="124">
        <f>IF(AF18="Ja",Inndata!$F$17,IF(OR(AH18=0,AK18=0),0,(AL18-AI18)*12+(AK18-AH18)))</f>
        <v>0</v>
      </c>
      <c r="AO18" s="124">
        <f t="shared" si="22"/>
        <v>0</v>
      </c>
      <c r="AP18" s="46">
        <f t="shared" si="23"/>
        <v>0</v>
      </c>
      <c r="AQ18" s="23"/>
      <c r="AR18" s="48">
        <f t="shared" si="24"/>
        <v>0</v>
      </c>
      <c r="AT18" s="120"/>
      <c r="BC18" s="81"/>
      <c r="BD18" s="84">
        <f t="shared" si="4"/>
        <v>0</v>
      </c>
      <c r="BE18" s="84">
        <f t="shared" si="5"/>
        <v>0</v>
      </c>
      <c r="BF18" s="84">
        <f t="shared" si="6"/>
        <v>0</v>
      </c>
      <c r="BG18" s="84">
        <f t="shared" si="7"/>
        <v>0</v>
      </c>
      <c r="BH18" s="84">
        <f t="shared" si="8"/>
        <v>0</v>
      </c>
    </row>
    <row r="19" spans="2:60" ht="17.399999999999999" customHeight="1" x14ac:dyDescent="0.4">
      <c r="B19" s="95"/>
      <c r="C19" s="95"/>
      <c r="D19" s="95"/>
      <c r="E19" s="13"/>
      <c r="F19" s="95"/>
      <c r="G19" s="95"/>
      <c r="H19" s="95"/>
      <c r="I19" s="14"/>
      <c r="J19" s="12"/>
      <c r="K19" s="8" t="s">
        <v>1</v>
      </c>
      <c r="L19" s="91">
        <f t="shared" si="9"/>
        <v>0</v>
      </c>
      <c r="M19" s="91">
        <f t="shared" si="10"/>
        <v>0</v>
      </c>
      <c r="N19" s="91">
        <f t="shared" si="11"/>
        <v>0</v>
      </c>
      <c r="O19" s="91">
        <f t="shared" si="12"/>
        <v>0</v>
      </c>
      <c r="P19" s="92">
        <f t="shared" si="13"/>
        <v>0</v>
      </c>
      <c r="Q19" s="92">
        <f t="shared" si="14"/>
        <v>0</v>
      </c>
      <c r="R19" s="92">
        <f t="shared" si="15"/>
        <v>0</v>
      </c>
      <c r="S19" s="93">
        <f t="shared" si="16"/>
        <v>0</v>
      </c>
      <c r="U19" s="95">
        <f t="shared" si="17"/>
        <v>0</v>
      </c>
      <c r="V19" s="23"/>
      <c r="W19" s="95">
        <f t="shared" si="0"/>
        <v>0</v>
      </c>
      <c r="X19" s="95">
        <f t="shared" si="0"/>
        <v>0</v>
      </c>
      <c r="Y19" s="95">
        <f>IF(W19="Elsykkel",10,VLOOKUP(X19,Inndata!$B$5:$D$9,3,FALSE))</f>
        <v>0</v>
      </c>
      <c r="Z19" s="23"/>
      <c r="AA19" s="95">
        <f t="shared" si="1"/>
        <v>0</v>
      </c>
      <c r="AB19" s="95">
        <f t="shared" si="18"/>
        <v>0</v>
      </c>
      <c r="AC19" s="23"/>
      <c r="AD19" s="95">
        <f t="shared" si="19"/>
        <v>0</v>
      </c>
      <c r="AE19" s="23"/>
      <c r="AF19" s="26">
        <f t="shared" si="2"/>
        <v>0</v>
      </c>
      <c r="AG19" s="26">
        <f t="shared" si="2"/>
        <v>0</v>
      </c>
      <c r="AH19" s="26">
        <f>IF(AG19=0,0,VLOOKUP(LEFT(AG19,3),Inndata!$B$21:$C$32,2,FALSE))</f>
        <v>0</v>
      </c>
      <c r="AI19" s="26">
        <f t="shared" si="20"/>
        <v>0</v>
      </c>
      <c r="AJ19" s="26">
        <f t="shared" si="3"/>
        <v>0</v>
      </c>
      <c r="AK19" s="26">
        <f>IF(AJ19=0,0,VLOOKUP(LEFT(AJ19,3),Inndata!$B$21:$C$32,2,FALSE))</f>
        <v>0</v>
      </c>
      <c r="AL19" s="26">
        <f t="shared" si="21"/>
        <v>0</v>
      </c>
      <c r="AM19" s="23"/>
      <c r="AN19" s="95">
        <f>IF(AF19="Ja",Inndata!$F$17,IF(OR(AH19=0,AK19=0),0,(AL19-AI19)*12+(AK19-AH19)))</f>
        <v>0</v>
      </c>
      <c r="AO19" s="95">
        <f t="shared" si="22"/>
        <v>0</v>
      </c>
      <c r="AP19" s="47">
        <f t="shared" si="23"/>
        <v>0</v>
      </c>
      <c r="AQ19" s="23"/>
      <c r="AR19" s="126">
        <f t="shared" si="24"/>
        <v>0</v>
      </c>
      <c r="AT19" s="120"/>
      <c r="BC19" s="81"/>
      <c r="BD19" s="84">
        <f t="shared" si="4"/>
        <v>0</v>
      </c>
      <c r="BE19" s="84">
        <f t="shared" si="5"/>
        <v>0</v>
      </c>
      <c r="BF19" s="84">
        <f t="shared" si="6"/>
        <v>0</v>
      </c>
      <c r="BG19" s="84">
        <f t="shared" si="7"/>
        <v>0</v>
      </c>
      <c r="BH19" s="84">
        <f t="shared" si="8"/>
        <v>0</v>
      </c>
    </row>
    <row r="20" spans="2:60" ht="17.399999999999999" customHeight="1" x14ac:dyDescent="0.4">
      <c r="B20" s="124"/>
      <c r="C20" s="124"/>
      <c r="D20" s="124"/>
      <c r="E20" s="5"/>
      <c r="F20" s="124"/>
      <c r="G20" s="124"/>
      <c r="H20" s="124"/>
      <c r="I20" s="121"/>
      <c r="J20" s="125"/>
      <c r="K20" s="8" t="s">
        <v>1</v>
      </c>
      <c r="L20" s="91">
        <f t="shared" si="9"/>
        <v>0</v>
      </c>
      <c r="M20" s="91">
        <f t="shared" si="10"/>
        <v>0</v>
      </c>
      <c r="N20" s="91">
        <f t="shared" si="11"/>
        <v>0</v>
      </c>
      <c r="O20" s="91">
        <f t="shared" si="12"/>
        <v>0</v>
      </c>
      <c r="P20" s="92">
        <f t="shared" si="13"/>
        <v>0</v>
      </c>
      <c r="Q20" s="92">
        <f t="shared" si="14"/>
        <v>0</v>
      </c>
      <c r="R20" s="92">
        <f t="shared" si="15"/>
        <v>0</v>
      </c>
      <c r="S20" s="93">
        <f t="shared" si="16"/>
        <v>0</v>
      </c>
      <c r="U20" s="124">
        <f t="shared" si="17"/>
        <v>0</v>
      </c>
      <c r="V20" s="23"/>
      <c r="W20" s="124">
        <f t="shared" si="0"/>
        <v>0</v>
      </c>
      <c r="X20" s="124">
        <f t="shared" si="0"/>
        <v>0</v>
      </c>
      <c r="Y20" s="124">
        <f>IF(W20="Elsykkel",10,VLOOKUP(X20,Inndata!$B$5:$D$9,3,FALSE))</f>
        <v>0</v>
      </c>
      <c r="Z20" s="23"/>
      <c r="AA20" s="124">
        <f t="shared" si="1"/>
        <v>0</v>
      </c>
      <c r="AB20" s="124">
        <f t="shared" si="18"/>
        <v>0</v>
      </c>
      <c r="AC20" s="23"/>
      <c r="AD20" s="124">
        <f t="shared" si="19"/>
        <v>0</v>
      </c>
      <c r="AE20" s="23"/>
      <c r="AF20" s="25">
        <f t="shared" si="2"/>
        <v>0</v>
      </c>
      <c r="AG20" s="25">
        <f t="shared" si="2"/>
        <v>0</v>
      </c>
      <c r="AH20" s="25">
        <f>IF(AG20=0,0,VLOOKUP(LEFT(AG20,3),Inndata!$B$21:$C$32,2,FALSE))</f>
        <v>0</v>
      </c>
      <c r="AI20" s="25">
        <f t="shared" si="20"/>
        <v>0</v>
      </c>
      <c r="AJ20" s="25">
        <f t="shared" si="3"/>
        <v>0</v>
      </c>
      <c r="AK20" s="25">
        <f>IF(AJ20=0,0,VLOOKUP(LEFT(AJ20,3),Inndata!$B$21:$C$32,2,FALSE))</f>
        <v>0</v>
      </c>
      <c r="AL20" s="25">
        <f t="shared" si="21"/>
        <v>0</v>
      </c>
      <c r="AM20" s="23"/>
      <c r="AN20" s="124">
        <f>IF(AF20="Ja",Inndata!$F$17,IF(OR(AH20=0,AK20=0),0,(AL20-AI20)*12+(AK20-AH20)))</f>
        <v>0</v>
      </c>
      <c r="AO20" s="124">
        <f t="shared" si="22"/>
        <v>0</v>
      </c>
      <c r="AP20" s="46">
        <f t="shared" si="23"/>
        <v>0</v>
      </c>
      <c r="AQ20" s="23"/>
      <c r="AR20" s="48">
        <f t="shared" si="24"/>
        <v>0</v>
      </c>
      <c r="AT20" s="120"/>
      <c r="BC20" s="81"/>
      <c r="BD20" s="84">
        <f t="shared" si="4"/>
        <v>0</v>
      </c>
      <c r="BE20" s="84">
        <f t="shared" si="5"/>
        <v>0</v>
      </c>
      <c r="BF20" s="84">
        <f t="shared" si="6"/>
        <v>0</v>
      </c>
      <c r="BG20" s="84">
        <f t="shared" si="7"/>
        <v>0</v>
      </c>
      <c r="BH20" s="84">
        <f t="shared" si="8"/>
        <v>0</v>
      </c>
    </row>
    <row r="21" spans="2:60" ht="17.399999999999999" customHeight="1" x14ac:dyDescent="0.4">
      <c r="B21" s="95"/>
      <c r="C21" s="95"/>
      <c r="D21" s="95"/>
      <c r="E21" s="13"/>
      <c r="F21" s="95"/>
      <c r="G21" s="95"/>
      <c r="H21" s="95"/>
      <c r="I21" s="14"/>
      <c r="J21" s="12"/>
      <c r="K21" s="8" t="s">
        <v>1</v>
      </c>
      <c r="L21" s="91">
        <f t="shared" si="9"/>
        <v>0</v>
      </c>
      <c r="M21" s="91">
        <f t="shared" si="10"/>
        <v>0</v>
      </c>
      <c r="N21" s="91">
        <f t="shared" si="11"/>
        <v>0</v>
      </c>
      <c r="O21" s="91">
        <f t="shared" si="12"/>
        <v>0</v>
      </c>
      <c r="P21" s="92">
        <f t="shared" si="13"/>
        <v>0</v>
      </c>
      <c r="Q21" s="92">
        <f t="shared" si="14"/>
        <v>0</v>
      </c>
      <c r="R21" s="92">
        <f t="shared" si="15"/>
        <v>0</v>
      </c>
      <c r="S21" s="93">
        <f t="shared" si="16"/>
        <v>0</v>
      </c>
      <c r="U21" s="95">
        <f t="shared" si="17"/>
        <v>0</v>
      </c>
      <c r="V21" s="23"/>
      <c r="W21" s="95">
        <f t="shared" si="0"/>
        <v>0</v>
      </c>
      <c r="X21" s="95">
        <f t="shared" si="0"/>
        <v>0</v>
      </c>
      <c r="Y21" s="95">
        <f>IF(W21="Elsykkel",10,VLOOKUP(X21,Inndata!$B$5:$D$9,3,FALSE))</f>
        <v>0</v>
      </c>
      <c r="Z21" s="23"/>
      <c r="AA21" s="95">
        <f t="shared" si="1"/>
        <v>0</v>
      </c>
      <c r="AB21" s="95">
        <f t="shared" si="18"/>
        <v>0</v>
      </c>
      <c r="AC21" s="23"/>
      <c r="AD21" s="95">
        <f t="shared" si="19"/>
        <v>0</v>
      </c>
      <c r="AE21" s="23"/>
      <c r="AF21" s="26">
        <f t="shared" si="2"/>
        <v>0</v>
      </c>
      <c r="AG21" s="26">
        <f t="shared" si="2"/>
        <v>0</v>
      </c>
      <c r="AH21" s="26">
        <f>IF(AG21=0,0,VLOOKUP(LEFT(AG21,3),Inndata!$B$21:$C$32,2,FALSE))</f>
        <v>0</v>
      </c>
      <c r="AI21" s="26">
        <f t="shared" si="20"/>
        <v>0</v>
      </c>
      <c r="AJ21" s="26">
        <f t="shared" si="3"/>
        <v>0</v>
      </c>
      <c r="AK21" s="26">
        <f>IF(AJ21=0,0,VLOOKUP(LEFT(AJ21,3),Inndata!$B$21:$C$32,2,FALSE))</f>
        <v>0</v>
      </c>
      <c r="AL21" s="26">
        <f t="shared" si="21"/>
        <v>0</v>
      </c>
      <c r="AM21" s="23"/>
      <c r="AN21" s="95">
        <f>IF(AF21="Ja",Inndata!$F$17,IF(OR(AH21=0,AK21=0),0,(AL21-AI21)*12+(AK21-AH21)))</f>
        <v>0</v>
      </c>
      <c r="AO21" s="95">
        <f t="shared" si="22"/>
        <v>0</v>
      </c>
      <c r="AP21" s="47">
        <f t="shared" si="23"/>
        <v>0</v>
      </c>
      <c r="AQ21" s="23"/>
      <c r="AR21" s="126">
        <f t="shared" si="24"/>
        <v>0</v>
      </c>
      <c r="AT21" s="120"/>
      <c r="BC21" s="81"/>
      <c r="BD21" s="84">
        <f t="shared" si="4"/>
        <v>0</v>
      </c>
      <c r="BE21" s="84">
        <f t="shared" si="5"/>
        <v>0</v>
      </c>
      <c r="BF21" s="84">
        <f t="shared" si="6"/>
        <v>0</v>
      </c>
      <c r="BG21" s="84">
        <f t="shared" si="7"/>
        <v>0</v>
      </c>
      <c r="BH21" s="84">
        <f t="shared" si="8"/>
        <v>0</v>
      </c>
    </row>
    <row r="22" spans="2:60" ht="17.399999999999999" customHeight="1" x14ac:dyDescent="0.4">
      <c r="G22" s="151" t="s">
        <v>1</v>
      </c>
      <c r="H22" s="151"/>
      <c r="J22" s="29"/>
      <c r="K22" s="7"/>
      <c r="L22" s="29"/>
      <c r="AT22" s="120"/>
    </row>
    <row r="23" spans="2:60" ht="17.399999999999999" customHeight="1" x14ac:dyDescent="0.4">
      <c r="G23" s="30"/>
      <c r="J23" s="29"/>
      <c r="K23" s="7"/>
      <c r="L23" s="29"/>
      <c r="AM23" s="117"/>
      <c r="AN23" s="43"/>
      <c r="AO23" s="41" t="s">
        <v>47</v>
      </c>
      <c r="AR23" s="45" t="s">
        <v>61</v>
      </c>
      <c r="AT23" s="120"/>
    </row>
    <row r="24" spans="2:60" ht="17.399999999999999" customHeight="1" x14ac:dyDescent="0.4">
      <c r="C24" s="119"/>
      <c r="D24" s="71"/>
      <c r="E24" s="71"/>
      <c r="G24" s="30"/>
      <c r="J24" s="29"/>
      <c r="K24" s="7"/>
      <c r="L24" s="29"/>
      <c r="AN24" s="44"/>
      <c r="AO24" s="113">
        <f>SUM(AO12:AO21)</f>
        <v>0</v>
      </c>
      <c r="AR24" s="49">
        <f>SUM(AR12:AR21)</f>
        <v>0</v>
      </c>
      <c r="AT24" s="120"/>
    </row>
    <row r="25" spans="2:60" ht="17.399999999999999" customHeight="1" x14ac:dyDescent="0.4">
      <c r="C25" s="119"/>
      <c r="D25" s="71"/>
      <c r="E25" s="71"/>
      <c r="G25" s="30"/>
      <c r="J25" s="29"/>
      <c r="K25" s="7"/>
      <c r="L25" s="29"/>
      <c r="AT25" s="120"/>
    </row>
    <row r="26" spans="2:60" ht="17.399999999999999" customHeight="1" x14ac:dyDescent="0.4">
      <c r="C26" s="119"/>
      <c r="D26" s="71"/>
      <c r="E26" s="71"/>
      <c r="G26" s="30"/>
      <c r="J26" s="29"/>
      <c r="K26" s="7"/>
      <c r="L26" s="29"/>
      <c r="AT26" s="120"/>
    </row>
    <row r="27" spans="2:60" ht="17.399999999999999" customHeight="1" x14ac:dyDescent="0.4">
      <c r="C27" s="119"/>
      <c r="D27" s="71"/>
      <c r="E27" s="71"/>
      <c r="G27" s="30"/>
      <c r="J27" s="29"/>
      <c r="K27" s="7"/>
      <c r="L27" s="29"/>
      <c r="AT27" s="120"/>
    </row>
    <row r="28" spans="2:60" ht="17.399999999999999" customHeight="1" x14ac:dyDescent="0.4">
      <c r="G28" s="30"/>
      <c r="J28" s="29"/>
      <c r="K28" s="7"/>
      <c r="L28" s="29"/>
      <c r="AT28" s="120"/>
    </row>
    <row r="29" spans="2:60" ht="17.399999999999999" customHeight="1" x14ac:dyDescent="0.4">
      <c r="G29" s="30"/>
      <c r="J29" s="29"/>
      <c r="K29" s="7"/>
      <c r="L29" s="29"/>
      <c r="AT29" s="120"/>
    </row>
    <row r="30" spans="2:60" ht="17.399999999999999" customHeight="1" x14ac:dyDescent="0.4">
      <c r="AT30" s="120"/>
    </row>
    <row r="31" spans="2:60" ht="17.399999999999999" customHeight="1" x14ac:dyDescent="0.4">
      <c r="AT31" s="120"/>
    </row>
    <row r="32" spans="2:60" ht="17.399999999999999" customHeight="1" x14ac:dyDescent="0.4">
      <c r="AT32" s="120"/>
    </row>
    <row r="33" spans="46:46" ht="17.399999999999999" customHeight="1" x14ac:dyDescent="0.4">
      <c r="AT33" s="120"/>
    </row>
    <row r="34" spans="46:46" ht="17.399999999999999" customHeight="1" x14ac:dyDescent="0.4">
      <c r="AT34" s="118"/>
    </row>
    <row r="35" spans="46:46" ht="17.399999999999999" customHeight="1" x14ac:dyDescent="0.4">
      <c r="AT35" s="118"/>
    </row>
    <row r="36" spans="46:46" ht="17.399999999999999" customHeight="1" x14ac:dyDescent="0.4">
      <c r="AT36" s="118"/>
    </row>
  </sheetData>
  <mergeCells count="6">
    <mergeCell ref="G22:H22"/>
    <mergeCell ref="B3:J3"/>
    <mergeCell ref="C5:D5"/>
    <mergeCell ref="L8:S10"/>
    <mergeCell ref="BD10:BH10"/>
    <mergeCell ref="L11:S11"/>
  </mergeCells>
  <conditionalFormatting sqref="U12:U21">
    <cfRule type="expression" dxfId="20" priority="21">
      <formula>B12=0</formula>
    </cfRule>
  </conditionalFormatting>
  <conditionalFormatting sqref="W12:W21">
    <cfRule type="expression" dxfId="19" priority="20">
      <formula>C12=0</formula>
    </cfRule>
  </conditionalFormatting>
  <conditionalFormatting sqref="X12:X21">
    <cfRule type="expression" dxfId="18" priority="19">
      <formula>D12=0</formula>
    </cfRule>
  </conditionalFormatting>
  <conditionalFormatting sqref="Y12:Y21">
    <cfRule type="expression" dxfId="17" priority="18">
      <formula>W12=0</formula>
    </cfRule>
  </conditionalFormatting>
  <conditionalFormatting sqref="AA12:AA21">
    <cfRule type="expression" dxfId="16" priority="17">
      <formula>E12=0</formula>
    </cfRule>
  </conditionalFormatting>
  <conditionalFormatting sqref="AB12:AB21">
    <cfRule type="expression" dxfId="15" priority="16">
      <formula>AA12=0</formula>
    </cfRule>
  </conditionalFormatting>
  <conditionalFormatting sqref="AD12:AD21">
    <cfRule type="expression" dxfId="14" priority="15">
      <formula>W12=0</formula>
    </cfRule>
  </conditionalFormatting>
  <conditionalFormatting sqref="AF12:AF21">
    <cfRule type="expression" dxfId="13" priority="14">
      <formula>F12=0</formula>
    </cfRule>
  </conditionalFormatting>
  <conditionalFormatting sqref="AG12:AG21">
    <cfRule type="expression" dxfId="12" priority="13">
      <formula>G12=0</formula>
    </cfRule>
  </conditionalFormatting>
  <conditionalFormatting sqref="AH12:AI21">
    <cfRule type="expression" dxfId="11" priority="12">
      <formula>AG12=0</formula>
    </cfRule>
  </conditionalFormatting>
  <conditionalFormatting sqref="AJ12:AJ21">
    <cfRule type="expression" dxfId="10" priority="11">
      <formula>H12=0</formula>
    </cfRule>
  </conditionalFormatting>
  <conditionalFormatting sqref="AK12:AL21">
    <cfRule type="expression" dxfId="9" priority="10">
      <formula>AJ12=0</formula>
    </cfRule>
  </conditionalFormatting>
  <conditionalFormatting sqref="AR12:AR21">
    <cfRule type="expression" dxfId="8" priority="9">
      <formula>AF12=0</formula>
    </cfRule>
  </conditionalFormatting>
  <conditionalFormatting sqref="BD12:BH21 AW13:BA14 AW11:BA11">
    <cfRule type="cellIs" dxfId="7" priority="8" operator="equal">
      <formula>0</formula>
    </cfRule>
  </conditionalFormatting>
  <conditionalFormatting sqref="S12:S21">
    <cfRule type="containsText" dxfId="6" priority="5" operator="containsText" text="OK">
      <formula>NOT(ISERROR(SEARCH("OK",S12)))</formula>
    </cfRule>
    <cfRule type="containsText" dxfId="5" priority="6" operator="containsText" text="FEIL">
      <formula>NOT(ISERROR(SEARCH("FEIL",S12)))</formula>
    </cfRule>
    <cfRule type="cellIs" dxfId="4" priority="7" operator="equal">
      <formula>0</formula>
    </cfRule>
  </conditionalFormatting>
  <conditionalFormatting sqref="AN12:AN21">
    <cfRule type="expression" dxfId="3" priority="4">
      <formula>AF12=0</formula>
    </cfRule>
  </conditionalFormatting>
  <conditionalFormatting sqref="AO12:AO21">
    <cfRule type="expression" dxfId="2" priority="3">
      <formula>AF12=0</formula>
    </cfRule>
  </conditionalFormatting>
  <conditionalFormatting sqref="AP12:AP21">
    <cfRule type="expression" dxfId="1" priority="2">
      <formula>AF12=0</formula>
    </cfRule>
  </conditionalFormatting>
  <conditionalFormatting sqref="C5:D5">
    <cfRule type="containsText" dxfId="0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B2:F32"/>
  <sheetViews>
    <sheetView workbookViewId="0">
      <selection activeCell="I30" sqref="I30"/>
    </sheetView>
  </sheetViews>
  <sheetFormatPr baseColWidth="10" defaultColWidth="11.44140625" defaultRowHeight="18.75" customHeight="1" x14ac:dyDescent="0.3"/>
  <cols>
    <col min="1" max="1" width="1.44140625" style="39" customWidth="1"/>
    <col min="2" max="5" width="15.6640625" style="39" customWidth="1"/>
    <col min="6" max="7" width="13.88671875" style="39" bestFit="1" customWidth="1"/>
    <col min="8" max="8" width="11.5546875" style="39" bestFit="1" customWidth="1"/>
    <col min="9" max="16384" width="11.44140625" style="39"/>
  </cols>
  <sheetData>
    <row r="2" spans="2:6" ht="18.75" customHeight="1" x14ac:dyDescent="0.3">
      <c r="B2" s="60" t="s">
        <v>51</v>
      </c>
    </row>
    <row r="4" spans="2:6" ht="18.75" customHeight="1" x14ac:dyDescent="0.3">
      <c r="B4" s="158" t="s">
        <v>50</v>
      </c>
      <c r="C4" s="159"/>
      <c r="D4" s="56" t="s">
        <v>22</v>
      </c>
    </row>
    <row r="5" spans="2:6" ht="18.75" customHeight="1" x14ac:dyDescent="0.3">
      <c r="B5" s="164" t="s">
        <v>17</v>
      </c>
      <c r="C5" s="165"/>
      <c r="D5" s="42">
        <v>10</v>
      </c>
    </row>
    <row r="6" spans="2:6" ht="18.75" customHeight="1" x14ac:dyDescent="0.3">
      <c r="B6" s="164" t="s">
        <v>19</v>
      </c>
      <c r="C6" s="165"/>
      <c r="D6" s="57">
        <v>8</v>
      </c>
    </row>
    <row r="7" spans="2:6" ht="18.75" customHeight="1" x14ac:dyDescent="0.3">
      <c r="B7" s="164" t="s">
        <v>20</v>
      </c>
      <c r="C7" s="165"/>
      <c r="D7" s="42">
        <v>4</v>
      </c>
    </row>
    <row r="8" spans="2:6" ht="18.75" customHeight="1" x14ac:dyDescent="0.3">
      <c r="B8" s="164" t="s">
        <v>21</v>
      </c>
      <c r="C8" s="165"/>
      <c r="D8" s="42">
        <v>0</v>
      </c>
    </row>
    <row r="9" spans="2:6" ht="18.75" customHeight="1" x14ac:dyDescent="0.3">
      <c r="B9" s="166">
        <v>0</v>
      </c>
      <c r="C9" s="167"/>
      <c r="D9" s="58">
        <v>0</v>
      </c>
    </row>
    <row r="10" spans="2:6" ht="18.75" customHeight="1" x14ac:dyDescent="0.3">
      <c r="B10" s="61"/>
      <c r="E10" s="61"/>
    </row>
    <row r="11" spans="2:6" ht="18.75" customHeight="1" x14ac:dyDescent="0.3">
      <c r="B11" s="61"/>
      <c r="E11" s="61"/>
    </row>
    <row r="12" spans="2:6" ht="18.75" customHeight="1" x14ac:dyDescent="0.3">
      <c r="B12" s="61"/>
      <c r="E12" s="61"/>
    </row>
    <row r="13" spans="2:6" ht="18.75" customHeight="1" x14ac:dyDescent="0.3">
      <c r="B13" s="160" t="s">
        <v>52</v>
      </c>
      <c r="C13" s="160"/>
      <c r="D13" s="59">
        <v>45657</v>
      </c>
    </row>
    <row r="14" spans="2:6" ht="18.75" customHeight="1" thickBot="1" x14ac:dyDescent="0.35"/>
    <row r="15" spans="2:6" ht="18.75" customHeight="1" thickBot="1" x14ac:dyDescent="0.35">
      <c r="B15" s="161" t="s">
        <v>0</v>
      </c>
      <c r="C15" s="162"/>
      <c r="D15" s="162"/>
      <c r="E15" s="162"/>
      <c r="F15" s="163"/>
    </row>
    <row r="16" spans="2:6" ht="37.5" customHeight="1" x14ac:dyDescent="0.3">
      <c r="B16" s="62" t="s">
        <v>2</v>
      </c>
      <c r="C16" s="63" t="s">
        <v>3</v>
      </c>
      <c r="D16" s="74" t="s">
        <v>53</v>
      </c>
      <c r="E16" s="63" t="s">
        <v>44</v>
      </c>
      <c r="F16" s="64" t="s">
        <v>25</v>
      </c>
    </row>
    <row r="17" spans="2:6" ht="18.75" customHeight="1" thickBot="1" x14ac:dyDescent="0.35">
      <c r="B17" s="65">
        <f>Resultater!D5</f>
        <v>0</v>
      </c>
      <c r="C17" s="66">
        <f>Resultater!E5</f>
        <v>0</v>
      </c>
      <c r="D17" s="75">
        <f>IF(C17&gt;D13,D13,C17)</f>
        <v>0</v>
      </c>
      <c r="E17" s="67">
        <f>IF(D17=0,0,YEAR(D17)-YEAR(B17))</f>
        <v>0</v>
      </c>
      <c r="F17" s="68">
        <f>IF(D17=0,0,(MONTH(D17))-(MONTH(B17)))+E17*12</f>
        <v>0</v>
      </c>
    </row>
    <row r="20" spans="2:6" ht="18.75" customHeight="1" x14ac:dyDescent="0.3">
      <c r="B20" s="69" t="s">
        <v>40</v>
      </c>
      <c r="C20" s="69" t="s">
        <v>41</v>
      </c>
    </row>
    <row r="21" spans="2:6" ht="18.75" customHeight="1" x14ac:dyDescent="0.3">
      <c r="B21" s="70" t="s">
        <v>28</v>
      </c>
      <c r="C21" s="41">
        <v>1</v>
      </c>
    </row>
    <row r="22" spans="2:6" ht="18.75" customHeight="1" x14ac:dyDescent="0.3">
      <c r="B22" s="70" t="s">
        <v>29</v>
      </c>
      <c r="C22" s="41">
        <v>2</v>
      </c>
    </row>
    <row r="23" spans="2:6" ht="18.75" customHeight="1" x14ac:dyDescent="0.3">
      <c r="B23" s="70" t="s">
        <v>30</v>
      </c>
      <c r="C23" s="41">
        <v>3</v>
      </c>
    </row>
    <row r="24" spans="2:6" ht="18.75" customHeight="1" x14ac:dyDescent="0.3">
      <c r="B24" s="70" t="s">
        <v>31</v>
      </c>
      <c r="C24" s="41">
        <v>4</v>
      </c>
    </row>
    <row r="25" spans="2:6" ht="18.75" customHeight="1" x14ac:dyDescent="0.3">
      <c r="B25" s="70" t="s">
        <v>32</v>
      </c>
      <c r="C25" s="41">
        <v>5</v>
      </c>
    </row>
    <row r="26" spans="2:6" ht="18.75" customHeight="1" x14ac:dyDescent="0.3">
      <c r="B26" s="70" t="s">
        <v>33</v>
      </c>
      <c r="C26" s="41">
        <v>6</v>
      </c>
    </row>
    <row r="27" spans="2:6" ht="18.75" customHeight="1" x14ac:dyDescent="0.3">
      <c r="B27" s="70" t="s">
        <v>34</v>
      </c>
      <c r="C27" s="41">
        <v>7</v>
      </c>
    </row>
    <row r="28" spans="2:6" ht="18.75" customHeight="1" x14ac:dyDescent="0.3">
      <c r="B28" s="70" t="s">
        <v>35</v>
      </c>
      <c r="C28" s="41">
        <v>8</v>
      </c>
    </row>
    <row r="29" spans="2:6" ht="18.75" customHeight="1" x14ac:dyDescent="0.3">
      <c r="B29" s="70" t="s">
        <v>36</v>
      </c>
      <c r="C29" s="41">
        <v>9</v>
      </c>
    </row>
    <row r="30" spans="2:6" ht="18.75" customHeight="1" x14ac:dyDescent="0.3">
      <c r="B30" s="70" t="s">
        <v>37</v>
      </c>
      <c r="C30" s="41">
        <v>10</v>
      </c>
    </row>
    <row r="31" spans="2:6" ht="18.75" customHeight="1" x14ac:dyDescent="0.3">
      <c r="B31" s="70" t="s">
        <v>38</v>
      </c>
      <c r="C31" s="41">
        <v>11</v>
      </c>
    </row>
    <row r="32" spans="2:6" ht="18.75" customHeight="1" x14ac:dyDescent="0.3">
      <c r="B32" s="70" t="s">
        <v>39</v>
      </c>
      <c r="C32" s="41">
        <v>12</v>
      </c>
    </row>
  </sheetData>
  <mergeCells count="8">
    <mergeCell ref="B4:C4"/>
    <mergeCell ref="B13:C13"/>
    <mergeCell ref="B15:F15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35" customWidth="1"/>
    <col min="2" max="2" width="20.88671875" style="35" customWidth="1"/>
    <col min="3" max="3" width="20" style="35" customWidth="1"/>
    <col min="4" max="4" width="26.5546875" style="35" customWidth="1"/>
    <col min="5" max="5" width="17.109375" style="35" customWidth="1"/>
    <col min="6" max="6" width="20" style="35" customWidth="1"/>
    <col min="7" max="8" width="11.44140625" style="35" customWidth="1"/>
    <col min="9" max="9" width="57" style="35" customWidth="1"/>
    <col min="10" max="10" width="67.33203125" style="35" customWidth="1"/>
    <col min="11" max="11" width="11.44140625" style="35" customWidth="1"/>
    <col min="12" max="14" width="2.109375" style="35" customWidth="1"/>
    <col min="15" max="16" width="2.109375" style="72" customWidth="1"/>
    <col min="17" max="18" width="2.109375" style="35" customWidth="1"/>
    <col min="19" max="19" width="6.44140625" style="72" customWidth="1"/>
    <col min="20" max="20" width="1.33203125" style="35" customWidth="1"/>
    <col min="21" max="21" width="11.109375" style="35" customWidth="1"/>
    <col min="22" max="22" width="1.33203125" style="19" customWidth="1"/>
    <col min="23" max="23" width="11.33203125" style="35" customWidth="1"/>
    <col min="24" max="24" width="26.88671875" style="35" customWidth="1"/>
    <col min="25" max="25" width="11.33203125" style="35" customWidth="1"/>
    <col min="26" max="26" width="1.33203125" style="19" customWidth="1"/>
    <col min="27" max="27" width="11.109375" style="35" customWidth="1"/>
    <col min="28" max="28" width="11.33203125" style="35" customWidth="1"/>
    <col min="29" max="29" width="1.33203125" style="19" customWidth="1"/>
    <col min="30" max="30" width="15.5546875" style="35" customWidth="1"/>
    <col min="31" max="31" width="1.33203125" style="19" customWidth="1"/>
    <col min="32" max="32" width="18.88671875" style="35" customWidth="1"/>
    <col min="33" max="33" width="11.33203125" style="35" customWidth="1"/>
    <col min="34" max="35" width="8.5546875" style="35" customWidth="1"/>
    <col min="36" max="36" width="11.44140625" style="35"/>
    <col min="37" max="38" width="8.5546875" style="35" customWidth="1"/>
    <col min="39" max="39" width="1" style="19" customWidth="1"/>
    <col min="40" max="42" width="11.33203125" style="35" customWidth="1"/>
    <col min="43" max="43" width="1.33203125" style="16" customWidth="1"/>
    <col min="44" max="44" width="14.44140625" style="35" customWidth="1"/>
    <col min="45" max="45" width="11.44140625" style="35"/>
    <col min="46" max="46" width="1.44140625" style="72" customWidth="1"/>
    <col min="47" max="47" width="11.44140625" style="16" customWidth="1"/>
    <col min="48" max="48" width="48.33203125" style="72" customWidth="1"/>
    <col min="49" max="53" width="22.6640625" style="72" customWidth="1"/>
    <col min="54" max="54" width="16.5546875" style="72" customWidth="1"/>
    <col min="55" max="55" width="11.109375" style="78" customWidth="1"/>
    <col min="56" max="59" width="11.109375" style="80" hidden="1" customWidth="1"/>
    <col min="60" max="60" width="11.109375" style="78" hidden="1" customWidth="1"/>
    <col min="61" max="16384" width="11.44140625" style="35"/>
  </cols>
  <sheetData>
    <row r="1" spans="1:63" s="54" customFormat="1" ht="17.399999999999999" customHeight="1" x14ac:dyDescent="0.3">
      <c r="A1" s="52"/>
      <c r="B1" s="52" t="s">
        <v>64</v>
      </c>
      <c r="C1" s="52"/>
      <c r="D1" s="52"/>
      <c r="E1" s="52"/>
      <c r="F1" s="52"/>
      <c r="G1" s="52"/>
      <c r="H1" s="52"/>
      <c r="I1" s="52"/>
      <c r="J1" s="52"/>
      <c r="K1" s="52"/>
      <c r="L1" s="52" t="s">
        <v>64</v>
      </c>
      <c r="M1" s="52"/>
      <c r="N1" s="52"/>
      <c r="O1" s="52"/>
      <c r="P1" s="52"/>
      <c r="Q1" s="52"/>
      <c r="R1" s="52"/>
      <c r="S1" s="52"/>
      <c r="T1" s="52"/>
      <c r="U1" s="52"/>
      <c r="V1" s="53"/>
      <c r="W1" s="52"/>
      <c r="X1" s="52"/>
      <c r="Y1" s="52"/>
      <c r="Z1" s="53"/>
      <c r="AA1" s="52"/>
      <c r="AB1" s="52"/>
      <c r="AC1" s="53"/>
      <c r="AD1" s="52"/>
      <c r="AE1" s="53"/>
      <c r="AF1" s="52"/>
      <c r="AG1" s="52"/>
      <c r="AH1" s="52"/>
      <c r="AI1" s="52"/>
      <c r="AJ1" s="52"/>
      <c r="AK1" s="52"/>
      <c r="AL1" s="52"/>
      <c r="AM1" s="53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C1" s="79"/>
      <c r="BD1" s="79"/>
      <c r="BE1" s="79"/>
      <c r="BF1" s="79"/>
      <c r="BG1" s="79"/>
      <c r="BH1" s="79"/>
    </row>
    <row r="2" spans="1:63" ht="17.399999999999999" customHeight="1" x14ac:dyDescent="0.4">
      <c r="AT2" s="76"/>
    </row>
    <row r="3" spans="1:63" ht="30" customHeight="1" x14ac:dyDescent="0.4">
      <c r="B3" s="152" t="s">
        <v>14</v>
      </c>
      <c r="C3" s="152"/>
      <c r="D3" s="152"/>
      <c r="E3" s="152"/>
      <c r="F3" s="152"/>
      <c r="G3" s="152"/>
      <c r="H3" s="152"/>
      <c r="I3" s="152"/>
      <c r="J3" s="152"/>
      <c r="K3" s="31"/>
      <c r="L3" s="6"/>
      <c r="AT3" s="76"/>
    </row>
    <row r="4" spans="1:63" ht="17.399999999999999" customHeight="1" x14ac:dyDescent="0.4">
      <c r="B4" s="10"/>
      <c r="C4" s="10"/>
      <c r="D4" s="9"/>
      <c r="E4" s="4"/>
      <c r="F4" s="4"/>
      <c r="G4" s="4"/>
      <c r="H4" s="4"/>
      <c r="I4" s="4"/>
      <c r="J4" s="4"/>
      <c r="K4" s="31"/>
      <c r="L4" s="116" t="s">
        <v>68</v>
      </c>
      <c r="M4" s="110"/>
      <c r="N4" s="110"/>
      <c r="O4" s="110"/>
      <c r="P4" s="110"/>
      <c r="Q4" s="110"/>
      <c r="AT4" s="76"/>
    </row>
    <row r="5" spans="1:63" s="1" customFormat="1" ht="30" customHeight="1" x14ac:dyDescent="0.45">
      <c r="B5" s="51" t="s">
        <v>13</v>
      </c>
      <c r="C5" s="153" t="s">
        <v>16</v>
      </c>
      <c r="D5" s="154"/>
      <c r="E5" s="2"/>
      <c r="F5" s="108" t="s">
        <v>65</v>
      </c>
      <c r="G5" s="109">
        <f>AR24</f>
        <v>0</v>
      </c>
      <c r="H5" s="2"/>
      <c r="I5" s="2"/>
      <c r="J5" s="2"/>
      <c r="K5" s="3"/>
      <c r="L5" s="115" t="s">
        <v>70</v>
      </c>
      <c r="M5" s="110"/>
      <c r="N5" s="110"/>
      <c r="O5" s="110"/>
      <c r="P5" s="110"/>
      <c r="Q5" s="110"/>
      <c r="V5" s="20"/>
      <c r="Z5" s="20"/>
      <c r="AC5" s="20"/>
      <c r="AE5" s="20"/>
      <c r="AM5" s="20"/>
      <c r="AQ5" s="17"/>
      <c r="AT5" s="77"/>
      <c r="AU5" s="17"/>
      <c r="BC5" s="78"/>
      <c r="BD5" s="80"/>
      <c r="BE5" s="80"/>
      <c r="BF5" s="80"/>
      <c r="BG5" s="80"/>
      <c r="BH5" s="78"/>
    </row>
    <row r="6" spans="1:63" ht="17.399999999999999" customHeight="1" x14ac:dyDescent="0.4">
      <c r="B6" s="30"/>
      <c r="C6" s="30"/>
      <c r="D6" s="30"/>
      <c r="E6" s="30"/>
      <c r="F6" s="30"/>
      <c r="G6" s="30"/>
      <c r="H6" s="30"/>
      <c r="I6" s="30"/>
      <c r="J6" s="30"/>
      <c r="K6" s="7"/>
      <c r="L6" s="29"/>
      <c r="AT6" s="76"/>
    </row>
    <row r="7" spans="1:63" ht="17.399999999999999" customHeight="1" x14ac:dyDescent="0.4">
      <c r="B7" s="94" t="s">
        <v>15</v>
      </c>
      <c r="C7" s="30"/>
      <c r="D7" s="30"/>
      <c r="E7" s="30"/>
      <c r="F7" s="30"/>
      <c r="G7" s="30"/>
      <c r="H7" s="30"/>
      <c r="I7" s="30"/>
      <c r="J7" s="30"/>
      <c r="K7" s="7"/>
      <c r="L7" s="29"/>
      <c r="AP7" s="127"/>
      <c r="AT7" s="76"/>
      <c r="AV7" s="85" t="s">
        <v>56</v>
      </c>
      <c r="BD7" s="78"/>
    </row>
    <row r="8" spans="1:63" ht="17.399999999999999" customHeight="1" x14ac:dyDescent="0.4">
      <c r="B8" s="94" t="s">
        <v>86</v>
      </c>
      <c r="C8" s="30"/>
      <c r="D8" s="30"/>
      <c r="E8" s="30"/>
      <c r="F8" s="30"/>
      <c r="G8" s="30"/>
      <c r="H8" s="30"/>
      <c r="I8" s="30"/>
      <c r="J8" s="30"/>
      <c r="K8" s="7"/>
      <c r="L8" s="148" t="s">
        <v>66</v>
      </c>
      <c r="M8" s="148"/>
      <c r="N8" s="148"/>
      <c r="O8" s="148"/>
      <c r="P8" s="148"/>
      <c r="Q8" s="148"/>
      <c r="R8" s="148"/>
      <c r="S8" s="148"/>
      <c r="AT8" s="76"/>
      <c r="AV8" s="72" t="s">
        <v>55</v>
      </c>
    </row>
    <row r="9" spans="1:63" ht="17.399999999999999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7"/>
      <c r="L9" s="148"/>
      <c r="M9" s="148"/>
      <c r="N9" s="148"/>
      <c r="O9" s="148"/>
      <c r="P9" s="148"/>
      <c r="Q9" s="148"/>
      <c r="R9" s="148"/>
      <c r="S9" s="148"/>
      <c r="AT9" s="76"/>
      <c r="BC9" s="35"/>
      <c r="BD9" s="35"/>
      <c r="BE9" s="35"/>
      <c r="BF9" s="35"/>
      <c r="BG9" s="35"/>
      <c r="BH9" s="35"/>
    </row>
    <row r="10" spans="1:63" ht="17.399999999999999" customHeight="1" x14ac:dyDescent="0.4">
      <c r="B10" s="28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7"/>
      <c r="L10" s="149"/>
      <c r="M10" s="149"/>
      <c r="N10" s="149"/>
      <c r="O10" s="149"/>
      <c r="P10" s="149"/>
      <c r="Q10" s="149"/>
      <c r="R10" s="149"/>
      <c r="S10" s="149"/>
      <c r="U10" s="28">
        <v>1</v>
      </c>
      <c r="V10" s="21"/>
      <c r="W10" s="28">
        <v>2</v>
      </c>
      <c r="X10" s="28">
        <v>3</v>
      </c>
      <c r="Y10" s="28"/>
      <c r="Z10" s="21"/>
      <c r="AA10" s="28">
        <v>4</v>
      </c>
      <c r="AB10" s="28"/>
      <c r="AC10" s="21"/>
      <c r="AD10" s="28"/>
      <c r="AE10" s="21"/>
      <c r="AF10" s="28">
        <v>5</v>
      </c>
      <c r="AG10" s="28">
        <v>6</v>
      </c>
      <c r="AH10" s="28"/>
      <c r="AI10" s="28"/>
      <c r="AJ10" s="28">
        <v>7</v>
      </c>
      <c r="AK10" s="28"/>
      <c r="AL10" s="28"/>
      <c r="AM10" s="21"/>
      <c r="AN10" s="28"/>
      <c r="AO10" s="28"/>
      <c r="AP10" s="28"/>
      <c r="AQ10" s="18"/>
      <c r="AR10" s="28"/>
      <c r="AT10" s="76"/>
      <c r="AW10" s="86" t="s">
        <v>18</v>
      </c>
      <c r="AX10" s="87" t="s">
        <v>57</v>
      </c>
      <c r="AY10" s="87" t="str">
        <f>Inndata!$B$6</f>
        <v>Biogass</v>
      </c>
      <c r="AZ10" s="87" t="s">
        <v>58</v>
      </c>
      <c r="BA10" s="87" t="s">
        <v>59</v>
      </c>
      <c r="BD10" s="150" t="s">
        <v>54</v>
      </c>
      <c r="BE10" s="150"/>
      <c r="BF10" s="150"/>
      <c r="BG10" s="150"/>
      <c r="BH10" s="150"/>
    </row>
    <row r="11" spans="1:63" ht="48" customHeight="1" x14ac:dyDescent="0.4">
      <c r="B11" s="32" t="s">
        <v>4</v>
      </c>
      <c r="C11" s="33" t="s">
        <v>7</v>
      </c>
      <c r="D11" s="33" t="s">
        <v>8</v>
      </c>
      <c r="E11" s="33" t="s">
        <v>9</v>
      </c>
      <c r="F11" s="33" t="s">
        <v>10</v>
      </c>
      <c r="G11" s="32" t="s">
        <v>11</v>
      </c>
      <c r="H11" s="32" t="s">
        <v>12</v>
      </c>
      <c r="I11" s="34" t="s">
        <v>5</v>
      </c>
      <c r="J11" s="34" t="s">
        <v>6</v>
      </c>
      <c r="K11" s="7"/>
      <c r="L11" s="155" t="s">
        <v>67</v>
      </c>
      <c r="M11" s="156"/>
      <c r="N11" s="156"/>
      <c r="O11" s="156"/>
      <c r="P11" s="156"/>
      <c r="Q11" s="156"/>
      <c r="R11" s="156"/>
      <c r="S11" s="157"/>
      <c r="U11" s="32" t="s">
        <v>4</v>
      </c>
      <c r="V11" s="22"/>
      <c r="W11" s="32" t="s">
        <v>7</v>
      </c>
      <c r="X11" s="32" t="s">
        <v>8</v>
      </c>
      <c r="Y11" s="36" t="s">
        <v>49</v>
      </c>
      <c r="Z11" s="22"/>
      <c r="AA11" s="32" t="s">
        <v>23</v>
      </c>
      <c r="AB11" s="36" t="s">
        <v>48</v>
      </c>
      <c r="AC11" s="22"/>
      <c r="AD11" s="36" t="s">
        <v>24</v>
      </c>
      <c r="AE11" s="22"/>
      <c r="AF11" s="32" t="s">
        <v>10</v>
      </c>
      <c r="AG11" s="32" t="s">
        <v>11</v>
      </c>
      <c r="AH11" s="36" t="s">
        <v>42</v>
      </c>
      <c r="AI11" s="36" t="s">
        <v>43</v>
      </c>
      <c r="AJ11" s="32" t="s">
        <v>12</v>
      </c>
      <c r="AK11" s="36" t="s">
        <v>45</v>
      </c>
      <c r="AL11" s="36" t="s">
        <v>46</v>
      </c>
      <c r="AM11" s="22"/>
      <c r="AN11" s="36" t="s">
        <v>25</v>
      </c>
      <c r="AO11" s="36" t="s">
        <v>26</v>
      </c>
      <c r="AP11" s="36" t="s">
        <v>27</v>
      </c>
      <c r="AQ11" s="22"/>
      <c r="AR11" s="36" t="s">
        <v>69</v>
      </c>
      <c r="AT11" s="76"/>
      <c r="AV11" s="88" t="s">
        <v>60</v>
      </c>
      <c r="AW11" s="89">
        <f>SUM(BD12:BD21)</f>
        <v>0</v>
      </c>
      <c r="AX11" s="89">
        <f>SUM(BE12:BE21)</f>
        <v>0</v>
      </c>
      <c r="AY11" s="89">
        <f>SUM(BF12:BF21)</f>
        <v>0</v>
      </c>
      <c r="AZ11" s="89">
        <f>SUM(BG12:BG21)</f>
        <v>0</v>
      </c>
      <c r="BA11" s="89">
        <f>SUM(BH12:BH21)</f>
        <v>0</v>
      </c>
      <c r="BC11" s="81"/>
      <c r="BD11" s="82" t="s">
        <v>18</v>
      </c>
      <c r="BE11" s="83" t="str">
        <f>Inndata!$B$5</f>
        <v>Batterielektrisk / hydrogen</v>
      </c>
      <c r="BF11" s="83" t="str">
        <f>Inndata!$B$6</f>
        <v>Biogass</v>
      </c>
      <c r="BG11" s="83" t="str">
        <f>Inndata!$B$7</f>
        <v>HVO / biodiesel / bioetanol</v>
      </c>
      <c r="BH11" s="83" t="str">
        <f>Inndata!$B$8</f>
        <v>Diesel / bensin / naturgass</v>
      </c>
      <c r="BI11" s="72"/>
      <c r="BJ11" s="72"/>
      <c r="BK11" s="72"/>
    </row>
    <row r="12" spans="1:63" ht="17.399999999999999" customHeight="1" x14ac:dyDescent="0.4">
      <c r="B12" s="124"/>
      <c r="C12" s="124"/>
      <c r="D12" s="124"/>
      <c r="E12" s="5"/>
      <c r="F12" s="124"/>
      <c r="G12" s="124"/>
      <c r="H12" s="124"/>
      <c r="I12" s="40"/>
      <c r="J12" s="38"/>
      <c r="K12" s="8" t="s">
        <v>1</v>
      </c>
      <c r="L12" s="91">
        <f>IF(B12&gt;0,1,0)</f>
        <v>0</v>
      </c>
      <c r="M12" s="91">
        <f>IF(C12=0,0,1)</f>
        <v>0</v>
      </c>
      <c r="N12" s="91">
        <f>IF(C12="Elsykkel",1,IF(D12=0,0,1))</f>
        <v>0</v>
      </c>
      <c r="O12" s="91">
        <f>IF(F12=0,0,1)</f>
        <v>0</v>
      </c>
      <c r="P12" s="92">
        <f>IF(AND(F12=0,G12=0),0,IF(AND(F12="Nei",G12=0),0,1))</f>
        <v>0</v>
      </c>
      <c r="Q12" s="92">
        <f>IF(AND(F12=0,G12=0),0,IF(AND(F12="Nei",H12=0),0,1))</f>
        <v>0</v>
      </c>
      <c r="R12" s="92">
        <f>SUM(L12:Q12)</f>
        <v>0</v>
      </c>
      <c r="S12" s="93">
        <f>IF(R12=6,"OK",IF(R12=0,0,"FEIL"))</f>
        <v>0</v>
      </c>
      <c r="U12" s="37">
        <f>B12</f>
        <v>0</v>
      </c>
      <c r="V12" s="24"/>
      <c r="W12" s="37">
        <f t="shared" ref="W12:X21" si="0">C12</f>
        <v>0</v>
      </c>
      <c r="X12" s="37">
        <f t="shared" si="0"/>
        <v>0</v>
      </c>
      <c r="Y12" s="123">
        <f>IF(W12="Elsykkel",10,VLOOKUP(X12,Inndata!$B$5:$D$9,3,FALSE))</f>
        <v>0</v>
      </c>
      <c r="Z12" s="23"/>
      <c r="AA12" s="37">
        <f t="shared" ref="AA12:AA21" si="1">E12</f>
        <v>0</v>
      </c>
      <c r="AB12" s="37">
        <f>IF(AA12=0,0,IF(AA12="Nei",0,1))</f>
        <v>0</v>
      </c>
      <c r="AC12" s="23"/>
      <c r="AD12" s="37">
        <f>IF(Y12+AB12&gt;10,10,Y12+AB12)</f>
        <v>0</v>
      </c>
      <c r="AE12" s="23"/>
      <c r="AF12" s="25">
        <f t="shared" ref="AF12:AF21" si="2">F12</f>
        <v>0</v>
      </c>
      <c r="AG12" s="25">
        <f t="shared" ref="AG12:AG21" si="3">G12</f>
        <v>0</v>
      </c>
      <c r="AH12" s="25">
        <f>IF(AG12=0,0,VLOOKUP(LEFT(AG12,3),Inndata!$B$21:$C$32,2,FALSE))</f>
        <v>0</v>
      </c>
      <c r="AI12" s="25">
        <f>IF(AG12=0,0,MID(AG12,6,4))</f>
        <v>0</v>
      </c>
      <c r="AJ12" s="25">
        <f t="shared" ref="AJ12:AJ21" si="4">H12</f>
        <v>0</v>
      </c>
      <c r="AK12" s="25">
        <f>IF(AJ12=0,0,VLOOKUP(LEFT(AJ12,3),Inndata!$B$21:$C$32,2,FALSE))</f>
        <v>0</v>
      </c>
      <c r="AL12" s="25">
        <f>IF(AJ12=0,0,MID(AJ12,6,4))</f>
        <v>0</v>
      </c>
      <c r="AM12" s="23"/>
      <c r="AN12" s="124">
        <f>IF(AF12="Ja",Inndata!$F$17,IF(OR(AH12=0,AK12=0),0,(AL12-AI12)*12+(AK12-AH12)))</f>
        <v>0</v>
      </c>
      <c r="AO12" s="124">
        <f>U12*AN12</f>
        <v>0</v>
      </c>
      <c r="AP12" s="46">
        <f>IF(AN12=0,0,AO12/$AO$24)</f>
        <v>0</v>
      </c>
      <c r="AQ12" s="23"/>
      <c r="AR12" s="48">
        <f>AD12*AP12</f>
        <v>0</v>
      </c>
      <c r="AT12" s="76"/>
      <c r="BC12" s="81"/>
      <c r="BD12" s="84">
        <f t="shared" ref="BD12:BD21" si="5">IF(W12=$BD$11,AP12,0)</f>
        <v>0</v>
      </c>
      <c r="BE12" s="84">
        <f t="shared" ref="BE12:BE21" si="6">IF(W12=$BD$11,0,IF(X12=$BE$11,AP12,0))</f>
        <v>0</v>
      </c>
      <c r="BF12" s="84">
        <f t="shared" ref="BF12:BF21" si="7">IF(W12=$BD$11,0,IF(X12=$BF$11,AP12,0))</f>
        <v>0</v>
      </c>
      <c r="BG12" s="84">
        <f t="shared" ref="BG12:BG21" si="8">IF(W12=$BD$11,0,IF(X12=$BG$11,AP12,0))</f>
        <v>0</v>
      </c>
      <c r="BH12" s="84">
        <f t="shared" ref="BH12:BH21" si="9">IF(W12=$BD$11,0,IF(X12=$BH$11,AP12,0))</f>
        <v>0</v>
      </c>
    </row>
    <row r="13" spans="1:63" ht="17.399999999999999" customHeight="1" x14ac:dyDescent="0.4">
      <c r="B13" s="95"/>
      <c r="C13" s="95"/>
      <c r="D13" s="95"/>
      <c r="E13" s="13"/>
      <c r="F13" s="95"/>
      <c r="G13" s="95"/>
      <c r="H13" s="95"/>
      <c r="I13" s="14"/>
      <c r="J13" s="12"/>
      <c r="K13" s="8" t="s">
        <v>1</v>
      </c>
      <c r="L13" s="91">
        <f t="shared" ref="L13:L21" si="10">IF(B13&gt;0,1,0)</f>
        <v>0</v>
      </c>
      <c r="M13" s="91">
        <f t="shared" ref="M13:M21" si="11">IF(C13=0,0,1)</f>
        <v>0</v>
      </c>
      <c r="N13" s="91">
        <f t="shared" ref="N13:N21" si="12">IF(C13="Elsykkel",1,IF(D13=0,0,1))</f>
        <v>0</v>
      </c>
      <c r="O13" s="91">
        <f t="shared" ref="O13:O21" si="13">IF(F13=0,0,1)</f>
        <v>0</v>
      </c>
      <c r="P13" s="92">
        <f t="shared" ref="P13:P21" si="14">IF(AND(F13=0,G13=0),0,IF(AND(F13="Nei",G13=0),0,1))</f>
        <v>0</v>
      </c>
      <c r="Q13" s="92">
        <f t="shared" ref="Q13:Q21" si="15">IF(AND(F13=0,G13=0),0,IF(AND(F13="Nei",H13=0),0,1))</f>
        <v>0</v>
      </c>
      <c r="R13" s="92">
        <f t="shared" ref="R13:R21" si="16">SUM(L13:Q13)</f>
        <v>0</v>
      </c>
      <c r="S13" s="93">
        <f t="shared" ref="S13:S21" si="17">IF(R13=6,"OK",IF(R13=0,0,"FEIL"))</f>
        <v>0</v>
      </c>
      <c r="U13" s="11">
        <f t="shared" ref="U13:U21" si="18">B13</f>
        <v>0</v>
      </c>
      <c r="V13" s="23"/>
      <c r="W13" s="11">
        <f t="shared" si="0"/>
        <v>0</v>
      </c>
      <c r="X13" s="11">
        <f t="shared" si="0"/>
        <v>0</v>
      </c>
      <c r="Y13" s="95">
        <f>IF(W13="Elsykkel",10,VLOOKUP(X13,Inndata!$B$5:$D$9,3,FALSE))</f>
        <v>0</v>
      </c>
      <c r="Z13" s="23"/>
      <c r="AA13" s="11">
        <f t="shared" si="1"/>
        <v>0</v>
      </c>
      <c r="AB13" s="11">
        <f t="shared" ref="AB13:AB21" si="19">IF(AA13=0,0,IF(AA13="Nei",0,1))</f>
        <v>0</v>
      </c>
      <c r="AC13" s="23"/>
      <c r="AD13" s="11">
        <f t="shared" ref="AD13:AD21" si="20">IF(Y13+AB13&gt;10,10,Y13+AB13)</f>
        <v>0</v>
      </c>
      <c r="AE13" s="23"/>
      <c r="AF13" s="26">
        <f t="shared" si="2"/>
        <v>0</v>
      </c>
      <c r="AG13" s="26">
        <f t="shared" si="3"/>
        <v>0</v>
      </c>
      <c r="AH13" s="26">
        <f>IF(AG13=0,0,VLOOKUP(LEFT(AG13,3),Inndata!$B$21:$C$32,2,FALSE))</f>
        <v>0</v>
      </c>
      <c r="AI13" s="26">
        <f t="shared" ref="AI13:AI21" si="21">IF(AG13=0,0,MID(AG13,6,4))</f>
        <v>0</v>
      </c>
      <c r="AJ13" s="26">
        <f t="shared" si="4"/>
        <v>0</v>
      </c>
      <c r="AK13" s="26">
        <f>IF(AJ13=0,0,VLOOKUP(LEFT(AJ13,3),Inndata!$B$21:$C$32,2,FALSE))</f>
        <v>0</v>
      </c>
      <c r="AL13" s="26">
        <f t="shared" ref="AL13:AL21" si="22">IF(AJ13=0,0,MID(AJ13,6,4))</f>
        <v>0</v>
      </c>
      <c r="AM13" s="23"/>
      <c r="AN13" s="11">
        <f>IF(AF13="Ja",Inndata!$F$17,IF(OR(AH13=0,AK13=0),0,(AL13-AI13)*12+(AK13-AH13)))</f>
        <v>0</v>
      </c>
      <c r="AO13" s="11">
        <f t="shared" ref="AO13:AO21" si="23">U13*AN13</f>
        <v>0</v>
      </c>
      <c r="AP13" s="47">
        <f t="shared" ref="AP13:AP21" si="24">IF(AN13=0,0,AO13/$AO$24)</f>
        <v>0</v>
      </c>
      <c r="AQ13" s="23"/>
      <c r="AR13" s="50">
        <f t="shared" ref="AR13:AR21" si="25">AD13*AP13</f>
        <v>0</v>
      </c>
      <c r="AT13" s="76"/>
      <c r="AV13" s="90"/>
      <c r="AW13" s="55"/>
      <c r="AX13" s="55"/>
      <c r="AY13" s="55"/>
      <c r="AZ13" s="55"/>
      <c r="BA13" s="55"/>
      <c r="BC13" s="81"/>
      <c r="BD13" s="84">
        <f t="shared" si="5"/>
        <v>0</v>
      </c>
      <c r="BE13" s="84">
        <f t="shared" si="6"/>
        <v>0</v>
      </c>
      <c r="BF13" s="84">
        <f t="shared" si="7"/>
        <v>0</v>
      </c>
      <c r="BG13" s="84">
        <f t="shared" si="8"/>
        <v>0</v>
      </c>
      <c r="BH13" s="84">
        <f t="shared" si="9"/>
        <v>0</v>
      </c>
    </row>
    <row r="14" spans="1:63" ht="17.399999999999999" customHeight="1" x14ac:dyDescent="0.4">
      <c r="B14" s="124"/>
      <c r="C14" s="124"/>
      <c r="D14" s="124"/>
      <c r="E14" s="5"/>
      <c r="F14" s="124"/>
      <c r="G14" s="124"/>
      <c r="H14" s="124"/>
      <c r="I14" s="40"/>
      <c r="J14" s="38"/>
      <c r="K14" s="8" t="s">
        <v>1</v>
      </c>
      <c r="L14" s="91">
        <f t="shared" si="10"/>
        <v>0</v>
      </c>
      <c r="M14" s="91">
        <f t="shared" si="11"/>
        <v>0</v>
      </c>
      <c r="N14" s="91">
        <f t="shared" si="12"/>
        <v>0</v>
      </c>
      <c r="O14" s="91">
        <f t="shared" si="13"/>
        <v>0</v>
      </c>
      <c r="P14" s="92">
        <f t="shared" si="14"/>
        <v>0</v>
      </c>
      <c r="Q14" s="92">
        <f t="shared" si="15"/>
        <v>0</v>
      </c>
      <c r="R14" s="92">
        <f t="shared" si="16"/>
        <v>0</v>
      </c>
      <c r="S14" s="93">
        <f t="shared" si="17"/>
        <v>0</v>
      </c>
      <c r="U14" s="37">
        <f t="shared" si="18"/>
        <v>0</v>
      </c>
      <c r="V14" s="23"/>
      <c r="W14" s="37">
        <f t="shared" si="0"/>
        <v>0</v>
      </c>
      <c r="X14" s="37">
        <f t="shared" si="0"/>
        <v>0</v>
      </c>
      <c r="Y14" s="123">
        <f>IF(W14="Elsykkel",10,VLOOKUP(X14,Inndata!$B$5:$D$9,3,FALSE))</f>
        <v>0</v>
      </c>
      <c r="Z14" s="23"/>
      <c r="AA14" s="37">
        <f t="shared" si="1"/>
        <v>0</v>
      </c>
      <c r="AB14" s="37">
        <f t="shared" si="19"/>
        <v>0</v>
      </c>
      <c r="AC14" s="23"/>
      <c r="AD14" s="37">
        <f t="shared" si="20"/>
        <v>0</v>
      </c>
      <c r="AE14" s="23"/>
      <c r="AF14" s="25">
        <f t="shared" si="2"/>
        <v>0</v>
      </c>
      <c r="AG14" s="25">
        <f t="shared" si="3"/>
        <v>0</v>
      </c>
      <c r="AH14" s="25">
        <f>IF(AG14=0,0,VLOOKUP(LEFT(AG14,3),Inndata!$B$21:$C$32,2,FALSE))</f>
        <v>0</v>
      </c>
      <c r="AI14" s="25">
        <f t="shared" si="21"/>
        <v>0</v>
      </c>
      <c r="AJ14" s="25">
        <f t="shared" si="4"/>
        <v>0</v>
      </c>
      <c r="AK14" s="25">
        <f>IF(AJ14=0,0,VLOOKUP(LEFT(AJ14,3),Inndata!$B$21:$C$32,2,FALSE))</f>
        <v>0</v>
      </c>
      <c r="AL14" s="25">
        <f t="shared" si="22"/>
        <v>0</v>
      </c>
      <c r="AM14" s="23"/>
      <c r="AN14" s="37">
        <f>IF(AF14="Ja",Inndata!$F$17,IF(OR(AH14=0,AK14=0),0,(AL14-AI14)*12+(AK14-AH14)))</f>
        <v>0</v>
      </c>
      <c r="AO14" s="37">
        <f t="shared" si="23"/>
        <v>0</v>
      </c>
      <c r="AP14" s="46">
        <f t="shared" si="24"/>
        <v>0</v>
      </c>
      <c r="AQ14" s="23"/>
      <c r="AR14" s="48">
        <f t="shared" si="25"/>
        <v>0</v>
      </c>
      <c r="AT14" s="76"/>
      <c r="AV14" s="90"/>
      <c r="AW14" s="55"/>
      <c r="AX14" s="55"/>
      <c r="AY14" s="55"/>
      <c r="AZ14" s="55"/>
      <c r="BA14" s="55"/>
      <c r="BC14" s="81"/>
      <c r="BD14" s="84">
        <f t="shared" si="5"/>
        <v>0</v>
      </c>
      <c r="BE14" s="84">
        <f t="shared" si="6"/>
        <v>0</v>
      </c>
      <c r="BF14" s="84">
        <f t="shared" si="7"/>
        <v>0</v>
      </c>
      <c r="BG14" s="84">
        <f t="shared" si="8"/>
        <v>0</v>
      </c>
      <c r="BH14" s="84">
        <f t="shared" si="9"/>
        <v>0</v>
      </c>
    </row>
    <row r="15" spans="1:63" ht="17.399999999999999" customHeight="1" x14ac:dyDescent="0.4">
      <c r="B15" s="11"/>
      <c r="C15" s="11"/>
      <c r="D15" s="11"/>
      <c r="E15" s="13"/>
      <c r="F15" s="11"/>
      <c r="G15" s="11"/>
      <c r="H15" s="11"/>
      <c r="I15" s="14"/>
      <c r="J15" s="12"/>
      <c r="K15" s="8" t="s">
        <v>1</v>
      </c>
      <c r="L15" s="91">
        <f t="shared" si="10"/>
        <v>0</v>
      </c>
      <c r="M15" s="91">
        <f t="shared" si="11"/>
        <v>0</v>
      </c>
      <c r="N15" s="91">
        <f t="shared" si="12"/>
        <v>0</v>
      </c>
      <c r="O15" s="91">
        <f t="shared" si="13"/>
        <v>0</v>
      </c>
      <c r="P15" s="92">
        <f t="shared" si="14"/>
        <v>0</v>
      </c>
      <c r="Q15" s="92">
        <f t="shared" si="15"/>
        <v>0</v>
      </c>
      <c r="R15" s="92">
        <f t="shared" si="16"/>
        <v>0</v>
      </c>
      <c r="S15" s="93">
        <f t="shared" si="17"/>
        <v>0</v>
      </c>
      <c r="U15" s="11">
        <f t="shared" si="18"/>
        <v>0</v>
      </c>
      <c r="V15" s="23"/>
      <c r="W15" s="11">
        <f t="shared" si="0"/>
        <v>0</v>
      </c>
      <c r="X15" s="11">
        <f t="shared" si="0"/>
        <v>0</v>
      </c>
      <c r="Y15" s="95">
        <f>IF(W15="Elsykkel",10,VLOOKUP(X15,Inndata!$B$5:$D$9,3,FALSE))</f>
        <v>0</v>
      </c>
      <c r="Z15" s="23"/>
      <c r="AA15" s="11">
        <f t="shared" si="1"/>
        <v>0</v>
      </c>
      <c r="AB15" s="11">
        <f t="shared" si="19"/>
        <v>0</v>
      </c>
      <c r="AC15" s="23"/>
      <c r="AD15" s="11">
        <f t="shared" si="20"/>
        <v>0</v>
      </c>
      <c r="AE15" s="23"/>
      <c r="AF15" s="26">
        <f t="shared" si="2"/>
        <v>0</v>
      </c>
      <c r="AG15" s="26">
        <f t="shared" si="3"/>
        <v>0</v>
      </c>
      <c r="AH15" s="26">
        <f>IF(AG15=0,0,VLOOKUP(LEFT(AG15,3),Inndata!$B$21:$C$32,2,FALSE))</f>
        <v>0</v>
      </c>
      <c r="AI15" s="26">
        <f t="shared" si="21"/>
        <v>0</v>
      </c>
      <c r="AJ15" s="26">
        <f t="shared" si="4"/>
        <v>0</v>
      </c>
      <c r="AK15" s="26">
        <f>IF(AJ15=0,0,VLOOKUP(LEFT(AJ15,3),Inndata!$B$21:$C$32,2,FALSE))</f>
        <v>0</v>
      </c>
      <c r="AL15" s="26">
        <f t="shared" si="22"/>
        <v>0</v>
      </c>
      <c r="AM15" s="23"/>
      <c r="AN15" s="11">
        <f>IF(AF15="Ja",Inndata!$F$17,IF(OR(AH15=0,AK15=0),0,(AL15-AI15)*12+(AK15-AH15)))</f>
        <v>0</v>
      </c>
      <c r="AO15" s="11">
        <f t="shared" si="23"/>
        <v>0</v>
      </c>
      <c r="AP15" s="47">
        <f t="shared" si="24"/>
        <v>0</v>
      </c>
      <c r="AQ15" s="23"/>
      <c r="AR15" s="50">
        <f t="shared" si="25"/>
        <v>0</v>
      </c>
      <c r="AT15" s="76"/>
      <c r="AV15" s="73"/>
      <c r="AW15" s="73"/>
      <c r="AX15" s="73"/>
      <c r="AY15" s="73"/>
      <c r="AZ15" s="73"/>
      <c r="BA15" s="73"/>
      <c r="BC15" s="81"/>
      <c r="BD15" s="84">
        <f t="shared" si="5"/>
        <v>0</v>
      </c>
      <c r="BE15" s="84">
        <f t="shared" si="6"/>
        <v>0</v>
      </c>
      <c r="BF15" s="84">
        <f t="shared" si="7"/>
        <v>0</v>
      </c>
      <c r="BG15" s="84">
        <f t="shared" si="8"/>
        <v>0</v>
      </c>
      <c r="BH15" s="84">
        <f t="shared" si="9"/>
        <v>0</v>
      </c>
    </row>
    <row r="16" spans="1:63" ht="17.399999999999999" customHeight="1" x14ac:dyDescent="0.4">
      <c r="B16" s="37"/>
      <c r="C16" s="37"/>
      <c r="D16" s="37"/>
      <c r="E16" s="5"/>
      <c r="F16" s="37"/>
      <c r="G16" s="37"/>
      <c r="H16" s="37"/>
      <c r="I16" s="40"/>
      <c r="J16" s="38"/>
      <c r="K16" s="15" t="s">
        <v>1</v>
      </c>
      <c r="L16" s="91">
        <f t="shared" si="10"/>
        <v>0</v>
      </c>
      <c r="M16" s="91">
        <f t="shared" si="11"/>
        <v>0</v>
      </c>
      <c r="N16" s="91">
        <f t="shared" si="12"/>
        <v>0</v>
      </c>
      <c r="O16" s="91">
        <f t="shared" si="13"/>
        <v>0</v>
      </c>
      <c r="P16" s="92">
        <f t="shared" si="14"/>
        <v>0</v>
      </c>
      <c r="Q16" s="92">
        <f t="shared" si="15"/>
        <v>0</v>
      </c>
      <c r="R16" s="92">
        <f t="shared" si="16"/>
        <v>0</v>
      </c>
      <c r="S16" s="93">
        <f t="shared" si="17"/>
        <v>0</v>
      </c>
      <c r="U16" s="37">
        <f t="shared" si="18"/>
        <v>0</v>
      </c>
      <c r="V16" s="23"/>
      <c r="W16" s="37">
        <f t="shared" si="0"/>
        <v>0</v>
      </c>
      <c r="X16" s="37">
        <f t="shared" si="0"/>
        <v>0</v>
      </c>
      <c r="Y16" s="123">
        <f>IF(W16="Elsykkel",10,VLOOKUP(X16,Inndata!$B$5:$D$9,3,FALSE))</f>
        <v>0</v>
      </c>
      <c r="Z16" s="23"/>
      <c r="AA16" s="37">
        <f t="shared" si="1"/>
        <v>0</v>
      </c>
      <c r="AB16" s="37">
        <f t="shared" si="19"/>
        <v>0</v>
      </c>
      <c r="AC16" s="23"/>
      <c r="AD16" s="37">
        <f t="shared" si="20"/>
        <v>0</v>
      </c>
      <c r="AE16" s="23"/>
      <c r="AF16" s="25">
        <f t="shared" si="2"/>
        <v>0</v>
      </c>
      <c r="AG16" s="25">
        <f t="shared" si="3"/>
        <v>0</v>
      </c>
      <c r="AH16" s="25">
        <f>IF(AG16=0,0,VLOOKUP(LEFT(AG16,3),Inndata!$B$21:$C$32,2,FALSE))</f>
        <v>0</v>
      </c>
      <c r="AI16" s="25">
        <f t="shared" si="21"/>
        <v>0</v>
      </c>
      <c r="AJ16" s="27">
        <f t="shared" si="4"/>
        <v>0</v>
      </c>
      <c r="AK16" s="25">
        <f>IF(AJ16=0,0,VLOOKUP(LEFT(AJ16,3),Inndata!$B$21:$C$32,2,FALSE))</f>
        <v>0</v>
      </c>
      <c r="AL16" s="25">
        <f t="shared" si="22"/>
        <v>0</v>
      </c>
      <c r="AM16" s="23"/>
      <c r="AN16" s="37">
        <f>IF(AF16="Ja",Inndata!$F$17,IF(OR(AH16=0,AK16=0),0,(AL16-AI16)*12+(AK16-AH16)))</f>
        <v>0</v>
      </c>
      <c r="AO16" s="37">
        <f t="shared" si="23"/>
        <v>0</v>
      </c>
      <c r="AP16" s="46">
        <f t="shared" si="24"/>
        <v>0</v>
      </c>
      <c r="AQ16" s="23"/>
      <c r="AR16" s="48">
        <f t="shared" si="25"/>
        <v>0</v>
      </c>
      <c r="AT16" s="76"/>
      <c r="AV16" s="73"/>
      <c r="AW16" s="73"/>
      <c r="AX16" s="73"/>
      <c r="AY16" s="73"/>
      <c r="AZ16" s="73"/>
      <c r="BA16" s="73"/>
      <c r="BC16" s="81"/>
      <c r="BD16" s="84">
        <f t="shared" si="5"/>
        <v>0</v>
      </c>
      <c r="BE16" s="84">
        <f t="shared" si="6"/>
        <v>0</v>
      </c>
      <c r="BF16" s="84">
        <f t="shared" si="7"/>
        <v>0</v>
      </c>
      <c r="BG16" s="84">
        <f t="shared" si="8"/>
        <v>0</v>
      </c>
      <c r="BH16" s="84">
        <f t="shared" si="9"/>
        <v>0</v>
      </c>
    </row>
    <row r="17" spans="2:60" ht="17.399999999999999" customHeight="1" x14ac:dyDescent="0.4">
      <c r="B17" s="11"/>
      <c r="C17" s="11"/>
      <c r="D17" s="11"/>
      <c r="E17" s="13"/>
      <c r="F17" s="11"/>
      <c r="G17" s="11"/>
      <c r="H17" s="11"/>
      <c r="I17" s="14"/>
      <c r="J17" s="12"/>
      <c r="K17" s="8" t="s">
        <v>1</v>
      </c>
      <c r="L17" s="91">
        <f t="shared" si="10"/>
        <v>0</v>
      </c>
      <c r="M17" s="91">
        <f t="shared" si="11"/>
        <v>0</v>
      </c>
      <c r="N17" s="91">
        <f t="shared" si="12"/>
        <v>0</v>
      </c>
      <c r="O17" s="91">
        <f t="shared" si="13"/>
        <v>0</v>
      </c>
      <c r="P17" s="92">
        <f t="shared" si="14"/>
        <v>0</v>
      </c>
      <c r="Q17" s="92">
        <f t="shared" si="15"/>
        <v>0</v>
      </c>
      <c r="R17" s="92">
        <f t="shared" si="16"/>
        <v>0</v>
      </c>
      <c r="S17" s="93">
        <f t="shared" si="17"/>
        <v>0</v>
      </c>
      <c r="U17" s="11">
        <f t="shared" si="18"/>
        <v>0</v>
      </c>
      <c r="V17" s="23"/>
      <c r="W17" s="11">
        <f t="shared" si="0"/>
        <v>0</v>
      </c>
      <c r="X17" s="11">
        <f t="shared" si="0"/>
        <v>0</v>
      </c>
      <c r="Y17" s="95">
        <f>IF(W17="Elsykkel",10,VLOOKUP(X17,Inndata!$B$5:$D$9,3,FALSE))</f>
        <v>0</v>
      </c>
      <c r="Z17" s="23"/>
      <c r="AA17" s="11">
        <f t="shared" si="1"/>
        <v>0</v>
      </c>
      <c r="AB17" s="11">
        <f t="shared" si="19"/>
        <v>0</v>
      </c>
      <c r="AC17" s="23"/>
      <c r="AD17" s="11">
        <f t="shared" si="20"/>
        <v>0</v>
      </c>
      <c r="AE17" s="23"/>
      <c r="AF17" s="26">
        <f t="shared" si="2"/>
        <v>0</v>
      </c>
      <c r="AG17" s="26">
        <f t="shared" si="3"/>
        <v>0</v>
      </c>
      <c r="AH17" s="26">
        <f>IF(AG17=0,0,VLOOKUP(LEFT(AG17,3),Inndata!$B$21:$C$32,2,FALSE))</f>
        <v>0</v>
      </c>
      <c r="AI17" s="26">
        <f t="shared" si="21"/>
        <v>0</v>
      </c>
      <c r="AJ17" s="26">
        <f t="shared" si="4"/>
        <v>0</v>
      </c>
      <c r="AK17" s="26">
        <f>IF(AJ17=0,0,VLOOKUP(LEFT(AJ17,3),Inndata!$B$21:$C$32,2,FALSE))</f>
        <v>0</v>
      </c>
      <c r="AL17" s="26">
        <f t="shared" si="22"/>
        <v>0</v>
      </c>
      <c r="AM17" s="23"/>
      <c r="AN17" s="11">
        <f>IF(AF17="Ja",Inndata!$F$17,IF(OR(AH17=0,AK17=0),0,(AL17-AI17)*12+(AK17-AH17)))</f>
        <v>0</v>
      </c>
      <c r="AO17" s="11">
        <f t="shared" si="23"/>
        <v>0</v>
      </c>
      <c r="AP17" s="47">
        <f t="shared" si="24"/>
        <v>0</v>
      </c>
      <c r="AQ17" s="23"/>
      <c r="AR17" s="50">
        <f t="shared" si="25"/>
        <v>0</v>
      </c>
      <c r="AT17" s="76"/>
      <c r="AV17" s="73"/>
      <c r="AW17" s="73"/>
      <c r="AX17" s="73"/>
      <c r="AY17" s="73"/>
      <c r="AZ17" s="73"/>
      <c r="BA17" s="73"/>
      <c r="BC17" s="81"/>
      <c r="BD17" s="84">
        <f t="shared" si="5"/>
        <v>0</v>
      </c>
      <c r="BE17" s="84">
        <f t="shared" si="6"/>
        <v>0</v>
      </c>
      <c r="BF17" s="84">
        <f t="shared" si="7"/>
        <v>0</v>
      </c>
      <c r="BG17" s="84">
        <f t="shared" si="8"/>
        <v>0</v>
      </c>
      <c r="BH17" s="84">
        <f t="shared" si="9"/>
        <v>0</v>
      </c>
    </row>
    <row r="18" spans="2:60" ht="17.399999999999999" customHeight="1" x14ac:dyDescent="0.4">
      <c r="B18" s="37"/>
      <c r="C18" s="37"/>
      <c r="D18" s="37"/>
      <c r="E18" s="5"/>
      <c r="F18" s="37"/>
      <c r="G18" s="37"/>
      <c r="H18" s="37"/>
      <c r="I18" s="40"/>
      <c r="J18" s="38"/>
      <c r="K18" s="8" t="s">
        <v>1</v>
      </c>
      <c r="L18" s="91">
        <f t="shared" si="10"/>
        <v>0</v>
      </c>
      <c r="M18" s="91">
        <f t="shared" si="11"/>
        <v>0</v>
      </c>
      <c r="N18" s="91">
        <f t="shared" si="12"/>
        <v>0</v>
      </c>
      <c r="O18" s="91">
        <f t="shared" si="13"/>
        <v>0</v>
      </c>
      <c r="P18" s="92">
        <f t="shared" si="14"/>
        <v>0</v>
      </c>
      <c r="Q18" s="92">
        <f t="shared" si="15"/>
        <v>0</v>
      </c>
      <c r="R18" s="92">
        <f t="shared" si="16"/>
        <v>0</v>
      </c>
      <c r="S18" s="93">
        <f t="shared" si="17"/>
        <v>0</v>
      </c>
      <c r="U18" s="37">
        <f t="shared" si="18"/>
        <v>0</v>
      </c>
      <c r="V18" s="23"/>
      <c r="W18" s="37">
        <f t="shared" si="0"/>
        <v>0</v>
      </c>
      <c r="X18" s="37">
        <f t="shared" si="0"/>
        <v>0</v>
      </c>
      <c r="Y18" s="124">
        <f>IF(W18="Elsykkel",10,VLOOKUP(X18,Inndata!$B$5:$D$9,3,FALSE))</f>
        <v>0</v>
      </c>
      <c r="Z18" s="23"/>
      <c r="AA18" s="37">
        <f t="shared" si="1"/>
        <v>0</v>
      </c>
      <c r="AB18" s="37">
        <f t="shared" si="19"/>
        <v>0</v>
      </c>
      <c r="AC18" s="23"/>
      <c r="AD18" s="37">
        <f t="shared" si="20"/>
        <v>0</v>
      </c>
      <c r="AE18" s="23"/>
      <c r="AF18" s="25">
        <f t="shared" si="2"/>
        <v>0</v>
      </c>
      <c r="AG18" s="25">
        <f t="shared" si="3"/>
        <v>0</v>
      </c>
      <c r="AH18" s="25">
        <f>IF(AG18=0,0,VLOOKUP(LEFT(AG18,3),Inndata!$B$21:$C$32,2,FALSE))</f>
        <v>0</v>
      </c>
      <c r="AI18" s="25">
        <f t="shared" si="21"/>
        <v>0</v>
      </c>
      <c r="AJ18" s="25">
        <f t="shared" si="4"/>
        <v>0</v>
      </c>
      <c r="AK18" s="25">
        <f>IF(AJ18=0,0,VLOOKUP(LEFT(AJ18,3),Inndata!$B$21:$C$32,2,FALSE))</f>
        <v>0</v>
      </c>
      <c r="AL18" s="25">
        <f t="shared" si="22"/>
        <v>0</v>
      </c>
      <c r="AM18" s="23"/>
      <c r="AN18" s="37">
        <f>IF(AF18="Ja",Inndata!$F$17,IF(OR(AH18=0,AK18=0),0,(AL18-AI18)*12+(AK18-AH18)))</f>
        <v>0</v>
      </c>
      <c r="AO18" s="37">
        <f t="shared" si="23"/>
        <v>0</v>
      </c>
      <c r="AP18" s="46">
        <f t="shared" si="24"/>
        <v>0</v>
      </c>
      <c r="AQ18" s="23"/>
      <c r="AR18" s="48">
        <f t="shared" si="25"/>
        <v>0</v>
      </c>
      <c r="AT18" s="76"/>
      <c r="BC18" s="81"/>
      <c r="BD18" s="84">
        <f t="shared" si="5"/>
        <v>0</v>
      </c>
      <c r="BE18" s="84">
        <f t="shared" si="6"/>
        <v>0</v>
      </c>
      <c r="BF18" s="84">
        <f t="shared" si="7"/>
        <v>0</v>
      </c>
      <c r="BG18" s="84">
        <f t="shared" si="8"/>
        <v>0</v>
      </c>
      <c r="BH18" s="84">
        <f t="shared" si="9"/>
        <v>0</v>
      </c>
    </row>
    <row r="19" spans="2:60" ht="17.399999999999999" customHeight="1" x14ac:dyDescent="0.4">
      <c r="B19" s="11"/>
      <c r="C19" s="11"/>
      <c r="D19" s="11"/>
      <c r="E19" s="13"/>
      <c r="F19" s="11"/>
      <c r="G19" s="11"/>
      <c r="H19" s="11"/>
      <c r="I19" s="14"/>
      <c r="J19" s="12"/>
      <c r="K19" s="8" t="s">
        <v>1</v>
      </c>
      <c r="L19" s="91">
        <f t="shared" si="10"/>
        <v>0</v>
      </c>
      <c r="M19" s="91">
        <f t="shared" si="11"/>
        <v>0</v>
      </c>
      <c r="N19" s="91">
        <f t="shared" si="12"/>
        <v>0</v>
      </c>
      <c r="O19" s="91">
        <f t="shared" si="13"/>
        <v>0</v>
      </c>
      <c r="P19" s="92">
        <f t="shared" si="14"/>
        <v>0</v>
      </c>
      <c r="Q19" s="92">
        <f t="shared" si="15"/>
        <v>0</v>
      </c>
      <c r="R19" s="92">
        <f t="shared" si="16"/>
        <v>0</v>
      </c>
      <c r="S19" s="93">
        <f t="shared" si="17"/>
        <v>0</v>
      </c>
      <c r="U19" s="11">
        <f t="shared" si="18"/>
        <v>0</v>
      </c>
      <c r="V19" s="23"/>
      <c r="W19" s="11">
        <f t="shared" si="0"/>
        <v>0</v>
      </c>
      <c r="X19" s="11">
        <f t="shared" si="0"/>
        <v>0</v>
      </c>
      <c r="Y19" s="95">
        <f>IF(W19="Elsykkel",10,VLOOKUP(X19,Inndata!$B$5:$D$9,3,FALSE))</f>
        <v>0</v>
      </c>
      <c r="Z19" s="23"/>
      <c r="AA19" s="11">
        <f t="shared" si="1"/>
        <v>0</v>
      </c>
      <c r="AB19" s="11">
        <f t="shared" si="19"/>
        <v>0</v>
      </c>
      <c r="AC19" s="23"/>
      <c r="AD19" s="11">
        <f t="shared" si="20"/>
        <v>0</v>
      </c>
      <c r="AE19" s="23"/>
      <c r="AF19" s="26">
        <f t="shared" si="2"/>
        <v>0</v>
      </c>
      <c r="AG19" s="26">
        <f t="shared" si="3"/>
        <v>0</v>
      </c>
      <c r="AH19" s="26">
        <f>IF(AG19=0,0,VLOOKUP(LEFT(AG19,3),Inndata!$B$21:$C$32,2,FALSE))</f>
        <v>0</v>
      </c>
      <c r="AI19" s="26">
        <f t="shared" si="21"/>
        <v>0</v>
      </c>
      <c r="AJ19" s="26">
        <f t="shared" si="4"/>
        <v>0</v>
      </c>
      <c r="AK19" s="26">
        <f>IF(AJ19=0,0,VLOOKUP(LEFT(AJ19,3),Inndata!$B$21:$C$32,2,FALSE))</f>
        <v>0</v>
      </c>
      <c r="AL19" s="26">
        <f t="shared" si="22"/>
        <v>0</v>
      </c>
      <c r="AM19" s="23"/>
      <c r="AN19" s="11">
        <f>IF(AF19="Ja",Inndata!$F$17,IF(OR(AH19=0,AK19=0),0,(AL19-AI19)*12+(AK19-AH19)))</f>
        <v>0</v>
      </c>
      <c r="AO19" s="11">
        <f t="shared" si="23"/>
        <v>0</v>
      </c>
      <c r="AP19" s="47">
        <f t="shared" si="24"/>
        <v>0</v>
      </c>
      <c r="AQ19" s="23"/>
      <c r="AR19" s="50">
        <f t="shared" si="25"/>
        <v>0</v>
      </c>
      <c r="AT19" s="76"/>
      <c r="BC19" s="81"/>
      <c r="BD19" s="84">
        <f t="shared" si="5"/>
        <v>0</v>
      </c>
      <c r="BE19" s="84">
        <f t="shared" si="6"/>
        <v>0</v>
      </c>
      <c r="BF19" s="84">
        <f t="shared" si="7"/>
        <v>0</v>
      </c>
      <c r="BG19" s="84">
        <f t="shared" si="8"/>
        <v>0</v>
      </c>
      <c r="BH19" s="84">
        <f t="shared" si="9"/>
        <v>0</v>
      </c>
    </row>
    <row r="20" spans="2:60" ht="17.399999999999999" customHeight="1" x14ac:dyDescent="0.4">
      <c r="B20" s="37"/>
      <c r="C20" s="37"/>
      <c r="D20" s="37"/>
      <c r="E20" s="5"/>
      <c r="F20" s="37"/>
      <c r="G20" s="37"/>
      <c r="H20" s="37"/>
      <c r="I20" s="40"/>
      <c r="J20" s="38"/>
      <c r="K20" s="8" t="s">
        <v>1</v>
      </c>
      <c r="L20" s="91">
        <f t="shared" si="10"/>
        <v>0</v>
      </c>
      <c r="M20" s="91">
        <f t="shared" si="11"/>
        <v>0</v>
      </c>
      <c r="N20" s="91">
        <f t="shared" si="12"/>
        <v>0</v>
      </c>
      <c r="O20" s="91">
        <f t="shared" si="13"/>
        <v>0</v>
      </c>
      <c r="P20" s="92">
        <f t="shared" si="14"/>
        <v>0</v>
      </c>
      <c r="Q20" s="92">
        <f t="shared" si="15"/>
        <v>0</v>
      </c>
      <c r="R20" s="92">
        <f t="shared" si="16"/>
        <v>0</v>
      </c>
      <c r="S20" s="93">
        <f t="shared" si="17"/>
        <v>0</v>
      </c>
      <c r="U20" s="37">
        <f t="shared" si="18"/>
        <v>0</v>
      </c>
      <c r="V20" s="23"/>
      <c r="W20" s="37">
        <f t="shared" si="0"/>
        <v>0</v>
      </c>
      <c r="X20" s="37">
        <f t="shared" si="0"/>
        <v>0</v>
      </c>
      <c r="Y20" s="124">
        <f>IF(W20="Elsykkel",10,VLOOKUP(X20,Inndata!$B$5:$D$9,3,FALSE))</f>
        <v>0</v>
      </c>
      <c r="Z20" s="23"/>
      <c r="AA20" s="37">
        <f t="shared" si="1"/>
        <v>0</v>
      </c>
      <c r="AB20" s="37">
        <f t="shared" si="19"/>
        <v>0</v>
      </c>
      <c r="AC20" s="23"/>
      <c r="AD20" s="37">
        <f t="shared" si="20"/>
        <v>0</v>
      </c>
      <c r="AE20" s="23"/>
      <c r="AF20" s="25">
        <f t="shared" si="2"/>
        <v>0</v>
      </c>
      <c r="AG20" s="25">
        <f t="shared" si="3"/>
        <v>0</v>
      </c>
      <c r="AH20" s="25">
        <f>IF(AG20=0,0,VLOOKUP(LEFT(AG20,3),Inndata!$B$21:$C$32,2,FALSE))</f>
        <v>0</v>
      </c>
      <c r="AI20" s="25">
        <f t="shared" si="21"/>
        <v>0</v>
      </c>
      <c r="AJ20" s="25">
        <f t="shared" si="4"/>
        <v>0</v>
      </c>
      <c r="AK20" s="25">
        <f>IF(AJ20=0,0,VLOOKUP(LEFT(AJ20,3),Inndata!$B$21:$C$32,2,FALSE))</f>
        <v>0</v>
      </c>
      <c r="AL20" s="25">
        <f t="shared" si="22"/>
        <v>0</v>
      </c>
      <c r="AM20" s="23"/>
      <c r="AN20" s="37">
        <f>IF(AF20="Ja",Inndata!$F$17,IF(OR(AH20=0,AK20=0),0,(AL20-AI20)*12+(AK20-AH20)))</f>
        <v>0</v>
      </c>
      <c r="AO20" s="37">
        <f t="shared" si="23"/>
        <v>0</v>
      </c>
      <c r="AP20" s="46">
        <f t="shared" si="24"/>
        <v>0</v>
      </c>
      <c r="AQ20" s="23"/>
      <c r="AR20" s="48">
        <f t="shared" si="25"/>
        <v>0</v>
      </c>
      <c r="AT20" s="76"/>
      <c r="BC20" s="81"/>
      <c r="BD20" s="84">
        <f t="shared" si="5"/>
        <v>0</v>
      </c>
      <c r="BE20" s="84">
        <f t="shared" si="6"/>
        <v>0</v>
      </c>
      <c r="BF20" s="84">
        <f t="shared" si="7"/>
        <v>0</v>
      </c>
      <c r="BG20" s="84">
        <f t="shared" si="8"/>
        <v>0</v>
      </c>
      <c r="BH20" s="84">
        <f t="shared" si="9"/>
        <v>0</v>
      </c>
    </row>
    <row r="21" spans="2:60" ht="17.399999999999999" customHeight="1" x14ac:dyDescent="0.4">
      <c r="B21" s="11"/>
      <c r="C21" s="11"/>
      <c r="D21" s="11"/>
      <c r="E21" s="13"/>
      <c r="F21" s="11"/>
      <c r="G21" s="11"/>
      <c r="H21" s="11"/>
      <c r="I21" s="14"/>
      <c r="J21" s="12"/>
      <c r="K21" s="8" t="s">
        <v>1</v>
      </c>
      <c r="L21" s="91">
        <f t="shared" si="10"/>
        <v>0</v>
      </c>
      <c r="M21" s="91">
        <f t="shared" si="11"/>
        <v>0</v>
      </c>
      <c r="N21" s="91">
        <f t="shared" si="12"/>
        <v>0</v>
      </c>
      <c r="O21" s="91">
        <f t="shared" si="13"/>
        <v>0</v>
      </c>
      <c r="P21" s="92">
        <f t="shared" si="14"/>
        <v>0</v>
      </c>
      <c r="Q21" s="92">
        <f t="shared" si="15"/>
        <v>0</v>
      </c>
      <c r="R21" s="92">
        <f t="shared" si="16"/>
        <v>0</v>
      </c>
      <c r="S21" s="93">
        <f t="shared" si="17"/>
        <v>0</v>
      </c>
      <c r="U21" s="11">
        <f t="shared" si="18"/>
        <v>0</v>
      </c>
      <c r="V21" s="23"/>
      <c r="W21" s="11">
        <f t="shared" si="0"/>
        <v>0</v>
      </c>
      <c r="X21" s="11">
        <f t="shared" si="0"/>
        <v>0</v>
      </c>
      <c r="Y21" s="95">
        <f>IF(W21="Elsykkel",10,VLOOKUP(X21,Inndata!$B$5:$D$9,3,FALSE))</f>
        <v>0</v>
      </c>
      <c r="Z21" s="23"/>
      <c r="AA21" s="11">
        <f t="shared" si="1"/>
        <v>0</v>
      </c>
      <c r="AB21" s="11">
        <f t="shared" si="19"/>
        <v>0</v>
      </c>
      <c r="AC21" s="23"/>
      <c r="AD21" s="11">
        <f t="shared" si="20"/>
        <v>0</v>
      </c>
      <c r="AE21" s="23"/>
      <c r="AF21" s="26">
        <f t="shared" si="2"/>
        <v>0</v>
      </c>
      <c r="AG21" s="26">
        <f t="shared" si="3"/>
        <v>0</v>
      </c>
      <c r="AH21" s="26">
        <f>IF(AG21=0,0,VLOOKUP(LEFT(AG21,3),Inndata!$B$21:$C$32,2,FALSE))</f>
        <v>0</v>
      </c>
      <c r="AI21" s="26">
        <f t="shared" si="21"/>
        <v>0</v>
      </c>
      <c r="AJ21" s="26">
        <f t="shared" si="4"/>
        <v>0</v>
      </c>
      <c r="AK21" s="26">
        <f>IF(AJ21=0,0,VLOOKUP(LEFT(AJ21,3),Inndata!$B$21:$C$32,2,FALSE))</f>
        <v>0</v>
      </c>
      <c r="AL21" s="26">
        <f t="shared" si="22"/>
        <v>0</v>
      </c>
      <c r="AM21" s="23"/>
      <c r="AN21" s="11">
        <f>IF(AF21="Ja",Inndata!$F$17,IF(OR(AH21=0,AK21=0),0,(AL21-AI21)*12+(AK21-AH21)))</f>
        <v>0</v>
      </c>
      <c r="AO21" s="11">
        <f t="shared" si="23"/>
        <v>0</v>
      </c>
      <c r="AP21" s="47">
        <f t="shared" si="24"/>
        <v>0</v>
      </c>
      <c r="AQ21" s="23"/>
      <c r="AR21" s="50">
        <f t="shared" si="25"/>
        <v>0</v>
      </c>
      <c r="AT21" s="76"/>
      <c r="BC21" s="81"/>
      <c r="BD21" s="84">
        <f t="shared" si="5"/>
        <v>0</v>
      </c>
      <c r="BE21" s="84">
        <f t="shared" si="6"/>
        <v>0</v>
      </c>
      <c r="BF21" s="84">
        <f t="shared" si="7"/>
        <v>0</v>
      </c>
      <c r="BG21" s="84">
        <f t="shared" si="8"/>
        <v>0</v>
      </c>
      <c r="BH21" s="84">
        <f t="shared" si="9"/>
        <v>0</v>
      </c>
    </row>
    <row r="22" spans="2:60" ht="17.399999999999999" customHeight="1" x14ac:dyDescent="0.4">
      <c r="G22" s="151" t="s">
        <v>1</v>
      </c>
      <c r="H22" s="151"/>
      <c r="J22" s="29"/>
      <c r="K22" s="7"/>
      <c r="L22" s="29"/>
      <c r="AT22" s="76"/>
    </row>
    <row r="23" spans="2:60" ht="17.399999999999999" customHeight="1" x14ac:dyDescent="0.4">
      <c r="G23" s="30"/>
      <c r="J23" s="29"/>
      <c r="K23" s="7"/>
      <c r="L23" s="29"/>
      <c r="AM23" s="35"/>
      <c r="AN23" s="43"/>
      <c r="AO23" s="41" t="s">
        <v>47</v>
      </c>
      <c r="AR23" s="45" t="s">
        <v>61</v>
      </c>
      <c r="AT23" s="76"/>
    </row>
    <row r="24" spans="2:60" ht="17.399999999999999" customHeight="1" x14ac:dyDescent="0.4">
      <c r="C24" s="19"/>
      <c r="D24" s="71"/>
      <c r="E24" s="71"/>
      <c r="G24" s="30"/>
      <c r="J24" s="29"/>
      <c r="K24" s="7"/>
      <c r="L24" s="29"/>
      <c r="AN24" s="44"/>
      <c r="AO24" s="42">
        <f>SUM(AO12:AO21)</f>
        <v>0</v>
      </c>
      <c r="AR24" s="49">
        <f>SUM(AR12:AR21)</f>
        <v>0</v>
      </c>
      <c r="AT24" s="76"/>
    </row>
    <row r="25" spans="2:60" ht="17.399999999999999" customHeight="1" x14ac:dyDescent="0.4">
      <c r="C25" s="19"/>
      <c r="D25" s="71"/>
      <c r="E25" s="71"/>
      <c r="G25" s="30"/>
      <c r="J25" s="29"/>
      <c r="K25" s="7"/>
      <c r="L25" s="29"/>
      <c r="AT25" s="76"/>
    </row>
    <row r="26" spans="2:60" ht="17.399999999999999" customHeight="1" x14ac:dyDescent="0.4">
      <c r="C26" s="19"/>
      <c r="D26" s="71"/>
      <c r="E26" s="71"/>
      <c r="G26" s="30"/>
      <c r="J26" s="29"/>
      <c r="K26" s="7"/>
      <c r="L26" s="29"/>
      <c r="AT26" s="76"/>
    </row>
    <row r="27" spans="2:60" ht="17.399999999999999" customHeight="1" x14ac:dyDescent="0.4">
      <c r="C27" s="19"/>
      <c r="D27" s="71"/>
      <c r="E27" s="71"/>
      <c r="G27" s="30"/>
      <c r="J27" s="29"/>
      <c r="K27" s="7"/>
      <c r="L27" s="29"/>
      <c r="AT27" s="76"/>
    </row>
    <row r="28" spans="2:60" ht="17.399999999999999" customHeight="1" x14ac:dyDescent="0.4">
      <c r="G28" s="30"/>
      <c r="J28" s="29"/>
      <c r="K28" s="7"/>
      <c r="L28" s="29"/>
      <c r="AT28" s="76"/>
    </row>
    <row r="29" spans="2:60" ht="17.399999999999999" customHeight="1" x14ac:dyDescent="0.4">
      <c r="G29" s="30"/>
      <c r="J29" s="29"/>
      <c r="K29" s="7"/>
      <c r="L29" s="29"/>
      <c r="AT29" s="76"/>
    </row>
    <row r="30" spans="2:60" ht="17.399999999999999" customHeight="1" x14ac:dyDescent="0.4">
      <c r="AT30" s="76"/>
    </row>
    <row r="31" spans="2:60" ht="17.399999999999999" customHeight="1" x14ac:dyDescent="0.4">
      <c r="AT31" s="76"/>
    </row>
    <row r="32" spans="2:60" ht="17.399999999999999" customHeight="1" x14ac:dyDescent="0.4">
      <c r="AT32" s="76"/>
    </row>
    <row r="33" spans="46:46" ht="17.399999999999999" customHeight="1" x14ac:dyDescent="0.4">
      <c r="AT33" s="76"/>
    </row>
    <row r="34" spans="46:46" ht="17.399999999999999" customHeight="1" x14ac:dyDescent="0.4">
      <c r="AT34" s="16"/>
    </row>
    <row r="35" spans="46:46" ht="17.399999999999999" customHeight="1" x14ac:dyDescent="0.4">
      <c r="AT35" s="16"/>
    </row>
    <row r="36" spans="46:46" ht="17.399999999999999" customHeight="1" x14ac:dyDescent="0.4">
      <c r="AT36" s="16"/>
    </row>
  </sheetData>
  <mergeCells count="6">
    <mergeCell ref="L8:S10"/>
    <mergeCell ref="BD10:BH10"/>
    <mergeCell ref="G22:H22"/>
    <mergeCell ref="B3:J3"/>
    <mergeCell ref="C5:D5"/>
    <mergeCell ref="L11:S11"/>
  </mergeCells>
  <conditionalFormatting sqref="U12:U21">
    <cfRule type="expression" dxfId="540" priority="48">
      <formula>B12=0</formula>
    </cfRule>
  </conditionalFormatting>
  <conditionalFormatting sqref="W12:W21">
    <cfRule type="expression" dxfId="539" priority="47">
      <formula>C12=0</formula>
    </cfRule>
  </conditionalFormatting>
  <conditionalFormatting sqref="X12:X21">
    <cfRule type="expression" dxfId="538" priority="46">
      <formula>D12=0</formula>
    </cfRule>
  </conditionalFormatting>
  <conditionalFormatting sqref="Y12:Y21">
    <cfRule type="expression" dxfId="537" priority="45">
      <formula>W12=0</formula>
    </cfRule>
  </conditionalFormatting>
  <conditionalFormatting sqref="AA12:AA21">
    <cfRule type="expression" dxfId="536" priority="43">
      <formula>E12=0</formula>
    </cfRule>
  </conditionalFormatting>
  <conditionalFormatting sqref="AB12:AB21">
    <cfRule type="expression" dxfId="535" priority="42">
      <formula>AA12=0</formula>
    </cfRule>
  </conditionalFormatting>
  <conditionalFormatting sqref="AD12:AD21">
    <cfRule type="expression" dxfId="534" priority="41">
      <formula>W12=0</formula>
    </cfRule>
  </conditionalFormatting>
  <conditionalFormatting sqref="AF12:AF21">
    <cfRule type="expression" dxfId="533" priority="40">
      <formula>F12=0</formula>
    </cfRule>
  </conditionalFormatting>
  <conditionalFormatting sqref="AG12:AG21">
    <cfRule type="expression" dxfId="532" priority="39">
      <formula>G12=0</formula>
    </cfRule>
  </conditionalFormatting>
  <conditionalFormatting sqref="AH12:AI21">
    <cfRule type="expression" dxfId="531" priority="38">
      <formula>AG12=0</formula>
    </cfRule>
  </conditionalFormatting>
  <conditionalFormatting sqref="AJ12:AJ21">
    <cfRule type="expression" dxfId="530" priority="37">
      <formula>H12=0</formula>
    </cfRule>
  </conditionalFormatting>
  <conditionalFormatting sqref="AK12:AL21">
    <cfRule type="expression" dxfId="529" priority="36">
      <formula>AJ12=0</formula>
    </cfRule>
  </conditionalFormatting>
  <conditionalFormatting sqref="AR12:AR21">
    <cfRule type="expression" dxfId="528" priority="34">
      <formula>AF12=0</formula>
    </cfRule>
  </conditionalFormatting>
  <conditionalFormatting sqref="BD12:BH21 AW13:BA14 AW11:BA11">
    <cfRule type="cellIs" dxfId="527" priority="33" operator="equal">
      <formula>0</formula>
    </cfRule>
  </conditionalFormatting>
  <conditionalFormatting sqref="S12:S21">
    <cfRule type="containsText" dxfId="526" priority="27" operator="containsText" text="OK">
      <formula>NOT(ISERROR(SEARCH("OK",S12)))</formula>
    </cfRule>
    <cfRule type="containsText" dxfId="525" priority="28" operator="containsText" text="FEIL">
      <formula>NOT(ISERROR(SEARCH("FEIL",S12)))</formula>
    </cfRule>
    <cfRule type="cellIs" dxfId="524" priority="29" operator="equal">
      <formula>0</formula>
    </cfRule>
  </conditionalFormatting>
  <conditionalFormatting sqref="AN12:AN21">
    <cfRule type="expression" dxfId="523" priority="15">
      <formula>AF12=0</formula>
    </cfRule>
  </conditionalFormatting>
  <conditionalFormatting sqref="AO12:AO21">
    <cfRule type="expression" dxfId="522" priority="14">
      <formula>AF12=0</formula>
    </cfRule>
  </conditionalFormatting>
  <conditionalFormatting sqref="AP12:AP21">
    <cfRule type="expression" dxfId="521" priority="13">
      <formula>AF12=0</formula>
    </cfRule>
  </conditionalFormatting>
  <conditionalFormatting sqref="C5:D5">
    <cfRule type="containsText" dxfId="509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17" customWidth="1"/>
    <col min="2" max="2" width="20.88671875" style="117" customWidth="1"/>
    <col min="3" max="3" width="20" style="117" customWidth="1"/>
    <col min="4" max="4" width="26.5546875" style="117" customWidth="1"/>
    <col min="5" max="5" width="17.109375" style="117" customWidth="1"/>
    <col min="6" max="6" width="20" style="117" customWidth="1"/>
    <col min="7" max="8" width="11.44140625" style="117" customWidth="1"/>
    <col min="9" max="9" width="57" style="117" customWidth="1"/>
    <col min="10" max="10" width="67.33203125" style="117" customWidth="1"/>
    <col min="11" max="11" width="11.44140625" style="117" customWidth="1"/>
    <col min="12" max="18" width="2.109375" style="117" customWidth="1"/>
    <col min="19" max="19" width="6.44140625" style="117" customWidth="1"/>
    <col min="20" max="20" width="1.33203125" style="117" customWidth="1"/>
    <col min="21" max="21" width="11.109375" style="117" customWidth="1"/>
    <col min="22" max="22" width="1.33203125" style="119" customWidth="1"/>
    <col min="23" max="23" width="11.33203125" style="117" customWidth="1"/>
    <col min="24" max="24" width="26.88671875" style="117" customWidth="1"/>
    <col min="25" max="25" width="11.33203125" style="117" customWidth="1"/>
    <col min="26" max="26" width="1.33203125" style="119" customWidth="1"/>
    <col min="27" max="27" width="11.109375" style="117" customWidth="1"/>
    <col min="28" max="28" width="11.33203125" style="117" customWidth="1"/>
    <col min="29" max="29" width="1.33203125" style="119" customWidth="1"/>
    <col min="30" max="30" width="15.5546875" style="117" customWidth="1"/>
    <col min="31" max="31" width="1.33203125" style="119" customWidth="1"/>
    <col min="32" max="32" width="18.88671875" style="117" customWidth="1"/>
    <col min="33" max="33" width="11.33203125" style="117" customWidth="1"/>
    <col min="34" max="35" width="8.5546875" style="117" customWidth="1"/>
    <col min="36" max="36" width="11.44140625" style="117"/>
    <col min="37" max="38" width="8.5546875" style="117" customWidth="1"/>
    <col min="39" max="39" width="1" style="119" customWidth="1"/>
    <col min="40" max="42" width="11.33203125" style="117" customWidth="1"/>
    <col min="43" max="43" width="1.33203125" style="118" customWidth="1"/>
    <col min="44" max="44" width="14.44140625" style="117" customWidth="1"/>
    <col min="45" max="45" width="11.44140625" style="117"/>
    <col min="46" max="46" width="1.44140625" style="117" customWidth="1"/>
    <col min="47" max="47" width="11.44140625" style="118" customWidth="1"/>
    <col min="48" max="48" width="48.33203125" style="117" customWidth="1"/>
    <col min="49" max="53" width="22.6640625" style="117" customWidth="1"/>
    <col min="54" max="54" width="16.5546875" style="117" customWidth="1"/>
    <col min="55" max="55" width="11.109375" style="78" customWidth="1"/>
    <col min="56" max="59" width="11.109375" style="114" hidden="1" customWidth="1"/>
    <col min="60" max="60" width="11.109375" style="78" hidden="1" customWidth="1"/>
    <col min="61" max="16384" width="11.44140625" style="117"/>
  </cols>
  <sheetData>
    <row r="1" spans="1:60" s="54" customFormat="1" ht="17.399999999999999" customHeight="1" x14ac:dyDescent="0.3">
      <c r="A1" s="52"/>
      <c r="B1" s="52" t="s">
        <v>64</v>
      </c>
      <c r="C1" s="52"/>
      <c r="D1" s="52"/>
      <c r="E1" s="52"/>
      <c r="F1" s="52"/>
      <c r="G1" s="52"/>
      <c r="H1" s="52"/>
      <c r="I1" s="52"/>
      <c r="J1" s="52"/>
      <c r="K1" s="52"/>
      <c r="L1" s="52" t="s">
        <v>64</v>
      </c>
      <c r="M1" s="52"/>
      <c r="N1" s="52"/>
      <c r="O1" s="52"/>
      <c r="P1" s="52"/>
      <c r="Q1" s="52"/>
      <c r="R1" s="52"/>
      <c r="S1" s="52"/>
      <c r="T1" s="52"/>
      <c r="U1" s="52"/>
      <c r="V1" s="53"/>
      <c r="W1" s="52"/>
      <c r="X1" s="52"/>
      <c r="Y1" s="52"/>
      <c r="Z1" s="53"/>
      <c r="AA1" s="52"/>
      <c r="AB1" s="52"/>
      <c r="AC1" s="53"/>
      <c r="AD1" s="52"/>
      <c r="AE1" s="53"/>
      <c r="AF1" s="52"/>
      <c r="AG1" s="52"/>
      <c r="AH1" s="52"/>
      <c r="AI1" s="52"/>
      <c r="AJ1" s="52"/>
      <c r="AK1" s="52"/>
      <c r="AL1" s="52"/>
      <c r="AM1" s="53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C1" s="79"/>
      <c r="BD1" s="79"/>
      <c r="BE1" s="79"/>
      <c r="BF1" s="79"/>
      <c r="BG1" s="79"/>
      <c r="BH1" s="79"/>
    </row>
    <row r="2" spans="1:60" ht="17.399999999999999" customHeight="1" x14ac:dyDescent="0.4">
      <c r="AT2" s="120"/>
    </row>
    <row r="3" spans="1:60" ht="30" customHeight="1" x14ac:dyDescent="0.4">
      <c r="B3" s="152" t="s">
        <v>14</v>
      </c>
      <c r="C3" s="152"/>
      <c r="D3" s="152"/>
      <c r="E3" s="152"/>
      <c r="F3" s="152"/>
      <c r="G3" s="152"/>
      <c r="H3" s="152"/>
      <c r="I3" s="152"/>
      <c r="J3" s="152"/>
      <c r="K3" s="31"/>
      <c r="L3" s="6"/>
      <c r="AT3" s="120"/>
    </row>
    <row r="4" spans="1:60" ht="17.399999999999999" customHeight="1" x14ac:dyDescent="0.4">
      <c r="B4" s="10"/>
      <c r="C4" s="10"/>
      <c r="D4" s="9"/>
      <c r="E4" s="140"/>
      <c r="F4" s="140"/>
      <c r="G4" s="140"/>
      <c r="H4" s="140"/>
      <c r="I4" s="140"/>
      <c r="J4" s="140"/>
      <c r="K4" s="31"/>
      <c r="L4" s="116" t="s">
        <v>68</v>
      </c>
      <c r="M4" s="122"/>
      <c r="N4" s="122"/>
      <c r="O4" s="122"/>
      <c r="P4" s="122"/>
      <c r="Q4" s="122"/>
      <c r="AT4" s="120"/>
    </row>
    <row r="5" spans="1:60" s="1" customFormat="1" ht="30" customHeight="1" x14ac:dyDescent="0.45">
      <c r="B5" s="51" t="s">
        <v>73</v>
      </c>
      <c r="C5" s="153" t="s">
        <v>16</v>
      </c>
      <c r="D5" s="154"/>
      <c r="E5" s="2"/>
      <c r="F5" s="108" t="s">
        <v>65</v>
      </c>
      <c r="G5" s="109">
        <f>AR24</f>
        <v>0</v>
      </c>
      <c r="H5" s="2"/>
      <c r="I5" s="2"/>
      <c r="J5" s="2"/>
      <c r="K5" s="3"/>
      <c r="L5" s="115" t="s">
        <v>70</v>
      </c>
      <c r="M5" s="122"/>
      <c r="N5" s="122"/>
      <c r="O5" s="122"/>
      <c r="P5" s="122"/>
      <c r="Q5" s="122"/>
      <c r="V5" s="20"/>
      <c r="Z5" s="20"/>
      <c r="AC5" s="20"/>
      <c r="AE5" s="20"/>
      <c r="AM5" s="20"/>
      <c r="AQ5" s="17"/>
      <c r="AT5" s="77"/>
      <c r="AU5" s="17"/>
      <c r="BC5" s="78"/>
      <c r="BD5" s="114"/>
      <c r="BE5" s="114"/>
      <c r="BF5" s="114"/>
      <c r="BG5" s="114"/>
      <c r="BH5" s="78"/>
    </row>
    <row r="6" spans="1:60" ht="17.399999999999999" customHeight="1" x14ac:dyDescent="0.4">
      <c r="B6" s="30"/>
      <c r="C6" s="30"/>
      <c r="D6" s="30"/>
      <c r="E6" s="30"/>
      <c r="F6" s="30"/>
      <c r="G6" s="30"/>
      <c r="H6" s="30"/>
      <c r="I6" s="30"/>
      <c r="J6" s="30"/>
      <c r="K6" s="7"/>
      <c r="L6" s="29"/>
      <c r="AT6" s="120"/>
    </row>
    <row r="7" spans="1:60" ht="17.399999999999999" customHeight="1" x14ac:dyDescent="0.4">
      <c r="B7" s="94" t="s">
        <v>15</v>
      </c>
      <c r="C7" s="30"/>
      <c r="D7" s="30"/>
      <c r="E7" s="30"/>
      <c r="F7" s="30"/>
      <c r="G7" s="30"/>
      <c r="H7" s="30"/>
      <c r="I7" s="30"/>
      <c r="J7" s="30"/>
      <c r="K7" s="7"/>
      <c r="L7" s="29"/>
      <c r="AP7" s="127"/>
      <c r="AT7" s="120"/>
      <c r="AV7" s="112" t="s">
        <v>56</v>
      </c>
      <c r="BD7" s="78"/>
    </row>
    <row r="8" spans="1:60" ht="17.399999999999999" customHeight="1" x14ac:dyDescent="0.4">
      <c r="B8" s="94" t="s">
        <v>86</v>
      </c>
      <c r="C8" s="30"/>
      <c r="D8" s="30"/>
      <c r="E8" s="30"/>
      <c r="F8" s="30"/>
      <c r="G8" s="30"/>
      <c r="H8" s="30"/>
      <c r="I8" s="30"/>
      <c r="J8" s="30"/>
      <c r="K8" s="7"/>
      <c r="L8" s="148" t="s">
        <v>66</v>
      </c>
      <c r="M8" s="148"/>
      <c r="N8" s="148"/>
      <c r="O8" s="148"/>
      <c r="P8" s="148"/>
      <c r="Q8" s="148"/>
      <c r="R8" s="148"/>
      <c r="S8" s="148"/>
      <c r="AT8" s="120"/>
      <c r="AV8" s="117" t="s">
        <v>55</v>
      </c>
    </row>
    <row r="9" spans="1:60" ht="17.399999999999999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7"/>
      <c r="L9" s="148"/>
      <c r="M9" s="148"/>
      <c r="N9" s="148"/>
      <c r="O9" s="148"/>
      <c r="P9" s="148"/>
      <c r="Q9" s="148"/>
      <c r="R9" s="148"/>
      <c r="S9" s="148"/>
      <c r="AT9" s="120"/>
      <c r="BC9" s="117"/>
      <c r="BD9" s="117"/>
      <c r="BE9" s="117"/>
      <c r="BF9" s="117"/>
      <c r="BG9" s="117"/>
      <c r="BH9" s="117"/>
    </row>
    <row r="10" spans="1:60" ht="17.399999999999999" customHeight="1" x14ac:dyDescent="0.4">
      <c r="B10" s="28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7"/>
      <c r="L10" s="149"/>
      <c r="M10" s="149"/>
      <c r="N10" s="149"/>
      <c r="O10" s="149"/>
      <c r="P10" s="149"/>
      <c r="Q10" s="149"/>
      <c r="R10" s="149"/>
      <c r="S10" s="149"/>
      <c r="U10" s="28">
        <v>1</v>
      </c>
      <c r="V10" s="21"/>
      <c r="W10" s="28">
        <v>2</v>
      </c>
      <c r="X10" s="28">
        <v>3</v>
      </c>
      <c r="Y10" s="28"/>
      <c r="Z10" s="21"/>
      <c r="AA10" s="28">
        <v>4</v>
      </c>
      <c r="AB10" s="28"/>
      <c r="AC10" s="21"/>
      <c r="AD10" s="28"/>
      <c r="AE10" s="21"/>
      <c r="AF10" s="28">
        <v>5</v>
      </c>
      <c r="AG10" s="28">
        <v>6</v>
      </c>
      <c r="AH10" s="28"/>
      <c r="AI10" s="28"/>
      <c r="AJ10" s="28">
        <v>7</v>
      </c>
      <c r="AK10" s="28"/>
      <c r="AL10" s="28"/>
      <c r="AM10" s="21"/>
      <c r="AN10" s="28"/>
      <c r="AO10" s="28"/>
      <c r="AP10" s="28"/>
      <c r="AQ10" s="18"/>
      <c r="AR10" s="28"/>
      <c r="AT10" s="120"/>
      <c r="AW10" s="86" t="s">
        <v>18</v>
      </c>
      <c r="AX10" s="87" t="s">
        <v>57</v>
      </c>
      <c r="AY10" s="87" t="str">
        <f>Inndata!$B$6</f>
        <v>Biogass</v>
      </c>
      <c r="AZ10" s="87" t="s">
        <v>58</v>
      </c>
      <c r="BA10" s="87" t="s">
        <v>59</v>
      </c>
      <c r="BD10" s="150" t="s">
        <v>54</v>
      </c>
      <c r="BE10" s="150"/>
      <c r="BF10" s="150"/>
      <c r="BG10" s="150"/>
      <c r="BH10" s="150"/>
    </row>
    <row r="11" spans="1:60" ht="48" customHeight="1" x14ac:dyDescent="0.4">
      <c r="B11" s="32" t="s">
        <v>4</v>
      </c>
      <c r="C11" s="33" t="s">
        <v>7</v>
      </c>
      <c r="D11" s="33" t="s">
        <v>8</v>
      </c>
      <c r="E11" s="33" t="s">
        <v>9</v>
      </c>
      <c r="F11" s="33" t="s">
        <v>10</v>
      </c>
      <c r="G11" s="32" t="s">
        <v>11</v>
      </c>
      <c r="H11" s="32" t="s">
        <v>12</v>
      </c>
      <c r="I11" s="34" t="s">
        <v>5</v>
      </c>
      <c r="J11" s="34" t="s">
        <v>6</v>
      </c>
      <c r="K11" s="7"/>
      <c r="L11" s="155" t="s">
        <v>67</v>
      </c>
      <c r="M11" s="156"/>
      <c r="N11" s="156"/>
      <c r="O11" s="156"/>
      <c r="P11" s="156"/>
      <c r="Q11" s="156"/>
      <c r="R11" s="156"/>
      <c r="S11" s="157"/>
      <c r="U11" s="32" t="s">
        <v>4</v>
      </c>
      <c r="V11" s="22"/>
      <c r="W11" s="32" t="s">
        <v>7</v>
      </c>
      <c r="X11" s="32" t="s">
        <v>8</v>
      </c>
      <c r="Y11" s="36" t="s">
        <v>49</v>
      </c>
      <c r="Z11" s="22"/>
      <c r="AA11" s="32" t="s">
        <v>23</v>
      </c>
      <c r="AB11" s="36" t="s">
        <v>48</v>
      </c>
      <c r="AC11" s="22"/>
      <c r="AD11" s="36" t="s">
        <v>24</v>
      </c>
      <c r="AE11" s="22"/>
      <c r="AF11" s="32" t="s">
        <v>10</v>
      </c>
      <c r="AG11" s="32" t="s">
        <v>11</v>
      </c>
      <c r="AH11" s="36" t="s">
        <v>42</v>
      </c>
      <c r="AI11" s="36" t="s">
        <v>43</v>
      </c>
      <c r="AJ11" s="32" t="s">
        <v>12</v>
      </c>
      <c r="AK11" s="36" t="s">
        <v>45</v>
      </c>
      <c r="AL11" s="36" t="s">
        <v>46</v>
      </c>
      <c r="AM11" s="22"/>
      <c r="AN11" s="36" t="s">
        <v>25</v>
      </c>
      <c r="AO11" s="36" t="s">
        <v>26</v>
      </c>
      <c r="AP11" s="36" t="s">
        <v>27</v>
      </c>
      <c r="AQ11" s="22"/>
      <c r="AR11" s="36" t="s">
        <v>69</v>
      </c>
      <c r="AT11" s="120"/>
      <c r="AV11" s="88" t="s">
        <v>60</v>
      </c>
      <c r="AW11" s="89">
        <f>SUM(BD12:BD21)</f>
        <v>0</v>
      </c>
      <c r="AX11" s="89">
        <f>SUM(BE12:BE21)</f>
        <v>0</v>
      </c>
      <c r="AY11" s="89">
        <f>SUM(BF12:BF21)</f>
        <v>0</v>
      </c>
      <c r="AZ11" s="89">
        <f>SUM(BG12:BG21)</f>
        <v>0</v>
      </c>
      <c r="BA11" s="89">
        <f>SUM(BH12:BH21)</f>
        <v>0</v>
      </c>
      <c r="BC11" s="81"/>
      <c r="BD11" s="82" t="s">
        <v>18</v>
      </c>
      <c r="BE11" s="83" t="str">
        <f>Inndata!$B$5</f>
        <v>Batterielektrisk / hydrogen</v>
      </c>
      <c r="BF11" s="83" t="str">
        <f>Inndata!$B$6</f>
        <v>Biogass</v>
      </c>
      <c r="BG11" s="83" t="str">
        <f>Inndata!$B$7</f>
        <v>HVO / biodiesel / bioetanol</v>
      </c>
      <c r="BH11" s="83" t="str">
        <f>Inndata!$B$8</f>
        <v>Diesel / bensin / naturgass</v>
      </c>
    </row>
    <row r="12" spans="1:60" ht="17.399999999999999" customHeight="1" x14ac:dyDescent="0.4">
      <c r="B12" s="124"/>
      <c r="C12" s="124"/>
      <c r="D12" s="124"/>
      <c r="E12" s="5"/>
      <c r="F12" s="124"/>
      <c r="G12" s="124"/>
      <c r="H12" s="124"/>
      <c r="I12" s="121"/>
      <c r="J12" s="125"/>
      <c r="K12" s="8" t="s">
        <v>1</v>
      </c>
      <c r="L12" s="91">
        <f>IF(B12&gt;0,1,0)</f>
        <v>0</v>
      </c>
      <c r="M12" s="91">
        <f>IF(C12=0,0,1)</f>
        <v>0</v>
      </c>
      <c r="N12" s="91">
        <f>IF(C12="Elsykkel",1,IF(D12=0,0,1))</f>
        <v>0</v>
      </c>
      <c r="O12" s="91">
        <f>IF(F12=0,0,1)</f>
        <v>0</v>
      </c>
      <c r="P12" s="92">
        <f>IF(AND(F12=0,G12=0),0,IF(AND(F12="Nei",G12=0),0,1))</f>
        <v>0</v>
      </c>
      <c r="Q12" s="92">
        <f>IF(AND(F12=0,G12=0),0,IF(AND(F12="Nei",H12=0),0,1))</f>
        <v>0</v>
      </c>
      <c r="R12" s="92">
        <f>SUM(L12:Q12)</f>
        <v>0</v>
      </c>
      <c r="S12" s="93">
        <f>IF(R12=6,"OK",IF(R12=0,0,"FEIL"))</f>
        <v>0</v>
      </c>
      <c r="U12" s="124">
        <f>B12</f>
        <v>0</v>
      </c>
      <c r="V12" s="24"/>
      <c r="W12" s="124">
        <f t="shared" ref="W12:X21" si="0">C12</f>
        <v>0</v>
      </c>
      <c r="X12" s="124">
        <f t="shared" si="0"/>
        <v>0</v>
      </c>
      <c r="Y12" s="123">
        <f>IF(W12="Elsykkel",10,VLOOKUP(X12,Inndata!$B$5:$D$9,3,FALSE))</f>
        <v>0</v>
      </c>
      <c r="Z12" s="23"/>
      <c r="AA12" s="124">
        <f t="shared" ref="AA12:AA21" si="1">E12</f>
        <v>0</v>
      </c>
      <c r="AB12" s="124">
        <f>IF(AA12=0,0,IF(AA12="Nei",0,1))</f>
        <v>0</v>
      </c>
      <c r="AC12" s="23"/>
      <c r="AD12" s="124">
        <f>IF(Y12+AB12&gt;10,10,Y12+AB12)</f>
        <v>0</v>
      </c>
      <c r="AE12" s="23"/>
      <c r="AF12" s="25">
        <f t="shared" ref="AF12:AG21" si="2">F12</f>
        <v>0</v>
      </c>
      <c r="AG12" s="25">
        <f t="shared" si="2"/>
        <v>0</v>
      </c>
      <c r="AH12" s="25">
        <f>IF(AG12=0,0,VLOOKUP(LEFT(AG12,3),Inndata!$B$21:$C$32,2,FALSE))</f>
        <v>0</v>
      </c>
      <c r="AI12" s="25">
        <f>IF(AG12=0,0,MID(AG12,6,4))</f>
        <v>0</v>
      </c>
      <c r="AJ12" s="25">
        <f t="shared" ref="AJ12:AJ21" si="3">H12</f>
        <v>0</v>
      </c>
      <c r="AK12" s="25">
        <f>IF(AJ12=0,0,VLOOKUP(LEFT(AJ12,3),Inndata!$B$21:$C$32,2,FALSE))</f>
        <v>0</v>
      </c>
      <c r="AL12" s="25">
        <f>IF(AJ12=0,0,MID(AJ12,6,4))</f>
        <v>0</v>
      </c>
      <c r="AM12" s="23"/>
      <c r="AN12" s="124">
        <f>IF(AF12="Ja",Inndata!$F$17,IF(OR(AH12=0,AK12=0),0,(AL12-AI12)*12+(AK12-AH12)))</f>
        <v>0</v>
      </c>
      <c r="AO12" s="124">
        <f>U12*AN12</f>
        <v>0</v>
      </c>
      <c r="AP12" s="46">
        <f>IF(AN12=0,0,AO12/$AO$24)</f>
        <v>0</v>
      </c>
      <c r="AQ12" s="23"/>
      <c r="AR12" s="48">
        <f>AD12*AP12</f>
        <v>0</v>
      </c>
      <c r="AT12" s="120"/>
      <c r="BC12" s="81"/>
      <c r="BD12" s="84">
        <f t="shared" ref="BD12:BD21" si="4">IF(W12=$BD$11,AP12,0)</f>
        <v>0</v>
      </c>
      <c r="BE12" s="84">
        <f t="shared" ref="BE12:BE21" si="5">IF(W12=$BD$11,0,IF(X12=$BE$11,AP12,0))</f>
        <v>0</v>
      </c>
      <c r="BF12" s="84">
        <f t="shared" ref="BF12:BF21" si="6">IF(W12=$BD$11,0,IF(X12=$BF$11,AP12,0))</f>
        <v>0</v>
      </c>
      <c r="BG12" s="84">
        <f t="shared" ref="BG12:BG21" si="7">IF(W12=$BD$11,0,IF(X12=$BG$11,AP12,0))</f>
        <v>0</v>
      </c>
      <c r="BH12" s="84">
        <f t="shared" ref="BH12:BH21" si="8">IF(W12=$BD$11,0,IF(X12=$BH$11,AP12,0))</f>
        <v>0</v>
      </c>
    </row>
    <row r="13" spans="1:60" ht="17.399999999999999" customHeight="1" x14ac:dyDescent="0.4">
      <c r="B13" s="95"/>
      <c r="C13" s="95"/>
      <c r="D13" s="95"/>
      <c r="E13" s="13"/>
      <c r="F13" s="95"/>
      <c r="G13" s="95"/>
      <c r="H13" s="95"/>
      <c r="I13" s="14"/>
      <c r="J13" s="12"/>
      <c r="K13" s="8" t="s">
        <v>1</v>
      </c>
      <c r="L13" s="91">
        <f t="shared" ref="L13:L21" si="9">IF(B13&gt;0,1,0)</f>
        <v>0</v>
      </c>
      <c r="M13" s="91">
        <f t="shared" ref="M13:M21" si="10">IF(C13=0,0,1)</f>
        <v>0</v>
      </c>
      <c r="N13" s="91">
        <f t="shared" ref="N13:N21" si="11">IF(C13="Elsykkel",1,IF(D13=0,0,1))</f>
        <v>0</v>
      </c>
      <c r="O13" s="91">
        <f t="shared" ref="O13:O21" si="12">IF(F13=0,0,1)</f>
        <v>0</v>
      </c>
      <c r="P13" s="92">
        <f t="shared" ref="P13:P21" si="13">IF(AND(F13=0,G13=0),0,IF(AND(F13="Nei",G13=0),0,1))</f>
        <v>0</v>
      </c>
      <c r="Q13" s="92">
        <f t="shared" ref="Q13:Q21" si="14">IF(AND(F13=0,G13=0),0,IF(AND(F13="Nei",H13=0),0,1))</f>
        <v>0</v>
      </c>
      <c r="R13" s="92">
        <f t="shared" ref="R13:R21" si="15">SUM(L13:Q13)</f>
        <v>0</v>
      </c>
      <c r="S13" s="93">
        <f t="shared" ref="S13:S21" si="16">IF(R13=6,"OK",IF(R13=0,0,"FEIL"))</f>
        <v>0</v>
      </c>
      <c r="U13" s="95">
        <f t="shared" ref="U13:U21" si="17">B13</f>
        <v>0</v>
      </c>
      <c r="V13" s="23"/>
      <c r="W13" s="95">
        <f t="shared" si="0"/>
        <v>0</v>
      </c>
      <c r="X13" s="95">
        <f t="shared" si="0"/>
        <v>0</v>
      </c>
      <c r="Y13" s="95">
        <f>IF(W13="Elsykkel",10,VLOOKUP(X13,Inndata!$B$5:$D$9,3,FALSE))</f>
        <v>0</v>
      </c>
      <c r="Z13" s="23"/>
      <c r="AA13" s="95">
        <f t="shared" si="1"/>
        <v>0</v>
      </c>
      <c r="AB13" s="95">
        <f t="shared" ref="AB13:AB21" si="18">IF(AA13=0,0,IF(AA13="Nei",0,1))</f>
        <v>0</v>
      </c>
      <c r="AC13" s="23"/>
      <c r="AD13" s="95">
        <f t="shared" ref="AD13:AD21" si="19">IF(Y13+AB13&gt;10,10,Y13+AB13)</f>
        <v>0</v>
      </c>
      <c r="AE13" s="23"/>
      <c r="AF13" s="26">
        <f t="shared" si="2"/>
        <v>0</v>
      </c>
      <c r="AG13" s="26">
        <f t="shared" si="2"/>
        <v>0</v>
      </c>
      <c r="AH13" s="26">
        <f>IF(AG13=0,0,VLOOKUP(LEFT(AG13,3),Inndata!$B$21:$C$32,2,FALSE))</f>
        <v>0</v>
      </c>
      <c r="AI13" s="26">
        <f t="shared" ref="AI13:AI21" si="20">IF(AG13=0,0,MID(AG13,6,4))</f>
        <v>0</v>
      </c>
      <c r="AJ13" s="26">
        <f t="shared" si="3"/>
        <v>0</v>
      </c>
      <c r="AK13" s="26">
        <f>IF(AJ13=0,0,VLOOKUP(LEFT(AJ13,3),Inndata!$B$21:$C$32,2,FALSE))</f>
        <v>0</v>
      </c>
      <c r="AL13" s="26">
        <f t="shared" ref="AL13:AL21" si="21">IF(AJ13=0,0,MID(AJ13,6,4))</f>
        <v>0</v>
      </c>
      <c r="AM13" s="23"/>
      <c r="AN13" s="95">
        <f>IF(AF13="Ja",Inndata!$F$17,IF(OR(AH13=0,AK13=0),0,(AL13-AI13)*12+(AK13-AH13)))</f>
        <v>0</v>
      </c>
      <c r="AO13" s="95">
        <f t="shared" ref="AO13:AO21" si="22">U13*AN13</f>
        <v>0</v>
      </c>
      <c r="AP13" s="47">
        <f t="shared" ref="AP13:AP21" si="23">IF(AN13=0,0,AO13/$AO$24)</f>
        <v>0</v>
      </c>
      <c r="AQ13" s="23"/>
      <c r="AR13" s="126">
        <f t="shared" ref="AR13:AR21" si="24">AD13*AP13</f>
        <v>0</v>
      </c>
      <c r="AT13" s="120"/>
      <c r="AV13" s="90"/>
      <c r="AW13" s="55"/>
      <c r="AX13" s="55"/>
      <c r="AY13" s="55"/>
      <c r="AZ13" s="55"/>
      <c r="BA13" s="55"/>
      <c r="BC13" s="81"/>
      <c r="BD13" s="84">
        <f t="shared" si="4"/>
        <v>0</v>
      </c>
      <c r="BE13" s="84">
        <f t="shared" si="5"/>
        <v>0</v>
      </c>
      <c r="BF13" s="84">
        <f t="shared" si="6"/>
        <v>0</v>
      </c>
      <c r="BG13" s="84">
        <f t="shared" si="7"/>
        <v>0</v>
      </c>
      <c r="BH13" s="84">
        <f t="shared" si="8"/>
        <v>0</v>
      </c>
    </row>
    <row r="14" spans="1:60" ht="17.399999999999999" customHeight="1" x14ac:dyDescent="0.4">
      <c r="B14" s="124"/>
      <c r="C14" s="124"/>
      <c r="D14" s="124"/>
      <c r="E14" s="5"/>
      <c r="F14" s="124"/>
      <c r="G14" s="124"/>
      <c r="H14" s="124"/>
      <c r="I14" s="121"/>
      <c r="J14" s="125"/>
      <c r="K14" s="8" t="s">
        <v>1</v>
      </c>
      <c r="L14" s="91">
        <f t="shared" si="9"/>
        <v>0</v>
      </c>
      <c r="M14" s="91">
        <f t="shared" si="10"/>
        <v>0</v>
      </c>
      <c r="N14" s="91">
        <f t="shared" si="11"/>
        <v>0</v>
      </c>
      <c r="O14" s="91">
        <f t="shared" si="12"/>
        <v>0</v>
      </c>
      <c r="P14" s="92">
        <f t="shared" si="13"/>
        <v>0</v>
      </c>
      <c r="Q14" s="92">
        <f t="shared" si="14"/>
        <v>0</v>
      </c>
      <c r="R14" s="92">
        <f t="shared" si="15"/>
        <v>0</v>
      </c>
      <c r="S14" s="93">
        <f t="shared" si="16"/>
        <v>0</v>
      </c>
      <c r="U14" s="124">
        <f t="shared" si="17"/>
        <v>0</v>
      </c>
      <c r="V14" s="23"/>
      <c r="W14" s="124">
        <f t="shared" si="0"/>
        <v>0</v>
      </c>
      <c r="X14" s="124">
        <f t="shared" si="0"/>
        <v>0</v>
      </c>
      <c r="Y14" s="123">
        <f>IF(W14="Elsykkel",10,VLOOKUP(X14,Inndata!$B$5:$D$9,3,FALSE))</f>
        <v>0</v>
      </c>
      <c r="Z14" s="23"/>
      <c r="AA14" s="124">
        <f t="shared" si="1"/>
        <v>0</v>
      </c>
      <c r="AB14" s="124">
        <f t="shared" si="18"/>
        <v>0</v>
      </c>
      <c r="AC14" s="23"/>
      <c r="AD14" s="124">
        <f t="shared" si="19"/>
        <v>0</v>
      </c>
      <c r="AE14" s="23"/>
      <c r="AF14" s="25">
        <f t="shared" si="2"/>
        <v>0</v>
      </c>
      <c r="AG14" s="25">
        <f t="shared" si="2"/>
        <v>0</v>
      </c>
      <c r="AH14" s="25">
        <f>IF(AG14=0,0,VLOOKUP(LEFT(AG14,3),Inndata!$B$21:$C$32,2,FALSE))</f>
        <v>0</v>
      </c>
      <c r="AI14" s="25">
        <f t="shared" si="20"/>
        <v>0</v>
      </c>
      <c r="AJ14" s="25">
        <f t="shared" si="3"/>
        <v>0</v>
      </c>
      <c r="AK14" s="25">
        <f>IF(AJ14=0,0,VLOOKUP(LEFT(AJ14,3),Inndata!$B$21:$C$32,2,FALSE))</f>
        <v>0</v>
      </c>
      <c r="AL14" s="25">
        <f t="shared" si="21"/>
        <v>0</v>
      </c>
      <c r="AM14" s="23"/>
      <c r="AN14" s="124">
        <f>IF(AF14="Ja",Inndata!$F$17,IF(OR(AH14=0,AK14=0),0,(AL14-AI14)*12+(AK14-AH14)))</f>
        <v>0</v>
      </c>
      <c r="AO14" s="124">
        <f t="shared" si="22"/>
        <v>0</v>
      </c>
      <c r="AP14" s="46">
        <f t="shared" si="23"/>
        <v>0</v>
      </c>
      <c r="AQ14" s="23"/>
      <c r="AR14" s="48">
        <f t="shared" si="24"/>
        <v>0</v>
      </c>
      <c r="AT14" s="120"/>
      <c r="AV14" s="90"/>
      <c r="AW14" s="55"/>
      <c r="AX14" s="55"/>
      <c r="AY14" s="55"/>
      <c r="AZ14" s="55"/>
      <c r="BA14" s="55"/>
      <c r="BC14" s="81"/>
      <c r="BD14" s="84">
        <f t="shared" si="4"/>
        <v>0</v>
      </c>
      <c r="BE14" s="84">
        <f t="shared" si="5"/>
        <v>0</v>
      </c>
      <c r="BF14" s="84">
        <f t="shared" si="6"/>
        <v>0</v>
      </c>
      <c r="BG14" s="84">
        <f t="shared" si="7"/>
        <v>0</v>
      </c>
      <c r="BH14" s="84">
        <f t="shared" si="8"/>
        <v>0</v>
      </c>
    </row>
    <row r="15" spans="1:60" ht="17.399999999999999" customHeight="1" x14ac:dyDescent="0.4">
      <c r="B15" s="95"/>
      <c r="C15" s="95"/>
      <c r="D15" s="95"/>
      <c r="E15" s="13"/>
      <c r="F15" s="95"/>
      <c r="G15" s="95"/>
      <c r="H15" s="95"/>
      <c r="I15" s="14"/>
      <c r="J15" s="12"/>
      <c r="K15" s="8" t="s">
        <v>1</v>
      </c>
      <c r="L15" s="91">
        <f t="shared" si="9"/>
        <v>0</v>
      </c>
      <c r="M15" s="91">
        <f t="shared" si="10"/>
        <v>0</v>
      </c>
      <c r="N15" s="91">
        <f t="shared" si="11"/>
        <v>0</v>
      </c>
      <c r="O15" s="91">
        <f t="shared" si="12"/>
        <v>0</v>
      </c>
      <c r="P15" s="92">
        <f t="shared" si="13"/>
        <v>0</v>
      </c>
      <c r="Q15" s="92">
        <f t="shared" si="14"/>
        <v>0</v>
      </c>
      <c r="R15" s="92">
        <f t="shared" si="15"/>
        <v>0</v>
      </c>
      <c r="S15" s="93">
        <f t="shared" si="16"/>
        <v>0</v>
      </c>
      <c r="U15" s="95">
        <f t="shared" si="17"/>
        <v>0</v>
      </c>
      <c r="V15" s="23"/>
      <c r="W15" s="95">
        <f t="shared" si="0"/>
        <v>0</v>
      </c>
      <c r="X15" s="95">
        <f t="shared" si="0"/>
        <v>0</v>
      </c>
      <c r="Y15" s="95">
        <f>IF(W15="Elsykkel",10,VLOOKUP(X15,Inndata!$B$5:$D$9,3,FALSE))</f>
        <v>0</v>
      </c>
      <c r="Z15" s="23"/>
      <c r="AA15" s="95">
        <f t="shared" si="1"/>
        <v>0</v>
      </c>
      <c r="AB15" s="95">
        <f t="shared" si="18"/>
        <v>0</v>
      </c>
      <c r="AC15" s="23"/>
      <c r="AD15" s="95">
        <f t="shared" si="19"/>
        <v>0</v>
      </c>
      <c r="AE15" s="23"/>
      <c r="AF15" s="26">
        <f t="shared" si="2"/>
        <v>0</v>
      </c>
      <c r="AG15" s="26">
        <f t="shared" si="2"/>
        <v>0</v>
      </c>
      <c r="AH15" s="26">
        <f>IF(AG15=0,0,VLOOKUP(LEFT(AG15,3),Inndata!$B$21:$C$32,2,FALSE))</f>
        <v>0</v>
      </c>
      <c r="AI15" s="26">
        <f t="shared" si="20"/>
        <v>0</v>
      </c>
      <c r="AJ15" s="26">
        <f t="shared" si="3"/>
        <v>0</v>
      </c>
      <c r="AK15" s="26">
        <f>IF(AJ15=0,0,VLOOKUP(LEFT(AJ15,3),Inndata!$B$21:$C$32,2,FALSE))</f>
        <v>0</v>
      </c>
      <c r="AL15" s="26">
        <f t="shared" si="21"/>
        <v>0</v>
      </c>
      <c r="AM15" s="23"/>
      <c r="AN15" s="95">
        <f>IF(AF15="Ja",Inndata!$F$17,IF(OR(AH15=0,AK15=0),0,(AL15-AI15)*12+(AK15-AH15)))</f>
        <v>0</v>
      </c>
      <c r="AO15" s="95">
        <f t="shared" si="22"/>
        <v>0</v>
      </c>
      <c r="AP15" s="47">
        <f t="shared" si="23"/>
        <v>0</v>
      </c>
      <c r="AQ15" s="23"/>
      <c r="AR15" s="126">
        <f t="shared" si="24"/>
        <v>0</v>
      </c>
      <c r="AT15" s="120"/>
      <c r="AV15" s="73"/>
      <c r="AW15" s="73"/>
      <c r="AX15" s="73"/>
      <c r="AY15" s="73"/>
      <c r="AZ15" s="73"/>
      <c r="BA15" s="73"/>
      <c r="BC15" s="81"/>
      <c r="BD15" s="84">
        <f t="shared" si="4"/>
        <v>0</v>
      </c>
      <c r="BE15" s="84">
        <f t="shared" si="5"/>
        <v>0</v>
      </c>
      <c r="BF15" s="84">
        <f t="shared" si="6"/>
        <v>0</v>
      </c>
      <c r="BG15" s="84">
        <f t="shared" si="7"/>
        <v>0</v>
      </c>
      <c r="BH15" s="84">
        <f t="shared" si="8"/>
        <v>0</v>
      </c>
    </row>
    <row r="16" spans="1:60" ht="17.399999999999999" customHeight="1" x14ac:dyDescent="0.4">
      <c r="B16" s="124"/>
      <c r="C16" s="124"/>
      <c r="D16" s="124"/>
      <c r="E16" s="5"/>
      <c r="F16" s="124"/>
      <c r="G16" s="124"/>
      <c r="H16" s="124"/>
      <c r="I16" s="121"/>
      <c r="J16" s="125"/>
      <c r="K16" s="15" t="s">
        <v>1</v>
      </c>
      <c r="L16" s="91">
        <f t="shared" si="9"/>
        <v>0</v>
      </c>
      <c r="M16" s="91">
        <f t="shared" si="10"/>
        <v>0</v>
      </c>
      <c r="N16" s="91">
        <f t="shared" si="11"/>
        <v>0</v>
      </c>
      <c r="O16" s="91">
        <f t="shared" si="12"/>
        <v>0</v>
      </c>
      <c r="P16" s="92">
        <f t="shared" si="13"/>
        <v>0</v>
      </c>
      <c r="Q16" s="92">
        <f t="shared" si="14"/>
        <v>0</v>
      </c>
      <c r="R16" s="92">
        <f t="shared" si="15"/>
        <v>0</v>
      </c>
      <c r="S16" s="93">
        <f t="shared" si="16"/>
        <v>0</v>
      </c>
      <c r="U16" s="124">
        <f t="shared" si="17"/>
        <v>0</v>
      </c>
      <c r="V16" s="23"/>
      <c r="W16" s="124">
        <f t="shared" si="0"/>
        <v>0</v>
      </c>
      <c r="X16" s="124">
        <f t="shared" si="0"/>
        <v>0</v>
      </c>
      <c r="Y16" s="123">
        <f>IF(W16="Elsykkel",10,VLOOKUP(X16,Inndata!$B$5:$D$9,3,FALSE))</f>
        <v>0</v>
      </c>
      <c r="Z16" s="23"/>
      <c r="AA16" s="124">
        <f t="shared" si="1"/>
        <v>0</v>
      </c>
      <c r="AB16" s="124">
        <f t="shared" si="18"/>
        <v>0</v>
      </c>
      <c r="AC16" s="23"/>
      <c r="AD16" s="124">
        <f t="shared" si="19"/>
        <v>0</v>
      </c>
      <c r="AE16" s="23"/>
      <c r="AF16" s="25">
        <f t="shared" si="2"/>
        <v>0</v>
      </c>
      <c r="AG16" s="25">
        <f t="shared" si="2"/>
        <v>0</v>
      </c>
      <c r="AH16" s="25">
        <f>IF(AG16=0,0,VLOOKUP(LEFT(AG16,3),Inndata!$B$21:$C$32,2,FALSE))</f>
        <v>0</v>
      </c>
      <c r="AI16" s="25">
        <f t="shared" si="20"/>
        <v>0</v>
      </c>
      <c r="AJ16" s="27">
        <f t="shared" si="3"/>
        <v>0</v>
      </c>
      <c r="AK16" s="25">
        <f>IF(AJ16=0,0,VLOOKUP(LEFT(AJ16,3),Inndata!$B$21:$C$32,2,FALSE))</f>
        <v>0</v>
      </c>
      <c r="AL16" s="25">
        <f t="shared" si="21"/>
        <v>0</v>
      </c>
      <c r="AM16" s="23"/>
      <c r="AN16" s="124">
        <f>IF(AF16="Ja",Inndata!$F$17,IF(OR(AH16=0,AK16=0),0,(AL16-AI16)*12+(AK16-AH16)))</f>
        <v>0</v>
      </c>
      <c r="AO16" s="124">
        <f t="shared" si="22"/>
        <v>0</v>
      </c>
      <c r="AP16" s="46">
        <f t="shared" si="23"/>
        <v>0</v>
      </c>
      <c r="AQ16" s="23"/>
      <c r="AR16" s="48">
        <f t="shared" si="24"/>
        <v>0</v>
      </c>
      <c r="AT16" s="120"/>
      <c r="AV16" s="73"/>
      <c r="AW16" s="73"/>
      <c r="AX16" s="73"/>
      <c r="AY16" s="73"/>
      <c r="AZ16" s="73"/>
      <c r="BA16" s="73"/>
      <c r="BC16" s="81"/>
      <c r="BD16" s="84">
        <f t="shared" si="4"/>
        <v>0</v>
      </c>
      <c r="BE16" s="84">
        <f t="shared" si="5"/>
        <v>0</v>
      </c>
      <c r="BF16" s="84">
        <f t="shared" si="6"/>
        <v>0</v>
      </c>
      <c r="BG16" s="84">
        <f t="shared" si="7"/>
        <v>0</v>
      </c>
      <c r="BH16" s="84">
        <f t="shared" si="8"/>
        <v>0</v>
      </c>
    </row>
    <row r="17" spans="2:60" ht="17.399999999999999" customHeight="1" x14ac:dyDescent="0.4">
      <c r="B17" s="95"/>
      <c r="C17" s="95"/>
      <c r="D17" s="95"/>
      <c r="E17" s="13"/>
      <c r="F17" s="95"/>
      <c r="G17" s="95"/>
      <c r="H17" s="95"/>
      <c r="I17" s="14"/>
      <c r="J17" s="12"/>
      <c r="K17" s="8" t="s">
        <v>1</v>
      </c>
      <c r="L17" s="91">
        <f t="shared" si="9"/>
        <v>0</v>
      </c>
      <c r="M17" s="91">
        <f t="shared" si="10"/>
        <v>0</v>
      </c>
      <c r="N17" s="91">
        <f t="shared" si="11"/>
        <v>0</v>
      </c>
      <c r="O17" s="91">
        <f t="shared" si="12"/>
        <v>0</v>
      </c>
      <c r="P17" s="92">
        <f t="shared" si="13"/>
        <v>0</v>
      </c>
      <c r="Q17" s="92">
        <f t="shared" si="14"/>
        <v>0</v>
      </c>
      <c r="R17" s="92">
        <f t="shared" si="15"/>
        <v>0</v>
      </c>
      <c r="S17" s="93">
        <f t="shared" si="16"/>
        <v>0</v>
      </c>
      <c r="U17" s="95">
        <f t="shared" si="17"/>
        <v>0</v>
      </c>
      <c r="V17" s="23"/>
      <c r="W17" s="95">
        <f t="shared" si="0"/>
        <v>0</v>
      </c>
      <c r="X17" s="95">
        <f t="shared" si="0"/>
        <v>0</v>
      </c>
      <c r="Y17" s="95">
        <f>IF(W17="Elsykkel",10,VLOOKUP(X17,Inndata!$B$5:$D$9,3,FALSE))</f>
        <v>0</v>
      </c>
      <c r="Z17" s="23"/>
      <c r="AA17" s="95">
        <f t="shared" si="1"/>
        <v>0</v>
      </c>
      <c r="AB17" s="95">
        <f t="shared" si="18"/>
        <v>0</v>
      </c>
      <c r="AC17" s="23"/>
      <c r="AD17" s="95">
        <f t="shared" si="19"/>
        <v>0</v>
      </c>
      <c r="AE17" s="23"/>
      <c r="AF17" s="26">
        <f t="shared" si="2"/>
        <v>0</v>
      </c>
      <c r="AG17" s="26">
        <f t="shared" si="2"/>
        <v>0</v>
      </c>
      <c r="AH17" s="26">
        <f>IF(AG17=0,0,VLOOKUP(LEFT(AG17,3),Inndata!$B$21:$C$32,2,FALSE))</f>
        <v>0</v>
      </c>
      <c r="AI17" s="26">
        <f t="shared" si="20"/>
        <v>0</v>
      </c>
      <c r="AJ17" s="26">
        <f t="shared" si="3"/>
        <v>0</v>
      </c>
      <c r="AK17" s="26">
        <f>IF(AJ17=0,0,VLOOKUP(LEFT(AJ17,3),Inndata!$B$21:$C$32,2,FALSE))</f>
        <v>0</v>
      </c>
      <c r="AL17" s="26">
        <f t="shared" si="21"/>
        <v>0</v>
      </c>
      <c r="AM17" s="23"/>
      <c r="AN17" s="95">
        <f>IF(AF17="Ja",Inndata!$F$17,IF(OR(AH17=0,AK17=0),0,(AL17-AI17)*12+(AK17-AH17)))</f>
        <v>0</v>
      </c>
      <c r="AO17" s="95">
        <f t="shared" si="22"/>
        <v>0</v>
      </c>
      <c r="AP17" s="47">
        <f t="shared" si="23"/>
        <v>0</v>
      </c>
      <c r="AQ17" s="23"/>
      <c r="AR17" s="126">
        <f t="shared" si="24"/>
        <v>0</v>
      </c>
      <c r="AT17" s="120"/>
      <c r="AV17" s="73"/>
      <c r="AW17" s="73"/>
      <c r="AX17" s="73"/>
      <c r="AY17" s="73"/>
      <c r="AZ17" s="73"/>
      <c r="BA17" s="73"/>
      <c r="BC17" s="81"/>
      <c r="BD17" s="84">
        <f t="shared" si="4"/>
        <v>0</v>
      </c>
      <c r="BE17" s="84">
        <f t="shared" si="5"/>
        <v>0</v>
      </c>
      <c r="BF17" s="84">
        <f t="shared" si="6"/>
        <v>0</v>
      </c>
      <c r="BG17" s="84">
        <f t="shared" si="7"/>
        <v>0</v>
      </c>
      <c r="BH17" s="84">
        <f t="shared" si="8"/>
        <v>0</v>
      </c>
    </row>
    <row r="18" spans="2:60" ht="17.399999999999999" customHeight="1" x14ac:dyDescent="0.4">
      <c r="B18" s="124"/>
      <c r="C18" s="124"/>
      <c r="D18" s="124"/>
      <c r="E18" s="5"/>
      <c r="F18" s="124"/>
      <c r="G18" s="124"/>
      <c r="H18" s="124"/>
      <c r="I18" s="121"/>
      <c r="J18" s="125"/>
      <c r="K18" s="8" t="s">
        <v>1</v>
      </c>
      <c r="L18" s="91">
        <f t="shared" si="9"/>
        <v>0</v>
      </c>
      <c r="M18" s="91">
        <f t="shared" si="10"/>
        <v>0</v>
      </c>
      <c r="N18" s="91">
        <f t="shared" si="11"/>
        <v>0</v>
      </c>
      <c r="O18" s="91">
        <f t="shared" si="12"/>
        <v>0</v>
      </c>
      <c r="P18" s="92">
        <f t="shared" si="13"/>
        <v>0</v>
      </c>
      <c r="Q18" s="92">
        <f t="shared" si="14"/>
        <v>0</v>
      </c>
      <c r="R18" s="92">
        <f t="shared" si="15"/>
        <v>0</v>
      </c>
      <c r="S18" s="93">
        <f t="shared" si="16"/>
        <v>0</v>
      </c>
      <c r="U18" s="124">
        <f t="shared" si="17"/>
        <v>0</v>
      </c>
      <c r="V18" s="23"/>
      <c r="W18" s="124">
        <f t="shared" si="0"/>
        <v>0</v>
      </c>
      <c r="X18" s="124">
        <f t="shared" si="0"/>
        <v>0</v>
      </c>
      <c r="Y18" s="124">
        <f>IF(W18="Elsykkel",10,VLOOKUP(X18,Inndata!$B$5:$D$9,3,FALSE))</f>
        <v>0</v>
      </c>
      <c r="Z18" s="23"/>
      <c r="AA18" s="124">
        <f t="shared" si="1"/>
        <v>0</v>
      </c>
      <c r="AB18" s="124">
        <f t="shared" si="18"/>
        <v>0</v>
      </c>
      <c r="AC18" s="23"/>
      <c r="AD18" s="124">
        <f t="shared" si="19"/>
        <v>0</v>
      </c>
      <c r="AE18" s="23"/>
      <c r="AF18" s="25">
        <f t="shared" si="2"/>
        <v>0</v>
      </c>
      <c r="AG18" s="25">
        <f t="shared" si="2"/>
        <v>0</v>
      </c>
      <c r="AH18" s="25">
        <f>IF(AG18=0,0,VLOOKUP(LEFT(AG18,3),Inndata!$B$21:$C$32,2,FALSE))</f>
        <v>0</v>
      </c>
      <c r="AI18" s="25">
        <f t="shared" si="20"/>
        <v>0</v>
      </c>
      <c r="AJ18" s="25">
        <f t="shared" si="3"/>
        <v>0</v>
      </c>
      <c r="AK18" s="25">
        <f>IF(AJ18=0,0,VLOOKUP(LEFT(AJ18,3),Inndata!$B$21:$C$32,2,FALSE))</f>
        <v>0</v>
      </c>
      <c r="AL18" s="25">
        <f t="shared" si="21"/>
        <v>0</v>
      </c>
      <c r="AM18" s="23"/>
      <c r="AN18" s="124">
        <f>IF(AF18="Ja",Inndata!$F$17,IF(OR(AH18=0,AK18=0),0,(AL18-AI18)*12+(AK18-AH18)))</f>
        <v>0</v>
      </c>
      <c r="AO18" s="124">
        <f t="shared" si="22"/>
        <v>0</v>
      </c>
      <c r="AP18" s="46">
        <f t="shared" si="23"/>
        <v>0</v>
      </c>
      <c r="AQ18" s="23"/>
      <c r="AR18" s="48">
        <f t="shared" si="24"/>
        <v>0</v>
      </c>
      <c r="AT18" s="120"/>
      <c r="BC18" s="81"/>
      <c r="BD18" s="84">
        <f t="shared" si="4"/>
        <v>0</v>
      </c>
      <c r="BE18" s="84">
        <f t="shared" si="5"/>
        <v>0</v>
      </c>
      <c r="BF18" s="84">
        <f t="shared" si="6"/>
        <v>0</v>
      </c>
      <c r="BG18" s="84">
        <f t="shared" si="7"/>
        <v>0</v>
      </c>
      <c r="BH18" s="84">
        <f t="shared" si="8"/>
        <v>0</v>
      </c>
    </row>
    <row r="19" spans="2:60" ht="17.399999999999999" customHeight="1" x14ac:dyDescent="0.4">
      <c r="B19" s="95"/>
      <c r="C19" s="95"/>
      <c r="D19" s="95"/>
      <c r="E19" s="13"/>
      <c r="F19" s="95"/>
      <c r="G19" s="95"/>
      <c r="H19" s="95"/>
      <c r="I19" s="14"/>
      <c r="J19" s="12"/>
      <c r="K19" s="8" t="s">
        <v>1</v>
      </c>
      <c r="L19" s="91">
        <f t="shared" si="9"/>
        <v>0</v>
      </c>
      <c r="M19" s="91">
        <f t="shared" si="10"/>
        <v>0</v>
      </c>
      <c r="N19" s="91">
        <f t="shared" si="11"/>
        <v>0</v>
      </c>
      <c r="O19" s="91">
        <f t="shared" si="12"/>
        <v>0</v>
      </c>
      <c r="P19" s="92">
        <f t="shared" si="13"/>
        <v>0</v>
      </c>
      <c r="Q19" s="92">
        <f t="shared" si="14"/>
        <v>0</v>
      </c>
      <c r="R19" s="92">
        <f t="shared" si="15"/>
        <v>0</v>
      </c>
      <c r="S19" s="93">
        <f t="shared" si="16"/>
        <v>0</v>
      </c>
      <c r="U19" s="95">
        <f t="shared" si="17"/>
        <v>0</v>
      </c>
      <c r="V19" s="23"/>
      <c r="W19" s="95">
        <f t="shared" si="0"/>
        <v>0</v>
      </c>
      <c r="X19" s="95">
        <f t="shared" si="0"/>
        <v>0</v>
      </c>
      <c r="Y19" s="95">
        <f>IF(W19="Elsykkel",10,VLOOKUP(X19,Inndata!$B$5:$D$9,3,FALSE))</f>
        <v>0</v>
      </c>
      <c r="Z19" s="23"/>
      <c r="AA19" s="95">
        <f t="shared" si="1"/>
        <v>0</v>
      </c>
      <c r="AB19" s="95">
        <f t="shared" si="18"/>
        <v>0</v>
      </c>
      <c r="AC19" s="23"/>
      <c r="AD19" s="95">
        <f t="shared" si="19"/>
        <v>0</v>
      </c>
      <c r="AE19" s="23"/>
      <c r="AF19" s="26">
        <f t="shared" si="2"/>
        <v>0</v>
      </c>
      <c r="AG19" s="26">
        <f t="shared" si="2"/>
        <v>0</v>
      </c>
      <c r="AH19" s="26">
        <f>IF(AG19=0,0,VLOOKUP(LEFT(AG19,3),Inndata!$B$21:$C$32,2,FALSE))</f>
        <v>0</v>
      </c>
      <c r="AI19" s="26">
        <f t="shared" si="20"/>
        <v>0</v>
      </c>
      <c r="AJ19" s="26">
        <f t="shared" si="3"/>
        <v>0</v>
      </c>
      <c r="AK19" s="26">
        <f>IF(AJ19=0,0,VLOOKUP(LEFT(AJ19,3),Inndata!$B$21:$C$32,2,FALSE))</f>
        <v>0</v>
      </c>
      <c r="AL19" s="26">
        <f t="shared" si="21"/>
        <v>0</v>
      </c>
      <c r="AM19" s="23"/>
      <c r="AN19" s="95">
        <f>IF(AF19="Ja",Inndata!$F$17,IF(OR(AH19=0,AK19=0),0,(AL19-AI19)*12+(AK19-AH19)))</f>
        <v>0</v>
      </c>
      <c r="AO19" s="95">
        <f t="shared" si="22"/>
        <v>0</v>
      </c>
      <c r="AP19" s="47">
        <f t="shared" si="23"/>
        <v>0</v>
      </c>
      <c r="AQ19" s="23"/>
      <c r="AR19" s="126">
        <f t="shared" si="24"/>
        <v>0</v>
      </c>
      <c r="AT19" s="120"/>
      <c r="BC19" s="81"/>
      <c r="BD19" s="84">
        <f t="shared" si="4"/>
        <v>0</v>
      </c>
      <c r="BE19" s="84">
        <f t="shared" si="5"/>
        <v>0</v>
      </c>
      <c r="BF19" s="84">
        <f t="shared" si="6"/>
        <v>0</v>
      </c>
      <c r="BG19" s="84">
        <f t="shared" si="7"/>
        <v>0</v>
      </c>
      <c r="BH19" s="84">
        <f t="shared" si="8"/>
        <v>0</v>
      </c>
    </row>
    <row r="20" spans="2:60" ht="17.399999999999999" customHeight="1" x14ac:dyDescent="0.4">
      <c r="B20" s="124"/>
      <c r="C20" s="124"/>
      <c r="D20" s="124"/>
      <c r="E20" s="5"/>
      <c r="F20" s="124"/>
      <c r="G20" s="124"/>
      <c r="H20" s="124"/>
      <c r="I20" s="121"/>
      <c r="J20" s="125"/>
      <c r="K20" s="8" t="s">
        <v>1</v>
      </c>
      <c r="L20" s="91">
        <f t="shared" si="9"/>
        <v>0</v>
      </c>
      <c r="M20" s="91">
        <f t="shared" si="10"/>
        <v>0</v>
      </c>
      <c r="N20" s="91">
        <f t="shared" si="11"/>
        <v>0</v>
      </c>
      <c r="O20" s="91">
        <f t="shared" si="12"/>
        <v>0</v>
      </c>
      <c r="P20" s="92">
        <f t="shared" si="13"/>
        <v>0</v>
      </c>
      <c r="Q20" s="92">
        <f t="shared" si="14"/>
        <v>0</v>
      </c>
      <c r="R20" s="92">
        <f t="shared" si="15"/>
        <v>0</v>
      </c>
      <c r="S20" s="93">
        <f t="shared" si="16"/>
        <v>0</v>
      </c>
      <c r="U20" s="124">
        <f t="shared" si="17"/>
        <v>0</v>
      </c>
      <c r="V20" s="23"/>
      <c r="W20" s="124">
        <f t="shared" si="0"/>
        <v>0</v>
      </c>
      <c r="X20" s="124">
        <f t="shared" si="0"/>
        <v>0</v>
      </c>
      <c r="Y20" s="124">
        <f>IF(W20="Elsykkel",10,VLOOKUP(X20,Inndata!$B$5:$D$9,3,FALSE))</f>
        <v>0</v>
      </c>
      <c r="Z20" s="23"/>
      <c r="AA20" s="124">
        <f t="shared" si="1"/>
        <v>0</v>
      </c>
      <c r="AB20" s="124">
        <f t="shared" si="18"/>
        <v>0</v>
      </c>
      <c r="AC20" s="23"/>
      <c r="AD20" s="124">
        <f t="shared" si="19"/>
        <v>0</v>
      </c>
      <c r="AE20" s="23"/>
      <c r="AF20" s="25">
        <f t="shared" si="2"/>
        <v>0</v>
      </c>
      <c r="AG20" s="25">
        <f t="shared" si="2"/>
        <v>0</v>
      </c>
      <c r="AH20" s="25">
        <f>IF(AG20=0,0,VLOOKUP(LEFT(AG20,3),Inndata!$B$21:$C$32,2,FALSE))</f>
        <v>0</v>
      </c>
      <c r="AI20" s="25">
        <f t="shared" si="20"/>
        <v>0</v>
      </c>
      <c r="AJ20" s="25">
        <f t="shared" si="3"/>
        <v>0</v>
      </c>
      <c r="AK20" s="25">
        <f>IF(AJ20=0,0,VLOOKUP(LEFT(AJ20,3),Inndata!$B$21:$C$32,2,FALSE))</f>
        <v>0</v>
      </c>
      <c r="AL20" s="25">
        <f t="shared" si="21"/>
        <v>0</v>
      </c>
      <c r="AM20" s="23"/>
      <c r="AN20" s="124">
        <f>IF(AF20="Ja",Inndata!$F$17,IF(OR(AH20=0,AK20=0),0,(AL20-AI20)*12+(AK20-AH20)))</f>
        <v>0</v>
      </c>
      <c r="AO20" s="124">
        <f t="shared" si="22"/>
        <v>0</v>
      </c>
      <c r="AP20" s="46">
        <f t="shared" si="23"/>
        <v>0</v>
      </c>
      <c r="AQ20" s="23"/>
      <c r="AR20" s="48">
        <f t="shared" si="24"/>
        <v>0</v>
      </c>
      <c r="AT20" s="120"/>
      <c r="BC20" s="81"/>
      <c r="BD20" s="84">
        <f t="shared" si="4"/>
        <v>0</v>
      </c>
      <c r="BE20" s="84">
        <f t="shared" si="5"/>
        <v>0</v>
      </c>
      <c r="BF20" s="84">
        <f t="shared" si="6"/>
        <v>0</v>
      </c>
      <c r="BG20" s="84">
        <f t="shared" si="7"/>
        <v>0</v>
      </c>
      <c r="BH20" s="84">
        <f t="shared" si="8"/>
        <v>0</v>
      </c>
    </row>
    <row r="21" spans="2:60" ht="17.399999999999999" customHeight="1" x14ac:dyDescent="0.4">
      <c r="B21" s="95"/>
      <c r="C21" s="95"/>
      <c r="D21" s="95"/>
      <c r="E21" s="13"/>
      <c r="F21" s="95"/>
      <c r="G21" s="95"/>
      <c r="H21" s="95"/>
      <c r="I21" s="14"/>
      <c r="J21" s="12"/>
      <c r="K21" s="8" t="s">
        <v>1</v>
      </c>
      <c r="L21" s="91">
        <f t="shared" si="9"/>
        <v>0</v>
      </c>
      <c r="M21" s="91">
        <f t="shared" si="10"/>
        <v>0</v>
      </c>
      <c r="N21" s="91">
        <f t="shared" si="11"/>
        <v>0</v>
      </c>
      <c r="O21" s="91">
        <f t="shared" si="12"/>
        <v>0</v>
      </c>
      <c r="P21" s="92">
        <f t="shared" si="13"/>
        <v>0</v>
      </c>
      <c r="Q21" s="92">
        <f t="shared" si="14"/>
        <v>0</v>
      </c>
      <c r="R21" s="92">
        <f t="shared" si="15"/>
        <v>0</v>
      </c>
      <c r="S21" s="93">
        <f t="shared" si="16"/>
        <v>0</v>
      </c>
      <c r="U21" s="95">
        <f t="shared" si="17"/>
        <v>0</v>
      </c>
      <c r="V21" s="23"/>
      <c r="W21" s="95">
        <f t="shared" si="0"/>
        <v>0</v>
      </c>
      <c r="X21" s="95">
        <f t="shared" si="0"/>
        <v>0</v>
      </c>
      <c r="Y21" s="95">
        <f>IF(W21="Elsykkel",10,VLOOKUP(X21,Inndata!$B$5:$D$9,3,FALSE))</f>
        <v>0</v>
      </c>
      <c r="Z21" s="23"/>
      <c r="AA21" s="95">
        <f t="shared" si="1"/>
        <v>0</v>
      </c>
      <c r="AB21" s="95">
        <f t="shared" si="18"/>
        <v>0</v>
      </c>
      <c r="AC21" s="23"/>
      <c r="AD21" s="95">
        <f t="shared" si="19"/>
        <v>0</v>
      </c>
      <c r="AE21" s="23"/>
      <c r="AF21" s="26">
        <f t="shared" si="2"/>
        <v>0</v>
      </c>
      <c r="AG21" s="26">
        <f t="shared" si="2"/>
        <v>0</v>
      </c>
      <c r="AH21" s="26">
        <f>IF(AG21=0,0,VLOOKUP(LEFT(AG21,3),Inndata!$B$21:$C$32,2,FALSE))</f>
        <v>0</v>
      </c>
      <c r="AI21" s="26">
        <f t="shared" si="20"/>
        <v>0</v>
      </c>
      <c r="AJ21" s="26">
        <f t="shared" si="3"/>
        <v>0</v>
      </c>
      <c r="AK21" s="26">
        <f>IF(AJ21=0,0,VLOOKUP(LEFT(AJ21,3),Inndata!$B$21:$C$32,2,FALSE))</f>
        <v>0</v>
      </c>
      <c r="AL21" s="26">
        <f t="shared" si="21"/>
        <v>0</v>
      </c>
      <c r="AM21" s="23"/>
      <c r="AN21" s="95">
        <f>IF(AF21="Ja",Inndata!$F$17,IF(OR(AH21=0,AK21=0),0,(AL21-AI21)*12+(AK21-AH21)))</f>
        <v>0</v>
      </c>
      <c r="AO21" s="95">
        <f t="shared" si="22"/>
        <v>0</v>
      </c>
      <c r="AP21" s="47">
        <f t="shared" si="23"/>
        <v>0</v>
      </c>
      <c r="AQ21" s="23"/>
      <c r="AR21" s="126">
        <f t="shared" si="24"/>
        <v>0</v>
      </c>
      <c r="AT21" s="120"/>
      <c r="BC21" s="81"/>
      <c r="BD21" s="84">
        <f t="shared" si="4"/>
        <v>0</v>
      </c>
      <c r="BE21" s="84">
        <f t="shared" si="5"/>
        <v>0</v>
      </c>
      <c r="BF21" s="84">
        <f t="shared" si="6"/>
        <v>0</v>
      </c>
      <c r="BG21" s="84">
        <f t="shared" si="7"/>
        <v>0</v>
      </c>
      <c r="BH21" s="84">
        <f t="shared" si="8"/>
        <v>0</v>
      </c>
    </row>
    <row r="22" spans="2:60" ht="17.399999999999999" customHeight="1" x14ac:dyDescent="0.4">
      <c r="G22" s="151" t="s">
        <v>1</v>
      </c>
      <c r="H22" s="151"/>
      <c r="J22" s="29"/>
      <c r="K22" s="7"/>
      <c r="L22" s="29"/>
      <c r="AT22" s="120"/>
    </row>
    <row r="23" spans="2:60" ht="17.399999999999999" customHeight="1" x14ac:dyDescent="0.4">
      <c r="G23" s="30"/>
      <c r="J23" s="29"/>
      <c r="K23" s="7"/>
      <c r="L23" s="29"/>
      <c r="AM23" s="117"/>
      <c r="AN23" s="43"/>
      <c r="AO23" s="41" t="s">
        <v>47</v>
      </c>
      <c r="AR23" s="45" t="s">
        <v>61</v>
      </c>
      <c r="AT23" s="120"/>
    </row>
    <row r="24" spans="2:60" ht="17.399999999999999" customHeight="1" x14ac:dyDescent="0.4">
      <c r="C24" s="119"/>
      <c r="D24" s="71"/>
      <c r="E24" s="71"/>
      <c r="G24" s="30"/>
      <c r="J24" s="29"/>
      <c r="K24" s="7"/>
      <c r="L24" s="29"/>
      <c r="AN24" s="44"/>
      <c r="AO24" s="113">
        <f>SUM(AO12:AO21)</f>
        <v>0</v>
      </c>
      <c r="AR24" s="49">
        <f>SUM(AR12:AR21)</f>
        <v>0</v>
      </c>
      <c r="AT24" s="120"/>
    </row>
    <row r="25" spans="2:60" ht="17.399999999999999" customHeight="1" x14ac:dyDescent="0.4">
      <c r="C25" s="119"/>
      <c r="D25" s="71"/>
      <c r="E25" s="71"/>
      <c r="G25" s="30"/>
      <c r="J25" s="29"/>
      <c r="K25" s="7"/>
      <c r="L25" s="29"/>
      <c r="AT25" s="120"/>
    </row>
    <row r="26" spans="2:60" ht="17.399999999999999" customHeight="1" x14ac:dyDescent="0.4">
      <c r="C26" s="119"/>
      <c r="D26" s="71"/>
      <c r="E26" s="71"/>
      <c r="G26" s="30"/>
      <c r="J26" s="29"/>
      <c r="K26" s="7"/>
      <c r="L26" s="29"/>
      <c r="AT26" s="120"/>
    </row>
    <row r="27" spans="2:60" ht="17.399999999999999" customHeight="1" x14ac:dyDescent="0.4">
      <c r="C27" s="119"/>
      <c r="D27" s="71"/>
      <c r="E27" s="71"/>
      <c r="G27" s="30"/>
      <c r="J27" s="29"/>
      <c r="K27" s="7"/>
      <c r="L27" s="29"/>
      <c r="AT27" s="120"/>
    </row>
    <row r="28" spans="2:60" ht="17.399999999999999" customHeight="1" x14ac:dyDescent="0.4">
      <c r="G28" s="30"/>
      <c r="J28" s="29"/>
      <c r="K28" s="7"/>
      <c r="L28" s="29"/>
      <c r="AT28" s="120"/>
    </row>
    <row r="29" spans="2:60" ht="17.399999999999999" customHeight="1" x14ac:dyDescent="0.4">
      <c r="G29" s="30"/>
      <c r="J29" s="29"/>
      <c r="K29" s="7"/>
      <c r="L29" s="29"/>
      <c r="AT29" s="120"/>
    </row>
    <row r="30" spans="2:60" ht="17.399999999999999" customHeight="1" x14ac:dyDescent="0.4">
      <c r="AT30" s="120"/>
    </row>
    <row r="31" spans="2:60" ht="17.399999999999999" customHeight="1" x14ac:dyDescent="0.4">
      <c r="AT31" s="120"/>
    </row>
    <row r="32" spans="2:60" ht="17.399999999999999" customHeight="1" x14ac:dyDescent="0.4">
      <c r="AT32" s="120"/>
    </row>
    <row r="33" spans="46:46" ht="17.399999999999999" customHeight="1" x14ac:dyDescent="0.4">
      <c r="AT33" s="120"/>
    </row>
    <row r="34" spans="46:46" ht="17.399999999999999" customHeight="1" x14ac:dyDescent="0.4">
      <c r="AT34" s="118"/>
    </row>
    <row r="35" spans="46:46" ht="17.399999999999999" customHeight="1" x14ac:dyDescent="0.4">
      <c r="AT35" s="118"/>
    </row>
    <row r="36" spans="46:46" ht="17.399999999999999" customHeight="1" x14ac:dyDescent="0.4">
      <c r="AT36" s="118"/>
    </row>
  </sheetData>
  <mergeCells count="6">
    <mergeCell ref="G22:H22"/>
    <mergeCell ref="B3:J3"/>
    <mergeCell ref="C5:D5"/>
    <mergeCell ref="L8:S10"/>
    <mergeCell ref="BD10:BH10"/>
    <mergeCell ref="L11:S11"/>
  </mergeCells>
  <conditionalFormatting sqref="U12:U21">
    <cfRule type="expression" dxfId="188" priority="21">
      <formula>B12=0</formula>
    </cfRule>
  </conditionalFormatting>
  <conditionalFormatting sqref="W12:W21">
    <cfRule type="expression" dxfId="187" priority="20">
      <formula>C12=0</formula>
    </cfRule>
  </conditionalFormatting>
  <conditionalFormatting sqref="X12:X21">
    <cfRule type="expression" dxfId="186" priority="19">
      <formula>D12=0</formula>
    </cfRule>
  </conditionalFormatting>
  <conditionalFormatting sqref="Y12:Y21">
    <cfRule type="expression" dxfId="185" priority="18">
      <formula>W12=0</formula>
    </cfRule>
  </conditionalFormatting>
  <conditionalFormatting sqref="AA12:AA21">
    <cfRule type="expression" dxfId="184" priority="17">
      <formula>E12=0</formula>
    </cfRule>
  </conditionalFormatting>
  <conditionalFormatting sqref="AB12:AB21">
    <cfRule type="expression" dxfId="183" priority="16">
      <formula>AA12=0</formula>
    </cfRule>
  </conditionalFormatting>
  <conditionalFormatting sqref="AD12:AD21">
    <cfRule type="expression" dxfId="182" priority="15">
      <formula>W12=0</formula>
    </cfRule>
  </conditionalFormatting>
  <conditionalFormatting sqref="AF12:AF21">
    <cfRule type="expression" dxfId="181" priority="14">
      <formula>F12=0</formula>
    </cfRule>
  </conditionalFormatting>
  <conditionalFormatting sqref="AG12:AG21">
    <cfRule type="expression" dxfId="180" priority="13">
      <formula>G12=0</formula>
    </cfRule>
  </conditionalFormatting>
  <conditionalFormatting sqref="AH12:AI21">
    <cfRule type="expression" dxfId="179" priority="12">
      <formula>AG12=0</formula>
    </cfRule>
  </conditionalFormatting>
  <conditionalFormatting sqref="AJ12:AJ21">
    <cfRule type="expression" dxfId="178" priority="11">
      <formula>H12=0</formula>
    </cfRule>
  </conditionalFormatting>
  <conditionalFormatting sqref="AK12:AL21">
    <cfRule type="expression" dxfId="177" priority="10">
      <formula>AJ12=0</formula>
    </cfRule>
  </conditionalFormatting>
  <conditionalFormatting sqref="AR12:AR21">
    <cfRule type="expression" dxfId="176" priority="9">
      <formula>AF12=0</formula>
    </cfRule>
  </conditionalFormatting>
  <conditionalFormatting sqref="BD12:BH21 AW13:BA14 AW11:BA11">
    <cfRule type="cellIs" dxfId="175" priority="8" operator="equal">
      <formula>0</formula>
    </cfRule>
  </conditionalFormatting>
  <conditionalFormatting sqref="S12:S21">
    <cfRule type="containsText" dxfId="174" priority="5" operator="containsText" text="OK">
      <formula>NOT(ISERROR(SEARCH("OK",S12)))</formula>
    </cfRule>
    <cfRule type="containsText" dxfId="173" priority="6" operator="containsText" text="FEIL">
      <formula>NOT(ISERROR(SEARCH("FEIL",S12)))</formula>
    </cfRule>
    <cfRule type="cellIs" dxfId="172" priority="7" operator="equal">
      <formula>0</formula>
    </cfRule>
  </conditionalFormatting>
  <conditionalFormatting sqref="AN12:AN21">
    <cfRule type="expression" dxfId="171" priority="4">
      <formula>AF12=0</formula>
    </cfRule>
  </conditionalFormatting>
  <conditionalFormatting sqref="AO12:AO21">
    <cfRule type="expression" dxfId="170" priority="3">
      <formula>AF12=0</formula>
    </cfRule>
  </conditionalFormatting>
  <conditionalFormatting sqref="AP12:AP21">
    <cfRule type="expression" dxfId="169" priority="2">
      <formula>AF12=0</formula>
    </cfRule>
  </conditionalFormatting>
  <conditionalFormatting sqref="C5:D5">
    <cfRule type="containsText" dxfId="168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17" customWidth="1"/>
    <col min="2" max="2" width="20.88671875" style="117" customWidth="1"/>
    <col min="3" max="3" width="20" style="117" customWidth="1"/>
    <col min="4" max="4" width="26.5546875" style="117" customWidth="1"/>
    <col min="5" max="5" width="17.109375" style="117" customWidth="1"/>
    <col min="6" max="6" width="20" style="117" customWidth="1"/>
    <col min="7" max="8" width="11.44140625" style="117" customWidth="1"/>
    <col min="9" max="9" width="57" style="117" customWidth="1"/>
    <col min="10" max="10" width="67.33203125" style="117" customWidth="1"/>
    <col min="11" max="11" width="11.44140625" style="117" customWidth="1"/>
    <col min="12" max="18" width="2.109375" style="117" customWidth="1"/>
    <col min="19" max="19" width="6.44140625" style="117" customWidth="1"/>
    <col min="20" max="20" width="1.33203125" style="117" customWidth="1"/>
    <col min="21" max="21" width="11.109375" style="117" customWidth="1"/>
    <col min="22" max="22" width="1.33203125" style="119" customWidth="1"/>
    <col min="23" max="23" width="11.33203125" style="117" customWidth="1"/>
    <col min="24" max="24" width="26.88671875" style="117" customWidth="1"/>
    <col min="25" max="25" width="11.33203125" style="117" customWidth="1"/>
    <col min="26" max="26" width="1.33203125" style="119" customWidth="1"/>
    <col min="27" max="27" width="11.109375" style="117" customWidth="1"/>
    <col min="28" max="28" width="11.33203125" style="117" customWidth="1"/>
    <col min="29" max="29" width="1.33203125" style="119" customWidth="1"/>
    <col min="30" max="30" width="15.5546875" style="117" customWidth="1"/>
    <col min="31" max="31" width="1.33203125" style="119" customWidth="1"/>
    <col min="32" max="32" width="18.88671875" style="117" customWidth="1"/>
    <col min="33" max="33" width="11.33203125" style="117" customWidth="1"/>
    <col min="34" max="35" width="8.5546875" style="117" customWidth="1"/>
    <col min="36" max="36" width="11.44140625" style="117"/>
    <col min="37" max="38" width="8.5546875" style="117" customWidth="1"/>
    <col min="39" max="39" width="1" style="119" customWidth="1"/>
    <col min="40" max="42" width="11.33203125" style="117" customWidth="1"/>
    <col min="43" max="43" width="1.33203125" style="118" customWidth="1"/>
    <col min="44" max="44" width="14.44140625" style="117" customWidth="1"/>
    <col min="45" max="45" width="11.44140625" style="117"/>
    <col min="46" max="46" width="1.44140625" style="117" customWidth="1"/>
    <col min="47" max="47" width="11.44140625" style="118" customWidth="1"/>
    <col min="48" max="48" width="48.33203125" style="117" customWidth="1"/>
    <col min="49" max="53" width="22.6640625" style="117" customWidth="1"/>
    <col min="54" max="54" width="16.5546875" style="117" customWidth="1"/>
    <col min="55" max="55" width="11.109375" style="78" customWidth="1"/>
    <col min="56" max="59" width="11.109375" style="114" hidden="1" customWidth="1"/>
    <col min="60" max="60" width="11.109375" style="78" hidden="1" customWidth="1"/>
    <col min="61" max="16384" width="11.44140625" style="117"/>
  </cols>
  <sheetData>
    <row r="1" spans="1:60" s="54" customFormat="1" ht="17.399999999999999" customHeight="1" x14ac:dyDescent="0.3">
      <c r="A1" s="52"/>
      <c r="B1" s="52" t="s">
        <v>64</v>
      </c>
      <c r="C1" s="52"/>
      <c r="D1" s="52"/>
      <c r="E1" s="52"/>
      <c r="F1" s="52"/>
      <c r="G1" s="52"/>
      <c r="H1" s="52"/>
      <c r="I1" s="52"/>
      <c r="J1" s="52"/>
      <c r="K1" s="52"/>
      <c r="L1" s="52" t="s">
        <v>64</v>
      </c>
      <c r="M1" s="52"/>
      <c r="N1" s="52"/>
      <c r="O1" s="52"/>
      <c r="P1" s="52"/>
      <c r="Q1" s="52"/>
      <c r="R1" s="52"/>
      <c r="S1" s="52"/>
      <c r="T1" s="52"/>
      <c r="U1" s="52"/>
      <c r="V1" s="53"/>
      <c r="W1" s="52"/>
      <c r="X1" s="52"/>
      <c r="Y1" s="52"/>
      <c r="Z1" s="53"/>
      <c r="AA1" s="52"/>
      <c r="AB1" s="52"/>
      <c r="AC1" s="53"/>
      <c r="AD1" s="52"/>
      <c r="AE1" s="53"/>
      <c r="AF1" s="52"/>
      <c r="AG1" s="52"/>
      <c r="AH1" s="52"/>
      <c r="AI1" s="52"/>
      <c r="AJ1" s="52"/>
      <c r="AK1" s="52"/>
      <c r="AL1" s="52"/>
      <c r="AM1" s="53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C1" s="79"/>
      <c r="BD1" s="79"/>
      <c r="BE1" s="79"/>
      <c r="BF1" s="79"/>
      <c r="BG1" s="79"/>
      <c r="BH1" s="79"/>
    </row>
    <row r="2" spans="1:60" ht="17.399999999999999" customHeight="1" x14ac:dyDescent="0.4">
      <c r="AT2" s="120"/>
    </row>
    <row r="3" spans="1:60" ht="30" customHeight="1" x14ac:dyDescent="0.4">
      <c r="B3" s="152" t="s">
        <v>14</v>
      </c>
      <c r="C3" s="152"/>
      <c r="D3" s="152"/>
      <c r="E3" s="152"/>
      <c r="F3" s="152"/>
      <c r="G3" s="152"/>
      <c r="H3" s="152"/>
      <c r="I3" s="152"/>
      <c r="J3" s="152"/>
      <c r="K3" s="31"/>
      <c r="L3" s="6"/>
      <c r="AT3" s="120"/>
    </row>
    <row r="4" spans="1:60" ht="17.399999999999999" customHeight="1" x14ac:dyDescent="0.4">
      <c r="B4" s="10"/>
      <c r="C4" s="10"/>
      <c r="D4" s="9"/>
      <c r="E4" s="140"/>
      <c r="F4" s="140"/>
      <c r="G4" s="140"/>
      <c r="H4" s="140"/>
      <c r="I4" s="140"/>
      <c r="J4" s="140"/>
      <c r="K4" s="31"/>
      <c r="L4" s="116" t="s">
        <v>68</v>
      </c>
      <c r="M4" s="122"/>
      <c r="N4" s="122"/>
      <c r="O4" s="122"/>
      <c r="P4" s="122"/>
      <c r="Q4" s="122"/>
      <c r="AT4" s="120"/>
    </row>
    <row r="5" spans="1:60" s="1" customFormat="1" ht="30" customHeight="1" x14ac:dyDescent="0.45">
      <c r="B5" s="51" t="s">
        <v>74</v>
      </c>
      <c r="C5" s="153" t="s">
        <v>16</v>
      </c>
      <c r="D5" s="154"/>
      <c r="E5" s="2"/>
      <c r="F5" s="108" t="s">
        <v>65</v>
      </c>
      <c r="G5" s="109">
        <f>AR24</f>
        <v>0</v>
      </c>
      <c r="H5" s="2"/>
      <c r="I5" s="2"/>
      <c r="J5" s="2"/>
      <c r="K5" s="3"/>
      <c r="L5" s="115" t="s">
        <v>70</v>
      </c>
      <c r="M5" s="122"/>
      <c r="N5" s="122"/>
      <c r="O5" s="122"/>
      <c r="P5" s="122"/>
      <c r="Q5" s="122"/>
      <c r="V5" s="20"/>
      <c r="Z5" s="20"/>
      <c r="AC5" s="20"/>
      <c r="AE5" s="20"/>
      <c r="AM5" s="20"/>
      <c r="AQ5" s="17"/>
      <c r="AT5" s="77"/>
      <c r="AU5" s="17"/>
      <c r="BC5" s="78"/>
      <c r="BD5" s="114"/>
      <c r="BE5" s="114"/>
      <c r="BF5" s="114"/>
      <c r="BG5" s="114"/>
      <c r="BH5" s="78"/>
    </row>
    <row r="6" spans="1:60" ht="17.399999999999999" customHeight="1" x14ac:dyDescent="0.4">
      <c r="B6" s="30"/>
      <c r="C6" s="30"/>
      <c r="D6" s="30"/>
      <c r="E6" s="30"/>
      <c r="F6" s="30"/>
      <c r="G6" s="30"/>
      <c r="H6" s="30"/>
      <c r="I6" s="30"/>
      <c r="J6" s="30"/>
      <c r="K6" s="7"/>
      <c r="L6" s="29"/>
      <c r="AT6" s="120"/>
    </row>
    <row r="7" spans="1:60" ht="17.399999999999999" customHeight="1" x14ac:dyDescent="0.4">
      <c r="B7" s="94" t="s">
        <v>15</v>
      </c>
      <c r="C7" s="30"/>
      <c r="D7" s="30"/>
      <c r="E7" s="30"/>
      <c r="F7" s="30"/>
      <c r="G7" s="30"/>
      <c r="H7" s="30"/>
      <c r="I7" s="30"/>
      <c r="J7" s="30"/>
      <c r="K7" s="7"/>
      <c r="L7" s="29"/>
      <c r="AP7" s="127"/>
      <c r="AT7" s="120"/>
      <c r="AV7" s="112" t="s">
        <v>56</v>
      </c>
      <c r="BD7" s="78"/>
    </row>
    <row r="8" spans="1:60" ht="17.399999999999999" customHeight="1" x14ac:dyDescent="0.4">
      <c r="B8" s="94" t="s">
        <v>86</v>
      </c>
      <c r="C8" s="30"/>
      <c r="D8" s="30"/>
      <c r="E8" s="30"/>
      <c r="F8" s="30"/>
      <c r="G8" s="30"/>
      <c r="H8" s="30"/>
      <c r="I8" s="30"/>
      <c r="J8" s="30"/>
      <c r="K8" s="7"/>
      <c r="L8" s="148" t="s">
        <v>66</v>
      </c>
      <c r="M8" s="148"/>
      <c r="N8" s="148"/>
      <c r="O8" s="148"/>
      <c r="P8" s="148"/>
      <c r="Q8" s="148"/>
      <c r="R8" s="148"/>
      <c r="S8" s="148"/>
      <c r="AT8" s="120"/>
      <c r="AV8" s="117" t="s">
        <v>55</v>
      </c>
    </row>
    <row r="9" spans="1:60" ht="17.399999999999999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7"/>
      <c r="L9" s="148"/>
      <c r="M9" s="148"/>
      <c r="N9" s="148"/>
      <c r="O9" s="148"/>
      <c r="P9" s="148"/>
      <c r="Q9" s="148"/>
      <c r="R9" s="148"/>
      <c r="S9" s="148"/>
      <c r="AT9" s="120"/>
      <c r="BC9" s="117"/>
      <c r="BD9" s="117"/>
      <c r="BE9" s="117"/>
      <c r="BF9" s="117"/>
      <c r="BG9" s="117"/>
      <c r="BH9" s="117"/>
    </row>
    <row r="10" spans="1:60" ht="17.399999999999999" customHeight="1" x14ac:dyDescent="0.4">
      <c r="B10" s="28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7"/>
      <c r="L10" s="149"/>
      <c r="M10" s="149"/>
      <c r="N10" s="149"/>
      <c r="O10" s="149"/>
      <c r="P10" s="149"/>
      <c r="Q10" s="149"/>
      <c r="R10" s="149"/>
      <c r="S10" s="149"/>
      <c r="U10" s="28">
        <v>1</v>
      </c>
      <c r="V10" s="21"/>
      <c r="W10" s="28">
        <v>2</v>
      </c>
      <c r="X10" s="28">
        <v>3</v>
      </c>
      <c r="Y10" s="28"/>
      <c r="Z10" s="21"/>
      <c r="AA10" s="28">
        <v>4</v>
      </c>
      <c r="AB10" s="28"/>
      <c r="AC10" s="21"/>
      <c r="AD10" s="28"/>
      <c r="AE10" s="21"/>
      <c r="AF10" s="28">
        <v>5</v>
      </c>
      <c r="AG10" s="28">
        <v>6</v>
      </c>
      <c r="AH10" s="28"/>
      <c r="AI10" s="28"/>
      <c r="AJ10" s="28">
        <v>7</v>
      </c>
      <c r="AK10" s="28"/>
      <c r="AL10" s="28"/>
      <c r="AM10" s="21"/>
      <c r="AN10" s="28"/>
      <c r="AO10" s="28"/>
      <c r="AP10" s="28"/>
      <c r="AQ10" s="18"/>
      <c r="AR10" s="28"/>
      <c r="AT10" s="120"/>
      <c r="AW10" s="86" t="s">
        <v>18</v>
      </c>
      <c r="AX10" s="87" t="s">
        <v>57</v>
      </c>
      <c r="AY10" s="87" t="str">
        <f>Inndata!$B$6</f>
        <v>Biogass</v>
      </c>
      <c r="AZ10" s="87" t="s">
        <v>58</v>
      </c>
      <c r="BA10" s="87" t="s">
        <v>59</v>
      </c>
      <c r="BD10" s="150" t="s">
        <v>54</v>
      </c>
      <c r="BE10" s="150"/>
      <c r="BF10" s="150"/>
      <c r="BG10" s="150"/>
      <c r="BH10" s="150"/>
    </row>
    <row r="11" spans="1:60" ht="48" customHeight="1" x14ac:dyDescent="0.4">
      <c r="B11" s="32" t="s">
        <v>4</v>
      </c>
      <c r="C11" s="33" t="s">
        <v>7</v>
      </c>
      <c r="D11" s="33" t="s">
        <v>8</v>
      </c>
      <c r="E11" s="33" t="s">
        <v>9</v>
      </c>
      <c r="F11" s="33" t="s">
        <v>10</v>
      </c>
      <c r="G11" s="32" t="s">
        <v>11</v>
      </c>
      <c r="H11" s="32" t="s">
        <v>12</v>
      </c>
      <c r="I11" s="34" t="s">
        <v>5</v>
      </c>
      <c r="J11" s="34" t="s">
        <v>6</v>
      </c>
      <c r="K11" s="7"/>
      <c r="L11" s="155" t="s">
        <v>67</v>
      </c>
      <c r="M11" s="156"/>
      <c r="N11" s="156"/>
      <c r="O11" s="156"/>
      <c r="P11" s="156"/>
      <c r="Q11" s="156"/>
      <c r="R11" s="156"/>
      <c r="S11" s="157"/>
      <c r="U11" s="32" t="s">
        <v>4</v>
      </c>
      <c r="V11" s="22"/>
      <c r="W11" s="32" t="s">
        <v>7</v>
      </c>
      <c r="X11" s="32" t="s">
        <v>8</v>
      </c>
      <c r="Y11" s="36" t="s">
        <v>49</v>
      </c>
      <c r="Z11" s="22"/>
      <c r="AA11" s="32" t="s">
        <v>23</v>
      </c>
      <c r="AB11" s="36" t="s">
        <v>48</v>
      </c>
      <c r="AC11" s="22"/>
      <c r="AD11" s="36" t="s">
        <v>24</v>
      </c>
      <c r="AE11" s="22"/>
      <c r="AF11" s="32" t="s">
        <v>10</v>
      </c>
      <c r="AG11" s="32" t="s">
        <v>11</v>
      </c>
      <c r="AH11" s="36" t="s">
        <v>42</v>
      </c>
      <c r="AI11" s="36" t="s">
        <v>43</v>
      </c>
      <c r="AJ11" s="32" t="s">
        <v>12</v>
      </c>
      <c r="AK11" s="36" t="s">
        <v>45</v>
      </c>
      <c r="AL11" s="36" t="s">
        <v>46</v>
      </c>
      <c r="AM11" s="22"/>
      <c r="AN11" s="36" t="s">
        <v>25</v>
      </c>
      <c r="AO11" s="36" t="s">
        <v>26</v>
      </c>
      <c r="AP11" s="36" t="s">
        <v>27</v>
      </c>
      <c r="AQ11" s="22"/>
      <c r="AR11" s="36" t="s">
        <v>69</v>
      </c>
      <c r="AT11" s="120"/>
      <c r="AV11" s="88" t="s">
        <v>60</v>
      </c>
      <c r="AW11" s="89">
        <f>SUM(BD12:BD21)</f>
        <v>0</v>
      </c>
      <c r="AX11" s="89">
        <f>SUM(BE12:BE21)</f>
        <v>0</v>
      </c>
      <c r="AY11" s="89">
        <f>SUM(BF12:BF21)</f>
        <v>0</v>
      </c>
      <c r="AZ11" s="89">
        <f>SUM(BG12:BG21)</f>
        <v>0</v>
      </c>
      <c r="BA11" s="89">
        <f>SUM(BH12:BH21)</f>
        <v>0</v>
      </c>
      <c r="BC11" s="81"/>
      <c r="BD11" s="82" t="s">
        <v>18</v>
      </c>
      <c r="BE11" s="83" t="str">
        <f>Inndata!$B$5</f>
        <v>Batterielektrisk / hydrogen</v>
      </c>
      <c r="BF11" s="83" t="str">
        <f>Inndata!$B$6</f>
        <v>Biogass</v>
      </c>
      <c r="BG11" s="83" t="str">
        <f>Inndata!$B$7</f>
        <v>HVO / biodiesel / bioetanol</v>
      </c>
      <c r="BH11" s="83" t="str">
        <f>Inndata!$B$8</f>
        <v>Diesel / bensin / naturgass</v>
      </c>
    </row>
    <row r="12" spans="1:60" ht="17.399999999999999" customHeight="1" x14ac:dyDescent="0.4">
      <c r="B12" s="124"/>
      <c r="C12" s="124"/>
      <c r="D12" s="124"/>
      <c r="E12" s="5"/>
      <c r="F12" s="124"/>
      <c r="G12" s="124"/>
      <c r="H12" s="124"/>
      <c r="I12" s="121"/>
      <c r="J12" s="125"/>
      <c r="K12" s="8" t="s">
        <v>1</v>
      </c>
      <c r="L12" s="91">
        <f>IF(B12&gt;0,1,0)</f>
        <v>0</v>
      </c>
      <c r="M12" s="91">
        <f>IF(C12=0,0,1)</f>
        <v>0</v>
      </c>
      <c r="N12" s="91">
        <f>IF(C12="Elsykkel",1,IF(D12=0,0,1))</f>
        <v>0</v>
      </c>
      <c r="O12" s="91">
        <f>IF(F12=0,0,1)</f>
        <v>0</v>
      </c>
      <c r="P12" s="92">
        <f>IF(AND(F12=0,G12=0),0,IF(AND(F12="Nei",G12=0),0,1))</f>
        <v>0</v>
      </c>
      <c r="Q12" s="92">
        <f>IF(AND(F12=0,G12=0),0,IF(AND(F12="Nei",H12=0),0,1))</f>
        <v>0</v>
      </c>
      <c r="R12" s="92">
        <f>SUM(L12:Q12)</f>
        <v>0</v>
      </c>
      <c r="S12" s="93">
        <f>IF(R12=6,"OK",IF(R12=0,0,"FEIL"))</f>
        <v>0</v>
      </c>
      <c r="U12" s="124">
        <f>B12</f>
        <v>0</v>
      </c>
      <c r="V12" s="24"/>
      <c r="W12" s="124">
        <f t="shared" ref="W12:X21" si="0">C12</f>
        <v>0</v>
      </c>
      <c r="X12" s="124">
        <f t="shared" si="0"/>
        <v>0</v>
      </c>
      <c r="Y12" s="123">
        <f>IF(W12="Elsykkel",10,VLOOKUP(X12,Inndata!$B$5:$D$9,3,FALSE))</f>
        <v>0</v>
      </c>
      <c r="Z12" s="23"/>
      <c r="AA12" s="124">
        <f t="shared" ref="AA12:AA21" si="1">E12</f>
        <v>0</v>
      </c>
      <c r="AB12" s="124">
        <f>IF(AA12=0,0,IF(AA12="Nei",0,1))</f>
        <v>0</v>
      </c>
      <c r="AC12" s="23"/>
      <c r="AD12" s="124">
        <f>IF(Y12+AB12&gt;10,10,Y12+AB12)</f>
        <v>0</v>
      </c>
      <c r="AE12" s="23"/>
      <c r="AF12" s="25">
        <f t="shared" ref="AF12:AG21" si="2">F12</f>
        <v>0</v>
      </c>
      <c r="AG12" s="25">
        <f t="shared" si="2"/>
        <v>0</v>
      </c>
      <c r="AH12" s="25">
        <f>IF(AG12=0,0,VLOOKUP(LEFT(AG12,3),Inndata!$B$21:$C$32,2,FALSE))</f>
        <v>0</v>
      </c>
      <c r="AI12" s="25">
        <f>IF(AG12=0,0,MID(AG12,6,4))</f>
        <v>0</v>
      </c>
      <c r="AJ12" s="25">
        <f t="shared" ref="AJ12:AJ21" si="3">H12</f>
        <v>0</v>
      </c>
      <c r="AK12" s="25">
        <f>IF(AJ12=0,0,VLOOKUP(LEFT(AJ12,3),Inndata!$B$21:$C$32,2,FALSE))</f>
        <v>0</v>
      </c>
      <c r="AL12" s="25">
        <f>IF(AJ12=0,0,MID(AJ12,6,4))</f>
        <v>0</v>
      </c>
      <c r="AM12" s="23"/>
      <c r="AN12" s="124">
        <f>IF(AF12="Ja",Inndata!$F$17,IF(OR(AH12=0,AK12=0),0,(AL12-AI12)*12+(AK12-AH12)))</f>
        <v>0</v>
      </c>
      <c r="AO12" s="124">
        <f>U12*AN12</f>
        <v>0</v>
      </c>
      <c r="AP12" s="46">
        <f>IF(AN12=0,0,AO12/$AO$24)</f>
        <v>0</v>
      </c>
      <c r="AQ12" s="23"/>
      <c r="AR12" s="48">
        <f>AD12*AP12</f>
        <v>0</v>
      </c>
      <c r="AT12" s="120"/>
      <c r="BC12" s="81"/>
      <c r="BD12" s="84">
        <f t="shared" ref="BD12:BD21" si="4">IF(W12=$BD$11,AP12,0)</f>
        <v>0</v>
      </c>
      <c r="BE12" s="84">
        <f t="shared" ref="BE12:BE21" si="5">IF(W12=$BD$11,0,IF(X12=$BE$11,AP12,0))</f>
        <v>0</v>
      </c>
      <c r="BF12" s="84">
        <f t="shared" ref="BF12:BF21" si="6">IF(W12=$BD$11,0,IF(X12=$BF$11,AP12,0))</f>
        <v>0</v>
      </c>
      <c r="BG12" s="84">
        <f t="shared" ref="BG12:BG21" si="7">IF(W12=$BD$11,0,IF(X12=$BG$11,AP12,0))</f>
        <v>0</v>
      </c>
      <c r="BH12" s="84">
        <f t="shared" ref="BH12:BH21" si="8">IF(W12=$BD$11,0,IF(X12=$BH$11,AP12,0))</f>
        <v>0</v>
      </c>
    </row>
    <row r="13" spans="1:60" ht="17.399999999999999" customHeight="1" x14ac:dyDescent="0.4">
      <c r="B13" s="95"/>
      <c r="C13" s="95"/>
      <c r="D13" s="95"/>
      <c r="E13" s="13"/>
      <c r="F13" s="95"/>
      <c r="G13" s="95"/>
      <c r="H13" s="95"/>
      <c r="I13" s="14"/>
      <c r="J13" s="12"/>
      <c r="K13" s="8" t="s">
        <v>1</v>
      </c>
      <c r="L13" s="91">
        <f t="shared" ref="L13:L21" si="9">IF(B13&gt;0,1,0)</f>
        <v>0</v>
      </c>
      <c r="M13" s="91">
        <f t="shared" ref="M13:M21" si="10">IF(C13=0,0,1)</f>
        <v>0</v>
      </c>
      <c r="N13" s="91">
        <f t="shared" ref="N13:N21" si="11">IF(C13="Elsykkel",1,IF(D13=0,0,1))</f>
        <v>0</v>
      </c>
      <c r="O13" s="91">
        <f t="shared" ref="O13:O21" si="12">IF(F13=0,0,1)</f>
        <v>0</v>
      </c>
      <c r="P13" s="92">
        <f t="shared" ref="P13:P21" si="13">IF(AND(F13=0,G13=0),0,IF(AND(F13="Nei",G13=0),0,1))</f>
        <v>0</v>
      </c>
      <c r="Q13" s="92">
        <f t="shared" ref="Q13:Q21" si="14">IF(AND(F13=0,G13=0),0,IF(AND(F13="Nei",H13=0),0,1))</f>
        <v>0</v>
      </c>
      <c r="R13" s="92">
        <f t="shared" ref="R13:R21" si="15">SUM(L13:Q13)</f>
        <v>0</v>
      </c>
      <c r="S13" s="93">
        <f t="shared" ref="S13:S21" si="16">IF(R13=6,"OK",IF(R13=0,0,"FEIL"))</f>
        <v>0</v>
      </c>
      <c r="U13" s="95">
        <f t="shared" ref="U13:U21" si="17">B13</f>
        <v>0</v>
      </c>
      <c r="V13" s="23"/>
      <c r="W13" s="95">
        <f t="shared" si="0"/>
        <v>0</v>
      </c>
      <c r="X13" s="95">
        <f t="shared" si="0"/>
        <v>0</v>
      </c>
      <c r="Y13" s="95">
        <f>IF(W13="Elsykkel",10,VLOOKUP(X13,Inndata!$B$5:$D$9,3,FALSE))</f>
        <v>0</v>
      </c>
      <c r="Z13" s="23"/>
      <c r="AA13" s="95">
        <f t="shared" si="1"/>
        <v>0</v>
      </c>
      <c r="AB13" s="95">
        <f t="shared" ref="AB13:AB21" si="18">IF(AA13=0,0,IF(AA13="Nei",0,1))</f>
        <v>0</v>
      </c>
      <c r="AC13" s="23"/>
      <c r="AD13" s="95">
        <f t="shared" ref="AD13:AD21" si="19">IF(Y13+AB13&gt;10,10,Y13+AB13)</f>
        <v>0</v>
      </c>
      <c r="AE13" s="23"/>
      <c r="AF13" s="26">
        <f t="shared" si="2"/>
        <v>0</v>
      </c>
      <c r="AG13" s="26">
        <f t="shared" si="2"/>
        <v>0</v>
      </c>
      <c r="AH13" s="26">
        <f>IF(AG13=0,0,VLOOKUP(LEFT(AG13,3),Inndata!$B$21:$C$32,2,FALSE))</f>
        <v>0</v>
      </c>
      <c r="AI13" s="26">
        <f t="shared" ref="AI13:AI21" si="20">IF(AG13=0,0,MID(AG13,6,4))</f>
        <v>0</v>
      </c>
      <c r="AJ13" s="26">
        <f t="shared" si="3"/>
        <v>0</v>
      </c>
      <c r="AK13" s="26">
        <f>IF(AJ13=0,0,VLOOKUP(LEFT(AJ13,3),Inndata!$B$21:$C$32,2,FALSE))</f>
        <v>0</v>
      </c>
      <c r="AL13" s="26">
        <f t="shared" ref="AL13:AL21" si="21">IF(AJ13=0,0,MID(AJ13,6,4))</f>
        <v>0</v>
      </c>
      <c r="AM13" s="23"/>
      <c r="AN13" s="95">
        <f>IF(AF13="Ja",Inndata!$F$17,IF(OR(AH13=0,AK13=0),0,(AL13-AI13)*12+(AK13-AH13)))</f>
        <v>0</v>
      </c>
      <c r="AO13" s="95">
        <f t="shared" ref="AO13:AO21" si="22">U13*AN13</f>
        <v>0</v>
      </c>
      <c r="AP13" s="47">
        <f t="shared" ref="AP13:AP21" si="23">IF(AN13=0,0,AO13/$AO$24)</f>
        <v>0</v>
      </c>
      <c r="AQ13" s="23"/>
      <c r="AR13" s="126">
        <f t="shared" ref="AR13:AR21" si="24">AD13*AP13</f>
        <v>0</v>
      </c>
      <c r="AT13" s="120"/>
      <c r="AV13" s="90"/>
      <c r="AW13" s="55"/>
      <c r="AX13" s="55"/>
      <c r="AY13" s="55"/>
      <c r="AZ13" s="55"/>
      <c r="BA13" s="55"/>
      <c r="BC13" s="81"/>
      <c r="BD13" s="84">
        <f t="shared" si="4"/>
        <v>0</v>
      </c>
      <c r="BE13" s="84">
        <f t="shared" si="5"/>
        <v>0</v>
      </c>
      <c r="BF13" s="84">
        <f t="shared" si="6"/>
        <v>0</v>
      </c>
      <c r="BG13" s="84">
        <f t="shared" si="7"/>
        <v>0</v>
      </c>
      <c r="BH13" s="84">
        <f t="shared" si="8"/>
        <v>0</v>
      </c>
    </row>
    <row r="14" spans="1:60" ht="17.399999999999999" customHeight="1" x14ac:dyDescent="0.4">
      <c r="B14" s="124"/>
      <c r="C14" s="124"/>
      <c r="D14" s="124"/>
      <c r="E14" s="5"/>
      <c r="F14" s="124"/>
      <c r="G14" s="124"/>
      <c r="H14" s="124"/>
      <c r="I14" s="121"/>
      <c r="J14" s="125"/>
      <c r="K14" s="8" t="s">
        <v>1</v>
      </c>
      <c r="L14" s="91">
        <f t="shared" si="9"/>
        <v>0</v>
      </c>
      <c r="M14" s="91">
        <f t="shared" si="10"/>
        <v>0</v>
      </c>
      <c r="N14" s="91">
        <f t="shared" si="11"/>
        <v>0</v>
      </c>
      <c r="O14" s="91">
        <f t="shared" si="12"/>
        <v>0</v>
      </c>
      <c r="P14" s="92">
        <f t="shared" si="13"/>
        <v>0</v>
      </c>
      <c r="Q14" s="92">
        <f t="shared" si="14"/>
        <v>0</v>
      </c>
      <c r="R14" s="92">
        <f t="shared" si="15"/>
        <v>0</v>
      </c>
      <c r="S14" s="93">
        <f t="shared" si="16"/>
        <v>0</v>
      </c>
      <c r="U14" s="124">
        <f t="shared" si="17"/>
        <v>0</v>
      </c>
      <c r="V14" s="23"/>
      <c r="W14" s="124">
        <f t="shared" si="0"/>
        <v>0</v>
      </c>
      <c r="X14" s="124">
        <f t="shared" si="0"/>
        <v>0</v>
      </c>
      <c r="Y14" s="123">
        <f>IF(W14="Elsykkel",10,VLOOKUP(X14,Inndata!$B$5:$D$9,3,FALSE))</f>
        <v>0</v>
      </c>
      <c r="Z14" s="23"/>
      <c r="AA14" s="124">
        <f t="shared" si="1"/>
        <v>0</v>
      </c>
      <c r="AB14" s="124">
        <f t="shared" si="18"/>
        <v>0</v>
      </c>
      <c r="AC14" s="23"/>
      <c r="AD14" s="124">
        <f t="shared" si="19"/>
        <v>0</v>
      </c>
      <c r="AE14" s="23"/>
      <c r="AF14" s="25">
        <f t="shared" si="2"/>
        <v>0</v>
      </c>
      <c r="AG14" s="25">
        <f t="shared" si="2"/>
        <v>0</v>
      </c>
      <c r="AH14" s="25">
        <f>IF(AG14=0,0,VLOOKUP(LEFT(AG14,3),Inndata!$B$21:$C$32,2,FALSE))</f>
        <v>0</v>
      </c>
      <c r="AI14" s="25">
        <f t="shared" si="20"/>
        <v>0</v>
      </c>
      <c r="AJ14" s="25">
        <f t="shared" si="3"/>
        <v>0</v>
      </c>
      <c r="AK14" s="25">
        <f>IF(AJ14=0,0,VLOOKUP(LEFT(AJ14,3),Inndata!$B$21:$C$32,2,FALSE))</f>
        <v>0</v>
      </c>
      <c r="AL14" s="25">
        <f t="shared" si="21"/>
        <v>0</v>
      </c>
      <c r="AM14" s="23"/>
      <c r="AN14" s="124">
        <f>IF(AF14="Ja",Inndata!$F$17,IF(OR(AH14=0,AK14=0),0,(AL14-AI14)*12+(AK14-AH14)))</f>
        <v>0</v>
      </c>
      <c r="AO14" s="124">
        <f t="shared" si="22"/>
        <v>0</v>
      </c>
      <c r="AP14" s="46">
        <f t="shared" si="23"/>
        <v>0</v>
      </c>
      <c r="AQ14" s="23"/>
      <c r="AR14" s="48">
        <f t="shared" si="24"/>
        <v>0</v>
      </c>
      <c r="AT14" s="120"/>
      <c r="AV14" s="90"/>
      <c r="AW14" s="55"/>
      <c r="AX14" s="55"/>
      <c r="AY14" s="55"/>
      <c r="AZ14" s="55"/>
      <c r="BA14" s="55"/>
      <c r="BC14" s="81"/>
      <c r="BD14" s="84">
        <f t="shared" si="4"/>
        <v>0</v>
      </c>
      <c r="BE14" s="84">
        <f t="shared" si="5"/>
        <v>0</v>
      </c>
      <c r="BF14" s="84">
        <f t="shared" si="6"/>
        <v>0</v>
      </c>
      <c r="BG14" s="84">
        <f t="shared" si="7"/>
        <v>0</v>
      </c>
      <c r="BH14" s="84">
        <f t="shared" si="8"/>
        <v>0</v>
      </c>
    </row>
    <row r="15" spans="1:60" ht="17.399999999999999" customHeight="1" x14ac:dyDescent="0.4">
      <c r="B15" s="95"/>
      <c r="C15" s="95"/>
      <c r="D15" s="95"/>
      <c r="E15" s="13"/>
      <c r="F15" s="95"/>
      <c r="G15" s="95"/>
      <c r="H15" s="95"/>
      <c r="I15" s="14"/>
      <c r="J15" s="12"/>
      <c r="K15" s="8" t="s">
        <v>1</v>
      </c>
      <c r="L15" s="91">
        <f t="shared" si="9"/>
        <v>0</v>
      </c>
      <c r="M15" s="91">
        <f t="shared" si="10"/>
        <v>0</v>
      </c>
      <c r="N15" s="91">
        <f t="shared" si="11"/>
        <v>0</v>
      </c>
      <c r="O15" s="91">
        <f t="shared" si="12"/>
        <v>0</v>
      </c>
      <c r="P15" s="92">
        <f t="shared" si="13"/>
        <v>0</v>
      </c>
      <c r="Q15" s="92">
        <f t="shared" si="14"/>
        <v>0</v>
      </c>
      <c r="R15" s="92">
        <f t="shared" si="15"/>
        <v>0</v>
      </c>
      <c r="S15" s="93">
        <f t="shared" si="16"/>
        <v>0</v>
      </c>
      <c r="U15" s="95">
        <f t="shared" si="17"/>
        <v>0</v>
      </c>
      <c r="V15" s="23"/>
      <c r="W15" s="95">
        <f t="shared" si="0"/>
        <v>0</v>
      </c>
      <c r="X15" s="95">
        <f t="shared" si="0"/>
        <v>0</v>
      </c>
      <c r="Y15" s="95">
        <f>IF(W15="Elsykkel",10,VLOOKUP(X15,Inndata!$B$5:$D$9,3,FALSE))</f>
        <v>0</v>
      </c>
      <c r="Z15" s="23"/>
      <c r="AA15" s="95">
        <f t="shared" si="1"/>
        <v>0</v>
      </c>
      <c r="AB15" s="95">
        <f t="shared" si="18"/>
        <v>0</v>
      </c>
      <c r="AC15" s="23"/>
      <c r="AD15" s="95">
        <f t="shared" si="19"/>
        <v>0</v>
      </c>
      <c r="AE15" s="23"/>
      <c r="AF15" s="26">
        <f t="shared" si="2"/>
        <v>0</v>
      </c>
      <c r="AG15" s="26">
        <f t="shared" si="2"/>
        <v>0</v>
      </c>
      <c r="AH15" s="26">
        <f>IF(AG15=0,0,VLOOKUP(LEFT(AG15,3),Inndata!$B$21:$C$32,2,FALSE))</f>
        <v>0</v>
      </c>
      <c r="AI15" s="26">
        <f t="shared" si="20"/>
        <v>0</v>
      </c>
      <c r="AJ15" s="26">
        <f t="shared" si="3"/>
        <v>0</v>
      </c>
      <c r="AK15" s="26">
        <f>IF(AJ15=0,0,VLOOKUP(LEFT(AJ15,3),Inndata!$B$21:$C$32,2,FALSE))</f>
        <v>0</v>
      </c>
      <c r="AL15" s="26">
        <f t="shared" si="21"/>
        <v>0</v>
      </c>
      <c r="AM15" s="23"/>
      <c r="AN15" s="95">
        <f>IF(AF15="Ja",Inndata!$F$17,IF(OR(AH15=0,AK15=0),0,(AL15-AI15)*12+(AK15-AH15)))</f>
        <v>0</v>
      </c>
      <c r="AO15" s="95">
        <f t="shared" si="22"/>
        <v>0</v>
      </c>
      <c r="AP15" s="47">
        <f t="shared" si="23"/>
        <v>0</v>
      </c>
      <c r="AQ15" s="23"/>
      <c r="AR15" s="126">
        <f t="shared" si="24"/>
        <v>0</v>
      </c>
      <c r="AT15" s="120"/>
      <c r="AV15" s="73"/>
      <c r="AW15" s="73"/>
      <c r="AX15" s="73"/>
      <c r="AY15" s="73"/>
      <c r="AZ15" s="73"/>
      <c r="BA15" s="73"/>
      <c r="BC15" s="81"/>
      <c r="BD15" s="84">
        <f t="shared" si="4"/>
        <v>0</v>
      </c>
      <c r="BE15" s="84">
        <f t="shared" si="5"/>
        <v>0</v>
      </c>
      <c r="BF15" s="84">
        <f t="shared" si="6"/>
        <v>0</v>
      </c>
      <c r="BG15" s="84">
        <f t="shared" si="7"/>
        <v>0</v>
      </c>
      <c r="BH15" s="84">
        <f t="shared" si="8"/>
        <v>0</v>
      </c>
    </row>
    <row r="16" spans="1:60" ht="17.399999999999999" customHeight="1" x14ac:dyDescent="0.4">
      <c r="B16" s="124"/>
      <c r="C16" s="124"/>
      <c r="D16" s="124"/>
      <c r="E16" s="5"/>
      <c r="F16" s="124"/>
      <c r="G16" s="124"/>
      <c r="H16" s="124"/>
      <c r="I16" s="121"/>
      <c r="J16" s="125"/>
      <c r="K16" s="15" t="s">
        <v>1</v>
      </c>
      <c r="L16" s="91">
        <f t="shared" si="9"/>
        <v>0</v>
      </c>
      <c r="M16" s="91">
        <f t="shared" si="10"/>
        <v>0</v>
      </c>
      <c r="N16" s="91">
        <f t="shared" si="11"/>
        <v>0</v>
      </c>
      <c r="O16" s="91">
        <f t="shared" si="12"/>
        <v>0</v>
      </c>
      <c r="P16" s="92">
        <f t="shared" si="13"/>
        <v>0</v>
      </c>
      <c r="Q16" s="92">
        <f t="shared" si="14"/>
        <v>0</v>
      </c>
      <c r="R16" s="92">
        <f t="shared" si="15"/>
        <v>0</v>
      </c>
      <c r="S16" s="93">
        <f t="shared" si="16"/>
        <v>0</v>
      </c>
      <c r="U16" s="124">
        <f t="shared" si="17"/>
        <v>0</v>
      </c>
      <c r="V16" s="23"/>
      <c r="W16" s="124">
        <f t="shared" si="0"/>
        <v>0</v>
      </c>
      <c r="X16" s="124">
        <f t="shared" si="0"/>
        <v>0</v>
      </c>
      <c r="Y16" s="123">
        <f>IF(W16="Elsykkel",10,VLOOKUP(X16,Inndata!$B$5:$D$9,3,FALSE))</f>
        <v>0</v>
      </c>
      <c r="Z16" s="23"/>
      <c r="AA16" s="124">
        <f t="shared" si="1"/>
        <v>0</v>
      </c>
      <c r="AB16" s="124">
        <f t="shared" si="18"/>
        <v>0</v>
      </c>
      <c r="AC16" s="23"/>
      <c r="AD16" s="124">
        <f t="shared" si="19"/>
        <v>0</v>
      </c>
      <c r="AE16" s="23"/>
      <c r="AF16" s="25">
        <f t="shared" si="2"/>
        <v>0</v>
      </c>
      <c r="AG16" s="25">
        <f t="shared" si="2"/>
        <v>0</v>
      </c>
      <c r="AH16" s="25">
        <f>IF(AG16=0,0,VLOOKUP(LEFT(AG16,3),Inndata!$B$21:$C$32,2,FALSE))</f>
        <v>0</v>
      </c>
      <c r="AI16" s="25">
        <f t="shared" si="20"/>
        <v>0</v>
      </c>
      <c r="AJ16" s="27">
        <f t="shared" si="3"/>
        <v>0</v>
      </c>
      <c r="AK16" s="25">
        <f>IF(AJ16=0,0,VLOOKUP(LEFT(AJ16,3),Inndata!$B$21:$C$32,2,FALSE))</f>
        <v>0</v>
      </c>
      <c r="AL16" s="25">
        <f t="shared" si="21"/>
        <v>0</v>
      </c>
      <c r="AM16" s="23"/>
      <c r="AN16" s="124">
        <f>IF(AF16="Ja",Inndata!$F$17,IF(OR(AH16=0,AK16=0),0,(AL16-AI16)*12+(AK16-AH16)))</f>
        <v>0</v>
      </c>
      <c r="AO16" s="124">
        <f t="shared" si="22"/>
        <v>0</v>
      </c>
      <c r="AP16" s="46">
        <f t="shared" si="23"/>
        <v>0</v>
      </c>
      <c r="AQ16" s="23"/>
      <c r="AR16" s="48">
        <f t="shared" si="24"/>
        <v>0</v>
      </c>
      <c r="AT16" s="120"/>
      <c r="AV16" s="73"/>
      <c r="AW16" s="73"/>
      <c r="AX16" s="73"/>
      <c r="AY16" s="73"/>
      <c r="AZ16" s="73"/>
      <c r="BA16" s="73"/>
      <c r="BC16" s="81"/>
      <c r="BD16" s="84">
        <f t="shared" si="4"/>
        <v>0</v>
      </c>
      <c r="BE16" s="84">
        <f t="shared" si="5"/>
        <v>0</v>
      </c>
      <c r="BF16" s="84">
        <f t="shared" si="6"/>
        <v>0</v>
      </c>
      <c r="BG16" s="84">
        <f t="shared" si="7"/>
        <v>0</v>
      </c>
      <c r="BH16" s="84">
        <f t="shared" si="8"/>
        <v>0</v>
      </c>
    </row>
    <row r="17" spans="2:60" ht="17.399999999999999" customHeight="1" x14ac:dyDescent="0.4">
      <c r="B17" s="95"/>
      <c r="C17" s="95"/>
      <c r="D17" s="95"/>
      <c r="E17" s="13"/>
      <c r="F17" s="95"/>
      <c r="G17" s="95"/>
      <c r="H17" s="95"/>
      <c r="I17" s="14"/>
      <c r="J17" s="12"/>
      <c r="K17" s="8" t="s">
        <v>1</v>
      </c>
      <c r="L17" s="91">
        <f t="shared" si="9"/>
        <v>0</v>
      </c>
      <c r="M17" s="91">
        <f t="shared" si="10"/>
        <v>0</v>
      </c>
      <c r="N17" s="91">
        <f t="shared" si="11"/>
        <v>0</v>
      </c>
      <c r="O17" s="91">
        <f t="shared" si="12"/>
        <v>0</v>
      </c>
      <c r="P17" s="92">
        <f t="shared" si="13"/>
        <v>0</v>
      </c>
      <c r="Q17" s="92">
        <f t="shared" si="14"/>
        <v>0</v>
      </c>
      <c r="R17" s="92">
        <f t="shared" si="15"/>
        <v>0</v>
      </c>
      <c r="S17" s="93">
        <f t="shared" si="16"/>
        <v>0</v>
      </c>
      <c r="U17" s="95">
        <f t="shared" si="17"/>
        <v>0</v>
      </c>
      <c r="V17" s="23"/>
      <c r="W17" s="95">
        <f t="shared" si="0"/>
        <v>0</v>
      </c>
      <c r="X17" s="95">
        <f t="shared" si="0"/>
        <v>0</v>
      </c>
      <c r="Y17" s="95">
        <f>IF(W17="Elsykkel",10,VLOOKUP(X17,Inndata!$B$5:$D$9,3,FALSE))</f>
        <v>0</v>
      </c>
      <c r="Z17" s="23"/>
      <c r="AA17" s="95">
        <f t="shared" si="1"/>
        <v>0</v>
      </c>
      <c r="AB17" s="95">
        <f t="shared" si="18"/>
        <v>0</v>
      </c>
      <c r="AC17" s="23"/>
      <c r="AD17" s="95">
        <f t="shared" si="19"/>
        <v>0</v>
      </c>
      <c r="AE17" s="23"/>
      <c r="AF17" s="26">
        <f t="shared" si="2"/>
        <v>0</v>
      </c>
      <c r="AG17" s="26">
        <f t="shared" si="2"/>
        <v>0</v>
      </c>
      <c r="AH17" s="26">
        <f>IF(AG17=0,0,VLOOKUP(LEFT(AG17,3),Inndata!$B$21:$C$32,2,FALSE))</f>
        <v>0</v>
      </c>
      <c r="AI17" s="26">
        <f t="shared" si="20"/>
        <v>0</v>
      </c>
      <c r="AJ17" s="26">
        <f t="shared" si="3"/>
        <v>0</v>
      </c>
      <c r="AK17" s="26">
        <f>IF(AJ17=0,0,VLOOKUP(LEFT(AJ17,3),Inndata!$B$21:$C$32,2,FALSE))</f>
        <v>0</v>
      </c>
      <c r="AL17" s="26">
        <f t="shared" si="21"/>
        <v>0</v>
      </c>
      <c r="AM17" s="23"/>
      <c r="AN17" s="95">
        <f>IF(AF17="Ja",Inndata!$F$17,IF(OR(AH17=0,AK17=0),0,(AL17-AI17)*12+(AK17-AH17)))</f>
        <v>0</v>
      </c>
      <c r="AO17" s="95">
        <f t="shared" si="22"/>
        <v>0</v>
      </c>
      <c r="AP17" s="47">
        <f t="shared" si="23"/>
        <v>0</v>
      </c>
      <c r="AQ17" s="23"/>
      <c r="AR17" s="126">
        <f t="shared" si="24"/>
        <v>0</v>
      </c>
      <c r="AT17" s="120"/>
      <c r="AV17" s="73"/>
      <c r="AW17" s="73"/>
      <c r="AX17" s="73"/>
      <c r="AY17" s="73"/>
      <c r="AZ17" s="73"/>
      <c r="BA17" s="73"/>
      <c r="BC17" s="81"/>
      <c r="BD17" s="84">
        <f t="shared" si="4"/>
        <v>0</v>
      </c>
      <c r="BE17" s="84">
        <f t="shared" si="5"/>
        <v>0</v>
      </c>
      <c r="BF17" s="84">
        <f t="shared" si="6"/>
        <v>0</v>
      </c>
      <c r="BG17" s="84">
        <f t="shared" si="7"/>
        <v>0</v>
      </c>
      <c r="BH17" s="84">
        <f t="shared" si="8"/>
        <v>0</v>
      </c>
    </row>
    <row r="18" spans="2:60" ht="17.399999999999999" customHeight="1" x14ac:dyDescent="0.4">
      <c r="B18" s="124"/>
      <c r="C18" s="124"/>
      <c r="D18" s="124"/>
      <c r="E18" s="5"/>
      <c r="F18" s="124"/>
      <c r="G18" s="124"/>
      <c r="H18" s="124"/>
      <c r="I18" s="121"/>
      <c r="J18" s="125"/>
      <c r="K18" s="8" t="s">
        <v>1</v>
      </c>
      <c r="L18" s="91">
        <f t="shared" si="9"/>
        <v>0</v>
      </c>
      <c r="M18" s="91">
        <f t="shared" si="10"/>
        <v>0</v>
      </c>
      <c r="N18" s="91">
        <f t="shared" si="11"/>
        <v>0</v>
      </c>
      <c r="O18" s="91">
        <f t="shared" si="12"/>
        <v>0</v>
      </c>
      <c r="P18" s="92">
        <f t="shared" si="13"/>
        <v>0</v>
      </c>
      <c r="Q18" s="92">
        <f t="shared" si="14"/>
        <v>0</v>
      </c>
      <c r="R18" s="92">
        <f t="shared" si="15"/>
        <v>0</v>
      </c>
      <c r="S18" s="93">
        <f t="shared" si="16"/>
        <v>0</v>
      </c>
      <c r="U18" s="124">
        <f t="shared" si="17"/>
        <v>0</v>
      </c>
      <c r="V18" s="23"/>
      <c r="W18" s="124">
        <f t="shared" si="0"/>
        <v>0</v>
      </c>
      <c r="X18" s="124">
        <f t="shared" si="0"/>
        <v>0</v>
      </c>
      <c r="Y18" s="124">
        <f>IF(W18="Elsykkel",10,VLOOKUP(X18,Inndata!$B$5:$D$9,3,FALSE))</f>
        <v>0</v>
      </c>
      <c r="Z18" s="23"/>
      <c r="AA18" s="124">
        <f t="shared" si="1"/>
        <v>0</v>
      </c>
      <c r="AB18" s="124">
        <f t="shared" si="18"/>
        <v>0</v>
      </c>
      <c r="AC18" s="23"/>
      <c r="AD18" s="124">
        <f t="shared" si="19"/>
        <v>0</v>
      </c>
      <c r="AE18" s="23"/>
      <c r="AF18" s="25">
        <f t="shared" si="2"/>
        <v>0</v>
      </c>
      <c r="AG18" s="25">
        <f t="shared" si="2"/>
        <v>0</v>
      </c>
      <c r="AH18" s="25">
        <f>IF(AG18=0,0,VLOOKUP(LEFT(AG18,3),Inndata!$B$21:$C$32,2,FALSE))</f>
        <v>0</v>
      </c>
      <c r="AI18" s="25">
        <f t="shared" si="20"/>
        <v>0</v>
      </c>
      <c r="AJ18" s="25">
        <f t="shared" si="3"/>
        <v>0</v>
      </c>
      <c r="AK18" s="25">
        <f>IF(AJ18=0,0,VLOOKUP(LEFT(AJ18,3),Inndata!$B$21:$C$32,2,FALSE))</f>
        <v>0</v>
      </c>
      <c r="AL18" s="25">
        <f t="shared" si="21"/>
        <v>0</v>
      </c>
      <c r="AM18" s="23"/>
      <c r="AN18" s="124">
        <f>IF(AF18="Ja",Inndata!$F$17,IF(OR(AH18=0,AK18=0),0,(AL18-AI18)*12+(AK18-AH18)))</f>
        <v>0</v>
      </c>
      <c r="AO18" s="124">
        <f t="shared" si="22"/>
        <v>0</v>
      </c>
      <c r="AP18" s="46">
        <f t="shared" si="23"/>
        <v>0</v>
      </c>
      <c r="AQ18" s="23"/>
      <c r="AR18" s="48">
        <f t="shared" si="24"/>
        <v>0</v>
      </c>
      <c r="AT18" s="120"/>
      <c r="BC18" s="81"/>
      <c r="BD18" s="84">
        <f t="shared" si="4"/>
        <v>0</v>
      </c>
      <c r="BE18" s="84">
        <f t="shared" si="5"/>
        <v>0</v>
      </c>
      <c r="BF18" s="84">
        <f t="shared" si="6"/>
        <v>0</v>
      </c>
      <c r="BG18" s="84">
        <f t="shared" si="7"/>
        <v>0</v>
      </c>
      <c r="BH18" s="84">
        <f t="shared" si="8"/>
        <v>0</v>
      </c>
    </row>
    <row r="19" spans="2:60" ht="17.399999999999999" customHeight="1" x14ac:dyDescent="0.4">
      <c r="B19" s="95"/>
      <c r="C19" s="95"/>
      <c r="D19" s="95"/>
      <c r="E19" s="13"/>
      <c r="F19" s="95"/>
      <c r="G19" s="95"/>
      <c r="H19" s="95"/>
      <c r="I19" s="14"/>
      <c r="J19" s="12"/>
      <c r="K19" s="8" t="s">
        <v>1</v>
      </c>
      <c r="L19" s="91">
        <f t="shared" si="9"/>
        <v>0</v>
      </c>
      <c r="M19" s="91">
        <f t="shared" si="10"/>
        <v>0</v>
      </c>
      <c r="N19" s="91">
        <f t="shared" si="11"/>
        <v>0</v>
      </c>
      <c r="O19" s="91">
        <f t="shared" si="12"/>
        <v>0</v>
      </c>
      <c r="P19" s="92">
        <f t="shared" si="13"/>
        <v>0</v>
      </c>
      <c r="Q19" s="92">
        <f t="shared" si="14"/>
        <v>0</v>
      </c>
      <c r="R19" s="92">
        <f t="shared" si="15"/>
        <v>0</v>
      </c>
      <c r="S19" s="93">
        <f t="shared" si="16"/>
        <v>0</v>
      </c>
      <c r="U19" s="95">
        <f t="shared" si="17"/>
        <v>0</v>
      </c>
      <c r="V19" s="23"/>
      <c r="W19" s="95">
        <f t="shared" si="0"/>
        <v>0</v>
      </c>
      <c r="X19" s="95">
        <f t="shared" si="0"/>
        <v>0</v>
      </c>
      <c r="Y19" s="95">
        <f>IF(W19="Elsykkel",10,VLOOKUP(X19,Inndata!$B$5:$D$9,3,FALSE))</f>
        <v>0</v>
      </c>
      <c r="Z19" s="23"/>
      <c r="AA19" s="95">
        <f t="shared" si="1"/>
        <v>0</v>
      </c>
      <c r="AB19" s="95">
        <f t="shared" si="18"/>
        <v>0</v>
      </c>
      <c r="AC19" s="23"/>
      <c r="AD19" s="95">
        <f t="shared" si="19"/>
        <v>0</v>
      </c>
      <c r="AE19" s="23"/>
      <c r="AF19" s="26">
        <f t="shared" si="2"/>
        <v>0</v>
      </c>
      <c r="AG19" s="26">
        <f t="shared" si="2"/>
        <v>0</v>
      </c>
      <c r="AH19" s="26">
        <f>IF(AG19=0,0,VLOOKUP(LEFT(AG19,3),Inndata!$B$21:$C$32,2,FALSE))</f>
        <v>0</v>
      </c>
      <c r="AI19" s="26">
        <f t="shared" si="20"/>
        <v>0</v>
      </c>
      <c r="AJ19" s="26">
        <f t="shared" si="3"/>
        <v>0</v>
      </c>
      <c r="AK19" s="26">
        <f>IF(AJ19=0,0,VLOOKUP(LEFT(AJ19,3),Inndata!$B$21:$C$32,2,FALSE))</f>
        <v>0</v>
      </c>
      <c r="AL19" s="26">
        <f t="shared" si="21"/>
        <v>0</v>
      </c>
      <c r="AM19" s="23"/>
      <c r="AN19" s="95">
        <f>IF(AF19="Ja",Inndata!$F$17,IF(OR(AH19=0,AK19=0),0,(AL19-AI19)*12+(AK19-AH19)))</f>
        <v>0</v>
      </c>
      <c r="AO19" s="95">
        <f t="shared" si="22"/>
        <v>0</v>
      </c>
      <c r="AP19" s="47">
        <f t="shared" si="23"/>
        <v>0</v>
      </c>
      <c r="AQ19" s="23"/>
      <c r="AR19" s="126">
        <f t="shared" si="24"/>
        <v>0</v>
      </c>
      <c r="AT19" s="120"/>
      <c r="BC19" s="81"/>
      <c r="BD19" s="84">
        <f t="shared" si="4"/>
        <v>0</v>
      </c>
      <c r="BE19" s="84">
        <f t="shared" si="5"/>
        <v>0</v>
      </c>
      <c r="BF19" s="84">
        <f t="shared" si="6"/>
        <v>0</v>
      </c>
      <c r="BG19" s="84">
        <f t="shared" si="7"/>
        <v>0</v>
      </c>
      <c r="BH19" s="84">
        <f t="shared" si="8"/>
        <v>0</v>
      </c>
    </row>
    <row r="20" spans="2:60" ht="17.399999999999999" customHeight="1" x14ac:dyDescent="0.4">
      <c r="B20" s="124"/>
      <c r="C20" s="124"/>
      <c r="D20" s="124"/>
      <c r="E20" s="5"/>
      <c r="F20" s="124"/>
      <c r="G20" s="124"/>
      <c r="H20" s="124"/>
      <c r="I20" s="121"/>
      <c r="J20" s="125"/>
      <c r="K20" s="8" t="s">
        <v>1</v>
      </c>
      <c r="L20" s="91">
        <f t="shared" si="9"/>
        <v>0</v>
      </c>
      <c r="M20" s="91">
        <f t="shared" si="10"/>
        <v>0</v>
      </c>
      <c r="N20" s="91">
        <f t="shared" si="11"/>
        <v>0</v>
      </c>
      <c r="O20" s="91">
        <f t="shared" si="12"/>
        <v>0</v>
      </c>
      <c r="P20" s="92">
        <f t="shared" si="13"/>
        <v>0</v>
      </c>
      <c r="Q20" s="92">
        <f t="shared" si="14"/>
        <v>0</v>
      </c>
      <c r="R20" s="92">
        <f t="shared" si="15"/>
        <v>0</v>
      </c>
      <c r="S20" s="93">
        <f t="shared" si="16"/>
        <v>0</v>
      </c>
      <c r="U20" s="124">
        <f t="shared" si="17"/>
        <v>0</v>
      </c>
      <c r="V20" s="23"/>
      <c r="W20" s="124">
        <f t="shared" si="0"/>
        <v>0</v>
      </c>
      <c r="X20" s="124">
        <f t="shared" si="0"/>
        <v>0</v>
      </c>
      <c r="Y20" s="124">
        <f>IF(W20="Elsykkel",10,VLOOKUP(X20,Inndata!$B$5:$D$9,3,FALSE))</f>
        <v>0</v>
      </c>
      <c r="Z20" s="23"/>
      <c r="AA20" s="124">
        <f t="shared" si="1"/>
        <v>0</v>
      </c>
      <c r="AB20" s="124">
        <f t="shared" si="18"/>
        <v>0</v>
      </c>
      <c r="AC20" s="23"/>
      <c r="AD20" s="124">
        <f t="shared" si="19"/>
        <v>0</v>
      </c>
      <c r="AE20" s="23"/>
      <c r="AF20" s="25">
        <f t="shared" si="2"/>
        <v>0</v>
      </c>
      <c r="AG20" s="25">
        <f t="shared" si="2"/>
        <v>0</v>
      </c>
      <c r="AH20" s="25">
        <f>IF(AG20=0,0,VLOOKUP(LEFT(AG20,3),Inndata!$B$21:$C$32,2,FALSE))</f>
        <v>0</v>
      </c>
      <c r="AI20" s="25">
        <f t="shared" si="20"/>
        <v>0</v>
      </c>
      <c r="AJ20" s="25">
        <f t="shared" si="3"/>
        <v>0</v>
      </c>
      <c r="AK20" s="25">
        <f>IF(AJ20=0,0,VLOOKUP(LEFT(AJ20,3),Inndata!$B$21:$C$32,2,FALSE))</f>
        <v>0</v>
      </c>
      <c r="AL20" s="25">
        <f t="shared" si="21"/>
        <v>0</v>
      </c>
      <c r="AM20" s="23"/>
      <c r="AN20" s="124">
        <f>IF(AF20="Ja",Inndata!$F$17,IF(OR(AH20=0,AK20=0),0,(AL20-AI20)*12+(AK20-AH20)))</f>
        <v>0</v>
      </c>
      <c r="AO20" s="124">
        <f t="shared" si="22"/>
        <v>0</v>
      </c>
      <c r="AP20" s="46">
        <f t="shared" si="23"/>
        <v>0</v>
      </c>
      <c r="AQ20" s="23"/>
      <c r="AR20" s="48">
        <f t="shared" si="24"/>
        <v>0</v>
      </c>
      <c r="AT20" s="120"/>
      <c r="BC20" s="81"/>
      <c r="BD20" s="84">
        <f t="shared" si="4"/>
        <v>0</v>
      </c>
      <c r="BE20" s="84">
        <f t="shared" si="5"/>
        <v>0</v>
      </c>
      <c r="BF20" s="84">
        <f t="shared" si="6"/>
        <v>0</v>
      </c>
      <c r="BG20" s="84">
        <f t="shared" si="7"/>
        <v>0</v>
      </c>
      <c r="BH20" s="84">
        <f t="shared" si="8"/>
        <v>0</v>
      </c>
    </row>
    <row r="21" spans="2:60" ht="17.399999999999999" customHeight="1" x14ac:dyDescent="0.4">
      <c r="B21" s="95"/>
      <c r="C21" s="95"/>
      <c r="D21" s="95"/>
      <c r="E21" s="13"/>
      <c r="F21" s="95"/>
      <c r="G21" s="95"/>
      <c r="H21" s="95"/>
      <c r="I21" s="14"/>
      <c r="J21" s="12"/>
      <c r="K21" s="8" t="s">
        <v>1</v>
      </c>
      <c r="L21" s="91">
        <f t="shared" si="9"/>
        <v>0</v>
      </c>
      <c r="M21" s="91">
        <f t="shared" si="10"/>
        <v>0</v>
      </c>
      <c r="N21" s="91">
        <f t="shared" si="11"/>
        <v>0</v>
      </c>
      <c r="O21" s="91">
        <f t="shared" si="12"/>
        <v>0</v>
      </c>
      <c r="P21" s="92">
        <f t="shared" si="13"/>
        <v>0</v>
      </c>
      <c r="Q21" s="92">
        <f t="shared" si="14"/>
        <v>0</v>
      </c>
      <c r="R21" s="92">
        <f t="shared" si="15"/>
        <v>0</v>
      </c>
      <c r="S21" s="93">
        <f t="shared" si="16"/>
        <v>0</v>
      </c>
      <c r="U21" s="95">
        <f t="shared" si="17"/>
        <v>0</v>
      </c>
      <c r="V21" s="23"/>
      <c r="W21" s="95">
        <f t="shared" si="0"/>
        <v>0</v>
      </c>
      <c r="X21" s="95">
        <f t="shared" si="0"/>
        <v>0</v>
      </c>
      <c r="Y21" s="95">
        <f>IF(W21="Elsykkel",10,VLOOKUP(X21,Inndata!$B$5:$D$9,3,FALSE))</f>
        <v>0</v>
      </c>
      <c r="Z21" s="23"/>
      <c r="AA21" s="95">
        <f t="shared" si="1"/>
        <v>0</v>
      </c>
      <c r="AB21" s="95">
        <f t="shared" si="18"/>
        <v>0</v>
      </c>
      <c r="AC21" s="23"/>
      <c r="AD21" s="95">
        <f t="shared" si="19"/>
        <v>0</v>
      </c>
      <c r="AE21" s="23"/>
      <c r="AF21" s="26">
        <f t="shared" si="2"/>
        <v>0</v>
      </c>
      <c r="AG21" s="26">
        <f t="shared" si="2"/>
        <v>0</v>
      </c>
      <c r="AH21" s="26">
        <f>IF(AG21=0,0,VLOOKUP(LEFT(AG21,3),Inndata!$B$21:$C$32,2,FALSE))</f>
        <v>0</v>
      </c>
      <c r="AI21" s="26">
        <f t="shared" si="20"/>
        <v>0</v>
      </c>
      <c r="AJ21" s="26">
        <f t="shared" si="3"/>
        <v>0</v>
      </c>
      <c r="AK21" s="26">
        <f>IF(AJ21=0,0,VLOOKUP(LEFT(AJ21,3),Inndata!$B$21:$C$32,2,FALSE))</f>
        <v>0</v>
      </c>
      <c r="AL21" s="26">
        <f t="shared" si="21"/>
        <v>0</v>
      </c>
      <c r="AM21" s="23"/>
      <c r="AN21" s="95">
        <f>IF(AF21="Ja",Inndata!$F$17,IF(OR(AH21=0,AK21=0),0,(AL21-AI21)*12+(AK21-AH21)))</f>
        <v>0</v>
      </c>
      <c r="AO21" s="95">
        <f t="shared" si="22"/>
        <v>0</v>
      </c>
      <c r="AP21" s="47">
        <f t="shared" si="23"/>
        <v>0</v>
      </c>
      <c r="AQ21" s="23"/>
      <c r="AR21" s="126">
        <f t="shared" si="24"/>
        <v>0</v>
      </c>
      <c r="AT21" s="120"/>
      <c r="BC21" s="81"/>
      <c r="BD21" s="84">
        <f t="shared" si="4"/>
        <v>0</v>
      </c>
      <c r="BE21" s="84">
        <f t="shared" si="5"/>
        <v>0</v>
      </c>
      <c r="BF21" s="84">
        <f t="shared" si="6"/>
        <v>0</v>
      </c>
      <c r="BG21" s="84">
        <f t="shared" si="7"/>
        <v>0</v>
      </c>
      <c r="BH21" s="84">
        <f t="shared" si="8"/>
        <v>0</v>
      </c>
    </row>
    <row r="22" spans="2:60" ht="17.399999999999999" customHeight="1" x14ac:dyDescent="0.4">
      <c r="G22" s="151" t="s">
        <v>1</v>
      </c>
      <c r="H22" s="151"/>
      <c r="J22" s="29"/>
      <c r="K22" s="7"/>
      <c r="L22" s="29"/>
      <c r="AT22" s="120"/>
    </row>
    <row r="23" spans="2:60" ht="17.399999999999999" customHeight="1" x14ac:dyDescent="0.4">
      <c r="G23" s="30"/>
      <c r="J23" s="29"/>
      <c r="K23" s="7"/>
      <c r="L23" s="29"/>
      <c r="AM23" s="117"/>
      <c r="AN23" s="43"/>
      <c r="AO23" s="41" t="s">
        <v>47</v>
      </c>
      <c r="AR23" s="45" t="s">
        <v>61</v>
      </c>
      <c r="AT23" s="120"/>
    </row>
    <row r="24" spans="2:60" ht="17.399999999999999" customHeight="1" x14ac:dyDescent="0.4">
      <c r="C24" s="119"/>
      <c r="D24" s="71"/>
      <c r="E24" s="71"/>
      <c r="G24" s="30"/>
      <c r="J24" s="29"/>
      <c r="K24" s="7"/>
      <c r="L24" s="29"/>
      <c r="AN24" s="44"/>
      <c r="AO24" s="113">
        <f>SUM(AO12:AO21)</f>
        <v>0</v>
      </c>
      <c r="AR24" s="49">
        <f>SUM(AR12:AR21)</f>
        <v>0</v>
      </c>
      <c r="AT24" s="120"/>
    </row>
    <row r="25" spans="2:60" ht="17.399999999999999" customHeight="1" x14ac:dyDescent="0.4">
      <c r="C25" s="119"/>
      <c r="D25" s="71"/>
      <c r="E25" s="71"/>
      <c r="G25" s="30"/>
      <c r="J25" s="29"/>
      <c r="K25" s="7"/>
      <c r="L25" s="29"/>
      <c r="AT25" s="120"/>
    </row>
    <row r="26" spans="2:60" ht="17.399999999999999" customHeight="1" x14ac:dyDescent="0.4">
      <c r="C26" s="119"/>
      <c r="D26" s="71"/>
      <c r="E26" s="71"/>
      <c r="G26" s="30"/>
      <c r="J26" s="29"/>
      <c r="K26" s="7"/>
      <c r="L26" s="29"/>
      <c r="AT26" s="120"/>
    </row>
    <row r="27" spans="2:60" ht="17.399999999999999" customHeight="1" x14ac:dyDescent="0.4">
      <c r="C27" s="119"/>
      <c r="D27" s="71"/>
      <c r="E27" s="71"/>
      <c r="G27" s="30"/>
      <c r="J27" s="29"/>
      <c r="K27" s="7"/>
      <c r="L27" s="29"/>
      <c r="AT27" s="120"/>
    </row>
    <row r="28" spans="2:60" ht="17.399999999999999" customHeight="1" x14ac:dyDescent="0.4">
      <c r="G28" s="30"/>
      <c r="J28" s="29"/>
      <c r="K28" s="7"/>
      <c r="L28" s="29"/>
      <c r="AT28" s="120"/>
    </row>
    <row r="29" spans="2:60" ht="17.399999999999999" customHeight="1" x14ac:dyDescent="0.4">
      <c r="G29" s="30"/>
      <c r="J29" s="29"/>
      <c r="K29" s="7"/>
      <c r="L29" s="29"/>
      <c r="AT29" s="120"/>
    </row>
    <row r="30" spans="2:60" ht="17.399999999999999" customHeight="1" x14ac:dyDescent="0.4">
      <c r="AT30" s="120"/>
    </row>
    <row r="31" spans="2:60" ht="17.399999999999999" customHeight="1" x14ac:dyDescent="0.4">
      <c r="AT31" s="120"/>
    </row>
    <row r="32" spans="2:60" ht="17.399999999999999" customHeight="1" x14ac:dyDescent="0.4">
      <c r="AT32" s="120"/>
    </row>
    <row r="33" spans="46:46" ht="17.399999999999999" customHeight="1" x14ac:dyDescent="0.4">
      <c r="AT33" s="120"/>
    </row>
    <row r="34" spans="46:46" ht="17.399999999999999" customHeight="1" x14ac:dyDescent="0.4">
      <c r="AT34" s="118"/>
    </row>
    <row r="35" spans="46:46" ht="17.399999999999999" customHeight="1" x14ac:dyDescent="0.4">
      <c r="AT35" s="118"/>
    </row>
    <row r="36" spans="46:46" ht="17.399999999999999" customHeight="1" x14ac:dyDescent="0.4">
      <c r="AT36" s="118"/>
    </row>
  </sheetData>
  <mergeCells count="6">
    <mergeCell ref="G22:H22"/>
    <mergeCell ref="B3:J3"/>
    <mergeCell ref="C5:D5"/>
    <mergeCell ref="L8:S10"/>
    <mergeCell ref="BD10:BH10"/>
    <mergeCell ref="L11:S11"/>
  </mergeCells>
  <conditionalFormatting sqref="U12:U21">
    <cfRule type="expression" dxfId="167" priority="21">
      <formula>B12=0</formula>
    </cfRule>
  </conditionalFormatting>
  <conditionalFormatting sqref="W12:W21">
    <cfRule type="expression" dxfId="166" priority="20">
      <formula>C12=0</formula>
    </cfRule>
  </conditionalFormatting>
  <conditionalFormatting sqref="X12:X21">
    <cfRule type="expression" dxfId="165" priority="19">
      <formula>D12=0</formula>
    </cfRule>
  </conditionalFormatting>
  <conditionalFormatting sqref="Y12:Y21">
    <cfRule type="expression" dxfId="164" priority="18">
      <formula>W12=0</formula>
    </cfRule>
  </conditionalFormatting>
  <conditionalFormatting sqref="AA12:AA21">
    <cfRule type="expression" dxfId="163" priority="17">
      <formula>E12=0</formula>
    </cfRule>
  </conditionalFormatting>
  <conditionalFormatting sqref="AB12:AB21">
    <cfRule type="expression" dxfId="162" priority="16">
      <formula>AA12=0</formula>
    </cfRule>
  </conditionalFormatting>
  <conditionalFormatting sqref="AD12:AD21">
    <cfRule type="expression" dxfId="161" priority="15">
      <formula>W12=0</formula>
    </cfRule>
  </conditionalFormatting>
  <conditionalFormatting sqref="AF12:AF21">
    <cfRule type="expression" dxfId="160" priority="14">
      <formula>F12=0</formula>
    </cfRule>
  </conditionalFormatting>
  <conditionalFormatting sqref="AG12:AG21">
    <cfRule type="expression" dxfId="159" priority="13">
      <formula>G12=0</formula>
    </cfRule>
  </conditionalFormatting>
  <conditionalFormatting sqref="AH12:AI21">
    <cfRule type="expression" dxfId="158" priority="12">
      <formula>AG12=0</formula>
    </cfRule>
  </conditionalFormatting>
  <conditionalFormatting sqref="AJ12:AJ21">
    <cfRule type="expression" dxfId="157" priority="11">
      <formula>H12=0</formula>
    </cfRule>
  </conditionalFormatting>
  <conditionalFormatting sqref="AK12:AL21">
    <cfRule type="expression" dxfId="156" priority="10">
      <formula>AJ12=0</formula>
    </cfRule>
  </conditionalFormatting>
  <conditionalFormatting sqref="AR12:AR21">
    <cfRule type="expression" dxfId="155" priority="9">
      <formula>AF12=0</formula>
    </cfRule>
  </conditionalFormatting>
  <conditionalFormatting sqref="BD12:BH21 AW13:BA14 AW11:BA11">
    <cfRule type="cellIs" dxfId="154" priority="8" operator="equal">
      <formula>0</formula>
    </cfRule>
  </conditionalFormatting>
  <conditionalFormatting sqref="S12:S21">
    <cfRule type="containsText" dxfId="153" priority="5" operator="containsText" text="OK">
      <formula>NOT(ISERROR(SEARCH("OK",S12)))</formula>
    </cfRule>
    <cfRule type="containsText" dxfId="152" priority="6" operator="containsText" text="FEIL">
      <formula>NOT(ISERROR(SEARCH("FEIL",S12)))</formula>
    </cfRule>
    <cfRule type="cellIs" dxfId="151" priority="7" operator="equal">
      <formula>0</formula>
    </cfRule>
  </conditionalFormatting>
  <conditionalFormatting sqref="AN12:AN21">
    <cfRule type="expression" dxfId="150" priority="4">
      <formula>AF12=0</formula>
    </cfRule>
  </conditionalFormatting>
  <conditionalFormatting sqref="AO12:AO21">
    <cfRule type="expression" dxfId="149" priority="3">
      <formula>AF12=0</formula>
    </cfRule>
  </conditionalFormatting>
  <conditionalFormatting sqref="AP12:AP21">
    <cfRule type="expression" dxfId="148" priority="2">
      <formula>AF12=0</formula>
    </cfRule>
  </conditionalFormatting>
  <conditionalFormatting sqref="C5:D5">
    <cfRule type="containsText" dxfId="147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17" customWidth="1"/>
    <col min="2" max="2" width="20.88671875" style="117" customWidth="1"/>
    <col min="3" max="3" width="20" style="117" customWidth="1"/>
    <col min="4" max="4" width="26.5546875" style="117" customWidth="1"/>
    <col min="5" max="5" width="17.109375" style="117" customWidth="1"/>
    <col min="6" max="6" width="20" style="117" customWidth="1"/>
    <col min="7" max="8" width="11.44140625" style="117" customWidth="1"/>
    <col min="9" max="9" width="57" style="117" customWidth="1"/>
    <col min="10" max="10" width="67.33203125" style="117" customWidth="1"/>
    <col min="11" max="11" width="11.44140625" style="117" customWidth="1"/>
    <col min="12" max="18" width="2.109375" style="117" customWidth="1"/>
    <col min="19" max="19" width="6.44140625" style="117" customWidth="1"/>
    <col min="20" max="20" width="1.33203125" style="117" customWidth="1"/>
    <col min="21" max="21" width="11.109375" style="117" customWidth="1"/>
    <col min="22" max="22" width="1.33203125" style="119" customWidth="1"/>
    <col min="23" max="23" width="11.33203125" style="117" customWidth="1"/>
    <col min="24" max="24" width="26.88671875" style="117" customWidth="1"/>
    <col min="25" max="25" width="11.33203125" style="117" customWidth="1"/>
    <col min="26" max="26" width="1.33203125" style="119" customWidth="1"/>
    <col min="27" max="27" width="11.109375" style="117" customWidth="1"/>
    <col min="28" max="28" width="11.33203125" style="117" customWidth="1"/>
    <col min="29" max="29" width="1.33203125" style="119" customWidth="1"/>
    <col min="30" max="30" width="15.5546875" style="117" customWidth="1"/>
    <col min="31" max="31" width="1.33203125" style="119" customWidth="1"/>
    <col min="32" max="32" width="18.88671875" style="117" customWidth="1"/>
    <col min="33" max="33" width="11.33203125" style="117" customWidth="1"/>
    <col min="34" max="35" width="8.5546875" style="117" customWidth="1"/>
    <col min="36" max="36" width="11.44140625" style="117"/>
    <col min="37" max="38" width="8.5546875" style="117" customWidth="1"/>
    <col min="39" max="39" width="1" style="119" customWidth="1"/>
    <col min="40" max="42" width="11.33203125" style="117" customWidth="1"/>
    <col min="43" max="43" width="1.33203125" style="118" customWidth="1"/>
    <col min="44" max="44" width="14.44140625" style="117" customWidth="1"/>
    <col min="45" max="45" width="11.44140625" style="117"/>
    <col min="46" max="46" width="1.44140625" style="117" customWidth="1"/>
    <col min="47" max="47" width="11.44140625" style="118" customWidth="1"/>
    <col min="48" max="48" width="48.33203125" style="117" customWidth="1"/>
    <col min="49" max="53" width="22.6640625" style="117" customWidth="1"/>
    <col min="54" max="54" width="16.5546875" style="117" customWidth="1"/>
    <col min="55" max="55" width="11.109375" style="78" customWidth="1"/>
    <col min="56" max="59" width="11.109375" style="114" hidden="1" customWidth="1"/>
    <col min="60" max="60" width="11.109375" style="78" hidden="1" customWidth="1"/>
    <col min="61" max="16384" width="11.44140625" style="117"/>
  </cols>
  <sheetData>
    <row r="1" spans="1:60" s="54" customFormat="1" ht="17.399999999999999" customHeight="1" x14ac:dyDescent="0.3">
      <c r="A1" s="52"/>
      <c r="B1" s="52" t="s">
        <v>64</v>
      </c>
      <c r="C1" s="52"/>
      <c r="D1" s="52"/>
      <c r="E1" s="52"/>
      <c r="F1" s="52"/>
      <c r="G1" s="52"/>
      <c r="H1" s="52"/>
      <c r="I1" s="52"/>
      <c r="J1" s="52"/>
      <c r="K1" s="52"/>
      <c r="L1" s="52" t="s">
        <v>64</v>
      </c>
      <c r="M1" s="52"/>
      <c r="N1" s="52"/>
      <c r="O1" s="52"/>
      <c r="P1" s="52"/>
      <c r="Q1" s="52"/>
      <c r="R1" s="52"/>
      <c r="S1" s="52"/>
      <c r="T1" s="52"/>
      <c r="U1" s="52"/>
      <c r="V1" s="53"/>
      <c r="W1" s="52"/>
      <c r="X1" s="52"/>
      <c r="Y1" s="52"/>
      <c r="Z1" s="53"/>
      <c r="AA1" s="52"/>
      <c r="AB1" s="52"/>
      <c r="AC1" s="53"/>
      <c r="AD1" s="52"/>
      <c r="AE1" s="53"/>
      <c r="AF1" s="52"/>
      <c r="AG1" s="52"/>
      <c r="AH1" s="52"/>
      <c r="AI1" s="52"/>
      <c r="AJ1" s="52"/>
      <c r="AK1" s="52"/>
      <c r="AL1" s="52"/>
      <c r="AM1" s="53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C1" s="79"/>
      <c r="BD1" s="79"/>
      <c r="BE1" s="79"/>
      <c r="BF1" s="79"/>
      <c r="BG1" s="79"/>
      <c r="BH1" s="79"/>
    </row>
    <row r="2" spans="1:60" ht="17.399999999999999" customHeight="1" x14ac:dyDescent="0.4">
      <c r="AT2" s="120"/>
    </row>
    <row r="3" spans="1:60" ht="30" customHeight="1" x14ac:dyDescent="0.4">
      <c r="B3" s="152" t="s">
        <v>14</v>
      </c>
      <c r="C3" s="152"/>
      <c r="D3" s="152"/>
      <c r="E3" s="152"/>
      <c r="F3" s="152"/>
      <c r="G3" s="152"/>
      <c r="H3" s="152"/>
      <c r="I3" s="152"/>
      <c r="J3" s="152"/>
      <c r="K3" s="31"/>
      <c r="L3" s="6"/>
      <c r="AT3" s="120"/>
    </row>
    <row r="4" spans="1:60" ht="17.399999999999999" customHeight="1" x14ac:dyDescent="0.4">
      <c r="B4" s="10"/>
      <c r="C4" s="10"/>
      <c r="D4" s="9"/>
      <c r="E4" s="140"/>
      <c r="F4" s="140"/>
      <c r="G4" s="140"/>
      <c r="H4" s="140"/>
      <c r="I4" s="140"/>
      <c r="J4" s="140"/>
      <c r="K4" s="31"/>
      <c r="L4" s="116" t="s">
        <v>68</v>
      </c>
      <c r="M4" s="122"/>
      <c r="N4" s="122"/>
      <c r="O4" s="122"/>
      <c r="P4" s="122"/>
      <c r="Q4" s="122"/>
      <c r="AT4" s="120"/>
    </row>
    <row r="5" spans="1:60" s="1" customFormat="1" ht="30" customHeight="1" x14ac:dyDescent="0.45">
      <c r="B5" s="51" t="s">
        <v>75</v>
      </c>
      <c r="C5" s="153" t="s">
        <v>16</v>
      </c>
      <c r="D5" s="154"/>
      <c r="E5" s="2"/>
      <c r="F5" s="108" t="s">
        <v>65</v>
      </c>
      <c r="G5" s="109">
        <f>AR24</f>
        <v>0</v>
      </c>
      <c r="H5" s="2"/>
      <c r="I5" s="2"/>
      <c r="J5" s="2"/>
      <c r="K5" s="3"/>
      <c r="L5" s="115" t="s">
        <v>70</v>
      </c>
      <c r="M5" s="122"/>
      <c r="N5" s="122"/>
      <c r="O5" s="122"/>
      <c r="P5" s="122"/>
      <c r="Q5" s="122"/>
      <c r="V5" s="20"/>
      <c r="Z5" s="20"/>
      <c r="AC5" s="20"/>
      <c r="AE5" s="20"/>
      <c r="AM5" s="20"/>
      <c r="AQ5" s="17"/>
      <c r="AT5" s="77"/>
      <c r="AU5" s="17"/>
      <c r="BC5" s="78"/>
      <c r="BD5" s="114"/>
      <c r="BE5" s="114"/>
      <c r="BF5" s="114"/>
      <c r="BG5" s="114"/>
      <c r="BH5" s="78"/>
    </row>
    <row r="6" spans="1:60" ht="17.399999999999999" customHeight="1" x14ac:dyDescent="0.4">
      <c r="B6" s="30"/>
      <c r="C6" s="30"/>
      <c r="D6" s="30"/>
      <c r="E6" s="30"/>
      <c r="F6" s="30"/>
      <c r="G6" s="30"/>
      <c r="H6" s="30"/>
      <c r="I6" s="30"/>
      <c r="J6" s="30"/>
      <c r="K6" s="7"/>
      <c r="L6" s="29"/>
      <c r="AT6" s="120"/>
    </row>
    <row r="7" spans="1:60" ht="17.399999999999999" customHeight="1" x14ac:dyDescent="0.4">
      <c r="B7" s="94" t="s">
        <v>15</v>
      </c>
      <c r="C7" s="30"/>
      <c r="D7" s="30"/>
      <c r="E7" s="30"/>
      <c r="F7" s="30"/>
      <c r="G7" s="30"/>
      <c r="H7" s="30"/>
      <c r="I7" s="30"/>
      <c r="J7" s="30"/>
      <c r="K7" s="7"/>
      <c r="L7" s="29"/>
      <c r="AP7" s="127"/>
      <c r="AT7" s="120"/>
      <c r="AV7" s="112" t="s">
        <v>56</v>
      </c>
      <c r="BD7" s="78"/>
    </row>
    <row r="8" spans="1:60" ht="17.399999999999999" customHeight="1" x14ac:dyDescent="0.4">
      <c r="B8" s="94" t="s">
        <v>86</v>
      </c>
      <c r="C8" s="30"/>
      <c r="D8" s="30"/>
      <c r="E8" s="30"/>
      <c r="F8" s="30"/>
      <c r="G8" s="30"/>
      <c r="H8" s="30"/>
      <c r="I8" s="30"/>
      <c r="J8" s="30"/>
      <c r="K8" s="7"/>
      <c r="L8" s="148" t="s">
        <v>66</v>
      </c>
      <c r="M8" s="148"/>
      <c r="N8" s="148"/>
      <c r="O8" s="148"/>
      <c r="P8" s="148"/>
      <c r="Q8" s="148"/>
      <c r="R8" s="148"/>
      <c r="S8" s="148"/>
      <c r="AT8" s="120"/>
      <c r="AV8" s="117" t="s">
        <v>55</v>
      </c>
    </row>
    <row r="9" spans="1:60" ht="17.399999999999999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7"/>
      <c r="L9" s="148"/>
      <c r="M9" s="148"/>
      <c r="N9" s="148"/>
      <c r="O9" s="148"/>
      <c r="P9" s="148"/>
      <c r="Q9" s="148"/>
      <c r="R9" s="148"/>
      <c r="S9" s="148"/>
      <c r="AT9" s="120"/>
      <c r="BC9" s="117"/>
      <c r="BD9" s="117"/>
      <c r="BE9" s="117"/>
      <c r="BF9" s="117"/>
      <c r="BG9" s="117"/>
      <c r="BH9" s="117"/>
    </row>
    <row r="10" spans="1:60" ht="17.399999999999999" customHeight="1" x14ac:dyDescent="0.4">
      <c r="B10" s="28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7"/>
      <c r="L10" s="149"/>
      <c r="M10" s="149"/>
      <c r="N10" s="149"/>
      <c r="O10" s="149"/>
      <c r="P10" s="149"/>
      <c r="Q10" s="149"/>
      <c r="R10" s="149"/>
      <c r="S10" s="149"/>
      <c r="U10" s="28">
        <v>1</v>
      </c>
      <c r="V10" s="21"/>
      <c r="W10" s="28">
        <v>2</v>
      </c>
      <c r="X10" s="28">
        <v>3</v>
      </c>
      <c r="Y10" s="28"/>
      <c r="Z10" s="21"/>
      <c r="AA10" s="28">
        <v>4</v>
      </c>
      <c r="AB10" s="28"/>
      <c r="AC10" s="21"/>
      <c r="AD10" s="28"/>
      <c r="AE10" s="21"/>
      <c r="AF10" s="28">
        <v>5</v>
      </c>
      <c r="AG10" s="28">
        <v>6</v>
      </c>
      <c r="AH10" s="28"/>
      <c r="AI10" s="28"/>
      <c r="AJ10" s="28">
        <v>7</v>
      </c>
      <c r="AK10" s="28"/>
      <c r="AL10" s="28"/>
      <c r="AM10" s="21"/>
      <c r="AN10" s="28"/>
      <c r="AO10" s="28"/>
      <c r="AP10" s="28"/>
      <c r="AQ10" s="18"/>
      <c r="AR10" s="28"/>
      <c r="AT10" s="120"/>
      <c r="AW10" s="86" t="s">
        <v>18</v>
      </c>
      <c r="AX10" s="87" t="s">
        <v>57</v>
      </c>
      <c r="AY10" s="87" t="str">
        <f>Inndata!$B$6</f>
        <v>Biogass</v>
      </c>
      <c r="AZ10" s="87" t="s">
        <v>58</v>
      </c>
      <c r="BA10" s="87" t="s">
        <v>59</v>
      </c>
      <c r="BD10" s="150" t="s">
        <v>54</v>
      </c>
      <c r="BE10" s="150"/>
      <c r="BF10" s="150"/>
      <c r="BG10" s="150"/>
      <c r="BH10" s="150"/>
    </row>
    <row r="11" spans="1:60" ht="48" customHeight="1" x14ac:dyDescent="0.4">
      <c r="B11" s="32" t="s">
        <v>4</v>
      </c>
      <c r="C11" s="33" t="s">
        <v>7</v>
      </c>
      <c r="D11" s="33" t="s">
        <v>8</v>
      </c>
      <c r="E11" s="33" t="s">
        <v>9</v>
      </c>
      <c r="F11" s="33" t="s">
        <v>10</v>
      </c>
      <c r="G11" s="32" t="s">
        <v>11</v>
      </c>
      <c r="H11" s="32" t="s">
        <v>12</v>
      </c>
      <c r="I11" s="34" t="s">
        <v>5</v>
      </c>
      <c r="J11" s="34" t="s">
        <v>6</v>
      </c>
      <c r="K11" s="7"/>
      <c r="L11" s="155" t="s">
        <v>67</v>
      </c>
      <c r="M11" s="156"/>
      <c r="N11" s="156"/>
      <c r="O11" s="156"/>
      <c r="P11" s="156"/>
      <c r="Q11" s="156"/>
      <c r="R11" s="156"/>
      <c r="S11" s="157"/>
      <c r="U11" s="32" t="s">
        <v>4</v>
      </c>
      <c r="V11" s="22"/>
      <c r="W11" s="32" t="s">
        <v>7</v>
      </c>
      <c r="X11" s="32" t="s">
        <v>8</v>
      </c>
      <c r="Y11" s="36" t="s">
        <v>49</v>
      </c>
      <c r="Z11" s="22"/>
      <c r="AA11" s="32" t="s">
        <v>23</v>
      </c>
      <c r="AB11" s="36" t="s">
        <v>48</v>
      </c>
      <c r="AC11" s="22"/>
      <c r="AD11" s="36" t="s">
        <v>24</v>
      </c>
      <c r="AE11" s="22"/>
      <c r="AF11" s="32" t="s">
        <v>10</v>
      </c>
      <c r="AG11" s="32" t="s">
        <v>11</v>
      </c>
      <c r="AH11" s="36" t="s">
        <v>42</v>
      </c>
      <c r="AI11" s="36" t="s">
        <v>43</v>
      </c>
      <c r="AJ11" s="32" t="s">
        <v>12</v>
      </c>
      <c r="AK11" s="36" t="s">
        <v>45</v>
      </c>
      <c r="AL11" s="36" t="s">
        <v>46</v>
      </c>
      <c r="AM11" s="22"/>
      <c r="AN11" s="36" t="s">
        <v>25</v>
      </c>
      <c r="AO11" s="36" t="s">
        <v>26</v>
      </c>
      <c r="AP11" s="36" t="s">
        <v>27</v>
      </c>
      <c r="AQ11" s="22"/>
      <c r="AR11" s="36" t="s">
        <v>69</v>
      </c>
      <c r="AT11" s="120"/>
      <c r="AV11" s="88" t="s">
        <v>60</v>
      </c>
      <c r="AW11" s="89">
        <f>SUM(BD12:BD21)</f>
        <v>0</v>
      </c>
      <c r="AX11" s="89">
        <f>SUM(BE12:BE21)</f>
        <v>0</v>
      </c>
      <c r="AY11" s="89">
        <f>SUM(BF12:BF21)</f>
        <v>0</v>
      </c>
      <c r="AZ11" s="89">
        <f>SUM(BG12:BG21)</f>
        <v>0</v>
      </c>
      <c r="BA11" s="89">
        <f>SUM(BH12:BH21)</f>
        <v>0</v>
      </c>
      <c r="BC11" s="81"/>
      <c r="BD11" s="82" t="s">
        <v>18</v>
      </c>
      <c r="BE11" s="83" t="str">
        <f>Inndata!$B$5</f>
        <v>Batterielektrisk / hydrogen</v>
      </c>
      <c r="BF11" s="83" t="str">
        <f>Inndata!$B$6</f>
        <v>Biogass</v>
      </c>
      <c r="BG11" s="83" t="str">
        <f>Inndata!$B$7</f>
        <v>HVO / biodiesel / bioetanol</v>
      </c>
      <c r="BH11" s="83" t="str">
        <f>Inndata!$B$8</f>
        <v>Diesel / bensin / naturgass</v>
      </c>
    </row>
    <row r="12" spans="1:60" ht="17.399999999999999" customHeight="1" x14ac:dyDescent="0.4">
      <c r="B12" s="124"/>
      <c r="C12" s="124"/>
      <c r="D12" s="124"/>
      <c r="E12" s="5"/>
      <c r="F12" s="124"/>
      <c r="G12" s="124"/>
      <c r="H12" s="124"/>
      <c r="I12" s="121"/>
      <c r="J12" s="125"/>
      <c r="K12" s="8" t="s">
        <v>1</v>
      </c>
      <c r="L12" s="91">
        <f>IF(B12&gt;0,1,0)</f>
        <v>0</v>
      </c>
      <c r="M12" s="91">
        <f>IF(C12=0,0,1)</f>
        <v>0</v>
      </c>
      <c r="N12" s="91">
        <f>IF(C12="Elsykkel",1,IF(D12=0,0,1))</f>
        <v>0</v>
      </c>
      <c r="O12" s="91">
        <f>IF(F12=0,0,1)</f>
        <v>0</v>
      </c>
      <c r="P12" s="92">
        <f>IF(AND(F12=0,G12=0),0,IF(AND(F12="Nei",G12=0),0,1))</f>
        <v>0</v>
      </c>
      <c r="Q12" s="92">
        <f>IF(AND(F12=0,G12=0),0,IF(AND(F12="Nei",H12=0),0,1))</f>
        <v>0</v>
      </c>
      <c r="R12" s="92">
        <f>SUM(L12:Q12)</f>
        <v>0</v>
      </c>
      <c r="S12" s="93">
        <f>IF(R12=6,"OK",IF(R12=0,0,"FEIL"))</f>
        <v>0</v>
      </c>
      <c r="U12" s="124">
        <f>B12</f>
        <v>0</v>
      </c>
      <c r="V12" s="24"/>
      <c r="W12" s="124">
        <f t="shared" ref="W12:X21" si="0">C12</f>
        <v>0</v>
      </c>
      <c r="X12" s="124">
        <f t="shared" si="0"/>
        <v>0</v>
      </c>
      <c r="Y12" s="123">
        <f>IF(W12="Elsykkel",10,VLOOKUP(X12,Inndata!$B$5:$D$9,3,FALSE))</f>
        <v>0</v>
      </c>
      <c r="Z12" s="23"/>
      <c r="AA12" s="124">
        <f t="shared" ref="AA12:AA21" si="1">E12</f>
        <v>0</v>
      </c>
      <c r="AB12" s="124">
        <f>IF(AA12=0,0,IF(AA12="Nei",0,1))</f>
        <v>0</v>
      </c>
      <c r="AC12" s="23"/>
      <c r="AD12" s="124">
        <f>IF(Y12+AB12&gt;10,10,Y12+AB12)</f>
        <v>0</v>
      </c>
      <c r="AE12" s="23"/>
      <c r="AF12" s="25">
        <f t="shared" ref="AF12:AG21" si="2">F12</f>
        <v>0</v>
      </c>
      <c r="AG12" s="25">
        <f t="shared" si="2"/>
        <v>0</v>
      </c>
      <c r="AH12" s="25">
        <f>IF(AG12=0,0,VLOOKUP(LEFT(AG12,3),Inndata!$B$21:$C$32,2,FALSE))</f>
        <v>0</v>
      </c>
      <c r="AI12" s="25">
        <f>IF(AG12=0,0,MID(AG12,6,4))</f>
        <v>0</v>
      </c>
      <c r="AJ12" s="25">
        <f t="shared" ref="AJ12:AJ21" si="3">H12</f>
        <v>0</v>
      </c>
      <c r="AK12" s="25">
        <f>IF(AJ12=0,0,VLOOKUP(LEFT(AJ12,3),Inndata!$B$21:$C$32,2,FALSE))</f>
        <v>0</v>
      </c>
      <c r="AL12" s="25">
        <f>IF(AJ12=0,0,MID(AJ12,6,4))</f>
        <v>0</v>
      </c>
      <c r="AM12" s="23"/>
      <c r="AN12" s="124">
        <f>IF(AF12="Ja",Inndata!$F$17,IF(OR(AH12=0,AK12=0),0,(AL12-AI12)*12+(AK12-AH12)))</f>
        <v>0</v>
      </c>
      <c r="AO12" s="124">
        <f>U12*AN12</f>
        <v>0</v>
      </c>
      <c r="AP12" s="46">
        <f>IF(AN12=0,0,AO12/$AO$24)</f>
        <v>0</v>
      </c>
      <c r="AQ12" s="23"/>
      <c r="AR12" s="48">
        <f>AD12*AP12</f>
        <v>0</v>
      </c>
      <c r="AT12" s="120"/>
      <c r="BC12" s="81"/>
      <c r="BD12" s="84">
        <f t="shared" ref="BD12:BD21" si="4">IF(W12=$BD$11,AP12,0)</f>
        <v>0</v>
      </c>
      <c r="BE12" s="84">
        <f t="shared" ref="BE12:BE21" si="5">IF(W12=$BD$11,0,IF(X12=$BE$11,AP12,0))</f>
        <v>0</v>
      </c>
      <c r="BF12" s="84">
        <f t="shared" ref="BF12:BF21" si="6">IF(W12=$BD$11,0,IF(X12=$BF$11,AP12,0))</f>
        <v>0</v>
      </c>
      <c r="BG12" s="84">
        <f t="shared" ref="BG12:BG21" si="7">IF(W12=$BD$11,0,IF(X12=$BG$11,AP12,0))</f>
        <v>0</v>
      </c>
      <c r="BH12" s="84">
        <f t="shared" ref="BH12:BH21" si="8">IF(W12=$BD$11,0,IF(X12=$BH$11,AP12,0))</f>
        <v>0</v>
      </c>
    </row>
    <row r="13" spans="1:60" ht="17.399999999999999" customHeight="1" x14ac:dyDescent="0.4">
      <c r="B13" s="95"/>
      <c r="C13" s="95"/>
      <c r="D13" s="95"/>
      <c r="E13" s="13"/>
      <c r="F13" s="95"/>
      <c r="G13" s="95"/>
      <c r="H13" s="95"/>
      <c r="I13" s="14"/>
      <c r="J13" s="12"/>
      <c r="K13" s="8" t="s">
        <v>1</v>
      </c>
      <c r="L13" s="91">
        <f t="shared" ref="L13:L21" si="9">IF(B13&gt;0,1,0)</f>
        <v>0</v>
      </c>
      <c r="M13" s="91">
        <f t="shared" ref="M13:M21" si="10">IF(C13=0,0,1)</f>
        <v>0</v>
      </c>
      <c r="N13" s="91">
        <f t="shared" ref="N13:N21" si="11">IF(C13="Elsykkel",1,IF(D13=0,0,1))</f>
        <v>0</v>
      </c>
      <c r="O13" s="91">
        <f t="shared" ref="O13:O21" si="12">IF(F13=0,0,1)</f>
        <v>0</v>
      </c>
      <c r="P13" s="92">
        <f t="shared" ref="P13:P21" si="13">IF(AND(F13=0,G13=0),0,IF(AND(F13="Nei",G13=0),0,1))</f>
        <v>0</v>
      </c>
      <c r="Q13" s="92">
        <f t="shared" ref="Q13:Q21" si="14">IF(AND(F13=0,G13=0),0,IF(AND(F13="Nei",H13=0),0,1))</f>
        <v>0</v>
      </c>
      <c r="R13" s="92">
        <f t="shared" ref="R13:R21" si="15">SUM(L13:Q13)</f>
        <v>0</v>
      </c>
      <c r="S13" s="93">
        <f t="shared" ref="S13:S21" si="16">IF(R13=6,"OK",IF(R13=0,0,"FEIL"))</f>
        <v>0</v>
      </c>
      <c r="U13" s="95">
        <f t="shared" ref="U13:U21" si="17">B13</f>
        <v>0</v>
      </c>
      <c r="V13" s="23"/>
      <c r="W13" s="95">
        <f t="shared" si="0"/>
        <v>0</v>
      </c>
      <c r="X13" s="95">
        <f t="shared" si="0"/>
        <v>0</v>
      </c>
      <c r="Y13" s="95">
        <f>IF(W13="Elsykkel",10,VLOOKUP(X13,Inndata!$B$5:$D$9,3,FALSE))</f>
        <v>0</v>
      </c>
      <c r="Z13" s="23"/>
      <c r="AA13" s="95">
        <f t="shared" si="1"/>
        <v>0</v>
      </c>
      <c r="AB13" s="95">
        <f t="shared" ref="AB13:AB21" si="18">IF(AA13=0,0,IF(AA13="Nei",0,1))</f>
        <v>0</v>
      </c>
      <c r="AC13" s="23"/>
      <c r="AD13" s="95">
        <f t="shared" ref="AD13:AD21" si="19">IF(Y13+AB13&gt;10,10,Y13+AB13)</f>
        <v>0</v>
      </c>
      <c r="AE13" s="23"/>
      <c r="AF13" s="26">
        <f t="shared" si="2"/>
        <v>0</v>
      </c>
      <c r="AG13" s="26">
        <f t="shared" si="2"/>
        <v>0</v>
      </c>
      <c r="AH13" s="26">
        <f>IF(AG13=0,0,VLOOKUP(LEFT(AG13,3),Inndata!$B$21:$C$32,2,FALSE))</f>
        <v>0</v>
      </c>
      <c r="AI13" s="26">
        <f t="shared" ref="AI13:AI21" si="20">IF(AG13=0,0,MID(AG13,6,4))</f>
        <v>0</v>
      </c>
      <c r="AJ13" s="26">
        <f t="shared" si="3"/>
        <v>0</v>
      </c>
      <c r="AK13" s="26">
        <f>IF(AJ13=0,0,VLOOKUP(LEFT(AJ13,3),Inndata!$B$21:$C$32,2,FALSE))</f>
        <v>0</v>
      </c>
      <c r="AL13" s="26">
        <f t="shared" ref="AL13:AL21" si="21">IF(AJ13=0,0,MID(AJ13,6,4))</f>
        <v>0</v>
      </c>
      <c r="AM13" s="23"/>
      <c r="AN13" s="95">
        <f>IF(AF13="Ja",Inndata!$F$17,IF(OR(AH13=0,AK13=0),0,(AL13-AI13)*12+(AK13-AH13)))</f>
        <v>0</v>
      </c>
      <c r="AO13" s="95">
        <f t="shared" ref="AO13:AO21" si="22">U13*AN13</f>
        <v>0</v>
      </c>
      <c r="AP13" s="47">
        <f t="shared" ref="AP13:AP21" si="23">IF(AN13=0,0,AO13/$AO$24)</f>
        <v>0</v>
      </c>
      <c r="AQ13" s="23"/>
      <c r="AR13" s="126">
        <f t="shared" ref="AR13:AR21" si="24">AD13*AP13</f>
        <v>0</v>
      </c>
      <c r="AT13" s="120"/>
      <c r="AV13" s="90"/>
      <c r="AW13" s="55"/>
      <c r="AX13" s="55"/>
      <c r="AY13" s="55"/>
      <c r="AZ13" s="55"/>
      <c r="BA13" s="55"/>
      <c r="BC13" s="81"/>
      <c r="BD13" s="84">
        <f t="shared" si="4"/>
        <v>0</v>
      </c>
      <c r="BE13" s="84">
        <f t="shared" si="5"/>
        <v>0</v>
      </c>
      <c r="BF13" s="84">
        <f t="shared" si="6"/>
        <v>0</v>
      </c>
      <c r="BG13" s="84">
        <f t="shared" si="7"/>
        <v>0</v>
      </c>
      <c r="BH13" s="84">
        <f t="shared" si="8"/>
        <v>0</v>
      </c>
    </row>
    <row r="14" spans="1:60" ht="17.399999999999999" customHeight="1" x14ac:dyDescent="0.4">
      <c r="B14" s="124"/>
      <c r="C14" s="124"/>
      <c r="D14" s="124"/>
      <c r="E14" s="5"/>
      <c r="F14" s="124"/>
      <c r="G14" s="124"/>
      <c r="H14" s="124"/>
      <c r="I14" s="121"/>
      <c r="J14" s="125"/>
      <c r="K14" s="8" t="s">
        <v>1</v>
      </c>
      <c r="L14" s="91">
        <f t="shared" si="9"/>
        <v>0</v>
      </c>
      <c r="M14" s="91">
        <f t="shared" si="10"/>
        <v>0</v>
      </c>
      <c r="N14" s="91">
        <f t="shared" si="11"/>
        <v>0</v>
      </c>
      <c r="O14" s="91">
        <f t="shared" si="12"/>
        <v>0</v>
      </c>
      <c r="P14" s="92">
        <f t="shared" si="13"/>
        <v>0</v>
      </c>
      <c r="Q14" s="92">
        <f t="shared" si="14"/>
        <v>0</v>
      </c>
      <c r="R14" s="92">
        <f t="shared" si="15"/>
        <v>0</v>
      </c>
      <c r="S14" s="93">
        <f t="shared" si="16"/>
        <v>0</v>
      </c>
      <c r="U14" s="124">
        <f t="shared" si="17"/>
        <v>0</v>
      </c>
      <c r="V14" s="23"/>
      <c r="W14" s="124">
        <f t="shared" si="0"/>
        <v>0</v>
      </c>
      <c r="X14" s="124">
        <f t="shared" si="0"/>
        <v>0</v>
      </c>
      <c r="Y14" s="123">
        <f>IF(W14="Elsykkel",10,VLOOKUP(X14,Inndata!$B$5:$D$9,3,FALSE))</f>
        <v>0</v>
      </c>
      <c r="Z14" s="23"/>
      <c r="AA14" s="124">
        <f t="shared" si="1"/>
        <v>0</v>
      </c>
      <c r="AB14" s="124">
        <f t="shared" si="18"/>
        <v>0</v>
      </c>
      <c r="AC14" s="23"/>
      <c r="AD14" s="124">
        <f t="shared" si="19"/>
        <v>0</v>
      </c>
      <c r="AE14" s="23"/>
      <c r="AF14" s="25">
        <f t="shared" si="2"/>
        <v>0</v>
      </c>
      <c r="AG14" s="25">
        <f t="shared" si="2"/>
        <v>0</v>
      </c>
      <c r="AH14" s="25">
        <f>IF(AG14=0,0,VLOOKUP(LEFT(AG14,3),Inndata!$B$21:$C$32,2,FALSE))</f>
        <v>0</v>
      </c>
      <c r="AI14" s="25">
        <f t="shared" si="20"/>
        <v>0</v>
      </c>
      <c r="AJ14" s="25">
        <f t="shared" si="3"/>
        <v>0</v>
      </c>
      <c r="AK14" s="25">
        <f>IF(AJ14=0,0,VLOOKUP(LEFT(AJ14,3),Inndata!$B$21:$C$32,2,FALSE))</f>
        <v>0</v>
      </c>
      <c r="AL14" s="25">
        <f t="shared" si="21"/>
        <v>0</v>
      </c>
      <c r="AM14" s="23"/>
      <c r="AN14" s="124">
        <f>IF(AF14="Ja",Inndata!$F$17,IF(OR(AH14=0,AK14=0),0,(AL14-AI14)*12+(AK14-AH14)))</f>
        <v>0</v>
      </c>
      <c r="AO14" s="124">
        <f t="shared" si="22"/>
        <v>0</v>
      </c>
      <c r="AP14" s="46">
        <f t="shared" si="23"/>
        <v>0</v>
      </c>
      <c r="AQ14" s="23"/>
      <c r="AR14" s="48">
        <f t="shared" si="24"/>
        <v>0</v>
      </c>
      <c r="AT14" s="120"/>
      <c r="AV14" s="90"/>
      <c r="AW14" s="55"/>
      <c r="AX14" s="55"/>
      <c r="AY14" s="55"/>
      <c r="AZ14" s="55"/>
      <c r="BA14" s="55"/>
      <c r="BC14" s="81"/>
      <c r="BD14" s="84">
        <f t="shared" si="4"/>
        <v>0</v>
      </c>
      <c r="BE14" s="84">
        <f t="shared" si="5"/>
        <v>0</v>
      </c>
      <c r="BF14" s="84">
        <f t="shared" si="6"/>
        <v>0</v>
      </c>
      <c r="BG14" s="84">
        <f t="shared" si="7"/>
        <v>0</v>
      </c>
      <c r="BH14" s="84">
        <f t="shared" si="8"/>
        <v>0</v>
      </c>
    </row>
    <row r="15" spans="1:60" ht="17.399999999999999" customHeight="1" x14ac:dyDescent="0.4">
      <c r="B15" s="95"/>
      <c r="C15" s="95"/>
      <c r="D15" s="95"/>
      <c r="E15" s="13"/>
      <c r="F15" s="95"/>
      <c r="G15" s="95"/>
      <c r="H15" s="95"/>
      <c r="I15" s="14"/>
      <c r="J15" s="12"/>
      <c r="K15" s="8" t="s">
        <v>1</v>
      </c>
      <c r="L15" s="91">
        <f t="shared" si="9"/>
        <v>0</v>
      </c>
      <c r="M15" s="91">
        <f t="shared" si="10"/>
        <v>0</v>
      </c>
      <c r="N15" s="91">
        <f t="shared" si="11"/>
        <v>0</v>
      </c>
      <c r="O15" s="91">
        <f t="shared" si="12"/>
        <v>0</v>
      </c>
      <c r="P15" s="92">
        <f t="shared" si="13"/>
        <v>0</v>
      </c>
      <c r="Q15" s="92">
        <f t="shared" si="14"/>
        <v>0</v>
      </c>
      <c r="R15" s="92">
        <f t="shared" si="15"/>
        <v>0</v>
      </c>
      <c r="S15" s="93">
        <f t="shared" si="16"/>
        <v>0</v>
      </c>
      <c r="U15" s="95">
        <f t="shared" si="17"/>
        <v>0</v>
      </c>
      <c r="V15" s="23"/>
      <c r="W15" s="95">
        <f t="shared" si="0"/>
        <v>0</v>
      </c>
      <c r="X15" s="95">
        <f t="shared" si="0"/>
        <v>0</v>
      </c>
      <c r="Y15" s="95">
        <f>IF(W15="Elsykkel",10,VLOOKUP(X15,Inndata!$B$5:$D$9,3,FALSE))</f>
        <v>0</v>
      </c>
      <c r="Z15" s="23"/>
      <c r="AA15" s="95">
        <f t="shared" si="1"/>
        <v>0</v>
      </c>
      <c r="AB15" s="95">
        <f t="shared" si="18"/>
        <v>0</v>
      </c>
      <c r="AC15" s="23"/>
      <c r="AD15" s="95">
        <f t="shared" si="19"/>
        <v>0</v>
      </c>
      <c r="AE15" s="23"/>
      <c r="AF15" s="26">
        <f t="shared" si="2"/>
        <v>0</v>
      </c>
      <c r="AG15" s="26">
        <f t="shared" si="2"/>
        <v>0</v>
      </c>
      <c r="AH15" s="26">
        <f>IF(AG15=0,0,VLOOKUP(LEFT(AG15,3),Inndata!$B$21:$C$32,2,FALSE))</f>
        <v>0</v>
      </c>
      <c r="AI15" s="26">
        <f t="shared" si="20"/>
        <v>0</v>
      </c>
      <c r="AJ15" s="26">
        <f t="shared" si="3"/>
        <v>0</v>
      </c>
      <c r="AK15" s="26">
        <f>IF(AJ15=0,0,VLOOKUP(LEFT(AJ15,3),Inndata!$B$21:$C$32,2,FALSE))</f>
        <v>0</v>
      </c>
      <c r="AL15" s="26">
        <f t="shared" si="21"/>
        <v>0</v>
      </c>
      <c r="AM15" s="23"/>
      <c r="AN15" s="95">
        <f>IF(AF15="Ja",Inndata!$F$17,IF(OR(AH15=0,AK15=0),0,(AL15-AI15)*12+(AK15-AH15)))</f>
        <v>0</v>
      </c>
      <c r="AO15" s="95">
        <f t="shared" si="22"/>
        <v>0</v>
      </c>
      <c r="AP15" s="47">
        <f t="shared" si="23"/>
        <v>0</v>
      </c>
      <c r="AQ15" s="23"/>
      <c r="AR15" s="126">
        <f t="shared" si="24"/>
        <v>0</v>
      </c>
      <c r="AT15" s="120"/>
      <c r="AV15" s="73"/>
      <c r="AW15" s="73"/>
      <c r="AX15" s="73"/>
      <c r="AY15" s="73"/>
      <c r="AZ15" s="73"/>
      <c r="BA15" s="73"/>
      <c r="BC15" s="81"/>
      <c r="BD15" s="84">
        <f t="shared" si="4"/>
        <v>0</v>
      </c>
      <c r="BE15" s="84">
        <f t="shared" si="5"/>
        <v>0</v>
      </c>
      <c r="BF15" s="84">
        <f t="shared" si="6"/>
        <v>0</v>
      </c>
      <c r="BG15" s="84">
        <f t="shared" si="7"/>
        <v>0</v>
      </c>
      <c r="BH15" s="84">
        <f t="shared" si="8"/>
        <v>0</v>
      </c>
    </row>
    <row r="16" spans="1:60" ht="17.399999999999999" customHeight="1" x14ac:dyDescent="0.4">
      <c r="B16" s="124"/>
      <c r="C16" s="124"/>
      <c r="D16" s="124"/>
      <c r="E16" s="5"/>
      <c r="F16" s="124"/>
      <c r="G16" s="124"/>
      <c r="H16" s="124"/>
      <c r="I16" s="121"/>
      <c r="J16" s="125"/>
      <c r="K16" s="15" t="s">
        <v>1</v>
      </c>
      <c r="L16" s="91">
        <f t="shared" si="9"/>
        <v>0</v>
      </c>
      <c r="M16" s="91">
        <f t="shared" si="10"/>
        <v>0</v>
      </c>
      <c r="N16" s="91">
        <f t="shared" si="11"/>
        <v>0</v>
      </c>
      <c r="O16" s="91">
        <f t="shared" si="12"/>
        <v>0</v>
      </c>
      <c r="P16" s="92">
        <f t="shared" si="13"/>
        <v>0</v>
      </c>
      <c r="Q16" s="92">
        <f t="shared" si="14"/>
        <v>0</v>
      </c>
      <c r="R16" s="92">
        <f t="shared" si="15"/>
        <v>0</v>
      </c>
      <c r="S16" s="93">
        <f t="shared" si="16"/>
        <v>0</v>
      </c>
      <c r="U16" s="124">
        <f t="shared" si="17"/>
        <v>0</v>
      </c>
      <c r="V16" s="23"/>
      <c r="W16" s="124">
        <f t="shared" si="0"/>
        <v>0</v>
      </c>
      <c r="X16" s="124">
        <f t="shared" si="0"/>
        <v>0</v>
      </c>
      <c r="Y16" s="123">
        <f>IF(W16="Elsykkel",10,VLOOKUP(X16,Inndata!$B$5:$D$9,3,FALSE))</f>
        <v>0</v>
      </c>
      <c r="Z16" s="23"/>
      <c r="AA16" s="124">
        <f t="shared" si="1"/>
        <v>0</v>
      </c>
      <c r="AB16" s="124">
        <f t="shared" si="18"/>
        <v>0</v>
      </c>
      <c r="AC16" s="23"/>
      <c r="AD16" s="124">
        <f t="shared" si="19"/>
        <v>0</v>
      </c>
      <c r="AE16" s="23"/>
      <c r="AF16" s="25">
        <f t="shared" si="2"/>
        <v>0</v>
      </c>
      <c r="AG16" s="25">
        <f t="shared" si="2"/>
        <v>0</v>
      </c>
      <c r="AH16" s="25">
        <f>IF(AG16=0,0,VLOOKUP(LEFT(AG16,3),Inndata!$B$21:$C$32,2,FALSE))</f>
        <v>0</v>
      </c>
      <c r="AI16" s="25">
        <f t="shared" si="20"/>
        <v>0</v>
      </c>
      <c r="AJ16" s="27">
        <f t="shared" si="3"/>
        <v>0</v>
      </c>
      <c r="AK16" s="25">
        <f>IF(AJ16=0,0,VLOOKUP(LEFT(AJ16,3),Inndata!$B$21:$C$32,2,FALSE))</f>
        <v>0</v>
      </c>
      <c r="AL16" s="25">
        <f t="shared" si="21"/>
        <v>0</v>
      </c>
      <c r="AM16" s="23"/>
      <c r="AN16" s="124">
        <f>IF(AF16="Ja",Inndata!$F$17,IF(OR(AH16=0,AK16=0),0,(AL16-AI16)*12+(AK16-AH16)))</f>
        <v>0</v>
      </c>
      <c r="AO16" s="124">
        <f t="shared" si="22"/>
        <v>0</v>
      </c>
      <c r="AP16" s="46">
        <f t="shared" si="23"/>
        <v>0</v>
      </c>
      <c r="AQ16" s="23"/>
      <c r="AR16" s="48">
        <f t="shared" si="24"/>
        <v>0</v>
      </c>
      <c r="AT16" s="120"/>
      <c r="AV16" s="73"/>
      <c r="AW16" s="73"/>
      <c r="AX16" s="73"/>
      <c r="AY16" s="73"/>
      <c r="AZ16" s="73"/>
      <c r="BA16" s="73"/>
      <c r="BC16" s="81"/>
      <c r="BD16" s="84">
        <f t="shared" si="4"/>
        <v>0</v>
      </c>
      <c r="BE16" s="84">
        <f t="shared" si="5"/>
        <v>0</v>
      </c>
      <c r="BF16" s="84">
        <f t="shared" si="6"/>
        <v>0</v>
      </c>
      <c r="BG16" s="84">
        <f t="shared" si="7"/>
        <v>0</v>
      </c>
      <c r="BH16" s="84">
        <f t="shared" si="8"/>
        <v>0</v>
      </c>
    </row>
    <row r="17" spans="2:60" ht="17.399999999999999" customHeight="1" x14ac:dyDescent="0.4">
      <c r="B17" s="95"/>
      <c r="C17" s="95"/>
      <c r="D17" s="95"/>
      <c r="E17" s="13"/>
      <c r="F17" s="95"/>
      <c r="G17" s="95"/>
      <c r="H17" s="95"/>
      <c r="I17" s="14"/>
      <c r="J17" s="12"/>
      <c r="K17" s="8" t="s">
        <v>1</v>
      </c>
      <c r="L17" s="91">
        <f t="shared" si="9"/>
        <v>0</v>
      </c>
      <c r="M17" s="91">
        <f t="shared" si="10"/>
        <v>0</v>
      </c>
      <c r="N17" s="91">
        <f t="shared" si="11"/>
        <v>0</v>
      </c>
      <c r="O17" s="91">
        <f t="shared" si="12"/>
        <v>0</v>
      </c>
      <c r="P17" s="92">
        <f t="shared" si="13"/>
        <v>0</v>
      </c>
      <c r="Q17" s="92">
        <f t="shared" si="14"/>
        <v>0</v>
      </c>
      <c r="R17" s="92">
        <f t="shared" si="15"/>
        <v>0</v>
      </c>
      <c r="S17" s="93">
        <f t="shared" si="16"/>
        <v>0</v>
      </c>
      <c r="U17" s="95">
        <f t="shared" si="17"/>
        <v>0</v>
      </c>
      <c r="V17" s="23"/>
      <c r="W17" s="95">
        <f t="shared" si="0"/>
        <v>0</v>
      </c>
      <c r="X17" s="95">
        <f t="shared" si="0"/>
        <v>0</v>
      </c>
      <c r="Y17" s="95">
        <f>IF(W17="Elsykkel",10,VLOOKUP(X17,Inndata!$B$5:$D$9,3,FALSE))</f>
        <v>0</v>
      </c>
      <c r="Z17" s="23"/>
      <c r="AA17" s="95">
        <f t="shared" si="1"/>
        <v>0</v>
      </c>
      <c r="AB17" s="95">
        <f t="shared" si="18"/>
        <v>0</v>
      </c>
      <c r="AC17" s="23"/>
      <c r="AD17" s="95">
        <f t="shared" si="19"/>
        <v>0</v>
      </c>
      <c r="AE17" s="23"/>
      <c r="AF17" s="26">
        <f t="shared" si="2"/>
        <v>0</v>
      </c>
      <c r="AG17" s="26">
        <f t="shared" si="2"/>
        <v>0</v>
      </c>
      <c r="AH17" s="26">
        <f>IF(AG17=0,0,VLOOKUP(LEFT(AG17,3),Inndata!$B$21:$C$32,2,FALSE))</f>
        <v>0</v>
      </c>
      <c r="AI17" s="26">
        <f t="shared" si="20"/>
        <v>0</v>
      </c>
      <c r="AJ17" s="26">
        <f t="shared" si="3"/>
        <v>0</v>
      </c>
      <c r="AK17" s="26">
        <f>IF(AJ17=0,0,VLOOKUP(LEFT(AJ17,3),Inndata!$B$21:$C$32,2,FALSE))</f>
        <v>0</v>
      </c>
      <c r="AL17" s="26">
        <f t="shared" si="21"/>
        <v>0</v>
      </c>
      <c r="AM17" s="23"/>
      <c r="AN17" s="95">
        <f>IF(AF17="Ja",Inndata!$F$17,IF(OR(AH17=0,AK17=0),0,(AL17-AI17)*12+(AK17-AH17)))</f>
        <v>0</v>
      </c>
      <c r="AO17" s="95">
        <f t="shared" si="22"/>
        <v>0</v>
      </c>
      <c r="AP17" s="47">
        <f t="shared" si="23"/>
        <v>0</v>
      </c>
      <c r="AQ17" s="23"/>
      <c r="AR17" s="126">
        <f t="shared" si="24"/>
        <v>0</v>
      </c>
      <c r="AT17" s="120"/>
      <c r="AV17" s="73"/>
      <c r="AW17" s="73"/>
      <c r="AX17" s="73"/>
      <c r="AY17" s="73"/>
      <c r="AZ17" s="73"/>
      <c r="BA17" s="73"/>
      <c r="BC17" s="81"/>
      <c r="BD17" s="84">
        <f t="shared" si="4"/>
        <v>0</v>
      </c>
      <c r="BE17" s="84">
        <f t="shared" si="5"/>
        <v>0</v>
      </c>
      <c r="BF17" s="84">
        <f t="shared" si="6"/>
        <v>0</v>
      </c>
      <c r="BG17" s="84">
        <f t="shared" si="7"/>
        <v>0</v>
      </c>
      <c r="BH17" s="84">
        <f t="shared" si="8"/>
        <v>0</v>
      </c>
    </row>
    <row r="18" spans="2:60" ht="17.399999999999999" customHeight="1" x14ac:dyDescent="0.4">
      <c r="B18" s="124"/>
      <c r="C18" s="124"/>
      <c r="D18" s="124"/>
      <c r="E18" s="5"/>
      <c r="F18" s="124"/>
      <c r="G18" s="124"/>
      <c r="H18" s="124"/>
      <c r="I18" s="121"/>
      <c r="J18" s="125"/>
      <c r="K18" s="8" t="s">
        <v>1</v>
      </c>
      <c r="L18" s="91">
        <f t="shared" si="9"/>
        <v>0</v>
      </c>
      <c r="M18" s="91">
        <f t="shared" si="10"/>
        <v>0</v>
      </c>
      <c r="N18" s="91">
        <f t="shared" si="11"/>
        <v>0</v>
      </c>
      <c r="O18" s="91">
        <f t="shared" si="12"/>
        <v>0</v>
      </c>
      <c r="P18" s="92">
        <f t="shared" si="13"/>
        <v>0</v>
      </c>
      <c r="Q18" s="92">
        <f t="shared" si="14"/>
        <v>0</v>
      </c>
      <c r="R18" s="92">
        <f t="shared" si="15"/>
        <v>0</v>
      </c>
      <c r="S18" s="93">
        <f t="shared" si="16"/>
        <v>0</v>
      </c>
      <c r="U18" s="124">
        <f t="shared" si="17"/>
        <v>0</v>
      </c>
      <c r="V18" s="23"/>
      <c r="W18" s="124">
        <f t="shared" si="0"/>
        <v>0</v>
      </c>
      <c r="X18" s="124">
        <f t="shared" si="0"/>
        <v>0</v>
      </c>
      <c r="Y18" s="124">
        <f>IF(W18="Elsykkel",10,VLOOKUP(X18,Inndata!$B$5:$D$9,3,FALSE))</f>
        <v>0</v>
      </c>
      <c r="Z18" s="23"/>
      <c r="AA18" s="124">
        <f t="shared" si="1"/>
        <v>0</v>
      </c>
      <c r="AB18" s="124">
        <f t="shared" si="18"/>
        <v>0</v>
      </c>
      <c r="AC18" s="23"/>
      <c r="AD18" s="124">
        <f t="shared" si="19"/>
        <v>0</v>
      </c>
      <c r="AE18" s="23"/>
      <c r="AF18" s="25">
        <f t="shared" si="2"/>
        <v>0</v>
      </c>
      <c r="AG18" s="25">
        <f t="shared" si="2"/>
        <v>0</v>
      </c>
      <c r="AH18" s="25">
        <f>IF(AG18=0,0,VLOOKUP(LEFT(AG18,3),Inndata!$B$21:$C$32,2,FALSE))</f>
        <v>0</v>
      </c>
      <c r="AI18" s="25">
        <f t="shared" si="20"/>
        <v>0</v>
      </c>
      <c r="AJ18" s="25">
        <f t="shared" si="3"/>
        <v>0</v>
      </c>
      <c r="AK18" s="25">
        <f>IF(AJ18=0,0,VLOOKUP(LEFT(AJ18,3),Inndata!$B$21:$C$32,2,FALSE))</f>
        <v>0</v>
      </c>
      <c r="AL18" s="25">
        <f t="shared" si="21"/>
        <v>0</v>
      </c>
      <c r="AM18" s="23"/>
      <c r="AN18" s="124">
        <f>IF(AF18="Ja",Inndata!$F$17,IF(OR(AH18=0,AK18=0),0,(AL18-AI18)*12+(AK18-AH18)))</f>
        <v>0</v>
      </c>
      <c r="AO18" s="124">
        <f t="shared" si="22"/>
        <v>0</v>
      </c>
      <c r="AP18" s="46">
        <f t="shared" si="23"/>
        <v>0</v>
      </c>
      <c r="AQ18" s="23"/>
      <c r="AR18" s="48">
        <f t="shared" si="24"/>
        <v>0</v>
      </c>
      <c r="AT18" s="120"/>
      <c r="BC18" s="81"/>
      <c r="BD18" s="84">
        <f t="shared" si="4"/>
        <v>0</v>
      </c>
      <c r="BE18" s="84">
        <f t="shared" si="5"/>
        <v>0</v>
      </c>
      <c r="BF18" s="84">
        <f t="shared" si="6"/>
        <v>0</v>
      </c>
      <c r="BG18" s="84">
        <f t="shared" si="7"/>
        <v>0</v>
      </c>
      <c r="BH18" s="84">
        <f t="shared" si="8"/>
        <v>0</v>
      </c>
    </row>
    <row r="19" spans="2:60" ht="17.399999999999999" customHeight="1" x14ac:dyDescent="0.4">
      <c r="B19" s="95"/>
      <c r="C19" s="95"/>
      <c r="D19" s="95"/>
      <c r="E19" s="13"/>
      <c r="F19" s="95"/>
      <c r="G19" s="95"/>
      <c r="H19" s="95"/>
      <c r="I19" s="14"/>
      <c r="J19" s="12"/>
      <c r="K19" s="8" t="s">
        <v>1</v>
      </c>
      <c r="L19" s="91">
        <f t="shared" si="9"/>
        <v>0</v>
      </c>
      <c r="M19" s="91">
        <f t="shared" si="10"/>
        <v>0</v>
      </c>
      <c r="N19" s="91">
        <f t="shared" si="11"/>
        <v>0</v>
      </c>
      <c r="O19" s="91">
        <f t="shared" si="12"/>
        <v>0</v>
      </c>
      <c r="P19" s="92">
        <f t="shared" si="13"/>
        <v>0</v>
      </c>
      <c r="Q19" s="92">
        <f t="shared" si="14"/>
        <v>0</v>
      </c>
      <c r="R19" s="92">
        <f t="shared" si="15"/>
        <v>0</v>
      </c>
      <c r="S19" s="93">
        <f t="shared" si="16"/>
        <v>0</v>
      </c>
      <c r="U19" s="95">
        <f t="shared" si="17"/>
        <v>0</v>
      </c>
      <c r="V19" s="23"/>
      <c r="W19" s="95">
        <f t="shared" si="0"/>
        <v>0</v>
      </c>
      <c r="X19" s="95">
        <f t="shared" si="0"/>
        <v>0</v>
      </c>
      <c r="Y19" s="95">
        <f>IF(W19="Elsykkel",10,VLOOKUP(X19,Inndata!$B$5:$D$9,3,FALSE))</f>
        <v>0</v>
      </c>
      <c r="Z19" s="23"/>
      <c r="AA19" s="95">
        <f t="shared" si="1"/>
        <v>0</v>
      </c>
      <c r="AB19" s="95">
        <f t="shared" si="18"/>
        <v>0</v>
      </c>
      <c r="AC19" s="23"/>
      <c r="AD19" s="95">
        <f t="shared" si="19"/>
        <v>0</v>
      </c>
      <c r="AE19" s="23"/>
      <c r="AF19" s="26">
        <f t="shared" si="2"/>
        <v>0</v>
      </c>
      <c r="AG19" s="26">
        <f t="shared" si="2"/>
        <v>0</v>
      </c>
      <c r="AH19" s="26">
        <f>IF(AG19=0,0,VLOOKUP(LEFT(AG19,3),Inndata!$B$21:$C$32,2,FALSE))</f>
        <v>0</v>
      </c>
      <c r="AI19" s="26">
        <f t="shared" si="20"/>
        <v>0</v>
      </c>
      <c r="AJ19" s="26">
        <f t="shared" si="3"/>
        <v>0</v>
      </c>
      <c r="AK19" s="26">
        <f>IF(AJ19=0,0,VLOOKUP(LEFT(AJ19,3),Inndata!$B$21:$C$32,2,FALSE))</f>
        <v>0</v>
      </c>
      <c r="AL19" s="26">
        <f t="shared" si="21"/>
        <v>0</v>
      </c>
      <c r="AM19" s="23"/>
      <c r="AN19" s="95">
        <f>IF(AF19="Ja",Inndata!$F$17,IF(OR(AH19=0,AK19=0),0,(AL19-AI19)*12+(AK19-AH19)))</f>
        <v>0</v>
      </c>
      <c r="AO19" s="95">
        <f t="shared" si="22"/>
        <v>0</v>
      </c>
      <c r="AP19" s="47">
        <f t="shared" si="23"/>
        <v>0</v>
      </c>
      <c r="AQ19" s="23"/>
      <c r="AR19" s="126">
        <f t="shared" si="24"/>
        <v>0</v>
      </c>
      <c r="AT19" s="120"/>
      <c r="BC19" s="81"/>
      <c r="BD19" s="84">
        <f t="shared" si="4"/>
        <v>0</v>
      </c>
      <c r="BE19" s="84">
        <f t="shared" si="5"/>
        <v>0</v>
      </c>
      <c r="BF19" s="84">
        <f t="shared" si="6"/>
        <v>0</v>
      </c>
      <c r="BG19" s="84">
        <f t="shared" si="7"/>
        <v>0</v>
      </c>
      <c r="BH19" s="84">
        <f t="shared" si="8"/>
        <v>0</v>
      </c>
    </row>
    <row r="20" spans="2:60" ht="17.399999999999999" customHeight="1" x14ac:dyDescent="0.4">
      <c r="B20" s="124"/>
      <c r="C20" s="124"/>
      <c r="D20" s="124"/>
      <c r="E20" s="5"/>
      <c r="F20" s="124"/>
      <c r="G20" s="124"/>
      <c r="H20" s="124"/>
      <c r="I20" s="121"/>
      <c r="J20" s="125"/>
      <c r="K20" s="8" t="s">
        <v>1</v>
      </c>
      <c r="L20" s="91">
        <f t="shared" si="9"/>
        <v>0</v>
      </c>
      <c r="M20" s="91">
        <f t="shared" si="10"/>
        <v>0</v>
      </c>
      <c r="N20" s="91">
        <f t="shared" si="11"/>
        <v>0</v>
      </c>
      <c r="O20" s="91">
        <f t="shared" si="12"/>
        <v>0</v>
      </c>
      <c r="P20" s="92">
        <f t="shared" si="13"/>
        <v>0</v>
      </c>
      <c r="Q20" s="92">
        <f t="shared" si="14"/>
        <v>0</v>
      </c>
      <c r="R20" s="92">
        <f t="shared" si="15"/>
        <v>0</v>
      </c>
      <c r="S20" s="93">
        <f t="shared" si="16"/>
        <v>0</v>
      </c>
      <c r="U20" s="124">
        <f t="shared" si="17"/>
        <v>0</v>
      </c>
      <c r="V20" s="23"/>
      <c r="W20" s="124">
        <f t="shared" si="0"/>
        <v>0</v>
      </c>
      <c r="X20" s="124">
        <f t="shared" si="0"/>
        <v>0</v>
      </c>
      <c r="Y20" s="124">
        <f>IF(W20="Elsykkel",10,VLOOKUP(X20,Inndata!$B$5:$D$9,3,FALSE))</f>
        <v>0</v>
      </c>
      <c r="Z20" s="23"/>
      <c r="AA20" s="124">
        <f t="shared" si="1"/>
        <v>0</v>
      </c>
      <c r="AB20" s="124">
        <f t="shared" si="18"/>
        <v>0</v>
      </c>
      <c r="AC20" s="23"/>
      <c r="AD20" s="124">
        <f t="shared" si="19"/>
        <v>0</v>
      </c>
      <c r="AE20" s="23"/>
      <c r="AF20" s="25">
        <f t="shared" si="2"/>
        <v>0</v>
      </c>
      <c r="AG20" s="25">
        <f t="shared" si="2"/>
        <v>0</v>
      </c>
      <c r="AH20" s="25">
        <f>IF(AG20=0,0,VLOOKUP(LEFT(AG20,3),Inndata!$B$21:$C$32,2,FALSE))</f>
        <v>0</v>
      </c>
      <c r="AI20" s="25">
        <f t="shared" si="20"/>
        <v>0</v>
      </c>
      <c r="AJ20" s="25">
        <f t="shared" si="3"/>
        <v>0</v>
      </c>
      <c r="AK20" s="25">
        <f>IF(AJ20=0,0,VLOOKUP(LEFT(AJ20,3),Inndata!$B$21:$C$32,2,FALSE))</f>
        <v>0</v>
      </c>
      <c r="AL20" s="25">
        <f t="shared" si="21"/>
        <v>0</v>
      </c>
      <c r="AM20" s="23"/>
      <c r="AN20" s="124">
        <f>IF(AF20="Ja",Inndata!$F$17,IF(OR(AH20=0,AK20=0),0,(AL20-AI20)*12+(AK20-AH20)))</f>
        <v>0</v>
      </c>
      <c r="AO20" s="124">
        <f t="shared" si="22"/>
        <v>0</v>
      </c>
      <c r="AP20" s="46">
        <f t="shared" si="23"/>
        <v>0</v>
      </c>
      <c r="AQ20" s="23"/>
      <c r="AR20" s="48">
        <f t="shared" si="24"/>
        <v>0</v>
      </c>
      <c r="AT20" s="120"/>
      <c r="BC20" s="81"/>
      <c r="BD20" s="84">
        <f t="shared" si="4"/>
        <v>0</v>
      </c>
      <c r="BE20" s="84">
        <f t="shared" si="5"/>
        <v>0</v>
      </c>
      <c r="BF20" s="84">
        <f t="shared" si="6"/>
        <v>0</v>
      </c>
      <c r="BG20" s="84">
        <f t="shared" si="7"/>
        <v>0</v>
      </c>
      <c r="BH20" s="84">
        <f t="shared" si="8"/>
        <v>0</v>
      </c>
    </row>
    <row r="21" spans="2:60" ht="17.399999999999999" customHeight="1" x14ac:dyDescent="0.4">
      <c r="B21" s="95"/>
      <c r="C21" s="95"/>
      <c r="D21" s="95"/>
      <c r="E21" s="13"/>
      <c r="F21" s="95"/>
      <c r="G21" s="95"/>
      <c r="H21" s="95"/>
      <c r="I21" s="14"/>
      <c r="J21" s="12"/>
      <c r="K21" s="8" t="s">
        <v>1</v>
      </c>
      <c r="L21" s="91">
        <f t="shared" si="9"/>
        <v>0</v>
      </c>
      <c r="M21" s="91">
        <f t="shared" si="10"/>
        <v>0</v>
      </c>
      <c r="N21" s="91">
        <f t="shared" si="11"/>
        <v>0</v>
      </c>
      <c r="O21" s="91">
        <f t="shared" si="12"/>
        <v>0</v>
      </c>
      <c r="P21" s="92">
        <f t="shared" si="13"/>
        <v>0</v>
      </c>
      <c r="Q21" s="92">
        <f t="shared" si="14"/>
        <v>0</v>
      </c>
      <c r="R21" s="92">
        <f t="shared" si="15"/>
        <v>0</v>
      </c>
      <c r="S21" s="93">
        <f t="shared" si="16"/>
        <v>0</v>
      </c>
      <c r="U21" s="95">
        <f t="shared" si="17"/>
        <v>0</v>
      </c>
      <c r="V21" s="23"/>
      <c r="W21" s="95">
        <f t="shared" si="0"/>
        <v>0</v>
      </c>
      <c r="X21" s="95">
        <f t="shared" si="0"/>
        <v>0</v>
      </c>
      <c r="Y21" s="95">
        <f>IF(W21="Elsykkel",10,VLOOKUP(X21,Inndata!$B$5:$D$9,3,FALSE))</f>
        <v>0</v>
      </c>
      <c r="Z21" s="23"/>
      <c r="AA21" s="95">
        <f t="shared" si="1"/>
        <v>0</v>
      </c>
      <c r="AB21" s="95">
        <f t="shared" si="18"/>
        <v>0</v>
      </c>
      <c r="AC21" s="23"/>
      <c r="AD21" s="95">
        <f t="shared" si="19"/>
        <v>0</v>
      </c>
      <c r="AE21" s="23"/>
      <c r="AF21" s="26">
        <f t="shared" si="2"/>
        <v>0</v>
      </c>
      <c r="AG21" s="26">
        <f t="shared" si="2"/>
        <v>0</v>
      </c>
      <c r="AH21" s="26">
        <f>IF(AG21=0,0,VLOOKUP(LEFT(AG21,3),Inndata!$B$21:$C$32,2,FALSE))</f>
        <v>0</v>
      </c>
      <c r="AI21" s="26">
        <f t="shared" si="20"/>
        <v>0</v>
      </c>
      <c r="AJ21" s="26">
        <f t="shared" si="3"/>
        <v>0</v>
      </c>
      <c r="AK21" s="26">
        <f>IF(AJ21=0,0,VLOOKUP(LEFT(AJ21,3),Inndata!$B$21:$C$32,2,FALSE))</f>
        <v>0</v>
      </c>
      <c r="AL21" s="26">
        <f t="shared" si="21"/>
        <v>0</v>
      </c>
      <c r="AM21" s="23"/>
      <c r="AN21" s="95">
        <f>IF(AF21="Ja",Inndata!$F$17,IF(OR(AH21=0,AK21=0),0,(AL21-AI21)*12+(AK21-AH21)))</f>
        <v>0</v>
      </c>
      <c r="AO21" s="95">
        <f t="shared" si="22"/>
        <v>0</v>
      </c>
      <c r="AP21" s="47">
        <f t="shared" si="23"/>
        <v>0</v>
      </c>
      <c r="AQ21" s="23"/>
      <c r="AR21" s="126">
        <f t="shared" si="24"/>
        <v>0</v>
      </c>
      <c r="AT21" s="120"/>
      <c r="BC21" s="81"/>
      <c r="BD21" s="84">
        <f t="shared" si="4"/>
        <v>0</v>
      </c>
      <c r="BE21" s="84">
        <f t="shared" si="5"/>
        <v>0</v>
      </c>
      <c r="BF21" s="84">
        <f t="shared" si="6"/>
        <v>0</v>
      </c>
      <c r="BG21" s="84">
        <f t="shared" si="7"/>
        <v>0</v>
      </c>
      <c r="BH21" s="84">
        <f t="shared" si="8"/>
        <v>0</v>
      </c>
    </row>
    <row r="22" spans="2:60" ht="17.399999999999999" customHeight="1" x14ac:dyDescent="0.4">
      <c r="G22" s="151" t="s">
        <v>1</v>
      </c>
      <c r="H22" s="151"/>
      <c r="J22" s="29"/>
      <c r="K22" s="7"/>
      <c r="L22" s="29"/>
      <c r="AT22" s="120"/>
    </row>
    <row r="23" spans="2:60" ht="17.399999999999999" customHeight="1" x14ac:dyDescent="0.4">
      <c r="G23" s="30"/>
      <c r="J23" s="29"/>
      <c r="K23" s="7"/>
      <c r="L23" s="29"/>
      <c r="AM23" s="117"/>
      <c r="AN23" s="43"/>
      <c r="AO23" s="41" t="s">
        <v>47</v>
      </c>
      <c r="AR23" s="45" t="s">
        <v>61</v>
      </c>
      <c r="AT23" s="120"/>
    </row>
    <row r="24" spans="2:60" ht="17.399999999999999" customHeight="1" x14ac:dyDescent="0.4">
      <c r="C24" s="119"/>
      <c r="D24" s="71"/>
      <c r="E24" s="71"/>
      <c r="G24" s="30"/>
      <c r="J24" s="29"/>
      <c r="K24" s="7"/>
      <c r="L24" s="29"/>
      <c r="AN24" s="44"/>
      <c r="AO24" s="113">
        <f>SUM(AO12:AO21)</f>
        <v>0</v>
      </c>
      <c r="AR24" s="49">
        <f>SUM(AR12:AR21)</f>
        <v>0</v>
      </c>
      <c r="AT24" s="120"/>
    </row>
    <row r="25" spans="2:60" ht="17.399999999999999" customHeight="1" x14ac:dyDescent="0.4">
      <c r="C25" s="119"/>
      <c r="D25" s="71"/>
      <c r="E25" s="71"/>
      <c r="G25" s="30"/>
      <c r="J25" s="29"/>
      <c r="K25" s="7"/>
      <c r="L25" s="29"/>
      <c r="AT25" s="120"/>
    </row>
    <row r="26" spans="2:60" ht="17.399999999999999" customHeight="1" x14ac:dyDescent="0.4">
      <c r="C26" s="119"/>
      <c r="D26" s="71"/>
      <c r="E26" s="71"/>
      <c r="G26" s="30"/>
      <c r="J26" s="29"/>
      <c r="K26" s="7"/>
      <c r="L26" s="29"/>
      <c r="AT26" s="120"/>
    </row>
    <row r="27" spans="2:60" ht="17.399999999999999" customHeight="1" x14ac:dyDescent="0.4">
      <c r="C27" s="119"/>
      <c r="D27" s="71"/>
      <c r="E27" s="71"/>
      <c r="G27" s="30"/>
      <c r="J27" s="29"/>
      <c r="K27" s="7"/>
      <c r="L27" s="29"/>
      <c r="AT27" s="120"/>
    </row>
    <row r="28" spans="2:60" ht="17.399999999999999" customHeight="1" x14ac:dyDescent="0.4">
      <c r="G28" s="30"/>
      <c r="J28" s="29"/>
      <c r="K28" s="7"/>
      <c r="L28" s="29"/>
      <c r="AT28" s="120"/>
    </row>
    <row r="29" spans="2:60" ht="17.399999999999999" customHeight="1" x14ac:dyDescent="0.4">
      <c r="G29" s="30"/>
      <c r="J29" s="29"/>
      <c r="K29" s="7"/>
      <c r="L29" s="29"/>
      <c r="AT29" s="120"/>
    </row>
    <row r="30" spans="2:60" ht="17.399999999999999" customHeight="1" x14ac:dyDescent="0.4">
      <c r="AT30" s="120"/>
    </row>
    <row r="31" spans="2:60" ht="17.399999999999999" customHeight="1" x14ac:dyDescent="0.4">
      <c r="AT31" s="120"/>
    </row>
    <row r="32" spans="2:60" ht="17.399999999999999" customHeight="1" x14ac:dyDescent="0.4">
      <c r="AT32" s="120"/>
    </row>
    <row r="33" spans="46:46" ht="17.399999999999999" customHeight="1" x14ac:dyDescent="0.4">
      <c r="AT33" s="120"/>
    </row>
    <row r="34" spans="46:46" ht="17.399999999999999" customHeight="1" x14ac:dyDescent="0.4">
      <c r="AT34" s="118"/>
    </row>
    <row r="35" spans="46:46" ht="17.399999999999999" customHeight="1" x14ac:dyDescent="0.4">
      <c r="AT35" s="118"/>
    </row>
    <row r="36" spans="46:46" ht="17.399999999999999" customHeight="1" x14ac:dyDescent="0.4">
      <c r="AT36" s="118"/>
    </row>
  </sheetData>
  <mergeCells count="6">
    <mergeCell ref="G22:H22"/>
    <mergeCell ref="B3:J3"/>
    <mergeCell ref="C5:D5"/>
    <mergeCell ref="L8:S10"/>
    <mergeCell ref="BD10:BH10"/>
    <mergeCell ref="L11:S11"/>
  </mergeCells>
  <conditionalFormatting sqref="U12:U21">
    <cfRule type="expression" dxfId="146" priority="21">
      <formula>B12=0</formula>
    </cfRule>
  </conditionalFormatting>
  <conditionalFormatting sqref="W12:W21">
    <cfRule type="expression" dxfId="145" priority="20">
      <formula>C12=0</formula>
    </cfRule>
  </conditionalFormatting>
  <conditionalFormatting sqref="X12:X21">
    <cfRule type="expression" dxfId="144" priority="19">
      <formula>D12=0</formula>
    </cfRule>
  </conditionalFormatting>
  <conditionalFormatting sqref="Y12:Y21">
    <cfRule type="expression" dxfId="143" priority="18">
      <formula>W12=0</formula>
    </cfRule>
  </conditionalFormatting>
  <conditionalFormatting sqref="AA12:AA21">
    <cfRule type="expression" dxfId="142" priority="17">
      <formula>E12=0</formula>
    </cfRule>
  </conditionalFormatting>
  <conditionalFormatting sqref="AB12:AB21">
    <cfRule type="expression" dxfId="141" priority="16">
      <formula>AA12=0</formula>
    </cfRule>
  </conditionalFormatting>
  <conditionalFormatting sqref="AD12:AD21">
    <cfRule type="expression" dxfId="140" priority="15">
      <formula>W12=0</formula>
    </cfRule>
  </conditionalFormatting>
  <conditionalFormatting sqref="AF12:AF21">
    <cfRule type="expression" dxfId="139" priority="14">
      <formula>F12=0</formula>
    </cfRule>
  </conditionalFormatting>
  <conditionalFormatting sqref="AG12:AG21">
    <cfRule type="expression" dxfId="138" priority="13">
      <formula>G12=0</formula>
    </cfRule>
  </conditionalFormatting>
  <conditionalFormatting sqref="AH12:AI21">
    <cfRule type="expression" dxfId="137" priority="12">
      <formula>AG12=0</formula>
    </cfRule>
  </conditionalFormatting>
  <conditionalFormatting sqref="AJ12:AJ21">
    <cfRule type="expression" dxfId="136" priority="11">
      <formula>H12=0</formula>
    </cfRule>
  </conditionalFormatting>
  <conditionalFormatting sqref="AK12:AL21">
    <cfRule type="expression" dxfId="135" priority="10">
      <formula>AJ12=0</formula>
    </cfRule>
  </conditionalFormatting>
  <conditionalFormatting sqref="AR12:AR21">
    <cfRule type="expression" dxfId="134" priority="9">
      <formula>AF12=0</formula>
    </cfRule>
  </conditionalFormatting>
  <conditionalFormatting sqref="BD12:BH21 AW13:BA14 AW11:BA11">
    <cfRule type="cellIs" dxfId="133" priority="8" operator="equal">
      <formula>0</formula>
    </cfRule>
  </conditionalFormatting>
  <conditionalFormatting sqref="S12:S21">
    <cfRule type="containsText" dxfId="132" priority="5" operator="containsText" text="OK">
      <formula>NOT(ISERROR(SEARCH("OK",S12)))</formula>
    </cfRule>
    <cfRule type="containsText" dxfId="131" priority="6" operator="containsText" text="FEIL">
      <formula>NOT(ISERROR(SEARCH("FEIL",S12)))</formula>
    </cfRule>
    <cfRule type="cellIs" dxfId="130" priority="7" operator="equal">
      <formula>0</formula>
    </cfRule>
  </conditionalFormatting>
  <conditionalFormatting sqref="AN12:AN21">
    <cfRule type="expression" dxfId="129" priority="4">
      <formula>AF12=0</formula>
    </cfRule>
  </conditionalFormatting>
  <conditionalFormatting sqref="AO12:AO21">
    <cfRule type="expression" dxfId="128" priority="3">
      <formula>AF12=0</formula>
    </cfRule>
  </conditionalFormatting>
  <conditionalFormatting sqref="AP12:AP21">
    <cfRule type="expression" dxfId="127" priority="2">
      <formula>AF12=0</formula>
    </cfRule>
  </conditionalFormatting>
  <conditionalFormatting sqref="C5:D5">
    <cfRule type="containsText" dxfId="126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17" customWidth="1"/>
    <col min="2" max="2" width="20.88671875" style="117" customWidth="1"/>
    <col min="3" max="3" width="20" style="117" customWidth="1"/>
    <col min="4" max="4" width="26.5546875" style="117" customWidth="1"/>
    <col min="5" max="5" width="17.109375" style="117" customWidth="1"/>
    <col min="6" max="6" width="20" style="117" customWidth="1"/>
    <col min="7" max="8" width="11.44140625" style="117" customWidth="1"/>
    <col min="9" max="9" width="57" style="117" customWidth="1"/>
    <col min="10" max="10" width="67.33203125" style="117" customWidth="1"/>
    <col min="11" max="11" width="11.44140625" style="117" customWidth="1"/>
    <col min="12" max="18" width="2.109375" style="117" customWidth="1"/>
    <col min="19" max="19" width="6.44140625" style="117" customWidth="1"/>
    <col min="20" max="20" width="1.33203125" style="117" customWidth="1"/>
    <col min="21" max="21" width="11.109375" style="117" customWidth="1"/>
    <col min="22" max="22" width="1.33203125" style="119" customWidth="1"/>
    <col min="23" max="23" width="11.33203125" style="117" customWidth="1"/>
    <col min="24" max="24" width="26.88671875" style="117" customWidth="1"/>
    <col min="25" max="25" width="11.33203125" style="117" customWidth="1"/>
    <col min="26" max="26" width="1.33203125" style="119" customWidth="1"/>
    <col min="27" max="27" width="11.109375" style="117" customWidth="1"/>
    <col min="28" max="28" width="11.33203125" style="117" customWidth="1"/>
    <col min="29" max="29" width="1.33203125" style="119" customWidth="1"/>
    <col min="30" max="30" width="15.5546875" style="117" customWidth="1"/>
    <col min="31" max="31" width="1.33203125" style="119" customWidth="1"/>
    <col min="32" max="32" width="18.88671875" style="117" customWidth="1"/>
    <col min="33" max="33" width="11.33203125" style="117" customWidth="1"/>
    <col min="34" max="35" width="8.5546875" style="117" customWidth="1"/>
    <col min="36" max="36" width="11.44140625" style="117"/>
    <col min="37" max="38" width="8.5546875" style="117" customWidth="1"/>
    <col min="39" max="39" width="1" style="119" customWidth="1"/>
    <col min="40" max="42" width="11.33203125" style="117" customWidth="1"/>
    <col min="43" max="43" width="1.33203125" style="118" customWidth="1"/>
    <col min="44" max="44" width="14.44140625" style="117" customWidth="1"/>
    <col min="45" max="45" width="11.44140625" style="117"/>
    <col min="46" max="46" width="1.44140625" style="117" customWidth="1"/>
    <col min="47" max="47" width="11.44140625" style="118" customWidth="1"/>
    <col min="48" max="48" width="48.33203125" style="117" customWidth="1"/>
    <col min="49" max="53" width="22.6640625" style="117" customWidth="1"/>
    <col min="54" max="54" width="16.5546875" style="117" customWidth="1"/>
    <col min="55" max="55" width="11.109375" style="78" customWidth="1"/>
    <col min="56" max="59" width="11.109375" style="114" hidden="1" customWidth="1"/>
    <col min="60" max="60" width="11.109375" style="78" hidden="1" customWidth="1"/>
    <col min="61" max="16384" width="11.44140625" style="117"/>
  </cols>
  <sheetData>
    <row r="1" spans="1:60" s="54" customFormat="1" ht="17.399999999999999" customHeight="1" x14ac:dyDescent="0.3">
      <c r="A1" s="52"/>
      <c r="B1" s="52" t="s">
        <v>64</v>
      </c>
      <c r="C1" s="52"/>
      <c r="D1" s="52"/>
      <c r="E1" s="52"/>
      <c r="F1" s="52"/>
      <c r="G1" s="52"/>
      <c r="H1" s="52"/>
      <c r="I1" s="52"/>
      <c r="J1" s="52"/>
      <c r="K1" s="52"/>
      <c r="L1" s="52" t="s">
        <v>64</v>
      </c>
      <c r="M1" s="52"/>
      <c r="N1" s="52"/>
      <c r="O1" s="52"/>
      <c r="P1" s="52"/>
      <c r="Q1" s="52"/>
      <c r="R1" s="52"/>
      <c r="S1" s="52"/>
      <c r="T1" s="52"/>
      <c r="U1" s="52"/>
      <c r="V1" s="53"/>
      <c r="W1" s="52"/>
      <c r="X1" s="52"/>
      <c r="Y1" s="52"/>
      <c r="Z1" s="53"/>
      <c r="AA1" s="52"/>
      <c r="AB1" s="52"/>
      <c r="AC1" s="53"/>
      <c r="AD1" s="52"/>
      <c r="AE1" s="53"/>
      <c r="AF1" s="52"/>
      <c r="AG1" s="52"/>
      <c r="AH1" s="52"/>
      <c r="AI1" s="52"/>
      <c r="AJ1" s="52"/>
      <c r="AK1" s="52"/>
      <c r="AL1" s="52"/>
      <c r="AM1" s="53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C1" s="79"/>
      <c r="BD1" s="79"/>
      <c r="BE1" s="79"/>
      <c r="BF1" s="79"/>
      <c r="BG1" s="79"/>
      <c r="BH1" s="79"/>
    </row>
    <row r="2" spans="1:60" ht="17.399999999999999" customHeight="1" x14ac:dyDescent="0.4">
      <c r="AT2" s="120"/>
    </row>
    <row r="3" spans="1:60" ht="30" customHeight="1" x14ac:dyDescent="0.4">
      <c r="B3" s="152" t="s">
        <v>14</v>
      </c>
      <c r="C3" s="152"/>
      <c r="D3" s="152"/>
      <c r="E3" s="152"/>
      <c r="F3" s="152"/>
      <c r="G3" s="152"/>
      <c r="H3" s="152"/>
      <c r="I3" s="152"/>
      <c r="J3" s="152"/>
      <c r="K3" s="31"/>
      <c r="L3" s="6"/>
      <c r="AT3" s="120"/>
    </row>
    <row r="4" spans="1:60" ht="17.399999999999999" customHeight="1" x14ac:dyDescent="0.4">
      <c r="B4" s="10"/>
      <c r="C4" s="10"/>
      <c r="D4" s="9"/>
      <c r="E4" s="140"/>
      <c r="F4" s="140"/>
      <c r="G4" s="140"/>
      <c r="H4" s="140"/>
      <c r="I4" s="140"/>
      <c r="J4" s="140"/>
      <c r="K4" s="31"/>
      <c r="L4" s="116" t="s">
        <v>68</v>
      </c>
      <c r="M4" s="122"/>
      <c r="N4" s="122"/>
      <c r="O4" s="122"/>
      <c r="P4" s="122"/>
      <c r="Q4" s="122"/>
      <c r="AT4" s="120"/>
    </row>
    <row r="5" spans="1:60" s="1" customFormat="1" ht="30" customHeight="1" x14ac:dyDescent="0.45">
      <c r="B5" s="51" t="s">
        <v>76</v>
      </c>
      <c r="C5" s="153" t="s">
        <v>16</v>
      </c>
      <c r="D5" s="154"/>
      <c r="E5" s="2"/>
      <c r="F5" s="108" t="s">
        <v>65</v>
      </c>
      <c r="G5" s="109">
        <f>AR24</f>
        <v>0</v>
      </c>
      <c r="H5" s="2"/>
      <c r="I5" s="2"/>
      <c r="J5" s="2"/>
      <c r="K5" s="3"/>
      <c r="L5" s="115" t="s">
        <v>70</v>
      </c>
      <c r="M5" s="122"/>
      <c r="N5" s="122"/>
      <c r="O5" s="122"/>
      <c r="P5" s="122"/>
      <c r="Q5" s="122"/>
      <c r="V5" s="20"/>
      <c r="Z5" s="20"/>
      <c r="AC5" s="20"/>
      <c r="AE5" s="20"/>
      <c r="AM5" s="20"/>
      <c r="AQ5" s="17"/>
      <c r="AT5" s="77"/>
      <c r="AU5" s="17"/>
      <c r="BC5" s="78"/>
      <c r="BD5" s="114"/>
      <c r="BE5" s="114"/>
      <c r="BF5" s="114"/>
      <c r="BG5" s="114"/>
      <c r="BH5" s="78"/>
    </row>
    <row r="6" spans="1:60" ht="17.399999999999999" customHeight="1" x14ac:dyDescent="0.4">
      <c r="B6" s="30"/>
      <c r="C6" s="30"/>
      <c r="D6" s="30"/>
      <c r="E6" s="30"/>
      <c r="F6" s="30"/>
      <c r="G6" s="30"/>
      <c r="H6" s="30"/>
      <c r="I6" s="30"/>
      <c r="J6" s="30"/>
      <c r="K6" s="7"/>
      <c r="L6" s="29"/>
      <c r="AT6" s="120"/>
    </row>
    <row r="7" spans="1:60" ht="17.399999999999999" customHeight="1" x14ac:dyDescent="0.4">
      <c r="B7" s="94" t="s">
        <v>15</v>
      </c>
      <c r="C7" s="30"/>
      <c r="D7" s="30"/>
      <c r="E7" s="30"/>
      <c r="F7" s="30"/>
      <c r="G7" s="30"/>
      <c r="H7" s="30"/>
      <c r="I7" s="30"/>
      <c r="J7" s="30"/>
      <c r="K7" s="7"/>
      <c r="L7" s="29"/>
      <c r="AP7" s="127"/>
      <c r="AT7" s="120"/>
      <c r="AV7" s="112" t="s">
        <v>56</v>
      </c>
      <c r="BD7" s="78"/>
    </row>
    <row r="8" spans="1:60" ht="17.399999999999999" customHeight="1" x14ac:dyDescent="0.4">
      <c r="B8" s="94" t="s">
        <v>86</v>
      </c>
      <c r="C8" s="30"/>
      <c r="D8" s="30"/>
      <c r="E8" s="30"/>
      <c r="F8" s="30"/>
      <c r="G8" s="30"/>
      <c r="H8" s="30"/>
      <c r="I8" s="30"/>
      <c r="J8" s="30"/>
      <c r="K8" s="7"/>
      <c r="L8" s="148" t="s">
        <v>66</v>
      </c>
      <c r="M8" s="148"/>
      <c r="N8" s="148"/>
      <c r="O8" s="148"/>
      <c r="P8" s="148"/>
      <c r="Q8" s="148"/>
      <c r="R8" s="148"/>
      <c r="S8" s="148"/>
      <c r="AT8" s="120"/>
      <c r="AV8" s="117" t="s">
        <v>55</v>
      </c>
    </row>
    <row r="9" spans="1:60" ht="17.399999999999999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7"/>
      <c r="L9" s="148"/>
      <c r="M9" s="148"/>
      <c r="N9" s="148"/>
      <c r="O9" s="148"/>
      <c r="P9" s="148"/>
      <c r="Q9" s="148"/>
      <c r="R9" s="148"/>
      <c r="S9" s="148"/>
      <c r="AT9" s="120"/>
      <c r="BC9" s="117"/>
      <c r="BD9" s="117"/>
      <c r="BE9" s="117"/>
      <c r="BF9" s="117"/>
      <c r="BG9" s="117"/>
      <c r="BH9" s="117"/>
    </row>
    <row r="10" spans="1:60" ht="17.399999999999999" customHeight="1" x14ac:dyDescent="0.4">
      <c r="B10" s="28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7"/>
      <c r="L10" s="149"/>
      <c r="M10" s="149"/>
      <c r="N10" s="149"/>
      <c r="O10" s="149"/>
      <c r="P10" s="149"/>
      <c r="Q10" s="149"/>
      <c r="R10" s="149"/>
      <c r="S10" s="149"/>
      <c r="U10" s="28">
        <v>1</v>
      </c>
      <c r="V10" s="21"/>
      <c r="W10" s="28">
        <v>2</v>
      </c>
      <c r="X10" s="28">
        <v>3</v>
      </c>
      <c r="Y10" s="28"/>
      <c r="Z10" s="21"/>
      <c r="AA10" s="28">
        <v>4</v>
      </c>
      <c r="AB10" s="28"/>
      <c r="AC10" s="21"/>
      <c r="AD10" s="28"/>
      <c r="AE10" s="21"/>
      <c r="AF10" s="28">
        <v>5</v>
      </c>
      <c r="AG10" s="28">
        <v>6</v>
      </c>
      <c r="AH10" s="28"/>
      <c r="AI10" s="28"/>
      <c r="AJ10" s="28">
        <v>7</v>
      </c>
      <c r="AK10" s="28"/>
      <c r="AL10" s="28"/>
      <c r="AM10" s="21"/>
      <c r="AN10" s="28"/>
      <c r="AO10" s="28"/>
      <c r="AP10" s="28"/>
      <c r="AQ10" s="18"/>
      <c r="AR10" s="28"/>
      <c r="AT10" s="120"/>
      <c r="AW10" s="86" t="s">
        <v>18</v>
      </c>
      <c r="AX10" s="87" t="s">
        <v>57</v>
      </c>
      <c r="AY10" s="87" t="str">
        <f>Inndata!$B$6</f>
        <v>Biogass</v>
      </c>
      <c r="AZ10" s="87" t="s">
        <v>58</v>
      </c>
      <c r="BA10" s="87" t="s">
        <v>59</v>
      </c>
      <c r="BD10" s="150" t="s">
        <v>54</v>
      </c>
      <c r="BE10" s="150"/>
      <c r="BF10" s="150"/>
      <c r="BG10" s="150"/>
      <c r="BH10" s="150"/>
    </row>
    <row r="11" spans="1:60" ht="48" customHeight="1" x14ac:dyDescent="0.4">
      <c r="B11" s="32" t="s">
        <v>4</v>
      </c>
      <c r="C11" s="33" t="s">
        <v>7</v>
      </c>
      <c r="D11" s="33" t="s">
        <v>8</v>
      </c>
      <c r="E11" s="33" t="s">
        <v>9</v>
      </c>
      <c r="F11" s="33" t="s">
        <v>10</v>
      </c>
      <c r="G11" s="32" t="s">
        <v>11</v>
      </c>
      <c r="H11" s="32" t="s">
        <v>12</v>
      </c>
      <c r="I11" s="34" t="s">
        <v>5</v>
      </c>
      <c r="J11" s="34" t="s">
        <v>6</v>
      </c>
      <c r="K11" s="7"/>
      <c r="L11" s="155" t="s">
        <v>67</v>
      </c>
      <c r="M11" s="156"/>
      <c r="N11" s="156"/>
      <c r="O11" s="156"/>
      <c r="P11" s="156"/>
      <c r="Q11" s="156"/>
      <c r="R11" s="156"/>
      <c r="S11" s="157"/>
      <c r="U11" s="32" t="s">
        <v>4</v>
      </c>
      <c r="V11" s="22"/>
      <c r="W11" s="32" t="s">
        <v>7</v>
      </c>
      <c r="X11" s="32" t="s">
        <v>8</v>
      </c>
      <c r="Y11" s="36" t="s">
        <v>49</v>
      </c>
      <c r="Z11" s="22"/>
      <c r="AA11" s="32" t="s">
        <v>23</v>
      </c>
      <c r="AB11" s="36" t="s">
        <v>48</v>
      </c>
      <c r="AC11" s="22"/>
      <c r="AD11" s="36" t="s">
        <v>24</v>
      </c>
      <c r="AE11" s="22"/>
      <c r="AF11" s="32" t="s">
        <v>10</v>
      </c>
      <c r="AG11" s="32" t="s">
        <v>11</v>
      </c>
      <c r="AH11" s="36" t="s">
        <v>42</v>
      </c>
      <c r="AI11" s="36" t="s">
        <v>43</v>
      </c>
      <c r="AJ11" s="32" t="s">
        <v>12</v>
      </c>
      <c r="AK11" s="36" t="s">
        <v>45</v>
      </c>
      <c r="AL11" s="36" t="s">
        <v>46</v>
      </c>
      <c r="AM11" s="22"/>
      <c r="AN11" s="36" t="s">
        <v>25</v>
      </c>
      <c r="AO11" s="36" t="s">
        <v>26</v>
      </c>
      <c r="AP11" s="36" t="s">
        <v>27</v>
      </c>
      <c r="AQ11" s="22"/>
      <c r="AR11" s="36" t="s">
        <v>69</v>
      </c>
      <c r="AT11" s="120"/>
      <c r="AV11" s="88" t="s">
        <v>60</v>
      </c>
      <c r="AW11" s="89">
        <f>SUM(BD12:BD21)</f>
        <v>0</v>
      </c>
      <c r="AX11" s="89">
        <f>SUM(BE12:BE21)</f>
        <v>0</v>
      </c>
      <c r="AY11" s="89">
        <f>SUM(BF12:BF21)</f>
        <v>0</v>
      </c>
      <c r="AZ11" s="89">
        <f>SUM(BG12:BG21)</f>
        <v>0</v>
      </c>
      <c r="BA11" s="89">
        <f>SUM(BH12:BH21)</f>
        <v>0</v>
      </c>
      <c r="BC11" s="81"/>
      <c r="BD11" s="82" t="s">
        <v>18</v>
      </c>
      <c r="BE11" s="83" t="str">
        <f>Inndata!$B$5</f>
        <v>Batterielektrisk / hydrogen</v>
      </c>
      <c r="BF11" s="83" t="str">
        <f>Inndata!$B$6</f>
        <v>Biogass</v>
      </c>
      <c r="BG11" s="83" t="str">
        <f>Inndata!$B$7</f>
        <v>HVO / biodiesel / bioetanol</v>
      </c>
      <c r="BH11" s="83" t="str">
        <f>Inndata!$B$8</f>
        <v>Diesel / bensin / naturgass</v>
      </c>
    </row>
    <row r="12" spans="1:60" ht="17.399999999999999" customHeight="1" x14ac:dyDescent="0.4">
      <c r="B12" s="124"/>
      <c r="C12" s="124"/>
      <c r="D12" s="124"/>
      <c r="E12" s="5"/>
      <c r="F12" s="124"/>
      <c r="G12" s="124"/>
      <c r="H12" s="124"/>
      <c r="I12" s="121"/>
      <c r="J12" s="125"/>
      <c r="K12" s="8" t="s">
        <v>1</v>
      </c>
      <c r="L12" s="91">
        <f>IF(B12&gt;0,1,0)</f>
        <v>0</v>
      </c>
      <c r="M12" s="91">
        <f>IF(C12=0,0,1)</f>
        <v>0</v>
      </c>
      <c r="N12" s="91">
        <f>IF(C12="Elsykkel",1,IF(D12=0,0,1))</f>
        <v>0</v>
      </c>
      <c r="O12" s="91">
        <f>IF(F12=0,0,1)</f>
        <v>0</v>
      </c>
      <c r="P12" s="92">
        <f>IF(AND(F12=0,G12=0),0,IF(AND(F12="Nei",G12=0),0,1))</f>
        <v>0</v>
      </c>
      <c r="Q12" s="92">
        <f>IF(AND(F12=0,G12=0),0,IF(AND(F12="Nei",H12=0),0,1))</f>
        <v>0</v>
      </c>
      <c r="R12" s="92">
        <f>SUM(L12:Q12)</f>
        <v>0</v>
      </c>
      <c r="S12" s="93">
        <f>IF(R12=6,"OK",IF(R12=0,0,"FEIL"))</f>
        <v>0</v>
      </c>
      <c r="U12" s="124">
        <f>B12</f>
        <v>0</v>
      </c>
      <c r="V12" s="24"/>
      <c r="W12" s="124">
        <f t="shared" ref="W12:X21" si="0">C12</f>
        <v>0</v>
      </c>
      <c r="X12" s="124">
        <f t="shared" si="0"/>
        <v>0</v>
      </c>
      <c r="Y12" s="123">
        <f>IF(W12="Elsykkel",10,VLOOKUP(X12,Inndata!$B$5:$D$9,3,FALSE))</f>
        <v>0</v>
      </c>
      <c r="Z12" s="23"/>
      <c r="AA12" s="124">
        <f t="shared" ref="AA12:AA21" si="1">E12</f>
        <v>0</v>
      </c>
      <c r="AB12" s="124">
        <f>IF(AA12=0,0,IF(AA12="Nei",0,1))</f>
        <v>0</v>
      </c>
      <c r="AC12" s="23"/>
      <c r="AD12" s="124">
        <f>IF(Y12+AB12&gt;10,10,Y12+AB12)</f>
        <v>0</v>
      </c>
      <c r="AE12" s="23"/>
      <c r="AF12" s="25">
        <f t="shared" ref="AF12:AG21" si="2">F12</f>
        <v>0</v>
      </c>
      <c r="AG12" s="25">
        <f t="shared" si="2"/>
        <v>0</v>
      </c>
      <c r="AH12" s="25">
        <f>IF(AG12=0,0,VLOOKUP(LEFT(AG12,3),Inndata!$B$21:$C$32,2,FALSE))</f>
        <v>0</v>
      </c>
      <c r="AI12" s="25">
        <f>IF(AG12=0,0,MID(AG12,6,4))</f>
        <v>0</v>
      </c>
      <c r="AJ12" s="25">
        <f t="shared" ref="AJ12:AJ21" si="3">H12</f>
        <v>0</v>
      </c>
      <c r="AK12" s="25">
        <f>IF(AJ12=0,0,VLOOKUP(LEFT(AJ12,3),Inndata!$B$21:$C$32,2,FALSE))</f>
        <v>0</v>
      </c>
      <c r="AL12" s="25">
        <f>IF(AJ12=0,0,MID(AJ12,6,4))</f>
        <v>0</v>
      </c>
      <c r="AM12" s="23"/>
      <c r="AN12" s="124">
        <f>IF(AF12="Ja",Inndata!$F$17,IF(OR(AH12=0,AK12=0),0,(AL12-AI12)*12+(AK12-AH12)))</f>
        <v>0</v>
      </c>
      <c r="AO12" s="124">
        <f>U12*AN12</f>
        <v>0</v>
      </c>
      <c r="AP12" s="46">
        <f>IF(AN12=0,0,AO12/$AO$24)</f>
        <v>0</v>
      </c>
      <c r="AQ12" s="23"/>
      <c r="AR12" s="48">
        <f>AD12*AP12</f>
        <v>0</v>
      </c>
      <c r="AT12" s="120"/>
      <c r="BC12" s="81"/>
      <c r="BD12" s="84">
        <f t="shared" ref="BD12:BD21" si="4">IF(W12=$BD$11,AP12,0)</f>
        <v>0</v>
      </c>
      <c r="BE12" s="84">
        <f t="shared" ref="BE12:BE21" si="5">IF(W12=$BD$11,0,IF(X12=$BE$11,AP12,0))</f>
        <v>0</v>
      </c>
      <c r="BF12" s="84">
        <f t="shared" ref="BF12:BF21" si="6">IF(W12=$BD$11,0,IF(X12=$BF$11,AP12,0))</f>
        <v>0</v>
      </c>
      <c r="BG12" s="84">
        <f t="shared" ref="BG12:BG21" si="7">IF(W12=$BD$11,0,IF(X12=$BG$11,AP12,0))</f>
        <v>0</v>
      </c>
      <c r="BH12" s="84">
        <f t="shared" ref="BH12:BH21" si="8">IF(W12=$BD$11,0,IF(X12=$BH$11,AP12,0))</f>
        <v>0</v>
      </c>
    </row>
    <row r="13" spans="1:60" ht="17.399999999999999" customHeight="1" x14ac:dyDescent="0.4">
      <c r="B13" s="95"/>
      <c r="C13" s="95"/>
      <c r="D13" s="95"/>
      <c r="E13" s="13"/>
      <c r="F13" s="95"/>
      <c r="G13" s="95"/>
      <c r="H13" s="95"/>
      <c r="I13" s="14"/>
      <c r="J13" s="12"/>
      <c r="K13" s="8" t="s">
        <v>1</v>
      </c>
      <c r="L13" s="91">
        <f t="shared" ref="L13:L21" si="9">IF(B13&gt;0,1,0)</f>
        <v>0</v>
      </c>
      <c r="M13" s="91">
        <f t="shared" ref="M13:M21" si="10">IF(C13=0,0,1)</f>
        <v>0</v>
      </c>
      <c r="N13" s="91">
        <f t="shared" ref="N13:N21" si="11">IF(C13="Elsykkel",1,IF(D13=0,0,1))</f>
        <v>0</v>
      </c>
      <c r="O13" s="91">
        <f t="shared" ref="O13:O21" si="12">IF(F13=0,0,1)</f>
        <v>0</v>
      </c>
      <c r="P13" s="92">
        <f t="shared" ref="P13:P21" si="13">IF(AND(F13=0,G13=0),0,IF(AND(F13="Nei",G13=0),0,1))</f>
        <v>0</v>
      </c>
      <c r="Q13" s="92">
        <f t="shared" ref="Q13:Q21" si="14">IF(AND(F13=0,G13=0),0,IF(AND(F13="Nei",H13=0),0,1))</f>
        <v>0</v>
      </c>
      <c r="R13" s="92">
        <f t="shared" ref="R13:R21" si="15">SUM(L13:Q13)</f>
        <v>0</v>
      </c>
      <c r="S13" s="93">
        <f t="shared" ref="S13:S21" si="16">IF(R13=6,"OK",IF(R13=0,0,"FEIL"))</f>
        <v>0</v>
      </c>
      <c r="U13" s="95">
        <f t="shared" ref="U13:U21" si="17">B13</f>
        <v>0</v>
      </c>
      <c r="V13" s="23"/>
      <c r="W13" s="95">
        <f t="shared" si="0"/>
        <v>0</v>
      </c>
      <c r="X13" s="95">
        <f t="shared" si="0"/>
        <v>0</v>
      </c>
      <c r="Y13" s="95">
        <f>IF(W13="Elsykkel",10,VLOOKUP(X13,Inndata!$B$5:$D$9,3,FALSE))</f>
        <v>0</v>
      </c>
      <c r="Z13" s="23"/>
      <c r="AA13" s="95">
        <f t="shared" si="1"/>
        <v>0</v>
      </c>
      <c r="AB13" s="95">
        <f t="shared" ref="AB13:AB21" si="18">IF(AA13=0,0,IF(AA13="Nei",0,1))</f>
        <v>0</v>
      </c>
      <c r="AC13" s="23"/>
      <c r="AD13" s="95">
        <f t="shared" ref="AD13:AD21" si="19">IF(Y13+AB13&gt;10,10,Y13+AB13)</f>
        <v>0</v>
      </c>
      <c r="AE13" s="23"/>
      <c r="AF13" s="26">
        <f t="shared" si="2"/>
        <v>0</v>
      </c>
      <c r="AG13" s="26">
        <f t="shared" si="2"/>
        <v>0</v>
      </c>
      <c r="AH13" s="26">
        <f>IF(AG13=0,0,VLOOKUP(LEFT(AG13,3),Inndata!$B$21:$C$32,2,FALSE))</f>
        <v>0</v>
      </c>
      <c r="AI13" s="26">
        <f t="shared" ref="AI13:AI21" si="20">IF(AG13=0,0,MID(AG13,6,4))</f>
        <v>0</v>
      </c>
      <c r="AJ13" s="26">
        <f t="shared" si="3"/>
        <v>0</v>
      </c>
      <c r="AK13" s="26">
        <f>IF(AJ13=0,0,VLOOKUP(LEFT(AJ13,3),Inndata!$B$21:$C$32,2,FALSE))</f>
        <v>0</v>
      </c>
      <c r="AL13" s="26">
        <f t="shared" ref="AL13:AL21" si="21">IF(AJ13=0,0,MID(AJ13,6,4))</f>
        <v>0</v>
      </c>
      <c r="AM13" s="23"/>
      <c r="AN13" s="95">
        <f>IF(AF13="Ja",Inndata!$F$17,IF(OR(AH13=0,AK13=0),0,(AL13-AI13)*12+(AK13-AH13)))</f>
        <v>0</v>
      </c>
      <c r="AO13" s="95">
        <f t="shared" ref="AO13:AO21" si="22">U13*AN13</f>
        <v>0</v>
      </c>
      <c r="AP13" s="47">
        <f t="shared" ref="AP13:AP21" si="23">IF(AN13=0,0,AO13/$AO$24)</f>
        <v>0</v>
      </c>
      <c r="AQ13" s="23"/>
      <c r="AR13" s="126">
        <f t="shared" ref="AR13:AR21" si="24">AD13*AP13</f>
        <v>0</v>
      </c>
      <c r="AT13" s="120"/>
      <c r="AV13" s="90"/>
      <c r="AW13" s="55"/>
      <c r="AX13" s="55"/>
      <c r="AY13" s="55"/>
      <c r="AZ13" s="55"/>
      <c r="BA13" s="55"/>
      <c r="BC13" s="81"/>
      <c r="BD13" s="84">
        <f t="shared" si="4"/>
        <v>0</v>
      </c>
      <c r="BE13" s="84">
        <f t="shared" si="5"/>
        <v>0</v>
      </c>
      <c r="BF13" s="84">
        <f t="shared" si="6"/>
        <v>0</v>
      </c>
      <c r="BG13" s="84">
        <f t="shared" si="7"/>
        <v>0</v>
      </c>
      <c r="BH13" s="84">
        <f t="shared" si="8"/>
        <v>0</v>
      </c>
    </row>
    <row r="14" spans="1:60" ht="17.399999999999999" customHeight="1" x14ac:dyDescent="0.4">
      <c r="B14" s="124"/>
      <c r="C14" s="124"/>
      <c r="D14" s="124"/>
      <c r="E14" s="5"/>
      <c r="F14" s="124"/>
      <c r="G14" s="124"/>
      <c r="H14" s="124"/>
      <c r="I14" s="121"/>
      <c r="J14" s="125"/>
      <c r="K14" s="8" t="s">
        <v>1</v>
      </c>
      <c r="L14" s="91">
        <f t="shared" si="9"/>
        <v>0</v>
      </c>
      <c r="M14" s="91">
        <f t="shared" si="10"/>
        <v>0</v>
      </c>
      <c r="N14" s="91">
        <f t="shared" si="11"/>
        <v>0</v>
      </c>
      <c r="O14" s="91">
        <f t="shared" si="12"/>
        <v>0</v>
      </c>
      <c r="P14" s="92">
        <f t="shared" si="13"/>
        <v>0</v>
      </c>
      <c r="Q14" s="92">
        <f t="shared" si="14"/>
        <v>0</v>
      </c>
      <c r="R14" s="92">
        <f t="shared" si="15"/>
        <v>0</v>
      </c>
      <c r="S14" s="93">
        <f t="shared" si="16"/>
        <v>0</v>
      </c>
      <c r="U14" s="124">
        <f t="shared" si="17"/>
        <v>0</v>
      </c>
      <c r="V14" s="23"/>
      <c r="W14" s="124">
        <f t="shared" si="0"/>
        <v>0</v>
      </c>
      <c r="X14" s="124">
        <f t="shared" si="0"/>
        <v>0</v>
      </c>
      <c r="Y14" s="123">
        <f>IF(W14="Elsykkel",10,VLOOKUP(X14,Inndata!$B$5:$D$9,3,FALSE))</f>
        <v>0</v>
      </c>
      <c r="Z14" s="23"/>
      <c r="AA14" s="124">
        <f t="shared" si="1"/>
        <v>0</v>
      </c>
      <c r="AB14" s="124">
        <f t="shared" si="18"/>
        <v>0</v>
      </c>
      <c r="AC14" s="23"/>
      <c r="AD14" s="124">
        <f t="shared" si="19"/>
        <v>0</v>
      </c>
      <c r="AE14" s="23"/>
      <c r="AF14" s="25">
        <f t="shared" si="2"/>
        <v>0</v>
      </c>
      <c r="AG14" s="25">
        <f t="shared" si="2"/>
        <v>0</v>
      </c>
      <c r="AH14" s="25">
        <f>IF(AG14=0,0,VLOOKUP(LEFT(AG14,3),Inndata!$B$21:$C$32,2,FALSE))</f>
        <v>0</v>
      </c>
      <c r="AI14" s="25">
        <f t="shared" si="20"/>
        <v>0</v>
      </c>
      <c r="AJ14" s="25">
        <f t="shared" si="3"/>
        <v>0</v>
      </c>
      <c r="AK14" s="25">
        <f>IF(AJ14=0,0,VLOOKUP(LEFT(AJ14,3),Inndata!$B$21:$C$32,2,FALSE))</f>
        <v>0</v>
      </c>
      <c r="AL14" s="25">
        <f t="shared" si="21"/>
        <v>0</v>
      </c>
      <c r="AM14" s="23"/>
      <c r="AN14" s="124">
        <f>IF(AF14="Ja",Inndata!$F$17,IF(OR(AH14=0,AK14=0),0,(AL14-AI14)*12+(AK14-AH14)))</f>
        <v>0</v>
      </c>
      <c r="AO14" s="124">
        <f t="shared" si="22"/>
        <v>0</v>
      </c>
      <c r="AP14" s="46">
        <f t="shared" si="23"/>
        <v>0</v>
      </c>
      <c r="AQ14" s="23"/>
      <c r="AR14" s="48">
        <f t="shared" si="24"/>
        <v>0</v>
      </c>
      <c r="AT14" s="120"/>
      <c r="AV14" s="90"/>
      <c r="AW14" s="55"/>
      <c r="AX14" s="55"/>
      <c r="AY14" s="55"/>
      <c r="AZ14" s="55"/>
      <c r="BA14" s="55"/>
      <c r="BC14" s="81"/>
      <c r="BD14" s="84">
        <f t="shared" si="4"/>
        <v>0</v>
      </c>
      <c r="BE14" s="84">
        <f t="shared" si="5"/>
        <v>0</v>
      </c>
      <c r="BF14" s="84">
        <f t="shared" si="6"/>
        <v>0</v>
      </c>
      <c r="BG14" s="84">
        <f t="shared" si="7"/>
        <v>0</v>
      </c>
      <c r="BH14" s="84">
        <f t="shared" si="8"/>
        <v>0</v>
      </c>
    </row>
    <row r="15" spans="1:60" ht="17.399999999999999" customHeight="1" x14ac:dyDescent="0.4">
      <c r="B15" s="95"/>
      <c r="C15" s="95"/>
      <c r="D15" s="95"/>
      <c r="E15" s="13"/>
      <c r="F15" s="95"/>
      <c r="G15" s="95"/>
      <c r="H15" s="95"/>
      <c r="I15" s="14"/>
      <c r="J15" s="12"/>
      <c r="K15" s="8" t="s">
        <v>1</v>
      </c>
      <c r="L15" s="91">
        <f t="shared" si="9"/>
        <v>0</v>
      </c>
      <c r="M15" s="91">
        <f t="shared" si="10"/>
        <v>0</v>
      </c>
      <c r="N15" s="91">
        <f t="shared" si="11"/>
        <v>0</v>
      </c>
      <c r="O15" s="91">
        <f t="shared" si="12"/>
        <v>0</v>
      </c>
      <c r="P15" s="92">
        <f t="shared" si="13"/>
        <v>0</v>
      </c>
      <c r="Q15" s="92">
        <f t="shared" si="14"/>
        <v>0</v>
      </c>
      <c r="R15" s="92">
        <f t="shared" si="15"/>
        <v>0</v>
      </c>
      <c r="S15" s="93">
        <f t="shared" si="16"/>
        <v>0</v>
      </c>
      <c r="U15" s="95">
        <f t="shared" si="17"/>
        <v>0</v>
      </c>
      <c r="V15" s="23"/>
      <c r="W15" s="95">
        <f t="shared" si="0"/>
        <v>0</v>
      </c>
      <c r="X15" s="95">
        <f t="shared" si="0"/>
        <v>0</v>
      </c>
      <c r="Y15" s="95">
        <f>IF(W15="Elsykkel",10,VLOOKUP(X15,Inndata!$B$5:$D$9,3,FALSE))</f>
        <v>0</v>
      </c>
      <c r="Z15" s="23"/>
      <c r="AA15" s="95">
        <f t="shared" si="1"/>
        <v>0</v>
      </c>
      <c r="AB15" s="95">
        <f t="shared" si="18"/>
        <v>0</v>
      </c>
      <c r="AC15" s="23"/>
      <c r="AD15" s="95">
        <f t="shared" si="19"/>
        <v>0</v>
      </c>
      <c r="AE15" s="23"/>
      <c r="AF15" s="26">
        <f t="shared" si="2"/>
        <v>0</v>
      </c>
      <c r="AG15" s="26">
        <f t="shared" si="2"/>
        <v>0</v>
      </c>
      <c r="AH15" s="26">
        <f>IF(AG15=0,0,VLOOKUP(LEFT(AG15,3),Inndata!$B$21:$C$32,2,FALSE))</f>
        <v>0</v>
      </c>
      <c r="AI15" s="26">
        <f t="shared" si="20"/>
        <v>0</v>
      </c>
      <c r="AJ15" s="26">
        <f t="shared" si="3"/>
        <v>0</v>
      </c>
      <c r="AK15" s="26">
        <f>IF(AJ15=0,0,VLOOKUP(LEFT(AJ15,3),Inndata!$B$21:$C$32,2,FALSE))</f>
        <v>0</v>
      </c>
      <c r="AL15" s="26">
        <f t="shared" si="21"/>
        <v>0</v>
      </c>
      <c r="AM15" s="23"/>
      <c r="AN15" s="95">
        <f>IF(AF15="Ja",Inndata!$F$17,IF(OR(AH15=0,AK15=0),0,(AL15-AI15)*12+(AK15-AH15)))</f>
        <v>0</v>
      </c>
      <c r="AO15" s="95">
        <f t="shared" si="22"/>
        <v>0</v>
      </c>
      <c r="AP15" s="47">
        <f t="shared" si="23"/>
        <v>0</v>
      </c>
      <c r="AQ15" s="23"/>
      <c r="AR15" s="126">
        <f t="shared" si="24"/>
        <v>0</v>
      </c>
      <c r="AT15" s="120"/>
      <c r="AV15" s="73"/>
      <c r="AW15" s="73"/>
      <c r="AX15" s="73"/>
      <c r="AY15" s="73"/>
      <c r="AZ15" s="73"/>
      <c r="BA15" s="73"/>
      <c r="BC15" s="81"/>
      <c r="BD15" s="84">
        <f t="shared" si="4"/>
        <v>0</v>
      </c>
      <c r="BE15" s="84">
        <f t="shared" si="5"/>
        <v>0</v>
      </c>
      <c r="BF15" s="84">
        <f t="shared" si="6"/>
        <v>0</v>
      </c>
      <c r="BG15" s="84">
        <f t="shared" si="7"/>
        <v>0</v>
      </c>
      <c r="BH15" s="84">
        <f t="shared" si="8"/>
        <v>0</v>
      </c>
    </row>
    <row r="16" spans="1:60" ht="17.399999999999999" customHeight="1" x14ac:dyDescent="0.4">
      <c r="B16" s="124"/>
      <c r="C16" s="124"/>
      <c r="D16" s="124"/>
      <c r="E16" s="5"/>
      <c r="F16" s="124"/>
      <c r="G16" s="124"/>
      <c r="H16" s="124"/>
      <c r="I16" s="121"/>
      <c r="J16" s="125"/>
      <c r="K16" s="15" t="s">
        <v>1</v>
      </c>
      <c r="L16" s="91">
        <f t="shared" si="9"/>
        <v>0</v>
      </c>
      <c r="M16" s="91">
        <f t="shared" si="10"/>
        <v>0</v>
      </c>
      <c r="N16" s="91">
        <f t="shared" si="11"/>
        <v>0</v>
      </c>
      <c r="O16" s="91">
        <f t="shared" si="12"/>
        <v>0</v>
      </c>
      <c r="P16" s="92">
        <f t="shared" si="13"/>
        <v>0</v>
      </c>
      <c r="Q16" s="92">
        <f t="shared" si="14"/>
        <v>0</v>
      </c>
      <c r="R16" s="92">
        <f t="shared" si="15"/>
        <v>0</v>
      </c>
      <c r="S16" s="93">
        <f t="shared" si="16"/>
        <v>0</v>
      </c>
      <c r="U16" s="124">
        <f t="shared" si="17"/>
        <v>0</v>
      </c>
      <c r="V16" s="23"/>
      <c r="W16" s="124">
        <f t="shared" si="0"/>
        <v>0</v>
      </c>
      <c r="X16" s="124">
        <f t="shared" si="0"/>
        <v>0</v>
      </c>
      <c r="Y16" s="123">
        <f>IF(W16="Elsykkel",10,VLOOKUP(X16,Inndata!$B$5:$D$9,3,FALSE))</f>
        <v>0</v>
      </c>
      <c r="Z16" s="23"/>
      <c r="AA16" s="124">
        <f t="shared" si="1"/>
        <v>0</v>
      </c>
      <c r="AB16" s="124">
        <f t="shared" si="18"/>
        <v>0</v>
      </c>
      <c r="AC16" s="23"/>
      <c r="AD16" s="124">
        <f t="shared" si="19"/>
        <v>0</v>
      </c>
      <c r="AE16" s="23"/>
      <c r="AF16" s="25">
        <f t="shared" si="2"/>
        <v>0</v>
      </c>
      <c r="AG16" s="25">
        <f t="shared" si="2"/>
        <v>0</v>
      </c>
      <c r="AH16" s="25">
        <f>IF(AG16=0,0,VLOOKUP(LEFT(AG16,3),Inndata!$B$21:$C$32,2,FALSE))</f>
        <v>0</v>
      </c>
      <c r="AI16" s="25">
        <f t="shared" si="20"/>
        <v>0</v>
      </c>
      <c r="AJ16" s="27">
        <f t="shared" si="3"/>
        <v>0</v>
      </c>
      <c r="AK16" s="25">
        <f>IF(AJ16=0,0,VLOOKUP(LEFT(AJ16,3),Inndata!$B$21:$C$32,2,FALSE))</f>
        <v>0</v>
      </c>
      <c r="AL16" s="25">
        <f t="shared" si="21"/>
        <v>0</v>
      </c>
      <c r="AM16" s="23"/>
      <c r="AN16" s="124">
        <f>IF(AF16="Ja",Inndata!$F$17,IF(OR(AH16=0,AK16=0),0,(AL16-AI16)*12+(AK16-AH16)))</f>
        <v>0</v>
      </c>
      <c r="AO16" s="124">
        <f t="shared" si="22"/>
        <v>0</v>
      </c>
      <c r="AP16" s="46">
        <f t="shared" si="23"/>
        <v>0</v>
      </c>
      <c r="AQ16" s="23"/>
      <c r="AR16" s="48">
        <f t="shared" si="24"/>
        <v>0</v>
      </c>
      <c r="AT16" s="120"/>
      <c r="AV16" s="73"/>
      <c r="AW16" s="73"/>
      <c r="AX16" s="73"/>
      <c r="AY16" s="73"/>
      <c r="AZ16" s="73"/>
      <c r="BA16" s="73"/>
      <c r="BC16" s="81"/>
      <c r="BD16" s="84">
        <f t="shared" si="4"/>
        <v>0</v>
      </c>
      <c r="BE16" s="84">
        <f t="shared" si="5"/>
        <v>0</v>
      </c>
      <c r="BF16" s="84">
        <f t="shared" si="6"/>
        <v>0</v>
      </c>
      <c r="BG16" s="84">
        <f t="shared" si="7"/>
        <v>0</v>
      </c>
      <c r="BH16" s="84">
        <f t="shared" si="8"/>
        <v>0</v>
      </c>
    </row>
    <row r="17" spans="2:60" ht="17.399999999999999" customHeight="1" x14ac:dyDescent="0.4">
      <c r="B17" s="95"/>
      <c r="C17" s="95"/>
      <c r="D17" s="95"/>
      <c r="E17" s="13"/>
      <c r="F17" s="95"/>
      <c r="G17" s="95"/>
      <c r="H17" s="95"/>
      <c r="I17" s="14"/>
      <c r="J17" s="12"/>
      <c r="K17" s="8" t="s">
        <v>1</v>
      </c>
      <c r="L17" s="91">
        <f t="shared" si="9"/>
        <v>0</v>
      </c>
      <c r="M17" s="91">
        <f t="shared" si="10"/>
        <v>0</v>
      </c>
      <c r="N17" s="91">
        <f t="shared" si="11"/>
        <v>0</v>
      </c>
      <c r="O17" s="91">
        <f t="shared" si="12"/>
        <v>0</v>
      </c>
      <c r="P17" s="92">
        <f t="shared" si="13"/>
        <v>0</v>
      </c>
      <c r="Q17" s="92">
        <f t="shared" si="14"/>
        <v>0</v>
      </c>
      <c r="R17" s="92">
        <f t="shared" si="15"/>
        <v>0</v>
      </c>
      <c r="S17" s="93">
        <f t="shared" si="16"/>
        <v>0</v>
      </c>
      <c r="U17" s="95">
        <f t="shared" si="17"/>
        <v>0</v>
      </c>
      <c r="V17" s="23"/>
      <c r="W17" s="95">
        <f t="shared" si="0"/>
        <v>0</v>
      </c>
      <c r="X17" s="95">
        <f t="shared" si="0"/>
        <v>0</v>
      </c>
      <c r="Y17" s="95">
        <f>IF(W17="Elsykkel",10,VLOOKUP(X17,Inndata!$B$5:$D$9,3,FALSE))</f>
        <v>0</v>
      </c>
      <c r="Z17" s="23"/>
      <c r="AA17" s="95">
        <f t="shared" si="1"/>
        <v>0</v>
      </c>
      <c r="AB17" s="95">
        <f t="shared" si="18"/>
        <v>0</v>
      </c>
      <c r="AC17" s="23"/>
      <c r="AD17" s="95">
        <f t="shared" si="19"/>
        <v>0</v>
      </c>
      <c r="AE17" s="23"/>
      <c r="AF17" s="26">
        <f t="shared" si="2"/>
        <v>0</v>
      </c>
      <c r="AG17" s="26">
        <f t="shared" si="2"/>
        <v>0</v>
      </c>
      <c r="AH17" s="26">
        <f>IF(AG17=0,0,VLOOKUP(LEFT(AG17,3),Inndata!$B$21:$C$32,2,FALSE))</f>
        <v>0</v>
      </c>
      <c r="AI17" s="26">
        <f t="shared" si="20"/>
        <v>0</v>
      </c>
      <c r="AJ17" s="26">
        <f t="shared" si="3"/>
        <v>0</v>
      </c>
      <c r="AK17" s="26">
        <f>IF(AJ17=0,0,VLOOKUP(LEFT(AJ17,3),Inndata!$B$21:$C$32,2,FALSE))</f>
        <v>0</v>
      </c>
      <c r="AL17" s="26">
        <f t="shared" si="21"/>
        <v>0</v>
      </c>
      <c r="AM17" s="23"/>
      <c r="AN17" s="95">
        <f>IF(AF17="Ja",Inndata!$F$17,IF(OR(AH17=0,AK17=0),0,(AL17-AI17)*12+(AK17-AH17)))</f>
        <v>0</v>
      </c>
      <c r="AO17" s="95">
        <f t="shared" si="22"/>
        <v>0</v>
      </c>
      <c r="AP17" s="47">
        <f t="shared" si="23"/>
        <v>0</v>
      </c>
      <c r="AQ17" s="23"/>
      <c r="AR17" s="126">
        <f t="shared" si="24"/>
        <v>0</v>
      </c>
      <c r="AT17" s="120"/>
      <c r="AV17" s="73"/>
      <c r="AW17" s="73"/>
      <c r="AX17" s="73"/>
      <c r="AY17" s="73"/>
      <c r="AZ17" s="73"/>
      <c r="BA17" s="73"/>
      <c r="BC17" s="81"/>
      <c r="BD17" s="84">
        <f t="shared" si="4"/>
        <v>0</v>
      </c>
      <c r="BE17" s="84">
        <f t="shared" si="5"/>
        <v>0</v>
      </c>
      <c r="BF17" s="84">
        <f t="shared" si="6"/>
        <v>0</v>
      </c>
      <c r="BG17" s="84">
        <f t="shared" si="7"/>
        <v>0</v>
      </c>
      <c r="BH17" s="84">
        <f t="shared" si="8"/>
        <v>0</v>
      </c>
    </row>
    <row r="18" spans="2:60" ht="17.399999999999999" customHeight="1" x14ac:dyDescent="0.4">
      <c r="B18" s="124"/>
      <c r="C18" s="124"/>
      <c r="D18" s="124"/>
      <c r="E18" s="5"/>
      <c r="F18" s="124"/>
      <c r="G18" s="124"/>
      <c r="H18" s="124"/>
      <c r="I18" s="121"/>
      <c r="J18" s="125"/>
      <c r="K18" s="8" t="s">
        <v>1</v>
      </c>
      <c r="L18" s="91">
        <f t="shared" si="9"/>
        <v>0</v>
      </c>
      <c r="M18" s="91">
        <f t="shared" si="10"/>
        <v>0</v>
      </c>
      <c r="N18" s="91">
        <f t="shared" si="11"/>
        <v>0</v>
      </c>
      <c r="O18" s="91">
        <f t="shared" si="12"/>
        <v>0</v>
      </c>
      <c r="P18" s="92">
        <f t="shared" si="13"/>
        <v>0</v>
      </c>
      <c r="Q18" s="92">
        <f t="shared" si="14"/>
        <v>0</v>
      </c>
      <c r="R18" s="92">
        <f t="shared" si="15"/>
        <v>0</v>
      </c>
      <c r="S18" s="93">
        <f t="shared" si="16"/>
        <v>0</v>
      </c>
      <c r="U18" s="124">
        <f t="shared" si="17"/>
        <v>0</v>
      </c>
      <c r="V18" s="23"/>
      <c r="W18" s="124">
        <f t="shared" si="0"/>
        <v>0</v>
      </c>
      <c r="X18" s="124">
        <f t="shared" si="0"/>
        <v>0</v>
      </c>
      <c r="Y18" s="124">
        <f>IF(W18="Elsykkel",10,VLOOKUP(X18,Inndata!$B$5:$D$9,3,FALSE))</f>
        <v>0</v>
      </c>
      <c r="Z18" s="23"/>
      <c r="AA18" s="124">
        <f t="shared" si="1"/>
        <v>0</v>
      </c>
      <c r="AB18" s="124">
        <f t="shared" si="18"/>
        <v>0</v>
      </c>
      <c r="AC18" s="23"/>
      <c r="AD18" s="124">
        <f t="shared" si="19"/>
        <v>0</v>
      </c>
      <c r="AE18" s="23"/>
      <c r="AF18" s="25">
        <f t="shared" si="2"/>
        <v>0</v>
      </c>
      <c r="AG18" s="25">
        <f t="shared" si="2"/>
        <v>0</v>
      </c>
      <c r="AH18" s="25">
        <f>IF(AG18=0,0,VLOOKUP(LEFT(AG18,3),Inndata!$B$21:$C$32,2,FALSE))</f>
        <v>0</v>
      </c>
      <c r="AI18" s="25">
        <f t="shared" si="20"/>
        <v>0</v>
      </c>
      <c r="AJ18" s="25">
        <f t="shared" si="3"/>
        <v>0</v>
      </c>
      <c r="AK18" s="25">
        <f>IF(AJ18=0,0,VLOOKUP(LEFT(AJ18,3),Inndata!$B$21:$C$32,2,FALSE))</f>
        <v>0</v>
      </c>
      <c r="AL18" s="25">
        <f t="shared" si="21"/>
        <v>0</v>
      </c>
      <c r="AM18" s="23"/>
      <c r="AN18" s="124">
        <f>IF(AF18="Ja",Inndata!$F$17,IF(OR(AH18=0,AK18=0),0,(AL18-AI18)*12+(AK18-AH18)))</f>
        <v>0</v>
      </c>
      <c r="AO18" s="124">
        <f t="shared" si="22"/>
        <v>0</v>
      </c>
      <c r="AP18" s="46">
        <f t="shared" si="23"/>
        <v>0</v>
      </c>
      <c r="AQ18" s="23"/>
      <c r="AR18" s="48">
        <f t="shared" si="24"/>
        <v>0</v>
      </c>
      <c r="AT18" s="120"/>
      <c r="BC18" s="81"/>
      <c r="BD18" s="84">
        <f t="shared" si="4"/>
        <v>0</v>
      </c>
      <c r="BE18" s="84">
        <f t="shared" si="5"/>
        <v>0</v>
      </c>
      <c r="BF18" s="84">
        <f t="shared" si="6"/>
        <v>0</v>
      </c>
      <c r="BG18" s="84">
        <f t="shared" si="7"/>
        <v>0</v>
      </c>
      <c r="BH18" s="84">
        <f t="shared" si="8"/>
        <v>0</v>
      </c>
    </row>
    <row r="19" spans="2:60" ht="17.399999999999999" customHeight="1" x14ac:dyDescent="0.4">
      <c r="B19" s="95"/>
      <c r="C19" s="95"/>
      <c r="D19" s="95"/>
      <c r="E19" s="13"/>
      <c r="F19" s="95"/>
      <c r="G19" s="95"/>
      <c r="H19" s="95"/>
      <c r="I19" s="14"/>
      <c r="J19" s="12"/>
      <c r="K19" s="8" t="s">
        <v>1</v>
      </c>
      <c r="L19" s="91">
        <f t="shared" si="9"/>
        <v>0</v>
      </c>
      <c r="M19" s="91">
        <f t="shared" si="10"/>
        <v>0</v>
      </c>
      <c r="N19" s="91">
        <f t="shared" si="11"/>
        <v>0</v>
      </c>
      <c r="O19" s="91">
        <f t="shared" si="12"/>
        <v>0</v>
      </c>
      <c r="P19" s="92">
        <f t="shared" si="13"/>
        <v>0</v>
      </c>
      <c r="Q19" s="92">
        <f t="shared" si="14"/>
        <v>0</v>
      </c>
      <c r="R19" s="92">
        <f t="shared" si="15"/>
        <v>0</v>
      </c>
      <c r="S19" s="93">
        <f t="shared" si="16"/>
        <v>0</v>
      </c>
      <c r="U19" s="95">
        <f t="shared" si="17"/>
        <v>0</v>
      </c>
      <c r="V19" s="23"/>
      <c r="W19" s="95">
        <f t="shared" si="0"/>
        <v>0</v>
      </c>
      <c r="X19" s="95">
        <f t="shared" si="0"/>
        <v>0</v>
      </c>
      <c r="Y19" s="95">
        <f>IF(W19="Elsykkel",10,VLOOKUP(X19,Inndata!$B$5:$D$9,3,FALSE))</f>
        <v>0</v>
      </c>
      <c r="Z19" s="23"/>
      <c r="AA19" s="95">
        <f t="shared" si="1"/>
        <v>0</v>
      </c>
      <c r="AB19" s="95">
        <f t="shared" si="18"/>
        <v>0</v>
      </c>
      <c r="AC19" s="23"/>
      <c r="AD19" s="95">
        <f t="shared" si="19"/>
        <v>0</v>
      </c>
      <c r="AE19" s="23"/>
      <c r="AF19" s="26">
        <f t="shared" si="2"/>
        <v>0</v>
      </c>
      <c r="AG19" s="26">
        <f t="shared" si="2"/>
        <v>0</v>
      </c>
      <c r="AH19" s="26">
        <f>IF(AG19=0,0,VLOOKUP(LEFT(AG19,3),Inndata!$B$21:$C$32,2,FALSE))</f>
        <v>0</v>
      </c>
      <c r="AI19" s="26">
        <f t="shared" si="20"/>
        <v>0</v>
      </c>
      <c r="AJ19" s="26">
        <f t="shared" si="3"/>
        <v>0</v>
      </c>
      <c r="AK19" s="26">
        <f>IF(AJ19=0,0,VLOOKUP(LEFT(AJ19,3),Inndata!$B$21:$C$32,2,FALSE))</f>
        <v>0</v>
      </c>
      <c r="AL19" s="26">
        <f t="shared" si="21"/>
        <v>0</v>
      </c>
      <c r="AM19" s="23"/>
      <c r="AN19" s="95">
        <f>IF(AF19="Ja",Inndata!$F$17,IF(OR(AH19=0,AK19=0),0,(AL19-AI19)*12+(AK19-AH19)))</f>
        <v>0</v>
      </c>
      <c r="AO19" s="95">
        <f t="shared" si="22"/>
        <v>0</v>
      </c>
      <c r="AP19" s="47">
        <f t="shared" si="23"/>
        <v>0</v>
      </c>
      <c r="AQ19" s="23"/>
      <c r="AR19" s="126">
        <f t="shared" si="24"/>
        <v>0</v>
      </c>
      <c r="AT19" s="120"/>
      <c r="BC19" s="81"/>
      <c r="BD19" s="84">
        <f t="shared" si="4"/>
        <v>0</v>
      </c>
      <c r="BE19" s="84">
        <f t="shared" si="5"/>
        <v>0</v>
      </c>
      <c r="BF19" s="84">
        <f t="shared" si="6"/>
        <v>0</v>
      </c>
      <c r="BG19" s="84">
        <f t="shared" si="7"/>
        <v>0</v>
      </c>
      <c r="BH19" s="84">
        <f t="shared" si="8"/>
        <v>0</v>
      </c>
    </row>
    <row r="20" spans="2:60" ht="17.399999999999999" customHeight="1" x14ac:dyDescent="0.4">
      <c r="B20" s="124"/>
      <c r="C20" s="124"/>
      <c r="D20" s="124"/>
      <c r="E20" s="5"/>
      <c r="F20" s="124"/>
      <c r="G20" s="124"/>
      <c r="H20" s="124"/>
      <c r="I20" s="121"/>
      <c r="J20" s="125"/>
      <c r="K20" s="8" t="s">
        <v>1</v>
      </c>
      <c r="L20" s="91">
        <f t="shared" si="9"/>
        <v>0</v>
      </c>
      <c r="M20" s="91">
        <f t="shared" si="10"/>
        <v>0</v>
      </c>
      <c r="N20" s="91">
        <f t="shared" si="11"/>
        <v>0</v>
      </c>
      <c r="O20" s="91">
        <f t="shared" si="12"/>
        <v>0</v>
      </c>
      <c r="P20" s="92">
        <f t="shared" si="13"/>
        <v>0</v>
      </c>
      <c r="Q20" s="92">
        <f t="shared" si="14"/>
        <v>0</v>
      </c>
      <c r="R20" s="92">
        <f t="shared" si="15"/>
        <v>0</v>
      </c>
      <c r="S20" s="93">
        <f t="shared" si="16"/>
        <v>0</v>
      </c>
      <c r="U20" s="124">
        <f t="shared" si="17"/>
        <v>0</v>
      </c>
      <c r="V20" s="23"/>
      <c r="W20" s="124">
        <f t="shared" si="0"/>
        <v>0</v>
      </c>
      <c r="X20" s="124">
        <f t="shared" si="0"/>
        <v>0</v>
      </c>
      <c r="Y20" s="124">
        <f>IF(W20="Elsykkel",10,VLOOKUP(X20,Inndata!$B$5:$D$9,3,FALSE))</f>
        <v>0</v>
      </c>
      <c r="Z20" s="23"/>
      <c r="AA20" s="124">
        <f t="shared" si="1"/>
        <v>0</v>
      </c>
      <c r="AB20" s="124">
        <f t="shared" si="18"/>
        <v>0</v>
      </c>
      <c r="AC20" s="23"/>
      <c r="AD20" s="124">
        <f t="shared" si="19"/>
        <v>0</v>
      </c>
      <c r="AE20" s="23"/>
      <c r="AF20" s="25">
        <f t="shared" si="2"/>
        <v>0</v>
      </c>
      <c r="AG20" s="25">
        <f t="shared" si="2"/>
        <v>0</v>
      </c>
      <c r="AH20" s="25">
        <f>IF(AG20=0,0,VLOOKUP(LEFT(AG20,3),Inndata!$B$21:$C$32,2,FALSE))</f>
        <v>0</v>
      </c>
      <c r="AI20" s="25">
        <f t="shared" si="20"/>
        <v>0</v>
      </c>
      <c r="AJ20" s="25">
        <f t="shared" si="3"/>
        <v>0</v>
      </c>
      <c r="AK20" s="25">
        <f>IF(AJ20=0,0,VLOOKUP(LEFT(AJ20,3),Inndata!$B$21:$C$32,2,FALSE))</f>
        <v>0</v>
      </c>
      <c r="AL20" s="25">
        <f t="shared" si="21"/>
        <v>0</v>
      </c>
      <c r="AM20" s="23"/>
      <c r="AN20" s="124">
        <f>IF(AF20="Ja",Inndata!$F$17,IF(OR(AH20=0,AK20=0),0,(AL20-AI20)*12+(AK20-AH20)))</f>
        <v>0</v>
      </c>
      <c r="AO20" s="124">
        <f t="shared" si="22"/>
        <v>0</v>
      </c>
      <c r="AP20" s="46">
        <f t="shared" si="23"/>
        <v>0</v>
      </c>
      <c r="AQ20" s="23"/>
      <c r="AR20" s="48">
        <f t="shared" si="24"/>
        <v>0</v>
      </c>
      <c r="AT20" s="120"/>
      <c r="BC20" s="81"/>
      <c r="BD20" s="84">
        <f t="shared" si="4"/>
        <v>0</v>
      </c>
      <c r="BE20" s="84">
        <f t="shared" si="5"/>
        <v>0</v>
      </c>
      <c r="BF20" s="84">
        <f t="shared" si="6"/>
        <v>0</v>
      </c>
      <c r="BG20" s="84">
        <f t="shared" si="7"/>
        <v>0</v>
      </c>
      <c r="BH20" s="84">
        <f t="shared" si="8"/>
        <v>0</v>
      </c>
    </row>
    <row r="21" spans="2:60" ht="17.399999999999999" customHeight="1" x14ac:dyDescent="0.4">
      <c r="B21" s="95"/>
      <c r="C21" s="95"/>
      <c r="D21" s="95"/>
      <c r="E21" s="13"/>
      <c r="F21" s="95"/>
      <c r="G21" s="95"/>
      <c r="H21" s="95"/>
      <c r="I21" s="14"/>
      <c r="J21" s="12"/>
      <c r="K21" s="8" t="s">
        <v>1</v>
      </c>
      <c r="L21" s="91">
        <f t="shared" si="9"/>
        <v>0</v>
      </c>
      <c r="M21" s="91">
        <f t="shared" si="10"/>
        <v>0</v>
      </c>
      <c r="N21" s="91">
        <f t="shared" si="11"/>
        <v>0</v>
      </c>
      <c r="O21" s="91">
        <f t="shared" si="12"/>
        <v>0</v>
      </c>
      <c r="P21" s="92">
        <f t="shared" si="13"/>
        <v>0</v>
      </c>
      <c r="Q21" s="92">
        <f t="shared" si="14"/>
        <v>0</v>
      </c>
      <c r="R21" s="92">
        <f t="shared" si="15"/>
        <v>0</v>
      </c>
      <c r="S21" s="93">
        <f t="shared" si="16"/>
        <v>0</v>
      </c>
      <c r="U21" s="95">
        <f t="shared" si="17"/>
        <v>0</v>
      </c>
      <c r="V21" s="23"/>
      <c r="W21" s="95">
        <f t="shared" si="0"/>
        <v>0</v>
      </c>
      <c r="X21" s="95">
        <f t="shared" si="0"/>
        <v>0</v>
      </c>
      <c r="Y21" s="95">
        <f>IF(W21="Elsykkel",10,VLOOKUP(X21,Inndata!$B$5:$D$9,3,FALSE))</f>
        <v>0</v>
      </c>
      <c r="Z21" s="23"/>
      <c r="AA21" s="95">
        <f t="shared" si="1"/>
        <v>0</v>
      </c>
      <c r="AB21" s="95">
        <f t="shared" si="18"/>
        <v>0</v>
      </c>
      <c r="AC21" s="23"/>
      <c r="AD21" s="95">
        <f t="shared" si="19"/>
        <v>0</v>
      </c>
      <c r="AE21" s="23"/>
      <c r="AF21" s="26">
        <f t="shared" si="2"/>
        <v>0</v>
      </c>
      <c r="AG21" s="26">
        <f t="shared" si="2"/>
        <v>0</v>
      </c>
      <c r="AH21" s="26">
        <f>IF(AG21=0,0,VLOOKUP(LEFT(AG21,3),Inndata!$B$21:$C$32,2,FALSE))</f>
        <v>0</v>
      </c>
      <c r="AI21" s="26">
        <f t="shared" si="20"/>
        <v>0</v>
      </c>
      <c r="AJ21" s="26">
        <f t="shared" si="3"/>
        <v>0</v>
      </c>
      <c r="AK21" s="26">
        <f>IF(AJ21=0,0,VLOOKUP(LEFT(AJ21,3),Inndata!$B$21:$C$32,2,FALSE))</f>
        <v>0</v>
      </c>
      <c r="AL21" s="26">
        <f t="shared" si="21"/>
        <v>0</v>
      </c>
      <c r="AM21" s="23"/>
      <c r="AN21" s="95">
        <f>IF(AF21="Ja",Inndata!$F$17,IF(OR(AH21=0,AK21=0),0,(AL21-AI21)*12+(AK21-AH21)))</f>
        <v>0</v>
      </c>
      <c r="AO21" s="95">
        <f t="shared" si="22"/>
        <v>0</v>
      </c>
      <c r="AP21" s="47">
        <f t="shared" si="23"/>
        <v>0</v>
      </c>
      <c r="AQ21" s="23"/>
      <c r="AR21" s="126">
        <f t="shared" si="24"/>
        <v>0</v>
      </c>
      <c r="AT21" s="120"/>
      <c r="BC21" s="81"/>
      <c r="BD21" s="84">
        <f t="shared" si="4"/>
        <v>0</v>
      </c>
      <c r="BE21" s="84">
        <f t="shared" si="5"/>
        <v>0</v>
      </c>
      <c r="BF21" s="84">
        <f t="shared" si="6"/>
        <v>0</v>
      </c>
      <c r="BG21" s="84">
        <f t="shared" si="7"/>
        <v>0</v>
      </c>
      <c r="BH21" s="84">
        <f t="shared" si="8"/>
        <v>0</v>
      </c>
    </row>
    <row r="22" spans="2:60" ht="17.399999999999999" customHeight="1" x14ac:dyDescent="0.4">
      <c r="G22" s="151" t="s">
        <v>1</v>
      </c>
      <c r="H22" s="151"/>
      <c r="J22" s="29"/>
      <c r="K22" s="7"/>
      <c r="L22" s="29"/>
      <c r="AT22" s="120"/>
    </row>
    <row r="23" spans="2:60" ht="17.399999999999999" customHeight="1" x14ac:dyDescent="0.4">
      <c r="G23" s="30"/>
      <c r="J23" s="29"/>
      <c r="K23" s="7"/>
      <c r="L23" s="29"/>
      <c r="AM23" s="117"/>
      <c r="AN23" s="43"/>
      <c r="AO23" s="41" t="s">
        <v>47</v>
      </c>
      <c r="AR23" s="45" t="s">
        <v>61</v>
      </c>
      <c r="AT23" s="120"/>
    </row>
    <row r="24" spans="2:60" ht="17.399999999999999" customHeight="1" x14ac:dyDescent="0.4">
      <c r="C24" s="119"/>
      <c r="D24" s="71"/>
      <c r="E24" s="71"/>
      <c r="G24" s="30"/>
      <c r="J24" s="29"/>
      <c r="K24" s="7"/>
      <c r="L24" s="29"/>
      <c r="AN24" s="44"/>
      <c r="AO24" s="113">
        <f>SUM(AO12:AO21)</f>
        <v>0</v>
      </c>
      <c r="AR24" s="49">
        <f>SUM(AR12:AR21)</f>
        <v>0</v>
      </c>
      <c r="AT24" s="120"/>
    </row>
    <row r="25" spans="2:60" ht="17.399999999999999" customHeight="1" x14ac:dyDescent="0.4">
      <c r="C25" s="119"/>
      <c r="D25" s="71"/>
      <c r="E25" s="71"/>
      <c r="G25" s="30"/>
      <c r="J25" s="29"/>
      <c r="K25" s="7"/>
      <c r="L25" s="29"/>
      <c r="AT25" s="120"/>
    </row>
    <row r="26" spans="2:60" ht="17.399999999999999" customHeight="1" x14ac:dyDescent="0.4">
      <c r="C26" s="119"/>
      <c r="D26" s="71"/>
      <c r="E26" s="71"/>
      <c r="G26" s="30"/>
      <c r="J26" s="29"/>
      <c r="K26" s="7"/>
      <c r="L26" s="29"/>
      <c r="AT26" s="120"/>
    </row>
    <row r="27" spans="2:60" ht="17.399999999999999" customHeight="1" x14ac:dyDescent="0.4">
      <c r="C27" s="119"/>
      <c r="D27" s="71"/>
      <c r="E27" s="71"/>
      <c r="G27" s="30"/>
      <c r="J27" s="29"/>
      <c r="K27" s="7"/>
      <c r="L27" s="29"/>
      <c r="AT27" s="120"/>
    </row>
    <row r="28" spans="2:60" ht="17.399999999999999" customHeight="1" x14ac:dyDescent="0.4">
      <c r="G28" s="30"/>
      <c r="J28" s="29"/>
      <c r="K28" s="7"/>
      <c r="L28" s="29"/>
      <c r="AT28" s="120"/>
    </row>
    <row r="29" spans="2:60" ht="17.399999999999999" customHeight="1" x14ac:dyDescent="0.4">
      <c r="G29" s="30"/>
      <c r="J29" s="29"/>
      <c r="K29" s="7"/>
      <c r="L29" s="29"/>
      <c r="AT29" s="120"/>
    </row>
    <row r="30" spans="2:60" ht="17.399999999999999" customHeight="1" x14ac:dyDescent="0.4">
      <c r="AT30" s="120"/>
    </row>
    <row r="31" spans="2:60" ht="17.399999999999999" customHeight="1" x14ac:dyDescent="0.4">
      <c r="AT31" s="120"/>
    </row>
    <row r="32" spans="2:60" ht="17.399999999999999" customHeight="1" x14ac:dyDescent="0.4">
      <c r="AT32" s="120"/>
    </row>
    <row r="33" spans="46:46" ht="17.399999999999999" customHeight="1" x14ac:dyDescent="0.4">
      <c r="AT33" s="120"/>
    </row>
    <row r="34" spans="46:46" ht="17.399999999999999" customHeight="1" x14ac:dyDescent="0.4">
      <c r="AT34" s="118"/>
    </row>
    <row r="35" spans="46:46" ht="17.399999999999999" customHeight="1" x14ac:dyDescent="0.4">
      <c r="AT35" s="118"/>
    </row>
    <row r="36" spans="46:46" ht="17.399999999999999" customHeight="1" x14ac:dyDescent="0.4">
      <c r="AT36" s="118"/>
    </row>
  </sheetData>
  <mergeCells count="6">
    <mergeCell ref="G22:H22"/>
    <mergeCell ref="B3:J3"/>
    <mergeCell ref="C5:D5"/>
    <mergeCell ref="L8:S10"/>
    <mergeCell ref="BD10:BH10"/>
    <mergeCell ref="L11:S11"/>
  </mergeCells>
  <conditionalFormatting sqref="U12:U21">
    <cfRule type="expression" dxfId="125" priority="21">
      <formula>B12=0</formula>
    </cfRule>
  </conditionalFormatting>
  <conditionalFormatting sqref="W12:W21">
    <cfRule type="expression" dxfId="124" priority="20">
      <formula>C12=0</formula>
    </cfRule>
  </conditionalFormatting>
  <conditionalFormatting sqref="X12:X21">
    <cfRule type="expression" dxfId="123" priority="19">
      <formula>D12=0</formula>
    </cfRule>
  </conditionalFormatting>
  <conditionalFormatting sqref="Y12:Y21">
    <cfRule type="expression" dxfId="122" priority="18">
      <formula>W12=0</formula>
    </cfRule>
  </conditionalFormatting>
  <conditionalFormatting sqref="AA12:AA21">
    <cfRule type="expression" dxfId="121" priority="17">
      <formula>E12=0</formula>
    </cfRule>
  </conditionalFormatting>
  <conditionalFormatting sqref="AB12:AB21">
    <cfRule type="expression" dxfId="120" priority="16">
      <formula>AA12=0</formula>
    </cfRule>
  </conditionalFormatting>
  <conditionalFormatting sqref="AD12:AD21">
    <cfRule type="expression" dxfId="119" priority="15">
      <formula>W12=0</formula>
    </cfRule>
  </conditionalFormatting>
  <conditionalFormatting sqref="AF12:AF21">
    <cfRule type="expression" dxfId="118" priority="14">
      <formula>F12=0</formula>
    </cfRule>
  </conditionalFormatting>
  <conditionalFormatting sqref="AG12:AG21">
    <cfRule type="expression" dxfId="117" priority="13">
      <formula>G12=0</formula>
    </cfRule>
  </conditionalFormatting>
  <conditionalFormatting sqref="AH12:AI21">
    <cfRule type="expression" dxfId="116" priority="12">
      <formula>AG12=0</formula>
    </cfRule>
  </conditionalFormatting>
  <conditionalFormatting sqref="AJ12:AJ21">
    <cfRule type="expression" dxfId="115" priority="11">
      <formula>H12=0</formula>
    </cfRule>
  </conditionalFormatting>
  <conditionalFormatting sqref="AK12:AL21">
    <cfRule type="expression" dxfId="114" priority="10">
      <formula>AJ12=0</formula>
    </cfRule>
  </conditionalFormatting>
  <conditionalFormatting sqref="AR12:AR21">
    <cfRule type="expression" dxfId="113" priority="9">
      <formula>AF12=0</formula>
    </cfRule>
  </conditionalFormatting>
  <conditionalFormatting sqref="BD12:BH21 AW13:BA14 AW11:BA11">
    <cfRule type="cellIs" dxfId="112" priority="8" operator="equal">
      <formula>0</formula>
    </cfRule>
  </conditionalFormatting>
  <conditionalFormatting sqref="S12:S21">
    <cfRule type="containsText" dxfId="111" priority="5" operator="containsText" text="OK">
      <formula>NOT(ISERROR(SEARCH("OK",S12)))</formula>
    </cfRule>
    <cfRule type="containsText" dxfId="110" priority="6" operator="containsText" text="FEIL">
      <formula>NOT(ISERROR(SEARCH("FEIL",S12)))</formula>
    </cfRule>
    <cfRule type="cellIs" dxfId="109" priority="7" operator="equal">
      <formula>0</formula>
    </cfRule>
  </conditionalFormatting>
  <conditionalFormatting sqref="AN12:AN21">
    <cfRule type="expression" dxfId="108" priority="4">
      <formula>AF12=0</formula>
    </cfRule>
  </conditionalFormatting>
  <conditionalFormatting sqref="AO12:AO21">
    <cfRule type="expression" dxfId="107" priority="3">
      <formula>AF12=0</formula>
    </cfRule>
  </conditionalFormatting>
  <conditionalFormatting sqref="AP12:AP21">
    <cfRule type="expression" dxfId="106" priority="2">
      <formula>AF12=0</formula>
    </cfRule>
  </conditionalFormatting>
  <conditionalFormatting sqref="C5:D5">
    <cfRule type="containsText" dxfId="105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17" customWidth="1"/>
    <col min="2" max="2" width="20.88671875" style="117" customWidth="1"/>
    <col min="3" max="3" width="20" style="117" customWidth="1"/>
    <col min="4" max="4" width="26.5546875" style="117" customWidth="1"/>
    <col min="5" max="5" width="17.109375" style="117" customWidth="1"/>
    <col min="6" max="6" width="20" style="117" customWidth="1"/>
    <col min="7" max="8" width="11.44140625" style="117" customWidth="1"/>
    <col min="9" max="9" width="57" style="117" customWidth="1"/>
    <col min="10" max="10" width="67.33203125" style="117" customWidth="1"/>
    <col min="11" max="11" width="11.44140625" style="117" customWidth="1"/>
    <col min="12" max="18" width="2.109375" style="117" customWidth="1"/>
    <col min="19" max="19" width="6.44140625" style="117" customWidth="1"/>
    <col min="20" max="20" width="1.33203125" style="117" customWidth="1"/>
    <col min="21" max="21" width="11.109375" style="117" customWidth="1"/>
    <col min="22" max="22" width="1.33203125" style="119" customWidth="1"/>
    <col min="23" max="23" width="11.33203125" style="117" customWidth="1"/>
    <col min="24" max="24" width="26.88671875" style="117" customWidth="1"/>
    <col min="25" max="25" width="11.33203125" style="117" customWidth="1"/>
    <col min="26" max="26" width="1.33203125" style="119" customWidth="1"/>
    <col min="27" max="27" width="11.109375" style="117" customWidth="1"/>
    <col min="28" max="28" width="11.33203125" style="117" customWidth="1"/>
    <col min="29" max="29" width="1.33203125" style="119" customWidth="1"/>
    <col min="30" max="30" width="15.5546875" style="117" customWidth="1"/>
    <col min="31" max="31" width="1.33203125" style="119" customWidth="1"/>
    <col min="32" max="32" width="18.88671875" style="117" customWidth="1"/>
    <col min="33" max="33" width="11.33203125" style="117" customWidth="1"/>
    <col min="34" max="35" width="8.5546875" style="117" customWidth="1"/>
    <col min="36" max="36" width="11.44140625" style="117"/>
    <col min="37" max="38" width="8.5546875" style="117" customWidth="1"/>
    <col min="39" max="39" width="1" style="119" customWidth="1"/>
    <col min="40" max="42" width="11.33203125" style="117" customWidth="1"/>
    <col min="43" max="43" width="1.33203125" style="118" customWidth="1"/>
    <col min="44" max="44" width="14.44140625" style="117" customWidth="1"/>
    <col min="45" max="45" width="11.44140625" style="117"/>
    <col min="46" max="46" width="1.44140625" style="117" customWidth="1"/>
    <col min="47" max="47" width="11.44140625" style="118" customWidth="1"/>
    <col min="48" max="48" width="48.33203125" style="117" customWidth="1"/>
    <col min="49" max="53" width="22.6640625" style="117" customWidth="1"/>
    <col min="54" max="54" width="16.5546875" style="117" customWidth="1"/>
    <col min="55" max="55" width="11.109375" style="78" customWidth="1"/>
    <col min="56" max="59" width="11.109375" style="114" hidden="1" customWidth="1"/>
    <col min="60" max="60" width="11.109375" style="78" hidden="1" customWidth="1"/>
    <col min="61" max="16384" width="11.44140625" style="117"/>
  </cols>
  <sheetData>
    <row r="1" spans="1:60" s="54" customFormat="1" ht="17.399999999999999" customHeight="1" x14ac:dyDescent="0.3">
      <c r="A1" s="52"/>
      <c r="B1" s="52" t="s">
        <v>64</v>
      </c>
      <c r="C1" s="52"/>
      <c r="D1" s="52"/>
      <c r="E1" s="52"/>
      <c r="F1" s="52"/>
      <c r="G1" s="52"/>
      <c r="H1" s="52"/>
      <c r="I1" s="52"/>
      <c r="J1" s="52"/>
      <c r="K1" s="52"/>
      <c r="L1" s="52" t="s">
        <v>64</v>
      </c>
      <c r="M1" s="52"/>
      <c r="N1" s="52"/>
      <c r="O1" s="52"/>
      <c r="P1" s="52"/>
      <c r="Q1" s="52"/>
      <c r="R1" s="52"/>
      <c r="S1" s="52"/>
      <c r="T1" s="52"/>
      <c r="U1" s="52"/>
      <c r="V1" s="53"/>
      <c r="W1" s="52"/>
      <c r="X1" s="52"/>
      <c r="Y1" s="52"/>
      <c r="Z1" s="53"/>
      <c r="AA1" s="52"/>
      <c r="AB1" s="52"/>
      <c r="AC1" s="53"/>
      <c r="AD1" s="52"/>
      <c r="AE1" s="53"/>
      <c r="AF1" s="52"/>
      <c r="AG1" s="52"/>
      <c r="AH1" s="52"/>
      <c r="AI1" s="52"/>
      <c r="AJ1" s="52"/>
      <c r="AK1" s="52"/>
      <c r="AL1" s="52"/>
      <c r="AM1" s="53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C1" s="79"/>
      <c r="BD1" s="79"/>
      <c r="BE1" s="79"/>
      <c r="BF1" s="79"/>
      <c r="BG1" s="79"/>
      <c r="BH1" s="79"/>
    </row>
    <row r="2" spans="1:60" ht="17.399999999999999" customHeight="1" x14ac:dyDescent="0.4">
      <c r="AT2" s="120"/>
    </row>
    <row r="3" spans="1:60" ht="30" customHeight="1" x14ac:dyDescent="0.4">
      <c r="B3" s="152" t="s">
        <v>14</v>
      </c>
      <c r="C3" s="152"/>
      <c r="D3" s="152"/>
      <c r="E3" s="152"/>
      <c r="F3" s="152"/>
      <c r="G3" s="152"/>
      <c r="H3" s="152"/>
      <c r="I3" s="152"/>
      <c r="J3" s="152"/>
      <c r="K3" s="31"/>
      <c r="L3" s="6"/>
      <c r="AT3" s="120"/>
    </row>
    <row r="4" spans="1:60" ht="17.399999999999999" customHeight="1" x14ac:dyDescent="0.4">
      <c r="B4" s="10"/>
      <c r="C4" s="10"/>
      <c r="D4" s="9"/>
      <c r="E4" s="140"/>
      <c r="F4" s="140"/>
      <c r="G4" s="140"/>
      <c r="H4" s="140"/>
      <c r="I4" s="140"/>
      <c r="J4" s="140"/>
      <c r="K4" s="31"/>
      <c r="L4" s="116" t="s">
        <v>68</v>
      </c>
      <c r="M4" s="122"/>
      <c r="N4" s="122"/>
      <c r="O4" s="122"/>
      <c r="P4" s="122"/>
      <c r="Q4" s="122"/>
      <c r="AT4" s="120"/>
    </row>
    <row r="5" spans="1:60" s="1" customFormat="1" ht="30" customHeight="1" x14ac:dyDescent="0.45">
      <c r="B5" s="51" t="s">
        <v>77</v>
      </c>
      <c r="C5" s="153" t="s">
        <v>16</v>
      </c>
      <c r="D5" s="154"/>
      <c r="E5" s="2"/>
      <c r="F5" s="108" t="s">
        <v>65</v>
      </c>
      <c r="G5" s="109">
        <f>AR24</f>
        <v>0</v>
      </c>
      <c r="H5" s="2"/>
      <c r="I5" s="2"/>
      <c r="J5" s="2"/>
      <c r="K5" s="3"/>
      <c r="L5" s="115" t="s">
        <v>70</v>
      </c>
      <c r="M5" s="122"/>
      <c r="N5" s="122"/>
      <c r="O5" s="122"/>
      <c r="P5" s="122"/>
      <c r="Q5" s="122"/>
      <c r="V5" s="20"/>
      <c r="Z5" s="20"/>
      <c r="AC5" s="20"/>
      <c r="AE5" s="20"/>
      <c r="AM5" s="20"/>
      <c r="AQ5" s="17"/>
      <c r="AT5" s="77"/>
      <c r="AU5" s="17"/>
      <c r="BC5" s="78"/>
      <c r="BD5" s="114"/>
      <c r="BE5" s="114"/>
      <c r="BF5" s="114"/>
      <c r="BG5" s="114"/>
      <c r="BH5" s="78"/>
    </row>
    <row r="6" spans="1:60" ht="17.399999999999999" customHeight="1" x14ac:dyDescent="0.4">
      <c r="B6" s="30"/>
      <c r="C6" s="30"/>
      <c r="D6" s="30"/>
      <c r="E6" s="30"/>
      <c r="F6" s="30"/>
      <c r="G6" s="30"/>
      <c r="H6" s="30"/>
      <c r="I6" s="30"/>
      <c r="J6" s="30"/>
      <c r="K6" s="7"/>
      <c r="L6" s="29"/>
      <c r="AT6" s="120"/>
    </row>
    <row r="7" spans="1:60" ht="17.399999999999999" customHeight="1" x14ac:dyDescent="0.4">
      <c r="B7" s="94" t="s">
        <v>15</v>
      </c>
      <c r="C7" s="30"/>
      <c r="D7" s="30"/>
      <c r="E7" s="30"/>
      <c r="F7" s="30"/>
      <c r="G7" s="30"/>
      <c r="H7" s="30"/>
      <c r="I7" s="30"/>
      <c r="J7" s="30"/>
      <c r="K7" s="7"/>
      <c r="L7" s="29"/>
      <c r="AP7" s="127"/>
      <c r="AT7" s="120"/>
      <c r="AV7" s="112" t="s">
        <v>56</v>
      </c>
      <c r="BD7" s="78"/>
    </row>
    <row r="8" spans="1:60" ht="17.399999999999999" customHeight="1" x14ac:dyDescent="0.4">
      <c r="B8" s="94" t="s">
        <v>86</v>
      </c>
      <c r="C8" s="30"/>
      <c r="D8" s="30"/>
      <c r="E8" s="30"/>
      <c r="F8" s="30"/>
      <c r="G8" s="30"/>
      <c r="H8" s="30"/>
      <c r="I8" s="30"/>
      <c r="J8" s="30"/>
      <c r="K8" s="7"/>
      <c r="L8" s="148" t="s">
        <v>66</v>
      </c>
      <c r="M8" s="148"/>
      <c r="N8" s="148"/>
      <c r="O8" s="148"/>
      <c r="P8" s="148"/>
      <c r="Q8" s="148"/>
      <c r="R8" s="148"/>
      <c r="S8" s="148"/>
      <c r="AT8" s="120"/>
      <c r="AV8" s="117" t="s">
        <v>55</v>
      </c>
    </row>
    <row r="9" spans="1:60" ht="17.399999999999999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7"/>
      <c r="L9" s="148"/>
      <c r="M9" s="148"/>
      <c r="N9" s="148"/>
      <c r="O9" s="148"/>
      <c r="P9" s="148"/>
      <c r="Q9" s="148"/>
      <c r="R9" s="148"/>
      <c r="S9" s="148"/>
      <c r="AT9" s="120"/>
      <c r="BC9" s="117"/>
      <c r="BD9" s="117"/>
      <c r="BE9" s="117"/>
      <c r="BF9" s="117"/>
      <c r="BG9" s="117"/>
      <c r="BH9" s="117"/>
    </row>
    <row r="10" spans="1:60" ht="17.399999999999999" customHeight="1" x14ac:dyDescent="0.4">
      <c r="B10" s="28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7"/>
      <c r="L10" s="149"/>
      <c r="M10" s="149"/>
      <c r="N10" s="149"/>
      <c r="O10" s="149"/>
      <c r="P10" s="149"/>
      <c r="Q10" s="149"/>
      <c r="R10" s="149"/>
      <c r="S10" s="149"/>
      <c r="U10" s="28">
        <v>1</v>
      </c>
      <c r="V10" s="21"/>
      <c r="W10" s="28">
        <v>2</v>
      </c>
      <c r="X10" s="28">
        <v>3</v>
      </c>
      <c r="Y10" s="28"/>
      <c r="Z10" s="21"/>
      <c r="AA10" s="28">
        <v>4</v>
      </c>
      <c r="AB10" s="28"/>
      <c r="AC10" s="21"/>
      <c r="AD10" s="28"/>
      <c r="AE10" s="21"/>
      <c r="AF10" s="28">
        <v>5</v>
      </c>
      <c r="AG10" s="28">
        <v>6</v>
      </c>
      <c r="AH10" s="28"/>
      <c r="AI10" s="28"/>
      <c r="AJ10" s="28">
        <v>7</v>
      </c>
      <c r="AK10" s="28"/>
      <c r="AL10" s="28"/>
      <c r="AM10" s="21"/>
      <c r="AN10" s="28"/>
      <c r="AO10" s="28"/>
      <c r="AP10" s="28"/>
      <c r="AQ10" s="18"/>
      <c r="AR10" s="28"/>
      <c r="AT10" s="120"/>
      <c r="AW10" s="86" t="s">
        <v>18</v>
      </c>
      <c r="AX10" s="87" t="s">
        <v>57</v>
      </c>
      <c r="AY10" s="87" t="str">
        <f>Inndata!$B$6</f>
        <v>Biogass</v>
      </c>
      <c r="AZ10" s="87" t="s">
        <v>58</v>
      </c>
      <c r="BA10" s="87" t="s">
        <v>59</v>
      </c>
      <c r="BD10" s="150" t="s">
        <v>54</v>
      </c>
      <c r="BE10" s="150"/>
      <c r="BF10" s="150"/>
      <c r="BG10" s="150"/>
      <c r="BH10" s="150"/>
    </row>
    <row r="11" spans="1:60" ht="48" customHeight="1" x14ac:dyDescent="0.4">
      <c r="B11" s="32" t="s">
        <v>4</v>
      </c>
      <c r="C11" s="33" t="s">
        <v>7</v>
      </c>
      <c r="D11" s="33" t="s">
        <v>8</v>
      </c>
      <c r="E11" s="33" t="s">
        <v>9</v>
      </c>
      <c r="F11" s="33" t="s">
        <v>10</v>
      </c>
      <c r="G11" s="32" t="s">
        <v>11</v>
      </c>
      <c r="H11" s="32" t="s">
        <v>12</v>
      </c>
      <c r="I11" s="34" t="s">
        <v>5</v>
      </c>
      <c r="J11" s="34" t="s">
        <v>6</v>
      </c>
      <c r="K11" s="7"/>
      <c r="L11" s="155" t="s">
        <v>67</v>
      </c>
      <c r="M11" s="156"/>
      <c r="N11" s="156"/>
      <c r="O11" s="156"/>
      <c r="P11" s="156"/>
      <c r="Q11" s="156"/>
      <c r="R11" s="156"/>
      <c r="S11" s="157"/>
      <c r="U11" s="32" t="s">
        <v>4</v>
      </c>
      <c r="V11" s="22"/>
      <c r="W11" s="32" t="s">
        <v>7</v>
      </c>
      <c r="X11" s="32" t="s">
        <v>8</v>
      </c>
      <c r="Y11" s="36" t="s">
        <v>49</v>
      </c>
      <c r="Z11" s="22"/>
      <c r="AA11" s="32" t="s">
        <v>23</v>
      </c>
      <c r="AB11" s="36" t="s">
        <v>48</v>
      </c>
      <c r="AC11" s="22"/>
      <c r="AD11" s="36" t="s">
        <v>24</v>
      </c>
      <c r="AE11" s="22"/>
      <c r="AF11" s="32" t="s">
        <v>10</v>
      </c>
      <c r="AG11" s="32" t="s">
        <v>11</v>
      </c>
      <c r="AH11" s="36" t="s">
        <v>42</v>
      </c>
      <c r="AI11" s="36" t="s">
        <v>43</v>
      </c>
      <c r="AJ11" s="32" t="s">
        <v>12</v>
      </c>
      <c r="AK11" s="36" t="s">
        <v>45</v>
      </c>
      <c r="AL11" s="36" t="s">
        <v>46</v>
      </c>
      <c r="AM11" s="22"/>
      <c r="AN11" s="36" t="s">
        <v>25</v>
      </c>
      <c r="AO11" s="36" t="s">
        <v>26</v>
      </c>
      <c r="AP11" s="36" t="s">
        <v>27</v>
      </c>
      <c r="AQ11" s="22"/>
      <c r="AR11" s="36" t="s">
        <v>69</v>
      </c>
      <c r="AT11" s="120"/>
      <c r="AV11" s="88" t="s">
        <v>60</v>
      </c>
      <c r="AW11" s="89">
        <f>SUM(BD12:BD21)</f>
        <v>0</v>
      </c>
      <c r="AX11" s="89">
        <f>SUM(BE12:BE21)</f>
        <v>0</v>
      </c>
      <c r="AY11" s="89">
        <f>SUM(BF12:BF21)</f>
        <v>0</v>
      </c>
      <c r="AZ11" s="89">
        <f>SUM(BG12:BG21)</f>
        <v>0</v>
      </c>
      <c r="BA11" s="89">
        <f>SUM(BH12:BH21)</f>
        <v>0</v>
      </c>
      <c r="BC11" s="81"/>
      <c r="BD11" s="82" t="s">
        <v>18</v>
      </c>
      <c r="BE11" s="83" t="str">
        <f>Inndata!$B$5</f>
        <v>Batterielektrisk / hydrogen</v>
      </c>
      <c r="BF11" s="83" t="str">
        <f>Inndata!$B$6</f>
        <v>Biogass</v>
      </c>
      <c r="BG11" s="83" t="str">
        <f>Inndata!$B$7</f>
        <v>HVO / biodiesel / bioetanol</v>
      </c>
      <c r="BH11" s="83" t="str">
        <f>Inndata!$B$8</f>
        <v>Diesel / bensin / naturgass</v>
      </c>
    </row>
    <row r="12" spans="1:60" ht="17.399999999999999" customHeight="1" x14ac:dyDescent="0.4">
      <c r="B12" s="124"/>
      <c r="C12" s="124"/>
      <c r="D12" s="124"/>
      <c r="E12" s="5"/>
      <c r="F12" s="124"/>
      <c r="G12" s="124"/>
      <c r="H12" s="124"/>
      <c r="I12" s="121"/>
      <c r="J12" s="125"/>
      <c r="K12" s="8" t="s">
        <v>1</v>
      </c>
      <c r="L12" s="91">
        <f>IF(B12&gt;0,1,0)</f>
        <v>0</v>
      </c>
      <c r="M12" s="91">
        <f>IF(C12=0,0,1)</f>
        <v>0</v>
      </c>
      <c r="N12" s="91">
        <f>IF(C12="Elsykkel",1,IF(D12=0,0,1))</f>
        <v>0</v>
      </c>
      <c r="O12" s="91">
        <f>IF(F12=0,0,1)</f>
        <v>0</v>
      </c>
      <c r="P12" s="92">
        <f>IF(AND(F12=0,G12=0),0,IF(AND(F12="Nei",G12=0),0,1))</f>
        <v>0</v>
      </c>
      <c r="Q12" s="92">
        <f>IF(AND(F12=0,G12=0),0,IF(AND(F12="Nei",H12=0),0,1))</f>
        <v>0</v>
      </c>
      <c r="R12" s="92">
        <f>SUM(L12:Q12)</f>
        <v>0</v>
      </c>
      <c r="S12" s="93">
        <f>IF(R12=6,"OK",IF(R12=0,0,"FEIL"))</f>
        <v>0</v>
      </c>
      <c r="U12" s="124">
        <f>B12</f>
        <v>0</v>
      </c>
      <c r="V12" s="24"/>
      <c r="W12" s="124">
        <f t="shared" ref="W12:X21" si="0">C12</f>
        <v>0</v>
      </c>
      <c r="X12" s="124">
        <f t="shared" si="0"/>
        <v>0</v>
      </c>
      <c r="Y12" s="123">
        <f>IF(W12="Elsykkel",10,VLOOKUP(X12,Inndata!$B$5:$D$9,3,FALSE))</f>
        <v>0</v>
      </c>
      <c r="Z12" s="23"/>
      <c r="AA12" s="124">
        <f t="shared" ref="AA12:AA21" si="1">E12</f>
        <v>0</v>
      </c>
      <c r="AB12" s="124">
        <f>IF(AA12=0,0,IF(AA12="Nei",0,1))</f>
        <v>0</v>
      </c>
      <c r="AC12" s="23"/>
      <c r="AD12" s="124">
        <f>IF(Y12+AB12&gt;10,10,Y12+AB12)</f>
        <v>0</v>
      </c>
      <c r="AE12" s="23"/>
      <c r="AF12" s="25">
        <f t="shared" ref="AF12:AG21" si="2">F12</f>
        <v>0</v>
      </c>
      <c r="AG12" s="25">
        <f t="shared" si="2"/>
        <v>0</v>
      </c>
      <c r="AH12" s="25">
        <f>IF(AG12=0,0,VLOOKUP(LEFT(AG12,3),Inndata!$B$21:$C$32,2,FALSE))</f>
        <v>0</v>
      </c>
      <c r="AI12" s="25">
        <f>IF(AG12=0,0,MID(AG12,6,4))</f>
        <v>0</v>
      </c>
      <c r="AJ12" s="25">
        <f t="shared" ref="AJ12:AJ21" si="3">H12</f>
        <v>0</v>
      </c>
      <c r="AK12" s="25">
        <f>IF(AJ12=0,0,VLOOKUP(LEFT(AJ12,3),Inndata!$B$21:$C$32,2,FALSE))</f>
        <v>0</v>
      </c>
      <c r="AL12" s="25">
        <f>IF(AJ12=0,0,MID(AJ12,6,4))</f>
        <v>0</v>
      </c>
      <c r="AM12" s="23"/>
      <c r="AN12" s="124">
        <f>IF(AF12="Ja",Inndata!$F$17,IF(OR(AH12=0,AK12=0),0,(AL12-AI12)*12+(AK12-AH12)))</f>
        <v>0</v>
      </c>
      <c r="AO12" s="124">
        <f>U12*AN12</f>
        <v>0</v>
      </c>
      <c r="AP12" s="46">
        <f>IF(AN12=0,0,AO12/$AO$24)</f>
        <v>0</v>
      </c>
      <c r="AQ12" s="23"/>
      <c r="AR12" s="48">
        <f>AD12*AP12</f>
        <v>0</v>
      </c>
      <c r="AT12" s="120"/>
      <c r="BC12" s="81"/>
      <c r="BD12" s="84">
        <f t="shared" ref="BD12:BD21" si="4">IF(W12=$BD$11,AP12,0)</f>
        <v>0</v>
      </c>
      <c r="BE12" s="84">
        <f t="shared" ref="BE12:BE21" si="5">IF(W12=$BD$11,0,IF(X12=$BE$11,AP12,0))</f>
        <v>0</v>
      </c>
      <c r="BF12" s="84">
        <f t="shared" ref="BF12:BF21" si="6">IF(W12=$BD$11,0,IF(X12=$BF$11,AP12,0))</f>
        <v>0</v>
      </c>
      <c r="BG12" s="84">
        <f t="shared" ref="BG12:BG21" si="7">IF(W12=$BD$11,0,IF(X12=$BG$11,AP12,0))</f>
        <v>0</v>
      </c>
      <c r="BH12" s="84">
        <f t="shared" ref="BH12:BH21" si="8">IF(W12=$BD$11,0,IF(X12=$BH$11,AP12,0))</f>
        <v>0</v>
      </c>
    </row>
    <row r="13" spans="1:60" ht="17.399999999999999" customHeight="1" x14ac:dyDescent="0.4">
      <c r="B13" s="95"/>
      <c r="C13" s="95"/>
      <c r="D13" s="95"/>
      <c r="E13" s="13"/>
      <c r="F13" s="95"/>
      <c r="G13" s="95"/>
      <c r="H13" s="95"/>
      <c r="I13" s="14"/>
      <c r="J13" s="12"/>
      <c r="K13" s="8" t="s">
        <v>1</v>
      </c>
      <c r="L13" s="91">
        <f t="shared" ref="L13:L21" si="9">IF(B13&gt;0,1,0)</f>
        <v>0</v>
      </c>
      <c r="M13" s="91">
        <f t="shared" ref="M13:M21" si="10">IF(C13=0,0,1)</f>
        <v>0</v>
      </c>
      <c r="N13" s="91">
        <f t="shared" ref="N13:N21" si="11">IF(C13="Elsykkel",1,IF(D13=0,0,1))</f>
        <v>0</v>
      </c>
      <c r="O13" s="91">
        <f t="shared" ref="O13:O21" si="12">IF(F13=0,0,1)</f>
        <v>0</v>
      </c>
      <c r="P13" s="92">
        <f t="shared" ref="P13:P21" si="13">IF(AND(F13=0,G13=0),0,IF(AND(F13="Nei",G13=0),0,1))</f>
        <v>0</v>
      </c>
      <c r="Q13" s="92">
        <f t="shared" ref="Q13:Q21" si="14">IF(AND(F13=0,G13=0),0,IF(AND(F13="Nei",H13=0),0,1))</f>
        <v>0</v>
      </c>
      <c r="R13" s="92">
        <f t="shared" ref="R13:R21" si="15">SUM(L13:Q13)</f>
        <v>0</v>
      </c>
      <c r="S13" s="93">
        <f t="shared" ref="S13:S21" si="16">IF(R13=6,"OK",IF(R13=0,0,"FEIL"))</f>
        <v>0</v>
      </c>
      <c r="U13" s="95">
        <f t="shared" ref="U13:U21" si="17">B13</f>
        <v>0</v>
      </c>
      <c r="V13" s="23"/>
      <c r="W13" s="95">
        <f t="shared" si="0"/>
        <v>0</v>
      </c>
      <c r="X13" s="95">
        <f t="shared" si="0"/>
        <v>0</v>
      </c>
      <c r="Y13" s="95">
        <f>IF(W13="Elsykkel",10,VLOOKUP(X13,Inndata!$B$5:$D$9,3,FALSE))</f>
        <v>0</v>
      </c>
      <c r="Z13" s="23"/>
      <c r="AA13" s="95">
        <f t="shared" si="1"/>
        <v>0</v>
      </c>
      <c r="AB13" s="95">
        <f t="shared" ref="AB13:AB21" si="18">IF(AA13=0,0,IF(AA13="Nei",0,1))</f>
        <v>0</v>
      </c>
      <c r="AC13" s="23"/>
      <c r="AD13" s="95">
        <f t="shared" ref="AD13:AD21" si="19">IF(Y13+AB13&gt;10,10,Y13+AB13)</f>
        <v>0</v>
      </c>
      <c r="AE13" s="23"/>
      <c r="AF13" s="26">
        <f t="shared" si="2"/>
        <v>0</v>
      </c>
      <c r="AG13" s="26">
        <f t="shared" si="2"/>
        <v>0</v>
      </c>
      <c r="AH13" s="26">
        <f>IF(AG13=0,0,VLOOKUP(LEFT(AG13,3),Inndata!$B$21:$C$32,2,FALSE))</f>
        <v>0</v>
      </c>
      <c r="AI13" s="26">
        <f t="shared" ref="AI13:AI21" si="20">IF(AG13=0,0,MID(AG13,6,4))</f>
        <v>0</v>
      </c>
      <c r="AJ13" s="26">
        <f t="shared" si="3"/>
        <v>0</v>
      </c>
      <c r="AK13" s="26">
        <f>IF(AJ13=0,0,VLOOKUP(LEFT(AJ13,3),Inndata!$B$21:$C$32,2,FALSE))</f>
        <v>0</v>
      </c>
      <c r="AL13" s="26">
        <f t="shared" ref="AL13:AL21" si="21">IF(AJ13=0,0,MID(AJ13,6,4))</f>
        <v>0</v>
      </c>
      <c r="AM13" s="23"/>
      <c r="AN13" s="95">
        <f>IF(AF13="Ja",Inndata!$F$17,IF(OR(AH13=0,AK13=0),0,(AL13-AI13)*12+(AK13-AH13)))</f>
        <v>0</v>
      </c>
      <c r="AO13" s="95">
        <f t="shared" ref="AO13:AO21" si="22">U13*AN13</f>
        <v>0</v>
      </c>
      <c r="AP13" s="47">
        <f t="shared" ref="AP13:AP21" si="23">IF(AN13=0,0,AO13/$AO$24)</f>
        <v>0</v>
      </c>
      <c r="AQ13" s="23"/>
      <c r="AR13" s="126">
        <f t="shared" ref="AR13:AR21" si="24">AD13*AP13</f>
        <v>0</v>
      </c>
      <c r="AT13" s="120"/>
      <c r="AV13" s="90"/>
      <c r="AW13" s="55"/>
      <c r="AX13" s="55"/>
      <c r="AY13" s="55"/>
      <c r="AZ13" s="55"/>
      <c r="BA13" s="55"/>
      <c r="BC13" s="81"/>
      <c r="BD13" s="84">
        <f t="shared" si="4"/>
        <v>0</v>
      </c>
      <c r="BE13" s="84">
        <f t="shared" si="5"/>
        <v>0</v>
      </c>
      <c r="BF13" s="84">
        <f t="shared" si="6"/>
        <v>0</v>
      </c>
      <c r="BG13" s="84">
        <f t="shared" si="7"/>
        <v>0</v>
      </c>
      <c r="BH13" s="84">
        <f t="shared" si="8"/>
        <v>0</v>
      </c>
    </row>
    <row r="14" spans="1:60" ht="17.399999999999999" customHeight="1" x14ac:dyDescent="0.4">
      <c r="B14" s="124"/>
      <c r="C14" s="124"/>
      <c r="D14" s="124"/>
      <c r="E14" s="5"/>
      <c r="F14" s="124"/>
      <c r="G14" s="124"/>
      <c r="H14" s="124"/>
      <c r="I14" s="121"/>
      <c r="J14" s="125"/>
      <c r="K14" s="8" t="s">
        <v>1</v>
      </c>
      <c r="L14" s="91">
        <f t="shared" si="9"/>
        <v>0</v>
      </c>
      <c r="M14" s="91">
        <f t="shared" si="10"/>
        <v>0</v>
      </c>
      <c r="N14" s="91">
        <f t="shared" si="11"/>
        <v>0</v>
      </c>
      <c r="O14" s="91">
        <f t="shared" si="12"/>
        <v>0</v>
      </c>
      <c r="P14" s="92">
        <f t="shared" si="13"/>
        <v>0</v>
      </c>
      <c r="Q14" s="92">
        <f t="shared" si="14"/>
        <v>0</v>
      </c>
      <c r="R14" s="92">
        <f t="shared" si="15"/>
        <v>0</v>
      </c>
      <c r="S14" s="93">
        <f t="shared" si="16"/>
        <v>0</v>
      </c>
      <c r="U14" s="124">
        <f t="shared" si="17"/>
        <v>0</v>
      </c>
      <c r="V14" s="23"/>
      <c r="W14" s="124">
        <f t="shared" si="0"/>
        <v>0</v>
      </c>
      <c r="X14" s="124">
        <f t="shared" si="0"/>
        <v>0</v>
      </c>
      <c r="Y14" s="123">
        <f>IF(W14="Elsykkel",10,VLOOKUP(X14,Inndata!$B$5:$D$9,3,FALSE))</f>
        <v>0</v>
      </c>
      <c r="Z14" s="23"/>
      <c r="AA14" s="124">
        <f t="shared" si="1"/>
        <v>0</v>
      </c>
      <c r="AB14" s="124">
        <f t="shared" si="18"/>
        <v>0</v>
      </c>
      <c r="AC14" s="23"/>
      <c r="AD14" s="124">
        <f t="shared" si="19"/>
        <v>0</v>
      </c>
      <c r="AE14" s="23"/>
      <c r="AF14" s="25">
        <f t="shared" si="2"/>
        <v>0</v>
      </c>
      <c r="AG14" s="25">
        <f t="shared" si="2"/>
        <v>0</v>
      </c>
      <c r="AH14" s="25">
        <f>IF(AG14=0,0,VLOOKUP(LEFT(AG14,3),Inndata!$B$21:$C$32,2,FALSE))</f>
        <v>0</v>
      </c>
      <c r="AI14" s="25">
        <f t="shared" si="20"/>
        <v>0</v>
      </c>
      <c r="AJ14" s="25">
        <f t="shared" si="3"/>
        <v>0</v>
      </c>
      <c r="AK14" s="25">
        <f>IF(AJ14=0,0,VLOOKUP(LEFT(AJ14,3),Inndata!$B$21:$C$32,2,FALSE))</f>
        <v>0</v>
      </c>
      <c r="AL14" s="25">
        <f t="shared" si="21"/>
        <v>0</v>
      </c>
      <c r="AM14" s="23"/>
      <c r="AN14" s="124">
        <f>IF(AF14="Ja",Inndata!$F$17,IF(OR(AH14=0,AK14=0),0,(AL14-AI14)*12+(AK14-AH14)))</f>
        <v>0</v>
      </c>
      <c r="AO14" s="124">
        <f t="shared" si="22"/>
        <v>0</v>
      </c>
      <c r="AP14" s="46">
        <f t="shared" si="23"/>
        <v>0</v>
      </c>
      <c r="AQ14" s="23"/>
      <c r="AR14" s="48">
        <f t="shared" si="24"/>
        <v>0</v>
      </c>
      <c r="AT14" s="120"/>
      <c r="AV14" s="90"/>
      <c r="AW14" s="55"/>
      <c r="AX14" s="55"/>
      <c r="AY14" s="55"/>
      <c r="AZ14" s="55"/>
      <c r="BA14" s="55"/>
      <c r="BC14" s="81"/>
      <c r="BD14" s="84">
        <f t="shared" si="4"/>
        <v>0</v>
      </c>
      <c r="BE14" s="84">
        <f t="shared" si="5"/>
        <v>0</v>
      </c>
      <c r="BF14" s="84">
        <f t="shared" si="6"/>
        <v>0</v>
      </c>
      <c r="BG14" s="84">
        <f t="shared" si="7"/>
        <v>0</v>
      </c>
      <c r="BH14" s="84">
        <f t="shared" si="8"/>
        <v>0</v>
      </c>
    </row>
    <row r="15" spans="1:60" ht="17.399999999999999" customHeight="1" x14ac:dyDescent="0.4">
      <c r="B15" s="95"/>
      <c r="C15" s="95"/>
      <c r="D15" s="95"/>
      <c r="E15" s="13"/>
      <c r="F15" s="95"/>
      <c r="G15" s="95"/>
      <c r="H15" s="95"/>
      <c r="I15" s="14"/>
      <c r="J15" s="12"/>
      <c r="K15" s="8" t="s">
        <v>1</v>
      </c>
      <c r="L15" s="91">
        <f t="shared" si="9"/>
        <v>0</v>
      </c>
      <c r="M15" s="91">
        <f t="shared" si="10"/>
        <v>0</v>
      </c>
      <c r="N15" s="91">
        <f t="shared" si="11"/>
        <v>0</v>
      </c>
      <c r="O15" s="91">
        <f t="shared" si="12"/>
        <v>0</v>
      </c>
      <c r="P15" s="92">
        <f t="shared" si="13"/>
        <v>0</v>
      </c>
      <c r="Q15" s="92">
        <f t="shared" si="14"/>
        <v>0</v>
      </c>
      <c r="R15" s="92">
        <f t="shared" si="15"/>
        <v>0</v>
      </c>
      <c r="S15" s="93">
        <f t="shared" si="16"/>
        <v>0</v>
      </c>
      <c r="U15" s="95">
        <f t="shared" si="17"/>
        <v>0</v>
      </c>
      <c r="V15" s="23"/>
      <c r="W15" s="95">
        <f t="shared" si="0"/>
        <v>0</v>
      </c>
      <c r="X15" s="95">
        <f t="shared" si="0"/>
        <v>0</v>
      </c>
      <c r="Y15" s="95">
        <f>IF(W15="Elsykkel",10,VLOOKUP(X15,Inndata!$B$5:$D$9,3,FALSE))</f>
        <v>0</v>
      </c>
      <c r="Z15" s="23"/>
      <c r="AA15" s="95">
        <f t="shared" si="1"/>
        <v>0</v>
      </c>
      <c r="AB15" s="95">
        <f t="shared" si="18"/>
        <v>0</v>
      </c>
      <c r="AC15" s="23"/>
      <c r="AD15" s="95">
        <f t="shared" si="19"/>
        <v>0</v>
      </c>
      <c r="AE15" s="23"/>
      <c r="AF15" s="26">
        <f t="shared" si="2"/>
        <v>0</v>
      </c>
      <c r="AG15" s="26">
        <f t="shared" si="2"/>
        <v>0</v>
      </c>
      <c r="AH15" s="26">
        <f>IF(AG15=0,0,VLOOKUP(LEFT(AG15,3),Inndata!$B$21:$C$32,2,FALSE))</f>
        <v>0</v>
      </c>
      <c r="AI15" s="26">
        <f t="shared" si="20"/>
        <v>0</v>
      </c>
      <c r="AJ15" s="26">
        <f t="shared" si="3"/>
        <v>0</v>
      </c>
      <c r="AK15" s="26">
        <f>IF(AJ15=0,0,VLOOKUP(LEFT(AJ15,3),Inndata!$B$21:$C$32,2,FALSE))</f>
        <v>0</v>
      </c>
      <c r="AL15" s="26">
        <f t="shared" si="21"/>
        <v>0</v>
      </c>
      <c r="AM15" s="23"/>
      <c r="AN15" s="95">
        <f>IF(AF15="Ja",Inndata!$F$17,IF(OR(AH15=0,AK15=0),0,(AL15-AI15)*12+(AK15-AH15)))</f>
        <v>0</v>
      </c>
      <c r="AO15" s="95">
        <f t="shared" si="22"/>
        <v>0</v>
      </c>
      <c r="AP15" s="47">
        <f t="shared" si="23"/>
        <v>0</v>
      </c>
      <c r="AQ15" s="23"/>
      <c r="AR15" s="126">
        <f t="shared" si="24"/>
        <v>0</v>
      </c>
      <c r="AT15" s="120"/>
      <c r="AV15" s="73"/>
      <c r="AW15" s="73"/>
      <c r="AX15" s="73"/>
      <c r="AY15" s="73"/>
      <c r="AZ15" s="73"/>
      <c r="BA15" s="73"/>
      <c r="BC15" s="81"/>
      <c r="BD15" s="84">
        <f t="shared" si="4"/>
        <v>0</v>
      </c>
      <c r="BE15" s="84">
        <f t="shared" si="5"/>
        <v>0</v>
      </c>
      <c r="BF15" s="84">
        <f t="shared" si="6"/>
        <v>0</v>
      </c>
      <c r="BG15" s="84">
        <f t="shared" si="7"/>
        <v>0</v>
      </c>
      <c r="BH15" s="84">
        <f t="shared" si="8"/>
        <v>0</v>
      </c>
    </row>
    <row r="16" spans="1:60" ht="17.399999999999999" customHeight="1" x14ac:dyDescent="0.4">
      <c r="B16" s="124"/>
      <c r="C16" s="124"/>
      <c r="D16" s="124"/>
      <c r="E16" s="5"/>
      <c r="F16" s="124"/>
      <c r="G16" s="124"/>
      <c r="H16" s="124"/>
      <c r="I16" s="121"/>
      <c r="J16" s="125"/>
      <c r="K16" s="15" t="s">
        <v>1</v>
      </c>
      <c r="L16" s="91">
        <f t="shared" si="9"/>
        <v>0</v>
      </c>
      <c r="M16" s="91">
        <f t="shared" si="10"/>
        <v>0</v>
      </c>
      <c r="N16" s="91">
        <f t="shared" si="11"/>
        <v>0</v>
      </c>
      <c r="O16" s="91">
        <f t="shared" si="12"/>
        <v>0</v>
      </c>
      <c r="P16" s="92">
        <f t="shared" si="13"/>
        <v>0</v>
      </c>
      <c r="Q16" s="92">
        <f t="shared" si="14"/>
        <v>0</v>
      </c>
      <c r="R16" s="92">
        <f t="shared" si="15"/>
        <v>0</v>
      </c>
      <c r="S16" s="93">
        <f t="shared" si="16"/>
        <v>0</v>
      </c>
      <c r="U16" s="124">
        <f t="shared" si="17"/>
        <v>0</v>
      </c>
      <c r="V16" s="23"/>
      <c r="W16" s="124">
        <f t="shared" si="0"/>
        <v>0</v>
      </c>
      <c r="X16" s="124">
        <f t="shared" si="0"/>
        <v>0</v>
      </c>
      <c r="Y16" s="123">
        <f>IF(W16="Elsykkel",10,VLOOKUP(X16,Inndata!$B$5:$D$9,3,FALSE))</f>
        <v>0</v>
      </c>
      <c r="Z16" s="23"/>
      <c r="AA16" s="124">
        <f t="shared" si="1"/>
        <v>0</v>
      </c>
      <c r="AB16" s="124">
        <f t="shared" si="18"/>
        <v>0</v>
      </c>
      <c r="AC16" s="23"/>
      <c r="AD16" s="124">
        <f t="shared" si="19"/>
        <v>0</v>
      </c>
      <c r="AE16" s="23"/>
      <c r="AF16" s="25">
        <f t="shared" si="2"/>
        <v>0</v>
      </c>
      <c r="AG16" s="25">
        <f t="shared" si="2"/>
        <v>0</v>
      </c>
      <c r="AH16" s="25">
        <f>IF(AG16=0,0,VLOOKUP(LEFT(AG16,3),Inndata!$B$21:$C$32,2,FALSE))</f>
        <v>0</v>
      </c>
      <c r="AI16" s="25">
        <f t="shared" si="20"/>
        <v>0</v>
      </c>
      <c r="AJ16" s="27">
        <f t="shared" si="3"/>
        <v>0</v>
      </c>
      <c r="AK16" s="25">
        <f>IF(AJ16=0,0,VLOOKUP(LEFT(AJ16,3),Inndata!$B$21:$C$32,2,FALSE))</f>
        <v>0</v>
      </c>
      <c r="AL16" s="25">
        <f t="shared" si="21"/>
        <v>0</v>
      </c>
      <c r="AM16" s="23"/>
      <c r="AN16" s="124">
        <f>IF(AF16="Ja",Inndata!$F$17,IF(OR(AH16=0,AK16=0),0,(AL16-AI16)*12+(AK16-AH16)))</f>
        <v>0</v>
      </c>
      <c r="AO16" s="124">
        <f t="shared" si="22"/>
        <v>0</v>
      </c>
      <c r="AP16" s="46">
        <f t="shared" si="23"/>
        <v>0</v>
      </c>
      <c r="AQ16" s="23"/>
      <c r="AR16" s="48">
        <f t="shared" si="24"/>
        <v>0</v>
      </c>
      <c r="AT16" s="120"/>
      <c r="AV16" s="73"/>
      <c r="AW16" s="73"/>
      <c r="AX16" s="73"/>
      <c r="AY16" s="73"/>
      <c r="AZ16" s="73"/>
      <c r="BA16" s="73"/>
      <c r="BC16" s="81"/>
      <c r="BD16" s="84">
        <f t="shared" si="4"/>
        <v>0</v>
      </c>
      <c r="BE16" s="84">
        <f t="shared" si="5"/>
        <v>0</v>
      </c>
      <c r="BF16" s="84">
        <f t="shared" si="6"/>
        <v>0</v>
      </c>
      <c r="BG16" s="84">
        <f t="shared" si="7"/>
        <v>0</v>
      </c>
      <c r="BH16" s="84">
        <f t="shared" si="8"/>
        <v>0</v>
      </c>
    </row>
    <row r="17" spans="2:60" ht="17.399999999999999" customHeight="1" x14ac:dyDescent="0.4">
      <c r="B17" s="95"/>
      <c r="C17" s="95"/>
      <c r="D17" s="95"/>
      <c r="E17" s="13"/>
      <c r="F17" s="95"/>
      <c r="G17" s="95"/>
      <c r="H17" s="95"/>
      <c r="I17" s="14"/>
      <c r="J17" s="12"/>
      <c r="K17" s="8" t="s">
        <v>1</v>
      </c>
      <c r="L17" s="91">
        <f t="shared" si="9"/>
        <v>0</v>
      </c>
      <c r="M17" s="91">
        <f t="shared" si="10"/>
        <v>0</v>
      </c>
      <c r="N17" s="91">
        <f t="shared" si="11"/>
        <v>0</v>
      </c>
      <c r="O17" s="91">
        <f t="shared" si="12"/>
        <v>0</v>
      </c>
      <c r="P17" s="92">
        <f t="shared" si="13"/>
        <v>0</v>
      </c>
      <c r="Q17" s="92">
        <f t="shared" si="14"/>
        <v>0</v>
      </c>
      <c r="R17" s="92">
        <f t="shared" si="15"/>
        <v>0</v>
      </c>
      <c r="S17" s="93">
        <f t="shared" si="16"/>
        <v>0</v>
      </c>
      <c r="U17" s="95">
        <f t="shared" si="17"/>
        <v>0</v>
      </c>
      <c r="V17" s="23"/>
      <c r="W17" s="95">
        <f t="shared" si="0"/>
        <v>0</v>
      </c>
      <c r="X17" s="95">
        <f t="shared" si="0"/>
        <v>0</v>
      </c>
      <c r="Y17" s="95">
        <f>IF(W17="Elsykkel",10,VLOOKUP(X17,Inndata!$B$5:$D$9,3,FALSE))</f>
        <v>0</v>
      </c>
      <c r="Z17" s="23"/>
      <c r="AA17" s="95">
        <f t="shared" si="1"/>
        <v>0</v>
      </c>
      <c r="AB17" s="95">
        <f t="shared" si="18"/>
        <v>0</v>
      </c>
      <c r="AC17" s="23"/>
      <c r="AD17" s="95">
        <f t="shared" si="19"/>
        <v>0</v>
      </c>
      <c r="AE17" s="23"/>
      <c r="AF17" s="26">
        <f t="shared" si="2"/>
        <v>0</v>
      </c>
      <c r="AG17" s="26">
        <f t="shared" si="2"/>
        <v>0</v>
      </c>
      <c r="AH17" s="26">
        <f>IF(AG17=0,0,VLOOKUP(LEFT(AG17,3),Inndata!$B$21:$C$32,2,FALSE))</f>
        <v>0</v>
      </c>
      <c r="AI17" s="26">
        <f t="shared" si="20"/>
        <v>0</v>
      </c>
      <c r="AJ17" s="26">
        <f t="shared" si="3"/>
        <v>0</v>
      </c>
      <c r="AK17" s="26">
        <f>IF(AJ17=0,0,VLOOKUP(LEFT(AJ17,3),Inndata!$B$21:$C$32,2,FALSE))</f>
        <v>0</v>
      </c>
      <c r="AL17" s="26">
        <f t="shared" si="21"/>
        <v>0</v>
      </c>
      <c r="AM17" s="23"/>
      <c r="AN17" s="95">
        <f>IF(AF17="Ja",Inndata!$F$17,IF(OR(AH17=0,AK17=0),0,(AL17-AI17)*12+(AK17-AH17)))</f>
        <v>0</v>
      </c>
      <c r="AO17" s="95">
        <f t="shared" si="22"/>
        <v>0</v>
      </c>
      <c r="AP17" s="47">
        <f t="shared" si="23"/>
        <v>0</v>
      </c>
      <c r="AQ17" s="23"/>
      <c r="AR17" s="126">
        <f t="shared" si="24"/>
        <v>0</v>
      </c>
      <c r="AT17" s="120"/>
      <c r="AV17" s="73"/>
      <c r="AW17" s="73"/>
      <c r="AX17" s="73"/>
      <c r="AY17" s="73"/>
      <c r="AZ17" s="73"/>
      <c r="BA17" s="73"/>
      <c r="BC17" s="81"/>
      <c r="BD17" s="84">
        <f t="shared" si="4"/>
        <v>0</v>
      </c>
      <c r="BE17" s="84">
        <f t="shared" si="5"/>
        <v>0</v>
      </c>
      <c r="BF17" s="84">
        <f t="shared" si="6"/>
        <v>0</v>
      </c>
      <c r="BG17" s="84">
        <f t="shared" si="7"/>
        <v>0</v>
      </c>
      <c r="BH17" s="84">
        <f t="shared" si="8"/>
        <v>0</v>
      </c>
    </row>
    <row r="18" spans="2:60" ht="17.399999999999999" customHeight="1" x14ac:dyDescent="0.4">
      <c r="B18" s="124"/>
      <c r="C18" s="124"/>
      <c r="D18" s="124"/>
      <c r="E18" s="5"/>
      <c r="F18" s="124"/>
      <c r="G18" s="124"/>
      <c r="H18" s="124"/>
      <c r="I18" s="121"/>
      <c r="J18" s="125"/>
      <c r="K18" s="8" t="s">
        <v>1</v>
      </c>
      <c r="L18" s="91">
        <f t="shared" si="9"/>
        <v>0</v>
      </c>
      <c r="M18" s="91">
        <f t="shared" si="10"/>
        <v>0</v>
      </c>
      <c r="N18" s="91">
        <f t="shared" si="11"/>
        <v>0</v>
      </c>
      <c r="O18" s="91">
        <f t="shared" si="12"/>
        <v>0</v>
      </c>
      <c r="P18" s="92">
        <f t="shared" si="13"/>
        <v>0</v>
      </c>
      <c r="Q18" s="92">
        <f t="shared" si="14"/>
        <v>0</v>
      </c>
      <c r="R18" s="92">
        <f t="shared" si="15"/>
        <v>0</v>
      </c>
      <c r="S18" s="93">
        <f t="shared" si="16"/>
        <v>0</v>
      </c>
      <c r="U18" s="124">
        <f t="shared" si="17"/>
        <v>0</v>
      </c>
      <c r="V18" s="23"/>
      <c r="W18" s="124">
        <f t="shared" si="0"/>
        <v>0</v>
      </c>
      <c r="X18" s="124">
        <f t="shared" si="0"/>
        <v>0</v>
      </c>
      <c r="Y18" s="124">
        <f>IF(W18="Elsykkel",10,VLOOKUP(X18,Inndata!$B$5:$D$9,3,FALSE))</f>
        <v>0</v>
      </c>
      <c r="Z18" s="23"/>
      <c r="AA18" s="124">
        <f t="shared" si="1"/>
        <v>0</v>
      </c>
      <c r="AB18" s="124">
        <f t="shared" si="18"/>
        <v>0</v>
      </c>
      <c r="AC18" s="23"/>
      <c r="AD18" s="124">
        <f t="shared" si="19"/>
        <v>0</v>
      </c>
      <c r="AE18" s="23"/>
      <c r="AF18" s="25">
        <f t="shared" si="2"/>
        <v>0</v>
      </c>
      <c r="AG18" s="25">
        <f t="shared" si="2"/>
        <v>0</v>
      </c>
      <c r="AH18" s="25">
        <f>IF(AG18=0,0,VLOOKUP(LEFT(AG18,3),Inndata!$B$21:$C$32,2,FALSE))</f>
        <v>0</v>
      </c>
      <c r="AI18" s="25">
        <f t="shared" si="20"/>
        <v>0</v>
      </c>
      <c r="AJ18" s="25">
        <f t="shared" si="3"/>
        <v>0</v>
      </c>
      <c r="AK18" s="25">
        <f>IF(AJ18=0,0,VLOOKUP(LEFT(AJ18,3),Inndata!$B$21:$C$32,2,FALSE))</f>
        <v>0</v>
      </c>
      <c r="AL18" s="25">
        <f t="shared" si="21"/>
        <v>0</v>
      </c>
      <c r="AM18" s="23"/>
      <c r="AN18" s="124">
        <f>IF(AF18="Ja",Inndata!$F$17,IF(OR(AH18=0,AK18=0),0,(AL18-AI18)*12+(AK18-AH18)))</f>
        <v>0</v>
      </c>
      <c r="AO18" s="124">
        <f t="shared" si="22"/>
        <v>0</v>
      </c>
      <c r="AP18" s="46">
        <f t="shared" si="23"/>
        <v>0</v>
      </c>
      <c r="AQ18" s="23"/>
      <c r="AR18" s="48">
        <f t="shared" si="24"/>
        <v>0</v>
      </c>
      <c r="AT18" s="120"/>
      <c r="BC18" s="81"/>
      <c r="BD18" s="84">
        <f t="shared" si="4"/>
        <v>0</v>
      </c>
      <c r="BE18" s="84">
        <f t="shared" si="5"/>
        <v>0</v>
      </c>
      <c r="BF18" s="84">
        <f t="shared" si="6"/>
        <v>0</v>
      </c>
      <c r="BG18" s="84">
        <f t="shared" si="7"/>
        <v>0</v>
      </c>
      <c r="BH18" s="84">
        <f t="shared" si="8"/>
        <v>0</v>
      </c>
    </row>
    <row r="19" spans="2:60" ht="17.399999999999999" customHeight="1" x14ac:dyDescent="0.4">
      <c r="B19" s="95"/>
      <c r="C19" s="95"/>
      <c r="D19" s="95"/>
      <c r="E19" s="13"/>
      <c r="F19" s="95"/>
      <c r="G19" s="95"/>
      <c r="H19" s="95"/>
      <c r="I19" s="14"/>
      <c r="J19" s="12"/>
      <c r="K19" s="8" t="s">
        <v>1</v>
      </c>
      <c r="L19" s="91">
        <f t="shared" si="9"/>
        <v>0</v>
      </c>
      <c r="M19" s="91">
        <f t="shared" si="10"/>
        <v>0</v>
      </c>
      <c r="N19" s="91">
        <f t="shared" si="11"/>
        <v>0</v>
      </c>
      <c r="O19" s="91">
        <f t="shared" si="12"/>
        <v>0</v>
      </c>
      <c r="P19" s="92">
        <f t="shared" si="13"/>
        <v>0</v>
      </c>
      <c r="Q19" s="92">
        <f t="shared" si="14"/>
        <v>0</v>
      </c>
      <c r="R19" s="92">
        <f t="shared" si="15"/>
        <v>0</v>
      </c>
      <c r="S19" s="93">
        <f t="shared" si="16"/>
        <v>0</v>
      </c>
      <c r="U19" s="95">
        <f t="shared" si="17"/>
        <v>0</v>
      </c>
      <c r="V19" s="23"/>
      <c r="W19" s="95">
        <f t="shared" si="0"/>
        <v>0</v>
      </c>
      <c r="X19" s="95">
        <f t="shared" si="0"/>
        <v>0</v>
      </c>
      <c r="Y19" s="95">
        <f>IF(W19="Elsykkel",10,VLOOKUP(X19,Inndata!$B$5:$D$9,3,FALSE))</f>
        <v>0</v>
      </c>
      <c r="Z19" s="23"/>
      <c r="AA19" s="95">
        <f t="shared" si="1"/>
        <v>0</v>
      </c>
      <c r="AB19" s="95">
        <f t="shared" si="18"/>
        <v>0</v>
      </c>
      <c r="AC19" s="23"/>
      <c r="AD19" s="95">
        <f t="shared" si="19"/>
        <v>0</v>
      </c>
      <c r="AE19" s="23"/>
      <c r="AF19" s="26">
        <f t="shared" si="2"/>
        <v>0</v>
      </c>
      <c r="AG19" s="26">
        <f t="shared" si="2"/>
        <v>0</v>
      </c>
      <c r="AH19" s="26">
        <f>IF(AG19=0,0,VLOOKUP(LEFT(AG19,3),Inndata!$B$21:$C$32,2,FALSE))</f>
        <v>0</v>
      </c>
      <c r="AI19" s="26">
        <f t="shared" si="20"/>
        <v>0</v>
      </c>
      <c r="AJ19" s="26">
        <f t="shared" si="3"/>
        <v>0</v>
      </c>
      <c r="AK19" s="26">
        <f>IF(AJ19=0,0,VLOOKUP(LEFT(AJ19,3),Inndata!$B$21:$C$32,2,FALSE))</f>
        <v>0</v>
      </c>
      <c r="AL19" s="26">
        <f t="shared" si="21"/>
        <v>0</v>
      </c>
      <c r="AM19" s="23"/>
      <c r="AN19" s="95">
        <f>IF(AF19="Ja",Inndata!$F$17,IF(OR(AH19=0,AK19=0),0,(AL19-AI19)*12+(AK19-AH19)))</f>
        <v>0</v>
      </c>
      <c r="AO19" s="95">
        <f t="shared" si="22"/>
        <v>0</v>
      </c>
      <c r="AP19" s="47">
        <f t="shared" si="23"/>
        <v>0</v>
      </c>
      <c r="AQ19" s="23"/>
      <c r="AR19" s="126">
        <f t="shared" si="24"/>
        <v>0</v>
      </c>
      <c r="AT19" s="120"/>
      <c r="BC19" s="81"/>
      <c r="BD19" s="84">
        <f t="shared" si="4"/>
        <v>0</v>
      </c>
      <c r="BE19" s="84">
        <f t="shared" si="5"/>
        <v>0</v>
      </c>
      <c r="BF19" s="84">
        <f t="shared" si="6"/>
        <v>0</v>
      </c>
      <c r="BG19" s="84">
        <f t="shared" si="7"/>
        <v>0</v>
      </c>
      <c r="BH19" s="84">
        <f t="shared" si="8"/>
        <v>0</v>
      </c>
    </row>
    <row r="20" spans="2:60" ht="17.399999999999999" customHeight="1" x14ac:dyDescent="0.4">
      <c r="B20" s="124"/>
      <c r="C20" s="124"/>
      <c r="D20" s="124"/>
      <c r="E20" s="5"/>
      <c r="F20" s="124"/>
      <c r="G20" s="124"/>
      <c r="H20" s="124"/>
      <c r="I20" s="121"/>
      <c r="J20" s="125"/>
      <c r="K20" s="8" t="s">
        <v>1</v>
      </c>
      <c r="L20" s="91">
        <f t="shared" si="9"/>
        <v>0</v>
      </c>
      <c r="M20" s="91">
        <f t="shared" si="10"/>
        <v>0</v>
      </c>
      <c r="N20" s="91">
        <f t="shared" si="11"/>
        <v>0</v>
      </c>
      <c r="O20" s="91">
        <f t="shared" si="12"/>
        <v>0</v>
      </c>
      <c r="P20" s="92">
        <f t="shared" si="13"/>
        <v>0</v>
      </c>
      <c r="Q20" s="92">
        <f t="shared" si="14"/>
        <v>0</v>
      </c>
      <c r="R20" s="92">
        <f t="shared" si="15"/>
        <v>0</v>
      </c>
      <c r="S20" s="93">
        <f t="shared" si="16"/>
        <v>0</v>
      </c>
      <c r="U20" s="124">
        <f t="shared" si="17"/>
        <v>0</v>
      </c>
      <c r="V20" s="23"/>
      <c r="W20" s="124">
        <f t="shared" si="0"/>
        <v>0</v>
      </c>
      <c r="X20" s="124">
        <f t="shared" si="0"/>
        <v>0</v>
      </c>
      <c r="Y20" s="124">
        <f>IF(W20="Elsykkel",10,VLOOKUP(X20,Inndata!$B$5:$D$9,3,FALSE))</f>
        <v>0</v>
      </c>
      <c r="Z20" s="23"/>
      <c r="AA20" s="124">
        <f t="shared" si="1"/>
        <v>0</v>
      </c>
      <c r="AB20" s="124">
        <f t="shared" si="18"/>
        <v>0</v>
      </c>
      <c r="AC20" s="23"/>
      <c r="AD20" s="124">
        <f t="shared" si="19"/>
        <v>0</v>
      </c>
      <c r="AE20" s="23"/>
      <c r="AF20" s="25">
        <f t="shared" si="2"/>
        <v>0</v>
      </c>
      <c r="AG20" s="25">
        <f t="shared" si="2"/>
        <v>0</v>
      </c>
      <c r="AH20" s="25">
        <f>IF(AG20=0,0,VLOOKUP(LEFT(AG20,3),Inndata!$B$21:$C$32,2,FALSE))</f>
        <v>0</v>
      </c>
      <c r="AI20" s="25">
        <f t="shared" si="20"/>
        <v>0</v>
      </c>
      <c r="AJ20" s="25">
        <f t="shared" si="3"/>
        <v>0</v>
      </c>
      <c r="AK20" s="25">
        <f>IF(AJ20=0,0,VLOOKUP(LEFT(AJ20,3),Inndata!$B$21:$C$32,2,FALSE))</f>
        <v>0</v>
      </c>
      <c r="AL20" s="25">
        <f t="shared" si="21"/>
        <v>0</v>
      </c>
      <c r="AM20" s="23"/>
      <c r="AN20" s="124">
        <f>IF(AF20="Ja",Inndata!$F$17,IF(OR(AH20=0,AK20=0),0,(AL20-AI20)*12+(AK20-AH20)))</f>
        <v>0</v>
      </c>
      <c r="AO20" s="124">
        <f t="shared" si="22"/>
        <v>0</v>
      </c>
      <c r="AP20" s="46">
        <f t="shared" si="23"/>
        <v>0</v>
      </c>
      <c r="AQ20" s="23"/>
      <c r="AR20" s="48">
        <f t="shared" si="24"/>
        <v>0</v>
      </c>
      <c r="AT20" s="120"/>
      <c r="BC20" s="81"/>
      <c r="BD20" s="84">
        <f t="shared" si="4"/>
        <v>0</v>
      </c>
      <c r="BE20" s="84">
        <f t="shared" si="5"/>
        <v>0</v>
      </c>
      <c r="BF20" s="84">
        <f t="shared" si="6"/>
        <v>0</v>
      </c>
      <c r="BG20" s="84">
        <f t="shared" si="7"/>
        <v>0</v>
      </c>
      <c r="BH20" s="84">
        <f t="shared" si="8"/>
        <v>0</v>
      </c>
    </row>
    <row r="21" spans="2:60" ht="17.399999999999999" customHeight="1" x14ac:dyDescent="0.4">
      <c r="B21" s="95"/>
      <c r="C21" s="95"/>
      <c r="D21" s="95"/>
      <c r="E21" s="13"/>
      <c r="F21" s="95"/>
      <c r="G21" s="95"/>
      <c r="H21" s="95"/>
      <c r="I21" s="14"/>
      <c r="J21" s="12"/>
      <c r="K21" s="8" t="s">
        <v>1</v>
      </c>
      <c r="L21" s="91">
        <f t="shared" si="9"/>
        <v>0</v>
      </c>
      <c r="M21" s="91">
        <f t="shared" si="10"/>
        <v>0</v>
      </c>
      <c r="N21" s="91">
        <f t="shared" si="11"/>
        <v>0</v>
      </c>
      <c r="O21" s="91">
        <f t="shared" si="12"/>
        <v>0</v>
      </c>
      <c r="P21" s="92">
        <f t="shared" si="13"/>
        <v>0</v>
      </c>
      <c r="Q21" s="92">
        <f t="shared" si="14"/>
        <v>0</v>
      </c>
      <c r="R21" s="92">
        <f t="shared" si="15"/>
        <v>0</v>
      </c>
      <c r="S21" s="93">
        <f t="shared" si="16"/>
        <v>0</v>
      </c>
      <c r="U21" s="95">
        <f t="shared" si="17"/>
        <v>0</v>
      </c>
      <c r="V21" s="23"/>
      <c r="W21" s="95">
        <f t="shared" si="0"/>
        <v>0</v>
      </c>
      <c r="X21" s="95">
        <f t="shared" si="0"/>
        <v>0</v>
      </c>
      <c r="Y21" s="95">
        <f>IF(W21="Elsykkel",10,VLOOKUP(X21,Inndata!$B$5:$D$9,3,FALSE))</f>
        <v>0</v>
      </c>
      <c r="Z21" s="23"/>
      <c r="AA21" s="95">
        <f t="shared" si="1"/>
        <v>0</v>
      </c>
      <c r="AB21" s="95">
        <f t="shared" si="18"/>
        <v>0</v>
      </c>
      <c r="AC21" s="23"/>
      <c r="AD21" s="95">
        <f t="shared" si="19"/>
        <v>0</v>
      </c>
      <c r="AE21" s="23"/>
      <c r="AF21" s="26">
        <f t="shared" si="2"/>
        <v>0</v>
      </c>
      <c r="AG21" s="26">
        <f t="shared" si="2"/>
        <v>0</v>
      </c>
      <c r="AH21" s="26">
        <f>IF(AG21=0,0,VLOOKUP(LEFT(AG21,3),Inndata!$B$21:$C$32,2,FALSE))</f>
        <v>0</v>
      </c>
      <c r="AI21" s="26">
        <f t="shared" si="20"/>
        <v>0</v>
      </c>
      <c r="AJ21" s="26">
        <f t="shared" si="3"/>
        <v>0</v>
      </c>
      <c r="AK21" s="26">
        <f>IF(AJ21=0,0,VLOOKUP(LEFT(AJ21,3),Inndata!$B$21:$C$32,2,FALSE))</f>
        <v>0</v>
      </c>
      <c r="AL21" s="26">
        <f t="shared" si="21"/>
        <v>0</v>
      </c>
      <c r="AM21" s="23"/>
      <c r="AN21" s="95">
        <f>IF(AF21="Ja",Inndata!$F$17,IF(OR(AH21=0,AK21=0),0,(AL21-AI21)*12+(AK21-AH21)))</f>
        <v>0</v>
      </c>
      <c r="AO21" s="95">
        <f t="shared" si="22"/>
        <v>0</v>
      </c>
      <c r="AP21" s="47">
        <f t="shared" si="23"/>
        <v>0</v>
      </c>
      <c r="AQ21" s="23"/>
      <c r="AR21" s="126">
        <f t="shared" si="24"/>
        <v>0</v>
      </c>
      <c r="AT21" s="120"/>
      <c r="BC21" s="81"/>
      <c r="BD21" s="84">
        <f t="shared" si="4"/>
        <v>0</v>
      </c>
      <c r="BE21" s="84">
        <f t="shared" si="5"/>
        <v>0</v>
      </c>
      <c r="BF21" s="84">
        <f t="shared" si="6"/>
        <v>0</v>
      </c>
      <c r="BG21" s="84">
        <f t="shared" si="7"/>
        <v>0</v>
      </c>
      <c r="BH21" s="84">
        <f t="shared" si="8"/>
        <v>0</v>
      </c>
    </row>
    <row r="22" spans="2:60" ht="17.399999999999999" customHeight="1" x14ac:dyDescent="0.4">
      <c r="G22" s="151" t="s">
        <v>1</v>
      </c>
      <c r="H22" s="151"/>
      <c r="J22" s="29"/>
      <c r="K22" s="7"/>
      <c r="L22" s="29"/>
      <c r="AT22" s="120"/>
    </row>
    <row r="23" spans="2:60" ht="17.399999999999999" customHeight="1" x14ac:dyDescent="0.4">
      <c r="G23" s="30"/>
      <c r="J23" s="29"/>
      <c r="K23" s="7"/>
      <c r="L23" s="29"/>
      <c r="AM23" s="117"/>
      <c r="AN23" s="43"/>
      <c r="AO23" s="41" t="s">
        <v>47</v>
      </c>
      <c r="AR23" s="45" t="s">
        <v>61</v>
      </c>
      <c r="AT23" s="120"/>
    </row>
    <row r="24" spans="2:60" ht="17.399999999999999" customHeight="1" x14ac:dyDescent="0.4">
      <c r="C24" s="119"/>
      <c r="D24" s="71"/>
      <c r="E24" s="71"/>
      <c r="G24" s="30"/>
      <c r="J24" s="29"/>
      <c r="K24" s="7"/>
      <c r="L24" s="29"/>
      <c r="AN24" s="44"/>
      <c r="AO24" s="113">
        <f>SUM(AO12:AO21)</f>
        <v>0</v>
      </c>
      <c r="AR24" s="49">
        <f>SUM(AR12:AR21)</f>
        <v>0</v>
      </c>
      <c r="AT24" s="120"/>
    </row>
    <row r="25" spans="2:60" ht="17.399999999999999" customHeight="1" x14ac:dyDescent="0.4">
      <c r="C25" s="119"/>
      <c r="D25" s="71"/>
      <c r="E25" s="71"/>
      <c r="G25" s="30"/>
      <c r="J25" s="29"/>
      <c r="K25" s="7"/>
      <c r="L25" s="29"/>
      <c r="AT25" s="120"/>
    </row>
    <row r="26" spans="2:60" ht="17.399999999999999" customHeight="1" x14ac:dyDescent="0.4">
      <c r="C26" s="119"/>
      <c r="D26" s="71"/>
      <c r="E26" s="71"/>
      <c r="G26" s="30"/>
      <c r="J26" s="29"/>
      <c r="K26" s="7"/>
      <c r="L26" s="29"/>
      <c r="AT26" s="120"/>
    </row>
    <row r="27" spans="2:60" ht="17.399999999999999" customHeight="1" x14ac:dyDescent="0.4">
      <c r="C27" s="119"/>
      <c r="D27" s="71"/>
      <c r="E27" s="71"/>
      <c r="G27" s="30"/>
      <c r="J27" s="29"/>
      <c r="K27" s="7"/>
      <c r="L27" s="29"/>
      <c r="AT27" s="120"/>
    </row>
    <row r="28" spans="2:60" ht="17.399999999999999" customHeight="1" x14ac:dyDescent="0.4">
      <c r="G28" s="30"/>
      <c r="J28" s="29"/>
      <c r="K28" s="7"/>
      <c r="L28" s="29"/>
      <c r="AT28" s="120"/>
    </row>
    <row r="29" spans="2:60" ht="17.399999999999999" customHeight="1" x14ac:dyDescent="0.4">
      <c r="G29" s="30"/>
      <c r="J29" s="29"/>
      <c r="K29" s="7"/>
      <c r="L29" s="29"/>
      <c r="AT29" s="120"/>
    </row>
    <row r="30" spans="2:60" ht="17.399999999999999" customHeight="1" x14ac:dyDescent="0.4">
      <c r="AT30" s="120"/>
    </row>
    <row r="31" spans="2:60" ht="17.399999999999999" customHeight="1" x14ac:dyDescent="0.4">
      <c r="AT31" s="120"/>
    </row>
    <row r="32" spans="2:60" ht="17.399999999999999" customHeight="1" x14ac:dyDescent="0.4">
      <c r="AT32" s="120"/>
    </row>
    <row r="33" spans="46:46" ht="17.399999999999999" customHeight="1" x14ac:dyDescent="0.4">
      <c r="AT33" s="120"/>
    </row>
    <row r="34" spans="46:46" ht="17.399999999999999" customHeight="1" x14ac:dyDescent="0.4">
      <c r="AT34" s="118"/>
    </row>
    <row r="35" spans="46:46" ht="17.399999999999999" customHeight="1" x14ac:dyDescent="0.4">
      <c r="AT35" s="118"/>
    </row>
    <row r="36" spans="46:46" ht="17.399999999999999" customHeight="1" x14ac:dyDescent="0.4">
      <c r="AT36" s="118"/>
    </row>
  </sheetData>
  <mergeCells count="6">
    <mergeCell ref="G22:H22"/>
    <mergeCell ref="B3:J3"/>
    <mergeCell ref="C5:D5"/>
    <mergeCell ref="L8:S10"/>
    <mergeCell ref="BD10:BH10"/>
    <mergeCell ref="L11:S11"/>
  </mergeCells>
  <conditionalFormatting sqref="U12:U21">
    <cfRule type="expression" dxfId="104" priority="21">
      <formula>B12=0</formula>
    </cfRule>
  </conditionalFormatting>
  <conditionalFormatting sqref="W12:W21">
    <cfRule type="expression" dxfId="103" priority="20">
      <formula>C12=0</formula>
    </cfRule>
  </conditionalFormatting>
  <conditionalFormatting sqref="X12:X21">
    <cfRule type="expression" dxfId="102" priority="19">
      <formula>D12=0</formula>
    </cfRule>
  </conditionalFormatting>
  <conditionalFormatting sqref="Y12:Y21">
    <cfRule type="expression" dxfId="101" priority="18">
      <formula>W12=0</formula>
    </cfRule>
  </conditionalFormatting>
  <conditionalFormatting sqref="AA12:AA21">
    <cfRule type="expression" dxfId="100" priority="17">
      <formula>E12=0</formula>
    </cfRule>
  </conditionalFormatting>
  <conditionalFormatting sqref="AB12:AB21">
    <cfRule type="expression" dxfId="99" priority="16">
      <formula>AA12=0</formula>
    </cfRule>
  </conditionalFormatting>
  <conditionalFormatting sqref="AD12:AD21">
    <cfRule type="expression" dxfId="98" priority="15">
      <formula>W12=0</formula>
    </cfRule>
  </conditionalFormatting>
  <conditionalFormatting sqref="AF12:AF21">
    <cfRule type="expression" dxfId="97" priority="14">
      <formula>F12=0</formula>
    </cfRule>
  </conditionalFormatting>
  <conditionalFormatting sqref="AG12:AG21">
    <cfRule type="expression" dxfId="96" priority="13">
      <formula>G12=0</formula>
    </cfRule>
  </conditionalFormatting>
  <conditionalFormatting sqref="AH12:AI21">
    <cfRule type="expression" dxfId="95" priority="12">
      <formula>AG12=0</formula>
    </cfRule>
  </conditionalFormatting>
  <conditionalFormatting sqref="AJ12:AJ21">
    <cfRule type="expression" dxfId="94" priority="11">
      <formula>H12=0</formula>
    </cfRule>
  </conditionalFormatting>
  <conditionalFormatting sqref="AK12:AL21">
    <cfRule type="expression" dxfId="93" priority="10">
      <formula>AJ12=0</formula>
    </cfRule>
  </conditionalFormatting>
  <conditionalFormatting sqref="AR12:AR21">
    <cfRule type="expression" dxfId="92" priority="9">
      <formula>AF12=0</formula>
    </cfRule>
  </conditionalFormatting>
  <conditionalFormatting sqref="BD12:BH21 AW13:BA14 AW11:BA11">
    <cfRule type="cellIs" dxfId="91" priority="8" operator="equal">
      <formula>0</formula>
    </cfRule>
  </conditionalFormatting>
  <conditionalFormatting sqref="S12:S21">
    <cfRule type="containsText" dxfId="90" priority="5" operator="containsText" text="OK">
      <formula>NOT(ISERROR(SEARCH("OK",S12)))</formula>
    </cfRule>
    <cfRule type="containsText" dxfId="89" priority="6" operator="containsText" text="FEIL">
      <formula>NOT(ISERROR(SEARCH("FEIL",S12)))</formula>
    </cfRule>
    <cfRule type="cellIs" dxfId="88" priority="7" operator="equal">
      <formula>0</formula>
    </cfRule>
  </conditionalFormatting>
  <conditionalFormatting sqref="AN12:AN21">
    <cfRule type="expression" dxfId="87" priority="4">
      <formula>AF12=0</formula>
    </cfRule>
  </conditionalFormatting>
  <conditionalFormatting sqref="AO12:AO21">
    <cfRule type="expression" dxfId="86" priority="3">
      <formula>AF12=0</formula>
    </cfRule>
  </conditionalFormatting>
  <conditionalFormatting sqref="AP12:AP21">
    <cfRule type="expression" dxfId="85" priority="2">
      <formula>AF12=0</formula>
    </cfRule>
  </conditionalFormatting>
  <conditionalFormatting sqref="C5:D5">
    <cfRule type="containsText" dxfId="84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17" customWidth="1"/>
    <col min="2" max="2" width="20.88671875" style="117" customWidth="1"/>
    <col min="3" max="3" width="20" style="117" customWidth="1"/>
    <col min="4" max="4" width="26.5546875" style="117" customWidth="1"/>
    <col min="5" max="5" width="17.109375" style="117" customWidth="1"/>
    <col min="6" max="6" width="20" style="117" customWidth="1"/>
    <col min="7" max="8" width="11.44140625" style="117" customWidth="1"/>
    <col min="9" max="9" width="57" style="117" customWidth="1"/>
    <col min="10" max="10" width="67.33203125" style="117" customWidth="1"/>
    <col min="11" max="11" width="11.44140625" style="117" customWidth="1"/>
    <col min="12" max="18" width="2.109375" style="117" customWidth="1"/>
    <col min="19" max="19" width="6.44140625" style="117" customWidth="1"/>
    <col min="20" max="20" width="1.33203125" style="117" customWidth="1"/>
    <col min="21" max="21" width="11.109375" style="117" customWidth="1"/>
    <col min="22" max="22" width="1.33203125" style="119" customWidth="1"/>
    <col min="23" max="23" width="11.33203125" style="117" customWidth="1"/>
    <col min="24" max="24" width="26.88671875" style="117" customWidth="1"/>
    <col min="25" max="25" width="11.33203125" style="117" customWidth="1"/>
    <col min="26" max="26" width="1.33203125" style="119" customWidth="1"/>
    <col min="27" max="27" width="11.109375" style="117" customWidth="1"/>
    <col min="28" max="28" width="11.33203125" style="117" customWidth="1"/>
    <col min="29" max="29" width="1.33203125" style="119" customWidth="1"/>
    <col min="30" max="30" width="15.5546875" style="117" customWidth="1"/>
    <col min="31" max="31" width="1.33203125" style="119" customWidth="1"/>
    <col min="32" max="32" width="18.88671875" style="117" customWidth="1"/>
    <col min="33" max="33" width="11.33203125" style="117" customWidth="1"/>
    <col min="34" max="35" width="8.5546875" style="117" customWidth="1"/>
    <col min="36" max="36" width="11.44140625" style="117"/>
    <col min="37" max="38" width="8.5546875" style="117" customWidth="1"/>
    <col min="39" max="39" width="1" style="119" customWidth="1"/>
    <col min="40" max="42" width="11.33203125" style="117" customWidth="1"/>
    <col min="43" max="43" width="1.33203125" style="118" customWidth="1"/>
    <col min="44" max="44" width="14.44140625" style="117" customWidth="1"/>
    <col min="45" max="45" width="11.44140625" style="117"/>
    <col min="46" max="46" width="1.44140625" style="117" customWidth="1"/>
    <col min="47" max="47" width="11.44140625" style="118" customWidth="1"/>
    <col min="48" max="48" width="48.33203125" style="117" customWidth="1"/>
    <col min="49" max="53" width="22.6640625" style="117" customWidth="1"/>
    <col min="54" max="54" width="16.5546875" style="117" customWidth="1"/>
    <col min="55" max="55" width="11.109375" style="78" customWidth="1"/>
    <col min="56" max="59" width="11.109375" style="114" hidden="1" customWidth="1"/>
    <col min="60" max="60" width="11.109375" style="78" hidden="1" customWidth="1"/>
    <col min="61" max="16384" width="11.44140625" style="117"/>
  </cols>
  <sheetData>
    <row r="1" spans="1:60" s="54" customFormat="1" ht="17.399999999999999" customHeight="1" x14ac:dyDescent="0.3">
      <c r="A1" s="52"/>
      <c r="B1" s="52" t="s">
        <v>64</v>
      </c>
      <c r="C1" s="52"/>
      <c r="D1" s="52"/>
      <c r="E1" s="52"/>
      <c r="F1" s="52"/>
      <c r="G1" s="52"/>
      <c r="H1" s="52"/>
      <c r="I1" s="52"/>
      <c r="J1" s="52"/>
      <c r="K1" s="52"/>
      <c r="L1" s="52" t="s">
        <v>64</v>
      </c>
      <c r="M1" s="52"/>
      <c r="N1" s="52"/>
      <c r="O1" s="52"/>
      <c r="P1" s="52"/>
      <c r="Q1" s="52"/>
      <c r="R1" s="52"/>
      <c r="S1" s="52"/>
      <c r="T1" s="52"/>
      <c r="U1" s="52"/>
      <c r="V1" s="53"/>
      <c r="W1" s="52"/>
      <c r="X1" s="52"/>
      <c r="Y1" s="52"/>
      <c r="Z1" s="53"/>
      <c r="AA1" s="52"/>
      <c r="AB1" s="52"/>
      <c r="AC1" s="53"/>
      <c r="AD1" s="52"/>
      <c r="AE1" s="53"/>
      <c r="AF1" s="52"/>
      <c r="AG1" s="52"/>
      <c r="AH1" s="52"/>
      <c r="AI1" s="52"/>
      <c r="AJ1" s="52"/>
      <c r="AK1" s="52"/>
      <c r="AL1" s="52"/>
      <c r="AM1" s="53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C1" s="79"/>
      <c r="BD1" s="79"/>
      <c r="BE1" s="79"/>
      <c r="BF1" s="79"/>
      <c r="BG1" s="79"/>
      <c r="BH1" s="79"/>
    </row>
    <row r="2" spans="1:60" ht="17.399999999999999" customHeight="1" x14ac:dyDescent="0.4">
      <c r="AT2" s="120"/>
    </row>
    <row r="3" spans="1:60" ht="30" customHeight="1" x14ac:dyDescent="0.4">
      <c r="B3" s="152" t="s">
        <v>14</v>
      </c>
      <c r="C3" s="152"/>
      <c r="D3" s="152"/>
      <c r="E3" s="152"/>
      <c r="F3" s="152"/>
      <c r="G3" s="152"/>
      <c r="H3" s="152"/>
      <c r="I3" s="152"/>
      <c r="J3" s="152"/>
      <c r="K3" s="31"/>
      <c r="L3" s="6"/>
      <c r="AT3" s="120"/>
    </row>
    <row r="4" spans="1:60" ht="17.399999999999999" customHeight="1" x14ac:dyDescent="0.4">
      <c r="B4" s="10"/>
      <c r="C4" s="10"/>
      <c r="D4" s="9"/>
      <c r="E4" s="140"/>
      <c r="F4" s="140"/>
      <c r="G4" s="140"/>
      <c r="H4" s="140"/>
      <c r="I4" s="140"/>
      <c r="J4" s="140"/>
      <c r="K4" s="31"/>
      <c r="L4" s="116" t="s">
        <v>68</v>
      </c>
      <c r="M4" s="122"/>
      <c r="N4" s="122"/>
      <c r="O4" s="122"/>
      <c r="P4" s="122"/>
      <c r="Q4" s="122"/>
      <c r="AT4" s="120"/>
    </row>
    <row r="5" spans="1:60" s="1" customFormat="1" ht="30" customHeight="1" x14ac:dyDescent="0.45">
      <c r="B5" s="51" t="s">
        <v>78</v>
      </c>
      <c r="C5" s="153" t="s">
        <v>16</v>
      </c>
      <c r="D5" s="154"/>
      <c r="E5" s="2"/>
      <c r="F5" s="108" t="s">
        <v>65</v>
      </c>
      <c r="G5" s="109">
        <f>AR24</f>
        <v>0</v>
      </c>
      <c r="H5" s="2"/>
      <c r="I5" s="2"/>
      <c r="J5" s="2"/>
      <c r="K5" s="3"/>
      <c r="L5" s="115" t="s">
        <v>70</v>
      </c>
      <c r="M5" s="122"/>
      <c r="N5" s="122"/>
      <c r="O5" s="122"/>
      <c r="P5" s="122"/>
      <c r="Q5" s="122"/>
      <c r="V5" s="20"/>
      <c r="Z5" s="20"/>
      <c r="AC5" s="20"/>
      <c r="AE5" s="20"/>
      <c r="AM5" s="20"/>
      <c r="AQ5" s="17"/>
      <c r="AT5" s="77"/>
      <c r="AU5" s="17"/>
      <c r="BC5" s="78"/>
      <c r="BD5" s="114"/>
      <c r="BE5" s="114"/>
      <c r="BF5" s="114"/>
      <c r="BG5" s="114"/>
      <c r="BH5" s="78"/>
    </row>
    <row r="6" spans="1:60" ht="17.399999999999999" customHeight="1" x14ac:dyDescent="0.4">
      <c r="B6" s="30"/>
      <c r="C6" s="30"/>
      <c r="D6" s="30"/>
      <c r="E6" s="30"/>
      <c r="F6" s="30"/>
      <c r="G6" s="30"/>
      <c r="H6" s="30"/>
      <c r="I6" s="30"/>
      <c r="J6" s="30"/>
      <c r="K6" s="7"/>
      <c r="L6" s="29"/>
      <c r="AT6" s="120"/>
    </row>
    <row r="7" spans="1:60" ht="17.399999999999999" customHeight="1" x14ac:dyDescent="0.4">
      <c r="B7" s="94" t="s">
        <v>15</v>
      </c>
      <c r="C7" s="30"/>
      <c r="D7" s="30"/>
      <c r="E7" s="30"/>
      <c r="F7" s="30"/>
      <c r="G7" s="30"/>
      <c r="H7" s="30"/>
      <c r="I7" s="30"/>
      <c r="J7" s="30"/>
      <c r="K7" s="7"/>
      <c r="L7" s="29"/>
      <c r="AP7" s="127"/>
      <c r="AT7" s="120"/>
      <c r="AV7" s="112" t="s">
        <v>56</v>
      </c>
      <c r="BD7" s="78"/>
    </row>
    <row r="8" spans="1:60" ht="17.399999999999999" customHeight="1" x14ac:dyDescent="0.4">
      <c r="B8" s="94" t="s">
        <v>86</v>
      </c>
      <c r="C8" s="30"/>
      <c r="D8" s="30"/>
      <c r="E8" s="30"/>
      <c r="F8" s="30"/>
      <c r="G8" s="30"/>
      <c r="H8" s="30"/>
      <c r="I8" s="30"/>
      <c r="J8" s="30"/>
      <c r="K8" s="7"/>
      <c r="L8" s="148" t="s">
        <v>66</v>
      </c>
      <c r="M8" s="148"/>
      <c r="N8" s="148"/>
      <c r="O8" s="148"/>
      <c r="P8" s="148"/>
      <c r="Q8" s="148"/>
      <c r="R8" s="148"/>
      <c r="S8" s="148"/>
      <c r="AT8" s="120"/>
      <c r="AV8" s="117" t="s">
        <v>55</v>
      </c>
    </row>
    <row r="9" spans="1:60" ht="17.399999999999999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7"/>
      <c r="L9" s="148"/>
      <c r="M9" s="148"/>
      <c r="N9" s="148"/>
      <c r="O9" s="148"/>
      <c r="P9" s="148"/>
      <c r="Q9" s="148"/>
      <c r="R9" s="148"/>
      <c r="S9" s="148"/>
      <c r="AT9" s="120"/>
      <c r="BC9" s="117"/>
      <c r="BD9" s="117"/>
      <c r="BE9" s="117"/>
      <c r="BF9" s="117"/>
      <c r="BG9" s="117"/>
      <c r="BH9" s="117"/>
    </row>
    <row r="10" spans="1:60" ht="17.399999999999999" customHeight="1" x14ac:dyDescent="0.4">
      <c r="B10" s="28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7"/>
      <c r="L10" s="149"/>
      <c r="M10" s="149"/>
      <c r="N10" s="149"/>
      <c r="O10" s="149"/>
      <c r="P10" s="149"/>
      <c r="Q10" s="149"/>
      <c r="R10" s="149"/>
      <c r="S10" s="149"/>
      <c r="U10" s="28">
        <v>1</v>
      </c>
      <c r="V10" s="21"/>
      <c r="W10" s="28">
        <v>2</v>
      </c>
      <c r="X10" s="28">
        <v>3</v>
      </c>
      <c r="Y10" s="28"/>
      <c r="Z10" s="21"/>
      <c r="AA10" s="28">
        <v>4</v>
      </c>
      <c r="AB10" s="28"/>
      <c r="AC10" s="21"/>
      <c r="AD10" s="28"/>
      <c r="AE10" s="21"/>
      <c r="AF10" s="28">
        <v>5</v>
      </c>
      <c r="AG10" s="28">
        <v>6</v>
      </c>
      <c r="AH10" s="28"/>
      <c r="AI10" s="28"/>
      <c r="AJ10" s="28">
        <v>7</v>
      </c>
      <c r="AK10" s="28"/>
      <c r="AL10" s="28"/>
      <c r="AM10" s="21"/>
      <c r="AN10" s="28"/>
      <c r="AO10" s="28"/>
      <c r="AP10" s="28"/>
      <c r="AQ10" s="18"/>
      <c r="AR10" s="28"/>
      <c r="AT10" s="120"/>
      <c r="AW10" s="86" t="s">
        <v>18</v>
      </c>
      <c r="AX10" s="87" t="s">
        <v>57</v>
      </c>
      <c r="AY10" s="87" t="str">
        <f>Inndata!$B$6</f>
        <v>Biogass</v>
      </c>
      <c r="AZ10" s="87" t="s">
        <v>58</v>
      </c>
      <c r="BA10" s="87" t="s">
        <v>59</v>
      </c>
      <c r="BD10" s="150" t="s">
        <v>54</v>
      </c>
      <c r="BE10" s="150"/>
      <c r="BF10" s="150"/>
      <c r="BG10" s="150"/>
      <c r="BH10" s="150"/>
    </row>
    <row r="11" spans="1:60" ht="48" customHeight="1" x14ac:dyDescent="0.4">
      <c r="B11" s="32" t="s">
        <v>4</v>
      </c>
      <c r="C11" s="33" t="s">
        <v>7</v>
      </c>
      <c r="D11" s="33" t="s">
        <v>8</v>
      </c>
      <c r="E11" s="33" t="s">
        <v>9</v>
      </c>
      <c r="F11" s="33" t="s">
        <v>10</v>
      </c>
      <c r="G11" s="32" t="s">
        <v>11</v>
      </c>
      <c r="H11" s="32" t="s">
        <v>12</v>
      </c>
      <c r="I11" s="34" t="s">
        <v>5</v>
      </c>
      <c r="J11" s="34" t="s">
        <v>6</v>
      </c>
      <c r="K11" s="7"/>
      <c r="L11" s="155" t="s">
        <v>67</v>
      </c>
      <c r="M11" s="156"/>
      <c r="N11" s="156"/>
      <c r="O11" s="156"/>
      <c r="P11" s="156"/>
      <c r="Q11" s="156"/>
      <c r="R11" s="156"/>
      <c r="S11" s="157"/>
      <c r="U11" s="32" t="s">
        <v>4</v>
      </c>
      <c r="V11" s="22"/>
      <c r="W11" s="32" t="s">
        <v>7</v>
      </c>
      <c r="X11" s="32" t="s">
        <v>8</v>
      </c>
      <c r="Y11" s="36" t="s">
        <v>49</v>
      </c>
      <c r="Z11" s="22"/>
      <c r="AA11" s="32" t="s">
        <v>23</v>
      </c>
      <c r="AB11" s="36" t="s">
        <v>48</v>
      </c>
      <c r="AC11" s="22"/>
      <c r="AD11" s="36" t="s">
        <v>24</v>
      </c>
      <c r="AE11" s="22"/>
      <c r="AF11" s="32" t="s">
        <v>10</v>
      </c>
      <c r="AG11" s="32" t="s">
        <v>11</v>
      </c>
      <c r="AH11" s="36" t="s">
        <v>42</v>
      </c>
      <c r="AI11" s="36" t="s">
        <v>43</v>
      </c>
      <c r="AJ11" s="32" t="s">
        <v>12</v>
      </c>
      <c r="AK11" s="36" t="s">
        <v>45</v>
      </c>
      <c r="AL11" s="36" t="s">
        <v>46</v>
      </c>
      <c r="AM11" s="22"/>
      <c r="AN11" s="36" t="s">
        <v>25</v>
      </c>
      <c r="AO11" s="36" t="s">
        <v>26</v>
      </c>
      <c r="AP11" s="36" t="s">
        <v>27</v>
      </c>
      <c r="AQ11" s="22"/>
      <c r="AR11" s="36" t="s">
        <v>69</v>
      </c>
      <c r="AT11" s="120"/>
      <c r="AV11" s="88" t="s">
        <v>60</v>
      </c>
      <c r="AW11" s="89">
        <f>SUM(BD12:BD21)</f>
        <v>0</v>
      </c>
      <c r="AX11" s="89">
        <f>SUM(BE12:BE21)</f>
        <v>0</v>
      </c>
      <c r="AY11" s="89">
        <f>SUM(BF12:BF21)</f>
        <v>0</v>
      </c>
      <c r="AZ11" s="89">
        <f>SUM(BG12:BG21)</f>
        <v>0</v>
      </c>
      <c r="BA11" s="89">
        <f>SUM(BH12:BH21)</f>
        <v>0</v>
      </c>
      <c r="BC11" s="81"/>
      <c r="BD11" s="82" t="s">
        <v>18</v>
      </c>
      <c r="BE11" s="83" t="str">
        <f>Inndata!$B$5</f>
        <v>Batterielektrisk / hydrogen</v>
      </c>
      <c r="BF11" s="83" t="str">
        <f>Inndata!$B$6</f>
        <v>Biogass</v>
      </c>
      <c r="BG11" s="83" t="str">
        <f>Inndata!$B$7</f>
        <v>HVO / biodiesel / bioetanol</v>
      </c>
      <c r="BH11" s="83" t="str">
        <f>Inndata!$B$8</f>
        <v>Diesel / bensin / naturgass</v>
      </c>
    </row>
    <row r="12" spans="1:60" ht="17.399999999999999" customHeight="1" x14ac:dyDescent="0.4">
      <c r="B12" s="124"/>
      <c r="C12" s="124"/>
      <c r="D12" s="124"/>
      <c r="E12" s="5"/>
      <c r="F12" s="124"/>
      <c r="G12" s="124"/>
      <c r="H12" s="124"/>
      <c r="I12" s="121"/>
      <c r="J12" s="125"/>
      <c r="K12" s="8" t="s">
        <v>1</v>
      </c>
      <c r="L12" s="91">
        <f>IF(B12&gt;0,1,0)</f>
        <v>0</v>
      </c>
      <c r="M12" s="91">
        <f>IF(C12=0,0,1)</f>
        <v>0</v>
      </c>
      <c r="N12" s="91">
        <f>IF(C12="Elsykkel",1,IF(D12=0,0,1))</f>
        <v>0</v>
      </c>
      <c r="O12" s="91">
        <f>IF(F12=0,0,1)</f>
        <v>0</v>
      </c>
      <c r="P12" s="92">
        <f>IF(AND(F12=0,G12=0),0,IF(AND(F12="Nei",G12=0),0,1))</f>
        <v>0</v>
      </c>
      <c r="Q12" s="92">
        <f>IF(AND(F12=0,G12=0),0,IF(AND(F12="Nei",H12=0),0,1))</f>
        <v>0</v>
      </c>
      <c r="R12" s="92">
        <f>SUM(L12:Q12)</f>
        <v>0</v>
      </c>
      <c r="S12" s="93">
        <f>IF(R12=6,"OK",IF(R12=0,0,"FEIL"))</f>
        <v>0</v>
      </c>
      <c r="U12" s="124">
        <f>B12</f>
        <v>0</v>
      </c>
      <c r="V12" s="24"/>
      <c r="W12" s="124">
        <f t="shared" ref="W12:X21" si="0">C12</f>
        <v>0</v>
      </c>
      <c r="X12" s="124">
        <f t="shared" si="0"/>
        <v>0</v>
      </c>
      <c r="Y12" s="123">
        <f>IF(W12="Elsykkel",10,VLOOKUP(X12,Inndata!$B$5:$D$9,3,FALSE))</f>
        <v>0</v>
      </c>
      <c r="Z12" s="23"/>
      <c r="AA12" s="124">
        <f t="shared" ref="AA12:AA21" si="1">E12</f>
        <v>0</v>
      </c>
      <c r="AB12" s="124">
        <f>IF(AA12=0,0,IF(AA12="Nei",0,1))</f>
        <v>0</v>
      </c>
      <c r="AC12" s="23"/>
      <c r="AD12" s="124">
        <f>IF(Y12+AB12&gt;10,10,Y12+AB12)</f>
        <v>0</v>
      </c>
      <c r="AE12" s="23"/>
      <c r="AF12" s="25">
        <f t="shared" ref="AF12:AG21" si="2">F12</f>
        <v>0</v>
      </c>
      <c r="AG12" s="25">
        <f t="shared" si="2"/>
        <v>0</v>
      </c>
      <c r="AH12" s="25">
        <f>IF(AG12=0,0,VLOOKUP(LEFT(AG12,3),Inndata!$B$21:$C$32,2,FALSE))</f>
        <v>0</v>
      </c>
      <c r="AI12" s="25">
        <f>IF(AG12=0,0,MID(AG12,6,4))</f>
        <v>0</v>
      </c>
      <c r="AJ12" s="25">
        <f t="shared" ref="AJ12:AJ21" si="3">H12</f>
        <v>0</v>
      </c>
      <c r="AK12" s="25">
        <f>IF(AJ12=0,0,VLOOKUP(LEFT(AJ12,3),Inndata!$B$21:$C$32,2,FALSE))</f>
        <v>0</v>
      </c>
      <c r="AL12" s="25">
        <f>IF(AJ12=0,0,MID(AJ12,6,4))</f>
        <v>0</v>
      </c>
      <c r="AM12" s="23"/>
      <c r="AN12" s="124">
        <f>IF(AF12="Ja",Inndata!$F$17,IF(OR(AH12=0,AK12=0),0,(AL12-AI12)*12+(AK12-AH12)))</f>
        <v>0</v>
      </c>
      <c r="AO12" s="124">
        <f>U12*AN12</f>
        <v>0</v>
      </c>
      <c r="AP12" s="46">
        <f>IF(AN12=0,0,AO12/$AO$24)</f>
        <v>0</v>
      </c>
      <c r="AQ12" s="23"/>
      <c r="AR12" s="48">
        <f>AD12*AP12</f>
        <v>0</v>
      </c>
      <c r="AT12" s="120"/>
      <c r="BC12" s="81"/>
      <c r="BD12" s="84">
        <f t="shared" ref="BD12:BD21" si="4">IF(W12=$BD$11,AP12,0)</f>
        <v>0</v>
      </c>
      <c r="BE12" s="84">
        <f t="shared" ref="BE12:BE21" si="5">IF(W12=$BD$11,0,IF(X12=$BE$11,AP12,0))</f>
        <v>0</v>
      </c>
      <c r="BF12" s="84">
        <f t="shared" ref="BF12:BF21" si="6">IF(W12=$BD$11,0,IF(X12=$BF$11,AP12,0))</f>
        <v>0</v>
      </c>
      <c r="BG12" s="84">
        <f t="shared" ref="BG12:BG21" si="7">IF(W12=$BD$11,0,IF(X12=$BG$11,AP12,0))</f>
        <v>0</v>
      </c>
      <c r="BH12" s="84">
        <f t="shared" ref="BH12:BH21" si="8">IF(W12=$BD$11,0,IF(X12=$BH$11,AP12,0))</f>
        <v>0</v>
      </c>
    </row>
    <row r="13" spans="1:60" ht="17.399999999999999" customHeight="1" x14ac:dyDescent="0.4">
      <c r="B13" s="95"/>
      <c r="C13" s="95"/>
      <c r="D13" s="95"/>
      <c r="E13" s="13"/>
      <c r="F13" s="95"/>
      <c r="G13" s="95"/>
      <c r="H13" s="95"/>
      <c r="I13" s="14"/>
      <c r="J13" s="12"/>
      <c r="K13" s="8" t="s">
        <v>1</v>
      </c>
      <c r="L13" s="91">
        <f t="shared" ref="L13:L21" si="9">IF(B13&gt;0,1,0)</f>
        <v>0</v>
      </c>
      <c r="M13" s="91">
        <f t="shared" ref="M13:M21" si="10">IF(C13=0,0,1)</f>
        <v>0</v>
      </c>
      <c r="N13" s="91">
        <f t="shared" ref="N13:N21" si="11">IF(C13="Elsykkel",1,IF(D13=0,0,1))</f>
        <v>0</v>
      </c>
      <c r="O13" s="91">
        <f t="shared" ref="O13:O21" si="12">IF(F13=0,0,1)</f>
        <v>0</v>
      </c>
      <c r="P13" s="92">
        <f t="shared" ref="P13:P21" si="13">IF(AND(F13=0,G13=0),0,IF(AND(F13="Nei",G13=0),0,1))</f>
        <v>0</v>
      </c>
      <c r="Q13" s="92">
        <f t="shared" ref="Q13:Q21" si="14">IF(AND(F13=0,G13=0),0,IF(AND(F13="Nei",H13=0),0,1))</f>
        <v>0</v>
      </c>
      <c r="R13" s="92">
        <f t="shared" ref="R13:R21" si="15">SUM(L13:Q13)</f>
        <v>0</v>
      </c>
      <c r="S13" s="93">
        <f t="shared" ref="S13:S21" si="16">IF(R13=6,"OK",IF(R13=0,0,"FEIL"))</f>
        <v>0</v>
      </c>
      <c r="U13" s="95">
        <f t="shared" ref="U13:U21" si="17">B13</f>
        <v>0</v>
      </c>
      <c r="V13" s="23"/>
      <c r="W13" s="95">
        <f t="shared" si="0"/>
        <v>0</v>
      </c>
      <c r="X13" s="95">
        <f t="shared" si="0"/>
        <v>0</v>
      </c>
      <c r="Y13" s="95">
        <f>IF(W13="Elsykkel",10,VLOOKUP(X13,Inndata!$B$5:$D$9,3,FALSE))</f>
        <v>0</v>
      </c>
      <c r="Z13" s="23"/>
      <c r="AA13" s="95">
        <f t="shared" si="1"/>
        <v>0</v>
      </c>
      <c r="AB13" s="95">
        <f t="shared" ref="AB13:AB21" si="18">IF(AA13=0,0,IF(AA13="Nei",0,1))</f>
        <v>0</v>
      </c>
      <c r="AC13" s="23"/>
      <c r="AD13" s="95">
        <f t="shared" ref="AD13:AD21" si="19">IF(Y13+AB13&gt;10,10,Y13+AB13)</f>
        <v>0</v>
      </c>
      <c r="AE13" s="23"/>
      <c r="AF13" s="26">
        <f t="shared" si="2"/>
        <v>0</v>
      </c>
      <c r="AG13" s="26">
        <f t="shared" si="2"/>
        <v>0</v>
      </c>
      <c r="AH13" s="26">
        <f>IF(AG13=0,0,VLOOKUP(LEFT(AG13,3),Inndata!$B$21:$C$32,2,FALSE))</f>
        <v>0</v>
      </c>
      <c r="AI13" s="26">
        <f t="shared" ref="AI13:AI21" si="20">IF(AG13=0,0,MID(AG13,6,4))</f>
        <v>0</v>
      </c>
      <c r="AJ13" s="26">
        <f t="shared" si="3"/>
        <v>0</v>
      </c>
      <c r="AK13" s="26">
        <f>IF(AJ13=0,0,VLOOKUP(LEFT(AJ13,3),Inndata!$B$21:$C$32,2,FALSE))</f>
        <v>0</v>
      </c>
      <c r="AL13" s="26">
        <f t="shared" ref="AL13:AL21" si="21">IF(AJ13=0,0,MID(AJ13,6,4))</f>
        <v>0</v>
      </c>
      <c r="AM13" s="23"/>
      <c r="AN13" s="95">
        <f>IF(AF13="Ja",Inndata!$F$17,IF(OR(AH13=0,AK13=0),0,(AL13-AI13)*12+(AK13-AH13)))</f>
        <v>0</v>
      </c>
      <c r="AO13" s="95">
        <f t="shared" ref="AO13:AO21" si="22">U13*AN13</f>
        <v>0</v>
      </c>
      <c r="AP13" s="47">
        <f t="shared" ref="AP13:AP21" si="23">IF(AN13=0,0,AO13/$AO$24)</f>
        <v>0</v>
      </c>
      <c r="AQ13" s="23"/>
      <c r="AR13" s="126">
        <f t="shared" ref="AR13:AR21" si="24">AD13*AP13</f>
        <v>0</v>
      </c>
      <c r="AT13" s="120"/>
      <c r="AV13" s="90"/>
      <c r="AW13" s="55"/>
      <c r="AX13" s="55"/>
      <c r="AY13" s="55"/>
      <c r="AZ13" s="55"/>
      <c r="BA13" s="55"/>
      <c r="BC13" s="81"/>
      <c r="BD13" s="84">
        <f t="shared" si="4"/>
        <v>0</v>
      </c>
      <c r="BE13" s="84">
        <f t="shared" si="5"/>
        <v>0</v>
      </c>
      <c r="BF13" s="84">
        <f t="shared" si="6"/>
        <v>0</v>
      </c>
      <c r="BG13" s="84">
        <f t="shared" si="7"/>
        <v>0</v>
      </c>
      <c r="BH13" s="84">
        <f t="shared" si="8"/>
        <v>0</v>
      </c>
    </row>
    <row r="14" spans="1:60" ht="17.399999999999999" customHeight="1" x14ac:dyDescent="0.4">
      <c r="B14" s="124"/>
      <c r="C14" s="124"/>
      <c r="D14" s="124"/>
      <c r="E14" s="5"/>
      <c r="F14" s="124"/>
      <c r="G14" s="124"/>
      <c r="H14" s="124"/>
      <c r="I14" s="121"/>
      <c r="J14" s="125"/>
      <c r="K14" s="8" t="s">
        <v>1</v>
      </c>
      <c r="L14" s="91">
        <f t="shared" si="9"/>
        <v>0</v>
      </c>
      <c r="M14" s="91">
        <f t="shared" si="10"/>
        <v>0</v>
      </c>
      <c r="N14" s="91">
        <f t="shared" si="11"/>
        <v>0</v>
      </c>
      <c r="O14" s="91">
        <f t="shared" si="12"/>
        <v>0</v>
      </c>
      <c r="P14" s="92">
        <f t="shared" si="13"/>
        <v>0</v>
      </c>
      <c r="Q14" s="92">
        <f t="shared" si="14"/>
        <v>0</v>
      </c>
      <c r="R14" s="92">
        <f t="shared" si="15"/>
        <v>0</v>
      </c>
      <c r="S14" s="93">
        <f t="shared" si="16"/>
        <v>0</v>
      </c>
      <c r="U14" s="124">
        <f t="shared" si="17"/>
        <v>0</v>
      </c>
      <c r="V14" s="23"/>
      <c r="W14" s="124">
        <f t="shared" si="0"/>
        <v>0</v>
      </c>
      <c r="X14" s="124">
        <f t="shared" si="0"/>
        <v>0</v>
      </c>
      <c r="Y14" s="123">
        <f>IF(W14="Elsykkel",10,VLOOKUP(X14,Inndata!$B$5:$D$9,3,FALSE))</f>
        <v>0</v>
      </c>
      <c r="Z14" s="23"/>
      <c r="AA14" s="124">
        <f t="shared" si="1"/>
        <v>0</v>
      </c>
      <c r="AB14" s="124">
        <f t="shared" si="18"/>
        <v>0</v>
      </c>
      <c r="AC14" s="23"/>
      <c r="AD14" s="124">
        <f t="shared" si="19"/>
        <v>0</v>
      </c>
      <c r="AE14" s="23"/>
      <c r="AF14" s="25">
        <f t="shared" si="2"/>
        <v>0</v>
      </c>
      <c r="AG14" s="25">
        <f t="shared" si="2"/>
        <v>0</v>
      </c>
      <c r="AH14" s="25">
        <f>IF(AG14=0,0,VLOOKUP(LEFT(AG14,3),Inndata!$B$21:$C$32,2,FALSE))</f>
        <v>0</v>
      </c>
      <c r="AI14" s="25">
        <f t="shared" si="20"/>
        <v>0</v>
      </c>
      <c r="AJ14" s="25">
        <f t="shared" si="3"/>
        <v>0</v>
      </c>
      <c r="AK14" s="25">
        <f>IF(AJ14=0,0,VLOOKUP(LEFT(AJ14,3),Inndata!$B$21:$C$32,2,FALSE))</f>
        <v>0</v>
      </c>
      <c r="AL14" s="25">
        <f t="shared" si="21"/>
        <v>0</v>
      </c>
      <c r="AM14" s="23"/>
      <c r="AN14" s="124">
        <f>IF(AF14="Ja",Inndata!$F$17,IF(OR(AH14=0,AK14=0),0,(AL14-AI14)*12+(AK14-AH14)))</f>
        <v>0</v>
      </c>
      <c r="AO14" s="124">
        <f t="shared" si="22"/>
        <v>0</v>
      </c>
      <c r="AP14" s="46">
        <f t="shared" si="23"/>
        <v>0</v>
      </c>
      <c r="AQ14" s="23"/>
      <c r="AR14" s="48">
        <f t="shared" si="24"/>
        <v>0</v>
      </c>
      <c r="AT14" s="120"/>
      <c r="AV14" s="90"/>
      <c r="AW14" s="55"/>
      <c r="AX14" s="55"/>
      <c r="AY14" s="55"/>
      <c r="AZ14" s="55"/>
      <c r="BA14" s="55"/>
      <c r="BC14" s="81"/>
      <c r="BD14" s="84">
        <f t="shared" si="4"/>
        <v>0</v>
      </c>
      <c r="BE14" s="84">
        <f t="shared" si="5"/>
        <v>0</v>
      </c>
      <c r="BF14" s="84">
        <f t="shared" si="6"/>
        <v>0</v>
      </c>
      <c r="BG14" s="84">
        <f t="shared" si="7"/>
        <v>0</v>
      </c>
      <c r="BH14" s="84">
        <f t="shared" si="8"/>
        <v>0</v>
      </c>
    </row>
    <row r="15" spans="1:60" ht="17.399999999999999" customHeight="1" x14ac:dyDescent="0.4">
      <c r="B15" s="95"/>
      <c r="C15" s="95"/>
      <c r="D15" s="95"/>
      <c r="E15" s="13"/>
      <c r="F15" s="95"/>
      <c r="G15" s="95"/>
      <c r="H15" s="95"/>
      <c r="I15" s="14"/>
      <c r="J15" s="12"/>
      <c r="K15" s="8" t="s">
        <v>1</v>
      </c>
      <c r="L15" s="91">
        <f t="shared" si="9"/>
        <v>0</v>
      </c>
      <c r="M15" s="91">
        <f t="shared" si="10"/>
        <v>0</v>
      </c>
      <c r="N15" s="91">
        <f t="shared" si="11"/>
        <v>0</v>
      </c>
      <c r="O15" s="91">
        <f t="shared" si="12"/>
        <v>0</v>
      </c>
      <c r="P15" s="92">
        <f t="shared" si="13"/>
        <v>0</v>
      </c>
      <c r="Q15" s="92">
        <f t="shared" si="14"/>
        <v>0</v>
      </c>
      <c r="R15" s="92">
        <f t="shared" si="15"/>
        <v>0</v>
      </c>
      <c r="S15" s="93">
        <f t="shared" si="16"/>
        <v>0</v>
      </c>
      <c r="U15" s="95">
        <f t="shared" si="17"/>
        <v>0</v>
      </c>
      <c r="V15" s="23"/>
      <c r="W15" s="95">
        <f t="shared" si="0"/>
        <v>0</v>
      </c>
      <c r="X15" s="95">
        <f t="shared" si="0"/>
        <v>0</v>
      </c>
      <c r="Y15" s="95">
        <f>IF(W15="Elsykkel",10,VLOOKUP(X15,Inndata!$B$5:$D$9,3,FALSE))</f>
        <v>0</v>
      </c>
      <c r="Z15" s="23"/>
      <c r="AA15" s="95">
        <f t="shared" si="1"/>
        <v>0</v>
      </c>
      <c r="AB15" s="95">
        <f t="shared" si="18"/>
        <v>0</v>
      </c>
      <c r="AC15" s="23"/>
      <c r="AD15" s="95">
        <f t="shared" si="19"/>
        <v>0</v>
      </c>
      <c r="AE15" s="23"/>
      <c r="AF15" s="26">
        <f t="shared" si="2"/>
        <v>0</v>
      </c>
      <c r="AG15" s="26">
        <f t="shared" si="2"/>
        <v>0</v>
      </c>
      <c r="AH15" s="26">
        <f>IF(AG15=0,0,VLOOKUP(LEFT(AG15,3),Inndata!$B$21:$C$32,2,FALSE))</f>
        <v>0</v>
      </c>
      <c r="AI15" s="26">
        <f t="shared" si="20"/>
        <v>0</v>
      </c>
      <c r="AJ15" s="26">
        <f t="shared" si="3"/>
        <v>0</v>
      </c>
      <c r="AK15" s="26">
        <f>IF(AJ15=0,0,VLOOKUP(LEFT(AJ15,3),Inndata!$B$21:$C$32,2,FALSE))</f>
        <v>0</v>
      </c>
      <c r="AL15" s="26">
        <f t="shared" si="21"/>
        <v>0</v>
      </c>
      <c r="AM15" s="23"/>
      <c r="AN15" s="95">
        <f>IF(AF15="Ja",Inndata!$F$17,IF(OR(AH15=0,AK15=0),0,(AL15-AI15)*12+(AK15-AH15)))</f>
        <v>0</v>
      </c>
      <c r="AO15" s="95">
        <f t="shared" si="22"/>
        <v>0</v>
      </c>
      <c r="AP15" s="47">
        <f t="shared" si="23"/>
        <v>0</v>
      </c>
      <c r="AQ15" s="23"/>
      <c r="AR15" s="126">
        <f t="shared" si="24"/>
        <v>0</v>
      </c>
      <c r="AT15" s="120"/>
      <c r="AV15" s="73"/>
      <c r="AW15" s="73"/>
      <c r="AX15" s="73"/>
      <c r="AY15" s="73"/>
      <c r="AZ15" s="73"/>
      <c r="BA15" s="73"/>
      <c r="BC15" s="81"/>
      <c r="BD15" s="84">
        <f t="shared" si="4"/>
        <v>0</v>
      </c>
      <c r="BE15" s="84">
        <f t="shared" si="5"/>
        <v>0</v>
      </c>
      <c r="BF15" s="84">
        <f t="shared" si="6"/>
        <v>0</v>
      </c>
      <c r="BG15" s="84">
        <f t="shared" si="7"/>
        <v>0</v>
      </c>
      <c r="BH15" s="84">
        <f t="shared" si="8"/>
        <v>0</v>
      </c>
    </row>
    <row r="16" spans="1:60" ht="17.399999999999999" customHeight="1" x14ac:dyDescent="0.4">
      <c r="B16" s="124"/>
      <c r="C16" s="124"/>
      <c r="D16" s="124"/>
      <c r="E16" s="5"/>
      <c r="F16" s="124"/>
      <c r="G16" s="124"/>
      <c r="H16" s="124"/>
      <c r="I16" s="121"/>
      <c r="J16" s="125"/>
      <c r="K16" s="15" t="s">
        <v>1</v>
      </c>
      <c r="L16" s="91">
        <f t="shared" si="9"/>
        <v>0</v>
      </c>
      <c r="M16" s="91">
        <f t="shared" si="10"/>
        <v>0</v>
      </c>
      <c r="N16" s="91">
        <f t="shared" si="11"/>
        <v>0</v>
      </c>
      <c r="O16" s="91">
        <f t="shared" si="12"/>
        <v>0</v>
      </c>
      <c r="P16" s="92">
        <f t="shared" si="13"/>
        <v>0</v>
      </c>
      <c r="Q16" s="92">
        <f t="shared" si="14"/>
        <v>0</v>
      </c>
      <c r="R16" s="92">
        <f t="shared" si="15"/>
        <v>0</v>
      </c>
      <c r="S16" s="93">
        <f t="shared" si="16"/>
        <v>0</v>
      </c>
      <c r="U16" s="124">
        <f t="shared" si="17"/>
        <v>0</v>
      </c>
      <c r="V16" s="23"/>
      <c r="W16" s="124">
        <f t="shared" si="0"/>
        <v>0</v>
      </c>
      <c r="X16" s="124">
        <f t="shared" si="0"/>
        <v>0</v>
      </c>
      <c r="Y16" s="123">
        <f>IF(W16="Elsykkel",10,VLOOKUP(X16,Inndata!$B$5:$D$9,3,FALSE))</f>
        <v>0</v>
      </c>
      <c r="Z16" s="23"/>
      <c r="AA16" s="124">
        <f t="shared" si="1"/>
        <v>0</v>
      </c>
      <c r="AB16" s="124">
        <f t="shared" si="18"/>
        <v>0</v>
      </c>
      <c r="AC16" s="23"/>
      <c r="AD16" s="124">
        <f t="shared" si="19"/>
        <v>0</v>
      </c>
      <c r="AE16" s="23"/>
      <c r="AF16" s="25">
        <f t="shared" si="2"/>
        <v>0</v>
      </c>
      <c r="AG16" s="25">
        <f t="shared" si="2"/>
        <v>0</v>
      </c>
      <c r="AH16" s="25">
        <f>IF(AG16=0,0,VLOOKUP(LEFT(AG16,3),Inndata!$B$21:$C$32,2,FALSE))</f>
        <v>0</v>
      </c>
      <c r="AI16" s="25">
        <f t="shared" si="20"/>
        <v>0</v>
      </c>
      <c r="AJ16" s="27">
        <f t="shared" si="3"/>
        <v>0</v>
      </c>
      <c r="AK16" s="25">
        <f>IF(AJ16=0,0,VLOOKUP(LEFT(AJ16,3),Inndata!$B$21:$C$32,2,FALSE))</f>
        <v>0</v>
      </c>
      <c r="AL16" s="25">
        <f t="shared" si="21"/>
        <v>0</v>
      </c>
      <c r="AM16" s="23"/>
      <c r="AN16" s="124">
        <f>IF(AF16="Ja",Inndata!$F$17,IF(OR(AH16=0,AK16=0),0,(AL16-AI16)*12+(AK16-AH16)))</f>
        <v>0</v>
      </c>
      <c r="AO16" s="124">
        <f t="shared" si="22"/>
        <v>0</v>
      </c>
      <c r="AP16" s="46">
        <f t="shared" si="23"/>
        <v>0</v>
      </c>
      <c r="AQ16" s="23"/>
      <c r="AR16" s="48">
        <f t="shared" si="24"/>
        <v>0</v>
      </c>
      <c r="AT16" s="120"/>
      <c r="AV16" s="73"/>
      <c r="AW16" s="73"/>
      <c r="AX16" s="73"/>
      <c r="AY16" s="73"/>
      <c r="AZ16" s="73"/>
      <c r="BA16" s="73"/>
      <c r="BC16" s="81"/>
      <c r="BD16" s="84">
        <f t="shared" si="4"/>
        <v>0</v>
      </c>
      <c r="BE16" s="84">
        <f t="shared" si="5"/>
        <v>0</v>
      </c>
      <c r="BF16" s="84">
        <f t="shared" si="6"/>
        <v>0</v>
      </c>
      <c r="BG16" s="84">
        <f t="shared" si="7"/>
        <v>0</v>
      </c>
      <c r="BH16" s="84">
        <f t="shared" si="8"/>
        <v>0</v>
      </c>
    </row>
    <row r="17" spans="2:60" ht="17.399999999999999" customHeight="1" x14ac:dyDescent="0.4">
      <c r="B17" s="95"/>
      <c r="C17" s="95"/>
      <c r="D17" s="95"/>
      <c r="E17" s="13"/>
      <c r="F17" s="95"/>
      <c r="G17" s="95"/>
      <c r="H17" s="95"/>
      <c r="I17" s="14"/>
      <c r="J17" s="12"/>
      <c r="K17" s="8" t="s">
        <v>1</v>
      </c>
      <c r="L17" s="91">
        <f t="shared" si="9"/>
        <v>0</v>
      </c>
      <c r="M17" s="91">
        <f t="shared" si="10"/>
        <v>0</v>
      </c>
      <c r="N17" s="91">
        <f t="shared" si="11"/>
        <v>0</v>
      </c>
      <c r="O17" s="91">
        <f t="shared" si="12"/>
        <v>0</v>
      </c>
      <c r="P17" s="92">
        <f t="shared" si="13"/>
        <v>0</v>
      </c>
      <c r="Q17" s="92">
        <f t="shared" si="14"/>
        <v>0</v>
      </c>
      <c r="R17" s="92">
        <f t="shared" si="15"/>
        <v>0</v>
      </c>
      <c r="S17" s="93">
        <f t="shared" si="16"/>
        <v>0</v>
      </c>
      <c r="U17" s="95">
        <f t="shared" si="17"/>
        <v>0</v>
      </c>
      <c r="V17" s="23"/>
      <c r="W17" s="95">
        <f t="shared" si="0"/>
        <v>0</v>
      </c>
      <c r="X17" s="95">
        <f t="shared" si="0"/>
        <v>0</v>
      </c>
      <c r="Y17" s="95">
        <f>IF(W17="Elsykkel",10,VLOOKUP(X17,Inndata!$B$5:$D$9,3,FALSE))</f>
        <v>0</v>
      </c>
      <c r="Z17" s="23"/>
      <c r="AA17" s="95">
        <f t="shared" si="1"/>
        <v>0</v>
      </c>
      <c r="AB17" s="95">
        <f t="shared" si="18"/>
        <v>0</v>
      </c>
      <c r="AC17" s="23"/>
      <c r="AD17" s="95">
        <f t="shared" si="19"/>
        <v>0</v>
      </c>
      <c r="AE17" s="23"/>
      <c r="AF17" s="26">
        <f t="shared" si="2"/>
        <v>0</v>
      </c>
      <c r="AG17" s="26">
        <f t="shared" si="2"/>
        <v>0</v>
      </c>
      <c r="AH17" s="26">
        <f>IF(AG17=0,0,VLOOKUP(LEFT(AG17,3),Inndata!$B$21:$C$32,2,FALSE))</f>
        <v>0</v>
      </c>
      <c r="AI17" s="26">
        <f t="shared" si="20"/>
        <v>0</v>
      </c>
      <c r="AJ17" s="26">
        <f t="shared" si="3"/>
        <v>0</v>
      </c>
      <c r="AK17" s="26">
        <f>IF(AJ17=0,0,VLOOKUP(LEFT(AJ17,3),Inndata!$B$21:$C$32,2,FALSE))</f>
        <v>0</v>
      </c>
      <c r="AL17" s="26">
        <f t="shared" si="21"/>
        <v>0</v>
      </c>
      <c r="AM17" s="23"/>
      <c r="AN17" s="95">
        <f>IF(AF17="Ja",Inndata!$F$17,IF(OR(AH17=0,AK17=0),0,(AL17-AI17)*12+(AK17-AH17)))</f>
        <v>0</v>
      </c>
      <c r="AO17" s="95">
        <f t="shared" si="22"/>
        <v>0</v>
      </c>
      <c r="AP17" s="47">
        <f t="shared" si="23"/>
        <v>0</v>
      </c>
      <c r="AQ17" s="23"/>
      <c r="AR17" s="126">
        <f t="shared" si="24"/>
        <v>0</v>
      </c>
      <c r="AT17" s="120"/>
      <c r="AV17" s="73"/>
      <c r="AW17" s="73"/>
      <c r="AX17" s="73"/>
      <c r="AY17" s="73"/>
      <c r="AZ17" s="73"/>
      <c r="BA17" s="73"/>
      <c r="BC17" s="81"/>
      <c r="BD17" s="84">
        <f t="shared" si="4"/>
        <v>0</v>
      </c>
      <c r="BE17" s="84">
        <f t="shared" si="5"/>
        <v>0</v>
      </c>
      <c r="BF17" s="84">
        <f t="shared" si="6"/>
        <v>0</v>
      </c>
      <c r="BG17" s="84">
        <f t="shared" si="7"/>
        <v>0</v>
      </c>
      <c r="BH17" s="84">
        <f t="shared" si="8"/>
        <v>0</v>
      </c>
    </row>
    <row r="18" spans="2:60" ht="17.399999999999999" customHeight="1" x14ac:dyDescent="0.4">
      <c r="B18" s="124"/>
      <c r="C18" s="124"/>
      <c r="D18" s="124"/>
      <c r="E18" s="5"/>
      <c r="F18" s="124"/>
      <c r="G18" s="124"/>
      <c r="H18" s="124"/>
      <c r="I18" s="121"/>
      <c r="J18" s="125"/>
      <c r="K18" s="8" t="s">
        <v>1</v>
      </c>
      <c r="L18" s="91">
        <f t="shared" si="9"/>
        <v>0</v>
      </c>
      <c r="M18" s="91">
        <f t="shared" si="10"/>
        <v>0</v>
      </c>
      <c r="N18" s="91">
        <f t="shared" si="11"/>
        <v>0</v>
      </c>
      <c r="O18" s="91">
        <f t="shared" si="12"/>
        <v>0</v>
      </c>
      <c r="P18" s="92">
        <f t="shared" si="13"/>
        <v>0</v>
      </c>
      <c r="Q18" s="92">
        <f t="shared" si="14"/>
        <v>0</v>
      </c>
      <c r="R18" s="92">
        <f t="shared" si="15"/>
        <v>0</v>
      </c>
      <c r="S18" s="93">
        <f t="shared" si="16"/>
        <v>0</v>
      </c>
      <c r="U18" s="124">
        <f t="shared" si="17"/>
        <v>0</v>
      </c>
      <c r="V18" s="23"/>
      <c r="W18" s="124">
        <f t="shared" si="0"/>
        <v>0</v>
      </c>
      <c r="X18" s="124">
        <f t="shared" si="0"/>
        <v>0</v>
      </c>
      <c r="Y18" s="124">
        <f>IF(W18="Elsykkel",10,VLOOKUP(X18,Inndata!$B$5:$D$9,3,FALSE))</f>
        <v>0</v>
      </c>
      <c r="Z18" s="23"/>
      <c r="AA18" s="124">
        <f t="shared" si="1"/>
        <v>0</v>
      </c>
      <c r="AB18" s="124">
        <f t="shared" si="18"/>
        <v>0</v>
      </c>
      <c r="AC18" s="23"/>
      <c r="AD18" s="124">
        <f t="shared" si="19"/>
        <v>0</v>
      </c>
      <c r="AE18" s="23"/>
      <c r="AF18" s="25">
        <f t="shared" si="2"/>
        <v>0</v>
      </c>
      <c r="AG18" s="25">
        <f t="shared" si="2"/>
        <v>0</v>
      </c>
      <c r="AH18" s="25">
        <f>IF(AG18=0,0,VLOOKUP(LEFT(AG18,3),Inndata!$B$21:$C$32,2,FALSE))</f>
        <v>0</v>
      </c>
      <c r="AI18" s="25">
        <f t="shared" si="20"/>
        <v>0</v>
      </c>
      <c r="AJ18" s="25">
        <f t="shared" si="3"/>
        <v>0</v>
      </c>
      <c r="AK18" s="25">
        <f>IF(AJ18=0,0,VLOOKUP(LEFT(AJ18,3),Inndata!$B$21:$C$32,2,FALSE))</f>
        <v>0</v>
      </c>
      <c r="AL18" s="25">
        <f t="shared" si="21"/>
        <v>0</v>
      </c>
      <c r="AM18" s="23"/>
      <c r="AN18" s="124">
        <f>IF(AF18="Ja",Inndata!$F$17,IF(OR(AH18=0,AK18=0),0,(AL18-AI18)*12+(AK18-AH18)))</f>
        <v>0</v>
      </c>
      <c r="AO18" s="124">
        <f t="shared" si="22"/>
        <v>0</v>
      </c>
      <c r="AP18" s="46">
        <f t="shared" si="23"/>
        <v>0</v>
      </c>
      <c r="AQ18" s="23"/>
      <c r="AR18" s="48">
        <f t="shared" si="24"/>
        <v>0</v>
      </c>
      <c r="AT18" s="120"/>
      <c r="BC18" s="81"/>
      <c r="BD18" s="84">
        <f t="shared" si="4"/>
        <v>0</v>
      </c>
      <c r="BE18" s="84">
        <f t="shared" si="5"/>
        <v>0</v>
      </c>
      <c r="BF18" s="84">
        <f t="shared" si="6"/>
        <v>0</v>
      </c>
      <c r="BG18" s="84">
        <f t="shared" si="7"/>
        <v>0</v>
      </c>
      <c r="BH18" s="84">
        <f t="shared" si="8"/>
        <v>0</v>
      </c>
    </row>
    <row r="19" spans="2:60" ht="17.399999999999999" customHeight="1" x14ac:dyDescent="0.4">
      <c r="B19" s="95"/>
      <c r="C19" s="95"/>
      <c r="D19" s="95"/>
      <c r="E19" s="13"/>
      <c r="F19" s="95"/>
      <c r="G19" s="95"/>
      <c r="H19" s="95"/>
      <c r="I19" s="14"/>
      <c r="J19" s="12"/>
      <c r="K19" s="8" t="s">
        <v>1</v>
      </c>
      <c r="L19" s="91">
        <f t="shared" si="9"/>
        <v>0</v>
      </c>
      <c r="M19" s="91">
        <f t="shared" si="10"/>
        <v>0</v>
      </c>
      <c r="N19" s="91">
        <f t="shared" si="11"/>
        <v>0</v>
      </c>
      <c r="O19" s="91">
        <f t="shared" si="12"/>
        <v>0</v>
      </c>
      <c r="P19" s="92">
        <f t="shared" si="13"/>
        <v>0</v>
      </c>
      <c r="Q19" s="92">
        <f t="shared" si="14"/>
        <v>0</v>
      </c>
      <c r="R19" s="92">
        <f t="shared" si="15"/>
        <v>0</v>
      </c>
      <c r="S19" s="93">
        <f t="shared" si="16"/>
        <v>0</v>
      </c>
      <c r="U19" s="95">
        <f t="shared" si="17"/>
        <v>0</v>
      </c>
      <c r="V19" s="23"/>
      <c r="W19" s="95">
        <f t="shared" si="0"/>
        <v>0</v>
      </c>
      <c r="X19" s="95">
        <f t="shared" si="0"/>
        <v>0</v>
      </c>
      <c r="Y19" s="95">
        <f>IF(W19="Elsykkel",10,VLOOKUP(X19,Inndata!$B$5:$D$9,3,FALSE))</f>
        <v>0</v>
      </c>
      <c r="Z19" s="23"/>
      <c r="AA19" s="95">
        <f t="shared" si="1"/>
        <v>0</v>
      </c>
      <c r="AB19" s="95">
        <f t="shared" si="18"/>
        <v>0</v>
      </c>
      <c r="AC19" s="23"/>
      <c r="AD19" s="95">
        <f t="shared" si="19"/>
        <v>0</v>
      </c>
      <c r="AE19" s="23"/>
      <c r="AF19" s="26">
        <f t="shared" si="2"/>
        <v>0</v>
      </c>
      <c r="AG19" s="26">
        <f t="shared" si="2"/>
        <v>0</v>
      </c>
      <c r="AH19" s="26">
        <f>IF(AG19=0,0,VLOOKUP(LEFT(AG19,3),Inndata!$B$21:$C$32,2,FALSE))</f>
        <v>0</v>
      </c>
      <c r="AI19" s="26">
        <f t="shared" si="20"/>
        <v>0</v>
      </c>
      <c r="AJ19" s="26">
        <f t="shared" si="3"/>
        <v>0</v>
      </c>
      <c r="AK19" s="26">
        <f>IF(AJ19=0,0,VLOOKUP(LEFT(AJ19,3),Inndata!$B$21:$C$32,2,FALSE))</f>
        <v>0</v>
      </c>
      <c r="AL19" s="26">
        <f t="shared" si="21"/>
        <v>0</v>
      </c>
      <c r="AM19" s="23"/>
      <c r="AN19" s="95">
        <f>IF(AF19="Ja",Inndata!$F$17,IF(OR(AH19=0,AK19=0),0,(AL19-AI19)*12+(AK19-AH19)))</f>
        <v>0</v>
      </c>
      <c r="AO19" s="95">
        <f t="shared" si="22"/>
        <v>0</v>
      </c>
      <c r="AP19" s="47">
        <f t="shared" si="23"/>
        <v>0</v>
      </c>
      <c r="AQ19" s="23"/>
      <c r="AR19" s="126">
        <f t="shared" si="24"/>
        <v>0</v>
      </c>
      <c r="AT19" s="120"/>
      <c r="BC19" s="81"/>
      <c r="BD19" s="84">
        <f t="shared" si="4"/>
        <v>0</v>
      </c>
      <c r="BE19" s="84">
        <f t="shared" si="5"/>
        <v>0</v>
      </c>
      <c r="BF19" s="84">
        <f t="shared" si="6"/>
        <v>0</v>
      </c>
      <c r="BG19" s="84">
        <f t="shared" si="7"/>
        <v>0</v>
      </c>
      <c r="BH19" s="84">
        <f t="shared" si="8"/>
        <v>0</v>
      </c>
    </row>
    <row r="20" spans="2:60" ht="17.399999999999999" customHeight="1" x14ac:dyDescent="0.4">
      <c r="B20" s="124"/>
      <c r="C20" s="124"/>
      <c r="D20" s="124"/>
      <c r="E20" s="5"/>
      <c r="F20" s="124"/>
      <c r="G20" s="124"/>
      <c r="H20" s="124"/>
      <c r="I20" s="121"/>
      <c r="J20" s="125"/>
      <c r="K20" s="8" t="s">
        <v>1</v>
      </c>
      <c r="L20" s="91">
        <f t="shared" si="9"/>
        <v>0</v>
      </c>
      <c r="M20" s="91">
        <f t="shared" si="10"/>
        <v>0</v>
      </c>
      <c r="N20" s="91">
        <f t="shared" si="11"/>
        <v>0</v>
      </c>
      <c r="O20" s="91">
        <f t="shared" si="12"/>
        <v>0</v>
      </c>
      <c r="P20" s="92">
        <f t="shared" si="13"/>
        <v>0</v>
      </c>
      <c r="Q20" s="92">
        <f t="shared" si="14"/>
        <v>0</v>
      </c>
      <c r="R20" s="92">
        <f t="shared" si="15"/>
        <v>0</v>
      </c>
      <c r="S20" s="93">
        <f t="shared" si="16"/>
        <v>0</v>
      </c>
      <c r="U20" s="124">
        <f t="shared" si="17"/>
        <v>0</v>
      </c>
      <c r="V20" s="23"/>
      <c r="W20" s="124">
        <f t="shared" si="0"/>
        <v>0</v>
      </c>
      <c r="X20" s="124">
        <f t="shared" si="0"/>
        <v>0</v>
      </c>
      <c r="Y20" s="124">
        <f>IF(W20="Elsykkel",10,VLOOKUP(X20,Inndata!$B$5:$D$9,3,FALSE))</f>
        <v>0</v>
      </c>
      <c r="Z20" s="23"/>
      <c r="AA20" s="124">
        <f t="shared" si="1"/>
        <v>0</v>
      </c>
      <c r="AB20" s="124">
        <f t="shared" si="18"/>
        <v>0</v>
      </c>
      <c r="AC20" s="23"/>
      <c r="AD20" s="124">
        <f t="shared" si="19"/>
        <v>0</v>
      </c>
      <c r="AE20" s="23"/>
      <c r="AF20" s="25">
        <f t="shared" si="2"/>
        <v>0</v>
      </c>
      <c r="AG20" s="25">
        <f t="shared" si="2"/>
        <v>0</v>
      </c>
      <c r="AH20" s="25">
        <f>IF(AG20=0,0,VLOOKUP(LEFT(AG20,3),Inndata!$B$21:$C$32,2,FALSE))</f>
        <v>0</v>
      </c>
      <c r="AI20" s="25">
        <f t="shared" si="20"/>
        <v>0</v>
      </c>
      <c r="AJ20" s="25">
        <f t="shared" si="3"/>
        <v>0</v>
      </c>
      <c r="AK20" s="25">
        <f>IF(AJ20=0,0,VLOOKUP(LEFT(AJ20,3),Inndata!$B$21:$C$32,2,FALSE))</f>
        <v>0</v>
      </c>
      <c r="AL20" s="25">
        <f t="shared" si="21"/>
        <v>0</v>
      </c>
      <c r="AM20" s="23"/>
      <c r="AN20" s="124">
        <f>IF(AF20="Ja",Inndata!$F$17,IF(OR(AH20=0,AK20=0),0,(AL20-AI20)*12+(AK20-AH20)))</f>
        <v>0</v>
      </c>
      <c r="AO20" s="124">
        <f t="shared" si="22"/>
        <v>0</v>
      </c>
      <c r="AP20" s="46">
        <f t="shared" si="23"/>
        <v>0</v>
      </c>
      <c r="AQ20" s="23"/>
      <c r="AR20" s="48">
        <f t="shared" si="24"/>
        <v>0</v>
      </c>
      <c r="AT20" s="120"/>
      <c r="BC20" s="81"/>
      <c r="BD20" s="84">
        <f t="shared" si="4"/>
        <v>0</v>
      </c>
      <c r="BE20" s="84">
        <f t="shared" si="5"/>
        <v>0</v>
      </c>
      <c r="BF20" s="84">
        <f t="shared" si="6"/>
        <v>0</v>
      </c>
      <c r="BG20" s="84">
        <f t="shared" si="7"/>
        <v>0</v>
      </c>
      <c r="BH20" s="84">
        <f t="shared" si="8"/>
        <v>0</v>
      </c>
    </row>
    <row r="21" spans="2:60" ht="17.399999999999999" customHeight="1" x14ac:dyDescent="0.4">
      <c r="B21" s="95"/>
      <c r="C21" s="95"/>
      <c r="D21" s="95"/>
      <c r="E21" s="13"/>
      <c r="F21" s="95"/>
      <c r="G21" s="95"/>
      <c r="H21" s="95"/>
      <c r="I21" s="14"/>
      <c r="J21" s="12"/>
      <c r="K21" s="8" t="s">
        <v>1</v>
      </c>
      <c r="L21" s="91">
        <f t="shared" si="9"/>
        <v>0</v>
      </c>
      <c r="M21" s="91">
        <f t="shared" si="10"/>
        <v>0</v>
      </c>
      <c r="N21" s="91">
        <f t="shared" si="11"/>
        <v>0</v>
      </c>
      <c r="O21" s="91">
        <f t="shared" si="12"/>
        <v>0</v>
      </c>
      <c r="P21" s="92">
        <f t="shared" si="13"/>
        <v>0</v>
      </c>
      <c r="Q21" s="92">
        <f t="shared" si="14"/>
        <v>0</v>
      </c>
      <c r="R21" s="92">
        <f t="shared" si="15"/>
        <v>0</v>
      </c>
      <c r="S21" s="93">
        <f t="shared" si="16"/>
        <v>0</v>
      </c>
      <c r="U21" s="95">
        <f t="shared" si="17"/>
        <v>0</v>
      </c>
      <c r="V21" s="23"/>
      <c r="W21" s="95">
        <f t="shared" si="0"/>
        <v>0</v>
      </c>
      <c r="X21" s="95">
        <f t="shared" si="0"/>
        <v>0</v>
      </c>
      <c r="Y21" s="95">
        <f>IF(W21="Elsykkel",10,VLOOKUP(X21,Inndata!$B$5:$D$9,3,FALSE))</f>
        <v>0</v>
      </c>
      <c r="Z21" s="23"/>
      <c r="AA21" s="95">
        <f t="shared" si="1"/>
        <v>0</v>
      </c>
      <c r="AB21" s="95">
        <f t="shared" si="18"/>
        <v>0</v>
      </c>
      <c r="AC21" s="23"/>
      <c r="AD21" s="95">
        <f t="shared" si="19"/>
        <v>0</v>
      </c>
      <c r="AE21" s="23"/>
      <c r="AF21" s="26">
        <f t="shared" si="2"/>
        <v>0</v>
      </c>
      <c r="AG21" s="26">
        <f t="shared" si="2"/>
        <v>0</v>
      </c>
      <c r="AH21" s="26">
        <f>IF(AG21=0,0,VLOOKUP(LEFT(AG21,3),Inndata!$B$21:$C$32,2,FALSE))</f>
        <v>0</v>
      </c>
      <c r="AI21" s="26">
        <f t="shared" si="20"/>
        <v>0</v>
      </c>
      <c r="AJ21" s="26">
        <f t="shared" si="3"/>
        <v>0</v>
      </c>
      <c r="AK21" s="26">
        <f>IF(AJ21=0,0,VLOOKUP(LEFT(AJ21,3),Inndata!$B$21:$C$32,2,FALSE))</f>
        <v>0</v>
      </c>
      <c r="AL21" s="26">
        <f t="shared" si="21"/>
        <v>0</v>
      </c>
      <c r="AM21" s="23"/>
      <c r="AN21" s="95">
        <f>IF(AF21="Ja",Inndata!$F$17,IF(OR(AH21=0,AK21=0),0,(AL21-AI21)*12+(AK21-AH21)))</f>
        <v>0</v>
      </c>
      <c r="AO21" s="95">
        <f t="shared" si="22"/>
        <v>0</v>
      </c>
      <c r="AP21" s="47">
        <f t="shared" si="23"/>
        <v>0</v>
      </c>
      <c r="AQ21" s="23"/>
      <c r="AR21" s="126">
        <f t="shared" si="24"/>
        <v>0</v>
      </c>
      <c r="AT21" s="120"/>
      <c r="BC21" s="81"/>
      <c r="BD21" s="84">
        <f t="shared" si="4"/>
        <v>0</v>
      </c>
      <c r="BE21" s="84">
        <f t="shared" si="5"/>
        <v>0</v>
      </c>
      <c r="BF21" s="84">
        <f t="shared" si="6"/>
        <v>0</v>
      </c>
      <c r="BG21" s="84">
        <f t="shared" si="7"/>
        <v>0</v>
      </c>
      <c r="BH21" s="84">
        <f t="shared" si="8"/>
        <v>0</v>
      </c>
    </row>
    <row r="22" spans="2:60" ht="17.399999999999999" customHeight="1" x14ac:dyDescent="0.4">
      <c r="G22" s="151" t="s">
        <v>1</v>
      </c>
      <c r="H22" s="151"/>
      <c r="J22" s="29"/>
      <c r="K22" s="7"/>
      <c r="L22" s="29"/>
      <c r="AT22" s="120"/>
    </row>
    <row r="23" spans="2:60" ht="17.399999999999999" customHeight="1" x14ac:dyDescent="0.4">
      <c r="G23" s="30"/>
      <c r="J23" s="29"/>
      <c r="K23" s="7"/>
      <c r="L23" s="29"/>
      <c r="AM23" s="117"/>
      <c r="AN23" s="43"/>
      <c r="AO23" s="41" t="s">
        <v>47</v>
      </c>
      <c r="AR23" s="45" t="s">
        <v>61</v>
      </c>
      <c r="AT23" s="120"/>
    </row>
    <row r="24" spans="2:60" ht="17.399999999999999" customHeight="1" x14ac:dyDescent="0.4">
      <c r="C24" s="119"/>
      <c r="D24" s="71"/>
      <c r="E24" s="71"/>
      <c r="G24" s="30"/>
      <c r="J24" s="29"/>
      <c r="K24" s="7"/>
      <c r="L24" s="29"/>
      <c r="AN24" s="44"/>
      <c r="AO24" s="113">
        <f>SUM(AO12:AO21)</f>
        <v>0</v>
      </c>
      <c r="AR24" s="49">
        <f>SUM(AR12:AR21)</f>
        <v>0</v>
      </c>
      <c r="AT24" s="120"/>
    </row>
    <row r="25" spans="2:60" ht="17.399999999999999" customHeight="1" x14ac:dyDescent="0.4">
      <c r="C25" s="119"/>
      <c r="D25" s="71"/>
      <c r="E25" s="71"/>
      <c r="G25" s="30"/>
      <c r="J25" s="29"/>
      <c r="K25" s="7"/>
      <c r="L25" s="29"/>
      <c r="AT25" s="120"/>
    </row>
    <row r="26" spans="2:60" ht="17.399999999999999" customHeight="1" x14ac:dyDescent="0.4">
      <c r="C26" s="119"/>
      <c r="D26" s="71"/>
      <c r="E26" s="71"/>
      <c r="G26" s="30"/>
      <c r="J26" s="29"/>
      <c r="K26" s="7"/>
      <c r="L26" s="29"/>
      <c r="AT26" s="120"/>
    </row>
    <row r="27" spans="2:60" ht="17.399999999999999" customHeight="1" x14ac:dyDescent="0.4">
      <c r="C27" s="119"/>
      <c r="D27" s="71"/>
      <c r="E27" s="71"/>
      <c r="G27" s="30"/>
      <c r="J27" s="29"/>
      <c r="K27" s="7"/>
      <c r="L27" s="29"/>
      <c r="AT27" s="120"/>
    </row>
    <row r="28" spans="2:60" ht="17.399999999999999" customHeight="1" x14ac:dyDescent="0.4">
      <c r="G28" s="30"/>
      <c r="J28" s="29"/>
      <c r="K28" s="7"/>
      <c r="L28" s="29"/>
      <c r="AT28" s="120"/>
    </row>
    <row r="29" spans="2:60" ht="17.399999999999999" customHeight="1" x14ac:dyDescent="0.4">
      <c r="G29" s="30"/>
      <c r="J29" s="29"/>
      <c r="K29" s="7"/>
      <c r="L29" s="29"/>
      <c r="AT29" s="120"/>
    </row>
    <row r="30" spans="2:60" ht="17.399999999999999" customHeight="1" x14ac:dyDescent="0.4">
      <c r="AT30" s="120"/>
    </row>
    <row r="31" spans="2:60" ht="17.399999999999999" customHeight="1" x14ac:dyDescent="0.4">
      <c r="AT31" s="120"/>
    </row>
    <row r="32" spans="2:60" ht="17.399999999999999" customHeight="1" x14ac:dyDescent="0.4">
      <c r="AT32" s="120"/>
    </row>
    <row r="33" spans="46:46" ht="17.399999999999999" customHeight="1" x14ac:dyDescent="0.4">
      <c r="AT33" s="120"/>
    </row>
    <row r="34" spans="46:46" ht="17.399999999999999" customHeight="1" x14ac:dyDescent="0.4">
      <c r="AT34" s="118"/>
    </row>
    <row r="35" spans="46:46" ht="17.399999999999999" customHeight="1" x14ac:dyDescent="0.4">
      <c r="AT35" s="118"/>
    </row>
    <row r="36" spans="46:46" ht="17.399999999999999" customHeight="1" x14ac:dyDescent="0.4">
      <c r="AT36" s="118"/>
    </row>
  </sheetData>
  <mergeCells count="6">
    <mergeCell ref="G22:H22"/>
    <mergeCell ref="B3:J3"/>
    <mergeCell ref="C5:D5"/>
    <mergeCell ref="L8:S10"/>
    <mergeCell ref="BD10:BH10"/>
    <mergeCell ref="L11:S11"/>
  </mergeCells>
  <conditionalFormatting sqref="U12:U21">
    <cfRule type="expression" dxfId="83" priority="21">
      <formula>B12=0</formula>
    </cfRule>
  </conditionalFormatting>
  <conditionalFormatting sqref="W12:W21">
    <cfRule type="expression" dxfId="82" priority="20">
      <formula>C12=0</formula>
    </cfRule>
  </conditionalFormatting>
  <conditionalFormatting sqref="X12:X21">
    <cfRule type="expression" dxfId="81" priority="19">
      <formula>D12=0</formula>
    </cfRule>
  </conditionalFormatting>
  <conditionalFormatting sqref="Y12:Y21">
    <cfRule type="expression" dxfId="80" priority="18">
      <formula>W12=0</formula>
    </cfRule>
  </conditionalFormatting>
  <conditionalFormatting sqref="AA12:AA21">
    <cfRule type="expression" dxfId="79" priority="17">
      <formula>E12=0</formula>
    </cfRule>
  </conditionalFormatting>
  <conditionalFormatting sqref="AB12:AB21">
    <cfRule type="expression" dxfId="78" priority="16">
      <formula>AA12=0</formula>
    </cfRule>
  </conditionalFormatting>
  <conditionalFormatting sqref="AD12:AD21">
    <cfRule type="expression" dxfId="77" priority="15">
      <formula>W12=0</formula>
    </cfRule>
  </conditionalFormatting>
  <conditionalFormatting sqref="AF12:AF21">
    <cfRule type="expression" dxfId="76" priority="14">
      <formula>F12=0</formula>
    </cfRule>
  </conditionalFormatting>
  <conditionalFormatting sqref="AG12:AG21">
    <cfRule type="expression" dxfId="75" priority="13">
      <formula>G12=0</formula>
    </cfRule>
  </conditionalFormatting>
  <conditionalFormatting sqref="AH12:AI21">
    <cfRule type="expression" dxfId="74" priority="12">
      <formula>AG12=0</formula>
    </cfRule>
  </conditionalFormatting>
  <conditionalFormatting sqref="AJ12:AJ21">
    <cfRule type="expression" dxfId="73" priority="11">
      <formula>H12=0</formula>
    </cfRule>
  </conditionalFormatting>
  <conditionalFormatting sqref="AK12:AL21">
    <cfRule type="expression" dxfId="72" priority="10">
      <formula>AJ12=0</formula>
    </cfRule>
  </conditionalFormatting>
  <conditionalFormatting sqref="AR12:AR21">
    <cfRule type="expression" dxfId="71" priority="9">
      <formula>AF12=0</formula>
    </cfRule>
  </conditionalFormatting>
  <conditionalFormatting sqref="BD12:BH21 AW13:BA14 AW11:BA11">
    <cfRule type="cellIs" dxfId="70" priority="8" operator="equal">
      <formula>0</formula>
    </cfRule>
  </conditionalFormatting>
  <conditionalFormatting sqref="S12:S21">
    <cfRule type="containsText" dxfId="69" priority="5" operator="containsText" text="OK">
      <formula>NOT(ISERROR(SEARCH("OK",S12)))</formula>
    </cfRule>
    <cfRule type="containsText" dxfId="68" priority="6" operator="containsText" text="FEIL">
      <formula>NOT(ISERROR(SEARCH("FEIL",S12)))</formula>
    </cfRule>
    <cfRule type="cellIs" dxfId="67" priority="7" operator="equal">
      <formula>0</formula>
    </cfRule>
  </conditionalFormatting>
  <conditionalFormatting sqref="AN12:AN21">
    <cfRule type="expression" dxfId="66" priority="4">
      <formula>AF12=0</formula>
    </cfRule>
  </conditionalFormatting>
  <conditionalFormatting sqref="AO12:AO21">
    <cfRule type="expression" dxfId="65" priority="3">
      <formula>AF12=0</formula>
    </cfRule>
  </conditionalFormatting>
  <conditionalFormatting sqref="AP12:AP21">
    <cfRule type="expression" dxfId="64" priority="2">
      <formula>AF12=0</formula>
    </cfRule>
  </conditionalFormatting>
  <conditionalFormatting sqref="C5:D5">
    <cfRule type="containsText" dxfId="63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showGridLines="0" workbookViewId="0">
      <selection activeCell="C5" sqref="C5:D5"/>
    </sheetView>
  </sheetViews>
  <sheetFormatPr baseColWidth="10" defaultColWidth="11.44140625" defaultRowHeight="17.399999999999999" customHeight="1" x14ac:dyDescent="0.4"/>
  <cols>
    <col min="1" max="1" width="2.88671875" style="117" customWidth="1"/>
    <col min="2" max="2" width="20.88671875" style="117" customWidth="1"/>
    <col min="3" max="3" width="20" style="117" customWidth="1"/>
    <col min="4" max="4" width="26.5546875" style="117" customWidth="1"/>
    <col min="5" max="5" width="17.109375" style="117" customWidth="1"/>
    <col min="6" max="6" width="20" style="117" customWidth="1"/>
    <col min="7" max="8" width="11.44140625" style="117" customWidth="1"/>
    <col min="9" max="9" width="57" style="117" customWidth="1"/>
    <col min="10" max="10" width="67.33203125" style="117" customWidth="1"/>
    <col min="11" max="11" width="11.44140625" style="117" customWidth="1"/>
    <col min="12" max="18" width="2.109375" style="117" customWidth="1"/>
    <col min="19" max="19" width="6.44140625" style="117" customWidth="1"/>
    <col min="20" max="20" width="1.33203125" style="117" customWidth="1"/>
    <col min="21" max="21" width="11.109375" style="117" customWidth="1"/>
    <col min="22" max="22" width="1.33203125" style="119" customWidth="1"/>
    <col min="23" max="23" width="11.33203125" style="117" customWidth="1"/>
    <col min="24" max="24" width="26.88671875" style="117" customWidth="1"/>
    <col min="25" max="25" width="11.33203125" style="117" customWidth="1"/>
    <col min="26" max="26" width="1.33203125" style="119" customWidth="1"/>
    <col min="27" max="27" width="11.109375" style="117" customWidth="1"/>
    <col min="28" max="28" width="11.33203125" style="117" customWidth="1"/>
    <col min="29" max="29" width="1.33203125" style="119" customWidth="1"/>
    <col min="30" max="30" width="15.5546875" style="117" customWidth="1"/>
    <col min="31" max="31" width="1.33203125" style="119" customWidth="1"/>
    <col min="32" max="32" width="18.88671875" style="117" customWidth="1"/>
    <col min="33" max="33" width="11.33203125" style="117" customWidth="1"/>
    <col min="34" max="35" width="8.5546875" style="117" customWidth="1"/>
    <col min="36" max="36" width="11.44140625" style="117"/>
    <col min="37" max="38" width="8.5546875" style="117" customWidth="1"/>
    <col min="39" max="39" width="1" style="119" customWidth="1"/>
    <col min="40" max="42" width="11.33203125" style="117" customWidth="1"/>
    <col min="43" max="43" width="1.33203125" style="118" customWidth="1"/>
    <col min="44" max="44" width="14.44140625" style="117" customWidth="1"/>
    <col min="45" max="45" width="11.44140625" style="117"/>
    <col min="46" max="46" width="1.44140625" style="117" customWidth="1"/>
    <col min="47" max="47" width="11.44140625" style="118" customWidth="1"/>
    <col min="48" max="48" width="48.33203125" style="117" customWidth="1"/>
    <col min="49" max="53" width="22.6640625" style="117" customWidth="1"/>
    <col min="54" max="54" width="16.5546875" style="117" customWidth="1"/>
    <col min="55" max="55" width="11.109375" style="78" customWidth="1"/>
    <col min="56" max="59" width="11.109375" style="114" hidden="1" customWidth="1"/>
    <col min="60" max="60" width="11.109375" style="78" hidden="1" customWidth="1"/>
    <col min="61" max="16384" width="11.44140625" style="117"/>
  </cols>
  <sheetData>
    <row r="1" spans="1:60" s="54" customFormat="1" ht="17.399999999999999" customHeight="1" x14ac:dyDescent="0.3">
      <c r="A1" s="52"/>
      <c r="B1" s="52" t="s">
        <v>64</v>
      </c>
      <c r="C1" s="52"/>
      <c r="D1" s="52"/>
      <c r="E1" s="52"/>
      <c r="F1" s="52"/>
      <c r="G1" s="52"/>
      <c r="H1" s="52"/>
      <c r="I1" s="52"/>
      <c r="J1" s="52"/>
      <c r="K1" s="52"/>
      <c r="L1" s="52" t="s">
        <v>64</v>
      </c>
      <c r="M1" s="52"/>
      <c r="N1" s="52"/>
      <c r="O1" s="52"/>
      <c r="P1" s="52"/>
      <c r="Q1" s="52"/>
      <c r="R1" s="52"/>
      <c r="S1" s="52"/>
      <c r="T1" s="52"/>
      <c r="U1" s="52"/>
      <c r="V1" s="53"/>
      <c r="W1" s="52"/>
      <c r="X1" s="52"/>
      <c r="Y1" s="52"/>
      <c r="Z1" s="53"/>
      <c r="AA1" s="52"/>
      <c r="AB1" s="52"/>
      <c r="AC1" s="53"/>
      <c r="AD1" s="52"/>
      <c r="AE1" s="53"/>
      <c r="AF1" s="52"/>
      <c r="AG1" s="52"/>
      <c r="AH1" s="52"/>
      <c r="AI1" s="52"/>
      <c r="AJ1" s="52"/>
      <c r="AK1" s="52"/>
      <c r="AL1" s="52"/>
      <c r="AM1" s="53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C1" s="79"/>
      <c r="BD1" s="79"/>
      <c r="BE1" s="79"/>
      <c r="BF1" s="79"/>
      <c r="BG1" s="79"/>
      <c r="BH1" s="79"/>
    </row>
    <row r="2" spans="1:60" ht="17.399999999999999" customHeight="1" x14ac:dyDescent="0.4">
      <c r="AT2" s="120"/>
    </row>
    <row r="3" spans="1:60" ht="30" customHeight="1" x14ac:dyDescent="0.4">
      <c r="B3" s="152" t="s">
        <v>14</v>
      </c>
      <c r="C3" s="152"/>
      <c r="D3" s="152"/>
      <c r="E3" s="152"/>
      <c r="F3" s="152"/>
      <c r="G3" s="152"/>
      <c r="H3" s="152"/>
      <c r="I3" s="152"/>
      <c r="J3" s="152"/>
      <c r="K3" s="31"/>
      <c r="L3" s="6"/>
      <c r="AT3" s="120"/>
    </row>
    <row r="4" spans="1:60" ht="17.399999999999999" customHeight="1" x14ac:dyDescent="0.4">
      <c r="B4" s="10"/>
      <c r="C4" s="10"/>
      <c r="D4" s="9"/>
      <c r="E4" s="140"/>
      <c r="F4" s="140"/>
      <c r="G4" s="140"/>
      <c r="H4" s="140"/>
      <c r="I4" s="140"/>
      <c r="J4" s="140"/>
      <c r="K4" s="31"/>
      <c r="L4" s="116" t="s">
        <v>68</v>
      </c>
      <c r="M4" s="122"/>
      <c r="N4" s="122"/>
      <c r="O4" s="122"/>
      <c r="P4" s="122"/>
      <c r="Q4" s="122"/>
      <c r="AT4" s="120"/>
    </row>
    <row r="5" spans="1:60" s="1" customFormat="1" ht="30" customHeight="1" x14ac:dyDescent="0.45">
      <c r="B5" s="51" t="s">
        <v>79</v>
      </c>
      <c r="C5" s="153" t="s">
        <v>16</v>
      </c>
      <c r="D5" s="154"/>
      <c r="E5" s="2"/>
      <c r="F5" s="108" t="s">
        <v>65</v>
      </c>
      <c r="G5" s="109">
        <f>AR24</f>
        <v>0</v>
      </c>
      <c r="H5" s="2"/>
      <c r="I5" s="2"/>
      <c r="J5" s="2"/>
      <c r="K5" s="3"/>
      <c r="L5" s="115" t="s">
        <v>70</v>
      </c>
      <c r="M5" s="122"/>
      <c r="N5" s="122"/>
      <c r="O5" s="122"/>
      <c r="P5" s="122"/>
      <c r="Q5" s="122"/>
      <c r="V5" s="20"/>
      <c r="Z5" s="20"/>
      <c r="AC5" s="20"/>
      <c r="AE5" s="20"/>
      <c r="AM5" s="20"/>
      <c r="AQ5" s="17"/>
      <c r="AT5" s="77"/>
      <c r="AU5" s="17"/>
      <c r="BC5" s="78"/>
      <c r="BD5" s="114"/>
      <c r="BE5" s="114"/>
      <c r="BF5" s="114"/>
      <c r="BG5" s="114"/>
      <c r="BH5" s="78"/>
    </row>
    <row r="6" spans="1:60" ht="17.399999999999999" customHeight="1" x14ac:dyDescent="0.4">
      <c r="B6" s="30"/>
      <c r="C6" s="30"/>
      <c r="D6" s="30"/>
      <c r="E6" s="30"/>
      <c r="F6" s="30"/>
      <c r="G6" s="30"/>
      <c r="H6" s="30"/>
      <c r="I6" s="30"/>
      <c r="J6" s="30"/>
      <c r="K6" s="7"/>
      <c r="L6" s="29"/>
      <c r="AT6" s="120"/>
    </row>
    <row r="7" spans="1:60" ht="17.399999999999999" customHeight="1" x14ac:dyDescent="0.4">
      <c r="B7" s="94" t="s">
        <v>15</v>
      </c>
      <c r="C7" s="30"/>
      <c r="D7" s="30"/>
      <c r="E7" s="30"/>
      <c r="F7" s="30"/>
      <c r="G7" s="30"/>
      <c r="H7" s="30"/>
      <c r="I7" s="30"/>
      <c r="J7" s="30"/>
      <c r="K7" s="7"/>
      <c r="L7" s="29"/>
      <c r="AP7" s="127"/>
      <c r="AT7" s="120"/>
      <c r="AV7" s="112" t="s">
        <v>56</v>
      </c>
      <c r="BD7" s="78"/>
    </row>
    <row r="8" spans="1:60" ht="17.399999999999999" customHeight="1" x14ac:dyDescent="0.4">
      <c r="B8" s="94" t="s">
        <v>86</v>
      </c>
      <c r="C8" s="30"/>
      <c r="D8" s="30"/>
      <c r="E8" s="30"/>
      <c r="F8" s="30"/>
      <c r="G8" s="30"/>
      <c r="H8" s="30"/>
      <c r="I8" s="30"/>
      <c r="J8" s="30"/>
      <c r="K8" s="7"/>
      <c r="L8" s="148" t="s">
        <v>66</v>
      </c>
      <c r="M8" s="148"/>
      <c r="N8" s="148"/>
      <c r="O8" s="148"/>
      <c r="P8" s="148"/>
      <c r="Q8" s="148"/>
      <c r="R8" s="148"/>
      <c r="S8" s="148"/>
      <c r="AT8" s="120"/>
      <c r="AV8" s="117" t="s">
        <v>55</v>
      </c>
    </row>
    <row r="9" spans="1:60" ht="17.399999999999999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7"/>
      <c r="L9" s="148"/>
      <c r="M9" s="148"/>
      <c r="N9" s="148"/>
      <c r="O9" s="148"/>
      <c r="P9" s="148"/>
      <c r="Q9" s="148"/>
      <c r="R9" s="148"/>
      <c r="S9" s="148"/>
      <c r="AT9" s="120"/>
      <c r="BC9" s="117"/>
      <c r="BD9" s="117"/>
      <c r="BE9" s="117"/>
      <c r="BF9" s="117"/>
      <c r="BG9" s="117"/>
      <c r="BH9" s="117"/>
    </row>
    <row r="10" spans="1:60" ht="17.399999999999999" customHeight="1" x14ac:dyDescent="0.4">
      <c r="B10" s="28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7"/>
      <c r="L10" s="149"/>
      <c r="M10" s="149"/>
      <c r="N10" s="149"/>
      <c r="O10" s="149"/>
      <c r="P10" s="149"/>
      <c r="Q10" s="149"/>
      <c r="R10" s="149"/>
      <c r="S10" s="149"/>
      <c r="U10" s="28">
        <v>1</v>
      </c>
      <c r="V10" s="21"/>
      <c r="W10" s="28">
        <v>2</v>
      </c>
      <c r="X10" s="28">
        <v>3</v>
      </c>
      <c r="Y10" s="28"/>
      <c r="Z10" s="21"/>
      <c r="AA10" s="28">
        <v>4</v>
      </c>
      <c r="AB10" s="28"/>
      <c r="AC10" s="21"/>
      <c r="AD10" s="28"/>
      <c r="AE10" s="21"/>
      <c r="AF10" s="28">
        <v>5</v>
      </c>
      <c r="AG10" s="28">
        <v>6</v>
      </c>
      <c r="AH10" s="28"/>
      <c r="AI10" s="28"/>
      <c r="AJ10" s="28">
        <v>7</v>
      </c>
      <c r="AK10" s="28"/>
      <c r="AL10" s="28"/>
      <c r="AM10" s="21"/>
      <c r="AN10" s="28"/>
      <c r="AO10" s="28"/>
      <c r="AP10" s="28"/>
      <c r="AQ10" s="18"/>
      <c r="AR10" s="28"/>
      <c r="AT10" s="120"/>
      <c r="AW10" s="86" t="s">
        <v>18</v>
      </c>
      <c r="AX10" s="87" t="s">
        <v>57</v>
      </c>
      <c r="AY10" s="87" t="str">
        <f>Inndata!$B$6</f>
        <v>Biogass</v>
      </c>
      <c r="AZ10" s="87" t="s">
        <v>58</v>
      </c>
      <c r="BA10" s="87" t="s">
        <v>59</v>
      </c>
      <c r="BD10" s="150" t="s">
        <v>54</v>
      </c>
      <c r="BE10" s="150"/>
      <c r="BF10" s="150"/>
      <c r="BG10" s="150"/>
      <c r="BH10" s="150"/>
    </row>
    <row r="11" spans="1:60" ht="48" customHeight="1" x14ac:dyDescent="0.4">
      <c r="B11" s="32" t="s">
        <v>4</v>
      </c>
      <c r="C11" s="33" t="s">
        <v>7</v>
      </c>
      <c r="D11" s="33" t="s">
        <v>8</v>
      </c>
      <c r="E11" s="33" t="s">
        <v>9</v>
      </c>
      <c r="F11" s="33" t="s">
        <v>10</v>
      </c>
      <c r="G11" s="32" t="s">
        <v>11</v>
      </c>
      <c r="H11" s="32" t="s">
        <v>12</v>
      </c>
      <c r="I11" s="34" t="s">
        <v>5</v>
      </c>
      <c r="J11" s="34" t="s">
        <v>6</v>
      </c>
      <c r="K11" s="7"/>
      <c r="L11" s="155" t="s">
        <v>67</v>
      </c>
      <c r="M11" s="156"/>
      <c r="N11" s="156"/>
      <c r="O11" s="156"/>
      <c r="P11" s="156"/>
      <c r="Q11" s="156"/>
      <c r="R11" s="156"/>
      <c r="S11" s="157"/>
      <c r="U11" s="32" t="s">
        <v>4</v>
      </c>
      <c r="V11" s="22"/>
      <c r="W11" s="32" t="s">
        <v>7</v>
      </c>
      <c r="X11" s="32" t="s">
        <v>8</v>
      </c>
      <c r="Y11" s="36" t="s">
        <v>49</v>
      </c>
      <c r="Z11" s="22"/>
      <c r="AA11" s="32" t="s">
        <v>23</v>
      </c>
      <c r="AB11" s="36" t="s">
        <v>48</v>
      </c>
      <c r="AC11" s="22"/>
      <c r="AD11" s="36" t="s">
        <v>24</v>
      </c>
      <c r="AE11" s="22"/>
      <c r="AF11" s="32" t="s">
        <v>10</v>
      </c>
      <c r="AG11" s="32" t="s">
        <v>11</v>
      </c>
      <c r="AH11" s="36" t="s">
        <v>42</v>
      </c>
      <c r="AI11" s="36" t="s">
        <v>43</v>
      </c>
      <c r="AJ11" s="32" t="s">
        <v>12</v>
      </c>
      <c r="AK11" s="36" t="s">
        <v>45</v>
      </c>
      <c r="AL11" s="36" t="s">
        <v>46</v>
      </c>
      <c r="AM11" s="22"/>
      <c r="AN11" s="36" t="s">
        <v>25</v>
      </c>
      <c r="AO11" s="36" t="s">
        <v>26</v>
      </c>
      <c r="AP11" s="36" t="s">
        <v>27</v>
      </c>
      <c r="AQ11" s="22"/>
      <c r="AR11" s="36" t="s">
        <v>69</v>
      </c>
      <c r="AT11" s="120"/>
      <c r="AV11" s="88" t="s">
        <v>60</v>
      </c>
      <c r="AW11" s="89">
        <f>SUM(BD12:BD21)</f>
        <v>0</v>
      </c>
      <c r="AX11" s="89">
        <f>SUM(BE12:BE21)</f>
        <v>0</v>
      </c>
      <c r="AY11" s="89">
        <f>SUM(BF12:BF21)</f>
        <v>0</v>
      </c>
      <c r="AZ11" s="89">
        <f>SUM(BG12:BG21)</f>
        <v>0</v>
      </c>
      <c r="BA11" s="89">
        <f>SUM(BH12:BH21)</f>
        <v>0</v>
      </c>
      <c r="BC11" s="81"/>
      <c r="BD11" s="82" t="s">
        <v>18</v>
      </c>
      <c r="BE11" s="83" t="str">
        <f>Inndata!$B$5</f>
        <v>Batterielektrisk / hydrogen</v>
      </c>
      <c r="BF11" s="83" t="str">
        <f>Inndata!$B$6</f>
        <v>Biogass</v>
      </c>
      <c r="BG11" s="83" t="str">
        <f>Inndata!$B$7</f>
        <v>HVO / biodiesel / bioetanol</v>
      </c>
      <c r="BH11" s="83" t="str">
        <f>Inndata!$B$8</f>
        <v>Diesel / bensin / naturgass</v>
      </c>
    </row>
    <row r="12" spans="1:60" ht="17.399999999999999" customHeight="1" x14ac:dyDescent="0.4">
      <c r="B12" s="124"/>
      <c r="C12" s="124"/>
      <c r="D12" s="124"/>
      <c r="E12" s="5"/>
      <c r="F12" s="124"/>
      <c r="G12" s="124"/>
      <c r="H12" s="124"/>
      <c r="I12" s="121"/>
      <c r="J12" s="125"/>
      <c r="K12" s="8" t="s">
        <v>1</v>
      </c>
      <c r="L12" s="91">
        <f>IF(B12&gt;0,1,0)</f>
        <v>0</v>
      </c>
      <c r="M12" s="91">
        <f>IF(C12=0,0,1)</f>
        <v>0</v>
      </c>
      <c r="N12" s="91">
        <f>IF(C12="Elsykkel",1,IF(D12=0,0,1))</f>
        <v>0</v>
      </c>
      <c r="O12" s="91">
        <f>IF(F12=0,0,1)</f>
        <v>0</v>
      </c>
      <c r="P12" s="92">
        <f>IF(AND(F12=0,G12=0),0,IF(AND(F12="Nei",G12=0),0,1))</f>
        <v>0</v>
      </c>
      <c r="Q12" s="92">
        <f>IF(AND(F12=0,G12=0),0,IF(AND(F12="Nei",H12=0),0,1))</f>
        <v>0</v>
      </c>
      <c r="R12" s="92">
        <f>SUM(L12:Q12)</f>
        <v>0</v>
      </c>
      <c r="S12" s="93">
        <f>IF(R12=6,"OK",IF(R12=0,0,"FEIL"))</f>
        <v>0</v>
      </c>
      <c r="U12" s="124">
        <f>B12</f>
        <v>0</v>
      </c>
      <c r="V12" s="24"/>
      <c r="W12" s="124">
        <f t="shared" ref="W12:X21" si="0">C12</f>
        <v>0</v>
      </c>
      <c r="X12" s="124">
        <f t="shared" si="0"/>
        <v>0</v>
      </c>
      <c r="Y12" s="123">
        <f>IF(W12="Elsykkel",10,VLOOKUP(X12,Inndata!$B$5:$D$9,3,FALSE))</f>
        <v>0</v>
      </c>
      <c r="Z12" s="23"/>
      <c r="AA12" s="124">
        <f t="shared" ref="AA12:AA21" si="1">E12</f>
        <v>0</v>
      </c>
      <c r="AB12" s="124">
        <f>IF(AA12=0,0,IF(AA12="Nei",0,1))</f>
        <v>0</v>
      </c>
      <c r="AC12" s="23"/>
      <c r="AD12" s="124">
        <f>IF(Y12+AB12&gt;10,10,Y12+AB12)</f>
        <v>0</v>
      </c>
      <c r="AE12" s="23"/>
      <c r="AF12" s="25">
        <f t="shared" ref="AF12:AG21" si="2">F12</f>
        <v>0</v>
      </c>
      <c r="AG12" s="25">
        <f t="shared" si="2"/>
        <v>0</v>
      </c>
      <c r="AH12" s="25">
        <f>IF(AG12=0,0,VLOOKUP(LEFT(AG12,3),Inndata!$B$21:$C$32,2,FALSE))</f>
        <v>0</v>
      </c>
      <c r="AI12" s="25">
        <f>IF(AG12=0,0,MID(AG12,6,4))</f>
        <v>0</v>
      </c>
      <c r="AJ12" s="25">
        <f t="shared" ref="AJ12:AJ21" si="3">H12</f>
        <v>0</v>
      </c>
      <c r="AK12" s="25">
        <f>IF(AJ12=0,0,VLOOKUP(LEFT(AJ12,3),Inndata!$B$21:$C$32,2,FALSE))</f>
        <v>0</v>
      </c>
      <c r="AL12" s="25">
        <f>IF(AJ12=0,0,MID(AJ12,6,4))</f>
        <v>0</v>
      </c>
      <c r="AM12" s="23"/>
      <c r="AN12" s="124">
        <f>IF(AF12="Ja",Inndata!$F$17,IF(OR(AH12=0,AK12=0),0,(AL12-AI12)*12+(AK12-AH12)))</f>
        <v>0</v>
      </c>
      <c r="AO12" s="124">
        <f>U12*AN12</f>
        <v>0</v>
      </c>
      <c r="AP12" s="46">
        <f>IF(AN12=0,0,AO12/$AO$24)</f>
        <v>0</v>
      </c>
      <c r="AQ12" s="23"/>
      <c r="AR12" s="48">
        <f>AD12*AP12</f>
        <v>0</v>
      </c>
      <c r="AT12" s="120"/>
      <c r="BC12" s="81"/>
      <c r="BD12" s="84">
        <f t="shared" ref="BD12:BD21" si="4">IF(W12=$BD$11,AP12,0)</f>
        <v>0</v>
      </c>
      <c r="BE12" s="84">
        <f t="shared" ref="BE12:BE21" si="5">IF(W12=$BD$11,0,IF(X12=$BE$11,AP12,0))</f>
        <v>0</v>
      </c>
      <c r="BF12" s="84">
        <f t="shared" ref="BF12:BF21" si="6">IF(W12=$BD$11,0,IF(X12=$BF$11,AP12,0))</f>
        <v>0</v>
      </c>
      <c r="BG12" s="84">
        <f t="shared" ref="BG12:BG21" si="7">IF(W12=$BD$11,0,IF(X12=$BG$11,AP12,0))</f>
        <v>0</v>
      </c>
      <c r="BH12" s="84">
        <f t="shared" ref="BH12:BH21" si="8">IF(W12=$BD$11,0,IF(X12=$BH$11,AP12,0))</f>
        <v>0</v>
      </c>
    </row>
    <row r="13" spans="1:60" ht="17.399999999999999" customHeight="1" x14ac:dyDescent="0.4">
      <c r="B13" s="95"/>
      <c r="C13" s="95"/>
      <c r="D13" s="95"/>
      <c r="E13" s="13"/>
      <c r="F13" s="95"/>
      <c r="G13" s="95"/>
      <c r="H13" s="95"/>
      <c r="I13" s="14"/>
      <c r="J13" s="12"/>
      <c r="K13" s="8" t="s">
        <v>1</v>
      </c>
      <c r="L13" s="91">
        <f t="shared" ref="L13:L21" si="9">IF(B13&gt;0,1,0)</f>
        <v>0</v>
      </c>
      <c r="M13" s="91">
        <f t="shared" ref="M13:M21" si="10">IF(C13=0,0,1)</f>
        <v>0</v>
      </c>
      <c r="N13" s="91">
        <f t="shared" ref="N13:N21" si="11">IF(C13="Elsykkel",1,IF(D13=0,0,1))</f>
        <v>0</v>
      </c>
      <c r="O13" s="91">
        <f t="shared" ref="O13:O21" si="12">IF(F13=0,0,1)</f>
        <v>0</v>
      </c>
      <c r="P13" s="92">
        <f t="shared" ref="P13:P21" si="13">IF(AND(F13=0,G13=0),0,IF(AND(F13="Nei",G13=0),0,1))</f>
        <v>0</v>
      </c>
      <c r="Q13" s="92">
        <f t="shared" ref="Q13:Q21" si="14">IF(AND(F13=0,G13=0),0,IF(AND(F13="Nei",H13=0),0,1))</f>
        <v>0</v>
      </c>
      <c r="R13" s="92">
        <f t="shared" ref="R13:R21" si="15">SUM(L13:Q13)</f>
        <v>0</v>
      </c>
      <c r="S13" s="93">
        <f t="shared" ref="S13:S21" si="16">IF(R13=6,"OK",IF(R13=0,0,"FEIL"))</f>
        <v>0</v>
      </c>
      <c r="U13" s="95">
        <f t="shared" ref="U13:U21" si="17">B13</f>
        <v>0</v>
      </c>
      <c r="V13" s="23"/>
      <c r="W13" s="95">
        <f t="shared" si="0"/>
        <v>0</v>
      </c>
      <c r="X13" s="95">
        <f t="shared" si="0"/>
        <v>0</v>
      </c>
      <c r="Y13" s="95">
        <f>IF(W13="Elsykkel",10,VLOOKUP(X13,Inndata!$B$5:$D$9,3,FALSE))</f>
        <v>0</v>
      </c>
      <c r="Z13" s="23"/>
      <c r="AA13" s="95">
        <f t="shared" si="1"/>
        <v>0</v>
      </c>
      <c r="AB13" s="95">
        <f t="shared" ref="AB13:AB21" si="18">IF(AA13=0,0,IF(AA13="Nei",0,1))</f>
        <v>0</v>
      </c>
      <c r="AC13" s="23"/>
      <c r="AD13" s="95">
        <f t="shared" ref="AD13:AD21" si="19">IF(Y13+AB13&gt;10,10,Y13+AB13)</f>
        <v>0</v>
      </c>
      <c r="AE13" s="23"/>
      <c r="AF13" s="26">
        <f t="shared" si="2"/>
        <v>0</v>
      </c>
      <c r="AG13" s="26">
        <f t="shared" si="2"/>
        <v>0</v>
      </c>
      <c r="AH13" s="26">
        <f>IF(AG13=0,0,VLOOKUP(LEFT(AG13,3),Inndata!$B$21:$C$32,2,FALSE))</f>
        <v>0</v>
      </c>
      <c r="AI13" s="26">
        <f t="shared" ref="AI13:AI21" si="20">IF(AG13=0,0,MID(AG13,6,4))</f>
        <v>0</v>
      </c>
      <c r="AJ13" s="26">
        <f t="shared" si="3"/>
        <v>0</v>
      </c>
      <c r="AK13" s="26">
        <f>IF(AJ13=0,0,VLOOKUP(LEFT(AJ13,3),Inndata!$B$21:$C$32,2,FALSE))</f>
        <v>0</v>
      </c>
      <c r="AL13" s="26">
        <f t="shared" ref="AL13:AL21" si="21">IF(AJ13=0,0,MID(AJ13,6,4))</f>
        <v>0</v>
      </c>
      <c r="AM13" s="23"/>
      <c r="AN13" s="95">
        <f>IF(AF13="Ja",Inndata!$F$17,IF(OR(AH13=0,AK13=0),0,(AL13-AI13)*12+(AK13-AH13)))</f>
        <v>0</v>
      </c>
      <c r="AO13" s="95">
        <f t="shared" ref="AO13:AO21" si="22">U13*AN13</f>
        <v>0</v>
      </c>
      <c r="AP13" s="47">
        <f t="shared" ref="AP13:AP21" si="23">IF(AN13=0,0,AO13/$AO$24)</f>
        <v>0</v>
      </c>
      <c r="AQ13" s="23"/>
      <c r="AR13" s="126">
        <f t="shared" ref="AR13:AR21" si="24">AD13*AP13</f>
        <v>0</v>
      </c>
      <c r="AT13" s="120"/>
      <c r="AV13" s="90"/>
      <c r="AW13" s="55"/>
      <c r="AX13" s="55"/>
      <c r="AY13" s="55"/>
      <c r="AZ13" s="55"/>
      <c r="BA13" s="55"/>
      <c r="BC13" s="81"/>
      <c r="BD13" s="84">
        <f t="shared" si="4"/>
        <v>0</v>
      </c>
      <c r="BE13" s="84">
        <f t="shared" si="5"/>
        <v>0</v>
      </c>
      <c r="BF13" s="84">
        <f t="shared" si="6"/>
        <v>0</v>
      </c>
      <c r="BG13" s="84">
        <f t="shared" si="7"/>
        <v>0</v>
      </c>
      <c r="BH13" s="84">
        <f t="shared" si="8"/>
        <v>0</v>
      </c>
    </row>
    <row r="14" spans="1:60" ht="17.399999999999999" customHeight="1" x14ac:dyDescent="0.4">
      <c r="B14" s="124"/>
      <c r="C14" s="124"/>
      <c r="D14" s="124"/>
      <c r="E14" s="5"/>
      <c r="F14" s="124"/>
      <c r="G14" s="124"/>
      <c r="H14" s="124"/>
      <c r="I14" s="121"/>
      <c r="J14" s="125"/>
      <c r="K14" s="8" t="s">
        <v>1</v>
      </c>
      <c r="L14" s="91">
        <f t="shared" si="9"/>
        <v>0</v>
      </c>
      <c r="M14" s="91">
        <f t="shared" si="10"/>
        <v>0</v>
      </c>
      <c r="N14" s="91">
        <f t="shared" si="11"/>
        <v>0</v>
      </c>
      <c r="O14" s="91">
        <f t="shared" si="12"/>
        <v>0</v>
      </c>
      <c r="P14" s="92">
        <f t="shared" si="13"/>
        <v>0</v>
      </c>
      <c r="Q14" s="92">
        <f t="shared" si="14"/>
        <v>0</v>
      </c>
      <c r="R14" s="92">
        <f t="shared" si="15"/>
        <v>0</v>
      </c>
      <c r="S14" s="93">
        <f t="shared" si="16"/>
        <v>0</v>
      </c>
      <c r="U14" s="124">
        <f t="shared" si="17"/>
        <v>0</v>
      </c>
      <c r="V14" s="23"/>
      <c r="W14" s="124">
        <f t="shared" si="0"/>
        <v>0</v>
      </c>
      <c r="X14" s="124">
        <f t="shared" si="0"/>
        <v>0</v>
      </c>
      <c r="Y14" s="123">
        <f>IF(W14="Elsykkel",10,VLOOKUP(X14,Inndata!$B$5:$D$9,3,FALSE))</f>
        <v>0</v>
      </c>
      <c r="Z14" s="23"/>
      <c r="AA14" s="124">
        <f t="shared" si="1"/>
        <v>0</v>
      </c>
      <c r="AB14" s="124">
        <f t="shared" si="18"/>
        <v>0</v>
      </c>
      <c r="AC14" s="23"/>
      <c r="AD14" s="124">
        <f t="shared" si="19"/>
        <v>0</v>
      </c>
      <c r="AE14" s="23"/>
      <c r="AF14" s="25">
        <f t="shared" si="2"/>
        <v>0</v>
      </c>
      <c r="AG14" s="25">
        <f t="shared" si="2"/>
        <v>0</v>
      </c>
      <c r="AH14" s="25">
        <f>IF(AG14=0,0,VLOOKUP(LEFT(AG14,3),Inndata!$B$21:$C$32,2,FALSE))</f>
        <v>0</v>
      </c>
      <c r="AI14" s="25">
        <f t="shared" si="20"/>
        <v>0</v>
      </c>
      <c r="AJ14" s="25">
        <f t="shared" si="3"/>
        <v>0</v>
      </c>
      <c r="AK14" s="25">
        <f>IF(AJ14=0,0,VLOOKUP(LEFT(AJ14,3),Inndata!$B$21:$C$32,2,FALSE))</f>
        <v>0</v>
      </c>
      <c r="AL14" s="25">
        <f t="shared" si="21"/>
        <v>0</v>
      </c>
      <c r="AM14" s="23"/>
      <c r="AN14" s="124">
        <f>IF(AF14="Ja",Inndata!$F$17,IF(OR(AH14=0,AK14=0),0,(AL14-AI14)*12+(AK14-AH14)))</f>
        <v>0</v>
      </c>
      <c r="AO14" s="124">
        <f t="shared" si="22"/>
        <v>0</v>
      </c>
      <c r="AP14" s="46">
        <f t="shared" si="23"/>
        <v>0</v>
      </c>
      <c r="AQ14" s="23"/>
      <c r="AR14" s="48">
        <f t="shared" si="24"/>
        <v>0</v>
      </c>
      <c r="AT14" s="120"/>
      <c r="AV14" s="90"/>
      <c r="AW14" s="55"/>
      <c r="AX14" s="55"/>
      <c r="AY14" s="55"/>
      <c r="AZ14" s="55"/>
      <c r="BA14" s="55"/>
      <c r="BC14" s="81"/>
      <c r="BD14" s="84">
        <f t="shared" si="4"/>
        <v>0</v>
      </c>
      <c r="BE14" s="84">
        <f t="shared" si="5"/>
        <v>0</v>
      </c>
      <c r="BF14" s="84">
        <f t="shared" si="6"/>
        <v>0</v>
      </c>
      <c r="BG14" s="84">
        <f t="shared" si="7"/>
        <v>0</v>
      </c>
      <c r="BH14" s="84">
        <f t="shared" si="8"/>
        <v>0</v>
      </c>
    </row>
    <row r="15" spans="1:60" ht="17.399999999999999" customHeight="1" x14ac:dyDescent="0.4">
      <c r="B15" s="95"/>
      <c r="C15" s="95"/>
      <c r="D15" s="95"/>
      <c r="E15" s="13"/>
      <c r="F15" s="95"/>
      <c r="G15" s="95"/>
      <c r="H15" s="95"/>
      <c r="I15" s="14"/>
      <c r="J15" s="12"/>
      <c r="K15" s="8" t="s">
        <v>1</v>
      </c>
      <c r="L15" s="91">
        <f t="shared" si="9"/>
        <v>0</v>
      </c>
      <c r="M15" s="91">
        <f t="shared" si="10"/>
        <v>0</v>
      </c>
      <c r="N15" s="91">
        <f t="shared" si="11"/>
        <v>0</v>
      </c>
      <c r="O15" s="91">
        <f t="shared" si="12"/>
        <v>0</v>
      </c>
      <c r="P15" s="92">
        <f t="shared" si="13"/>
        <v>0</v>
      </c>
      <c r="Q15" s="92">
        <f t="shared" si="14"/>
        <v>0</v>
      </c>
      <c r="R15" s="92">
        <f t="shared" si="15"/>
        <v>0</v>
      </c>
      <c r="S15" s="93">
        <f t="shared" si="16"/>
        <v>0</v>
      </c>
      <c r="U15" s="95">
        <f t="shared" si="17"/>
        <v>0</v>
      </c>
      <c r="V15" s="23"/>
      <c r="W15" s="95">
        <f t="shared" si="0"/>
        <v>0</v>
      </c>
      <c r="X15" s="95">
        <f t="shared" si="0"/>
        <v>0</v>
      </c>
      <c r="Y15" s="95">
        <f>IF(W15="Elsykkel",10,VLOOKUP(X15,Inndata!$B$5:$D$9,3,FALSE))</f>
        <v>0</v>
      </c>
      <c r="Z15" s="23"/>
      <c r="AA15" s="95">
        <f t="shared" si="1"/>
        <v>0</v>
      </c>
      <c r="AB15" s="95">
        <f t="shared" si="18"/>
        <v>0</v>
      </c>
      <c r="AC15" s="23"/>
      <c r="AD15" s="95">
        <f t="shared" si="19"/>
        <v>0</v>
      </c>
      <c r="AE15" s="23"/>
      <c r="AF15" s="26">
        <f t="shared" si="2"/>
        <v>0</v>
      </c>
      <c r="AG15" s="26">
        <f t="shared" si="2"/>
        <v>0</v>
      </c>
      <c r="AH15" s="26">
        <f>IF(AG15=0,0,VLOOKUP(LEFT(AG15,3),Inndata!$B$21:$C$32,2,FALSE))</f>
        <v>0</v>
      </c>
      <c r="AI15" s="26">
        <f t="shared" si="20"/>
        <v>0</v>
      </c>
      <c r="AJ15" s="26">
        <f t="shared" si="3"/>
        <v>0</v>
      </c>
      <c r="AK15" s="26">
        <f>IF(AJ15=0,0,VLOOKUP(LEFT(AJ15,3),Inndata!$B$21:$C$32,2,FALSE))</f>
        <v>0</v>
      </c>
      <c r="AL15" s="26">
        <f t="shared" si="21"/>
        <v>0</v>
      </c>
      <c r="AM15" s="23"/>
      <c r="AN15" s="95">
        <f>IF(AF15="Ja",Inndata!$F$17,IF(OR(AH15=0,AK15=0),0,(AL15-AI15)*12+(AK15-AH15)))</f>
        <v>0</v>
      </c>
      <c r="AO15" s="95">
        <f t="shared" si="22"/>
        <v>0</v>
      </c>
      <c r="AP15" s="47">
        <f t="shared" si="23"/>
        <v>0</v>
      </c>
      <c r="AQ15" s="23"/>
      <c r="AR15" s="126">
        <f t="shared" si="24"/>
        <v>0</v>
      </c>
      <c r="AT15" s="120"/>
      <c r="AV15" s="73"/>
      <c r="AW15" s="73"/>
      <c r="AX15" s="73"/>
      <c r="AY15" s="73"/>
      <c r="AZ15" s="73"/>
      <c r="BA15" s="73"/>
      <c r="BC15" s="81"/>
      <c r="BD15" s="84">
        <f t="shared" si="4"/>
        <v>0</v>
      </c>
      <c r="BE15" s="84">
        <f t="shared" si="5"/>
        <v>0</v>
      </c>
      <c r="BF15" s="84">
        <f t="shared" si="6"/>
        <v>0</v>
      </c>
      <c r="BG15" s="84">
        <f t="shared" si="7"/>
        <v>0</v>
      </c>
      <c r="BH15" s="84">
        <f t="shared" si="8"/>
        <v>0</v>
      </c>
    </row>
    <row r="16" spans="1:60" ht="17.399999999999999" customHeight="1" x14ac:dyDescent="0.4">
      <c r="B16" s="124"/>
      <c r="C16" s="124"/>
      <c r="D16" s="124"/>
      <c r="E16" s="5"/>
      <c r="F16" s="124"/>
      <c r="G16" s="124"/>
      <c r="H16" s="124"/>
      <c r="I16" s="121"/>
      <c r="J16" s="125"/>
      <c r="K16" s="15" t="s">
        <v>1</v>
      </c>
      <c r="L16" s="91">
        <f t="shared" si="9"/>
        <v>0</v>
      </c>
      <c r="M16" s="91">
        <f t="shared" si="10"/>
        <v>0</v>
      </c>
      <c r="N16" s="91">
        <f t="shared" si="11"/>
        <v>0</v>
      </c>
      <c r="O16" s="91">
        <f t="shared" si="12"/>
        <v>0</v>
      </c>
      <c r="P16" s="92">
        <f t="shared" si="13"/>
        <v>0</v>
      </c>
      <c r="Q16" s="92">
        <f t="shared" si="14"/>
        <v>0</v>
      </c>
      <c r="R16" s="92">
        <f t="shared" si="15"/>
        <v>0</v>
      </c>
      <c r="S16" s="93">
        <f t="shared" si="16"/>
        <v>0</v>
      </c>
      <c r="U16" s="124">
        <f t="shared" si="17"/>
        <v>0</v>
      </c>
      <c r="V16" s="23"/>
      <c r="W16" s="124">
        <f t="shared" si="0"/>
        <v>0</v>
      </c>
      <c r="X16" s="124">
        <f t="shared" si="0"/>
        <v>0</v>
      </c>
      <c r="Y16" s="123">
        <f>IF(W16="Elsykkel",10,VLOOKUP(X16,Inndata!$B$5:$D$9,3,FALSE))</f>
        <v>0</v>
      </c>
      <c r="Z16" s="23"/>
      <c r="AA16" s="124">
        <f t="shared" si="1"/>
        <v>0</v>
      </c>
      <c r="AB16" s="124">
        <f t="shared" si="18"/>
        <v>0</v>
      </c>
      <c r="AC16" s="23"/>
      <c r="AD16" s="124">
        <f t="shared" si="19"/>
        <v>0</v>
      </c>
      <c r="AE16" s="23"/>
      <c r="AF16" s="25">
        <f t="shared" si="2"/>
        <v>0</v>
      </c>
      <c r="AG16" s="25">
        <f t="shared" si="2"/>
        <v>0</v>
      </c>
      <c r="AH16" s="25">
        <f>IF(AG16=0,0,VLOOKUP(LEFT(AG16,3),Inndata!$B$21:$C$32,2,FALSE))</f>
        <v>0</v>
      </c>
      <c r="AI16" s="25">
        <f t="shared" si="20"/>
        <v>0</v>
      </c>
      <c r="AJ16" s="27">
        <f t="shared" si="3"/>
        <v>0</v>
      </c>
      <c r="AK16" s="25">
        <f>IF(AJ16=0,0,VLOOKUP(LEFT(AJ16,3),Inndata!$B$21:$C$32,2,FALSE))</f>
        <v>0</v>
      </c>
      <c r="AL16" s="25">
        <f t="shared" si="21"/>
        <v>0</v>
      </c>
      <c r="AM16" s="23"/>
      <c r="AN16" s="124">
        <f>IF(AF16="Ja",Inndata!$F$17,IF(OR(AH16=0,AK16=0),0,(AL16-AI16)*12+(AK16-AH16)))</f>
        <v>0</v>
      </c>
      <c r="AO16" s="124">
        <f t="shared" si="22"/>
        <v>0</v>
      </c>
      <c r="AP16" s="46">
        <f t="shared" si="23"/>
        <v>0</v>
      </c>
      <c r="AQ16" s="23"/>
      <c r="AR16" s="48">
        <f t="shared" si="24"/>
        <v>0</v>
      </c>
      <c r="AT16" s="120"/>
      <c r="AV16" s="73"/>
      <c r="AW16" s="73"/>
      <c r="AX16" s="73"/>
      <c r="AY16" s="73"/>
      <c r="AZ16" s="73"/>
      <c r="BA16" s="73"/>
      <c r="BC16" s="81"/>
      <c r="BD16" s="84">
        <f t="shared" si="4"/>
        <v>0</v>
      </c>
      <c r="BE16" s="84">
        <f t="shared" si="5"/>
        <v>0</v>
      </c>
      <c r="BF16" s="84">
        <f t="shared" si="6"/>
        <v>0</v>
      </c>
      <c r="BG16" s="84">
        <f t="shared" si="7"/>
        <v>0</v>
      </c>
      <c r="BH16" s="84">
        <f t="shared" si="8"/>
        <v>0</v>
      </c>
    </row>
    <row r="17" spans="2:60" ht="17.399999999999999" customHeight="1" x14ac:dyDescent="0.4">
      <c r="B17" s="95"/>
      <c r="C17" s="95"/>
      <c r="D17" s="95"/>
      <c r="E17" s="13"/>
      <c r="F17" s="95"/>
      <c r="G17" s="95"/>
      <c r="H17" s="95"/>
      <c r="I17" s="14"/>
      <c r="J17" s="12"/>
      <c r="K17" s="8" t="s">
        <v>1</v>
      </c>
      <c r="L17" s="91">
        <f t="shared" si="9"/>
        <v>0</v>
      </c>
      <c r="M17" s="91">
        <f t="shared" si="10"/>
        <v>0</v>
      </c>
      <c r="N17" s="91">
        <f t="shared" si="11"/>
        <v>0</v>
      </c>
      <c r="O17" s="91">
        <f t="shared" si="12"/>
        <v>0</v>
      </c>
      <c r="P17" s="92">
        <f t="shared" si="13"/>
        <v>0</v>
      </c>
      <c r="Q17" s="92">
        <f t="shared" si="14"/>
        <v>0</v>
      </c>
      <c r="R17" s="92">
        <f t="shared" si="15"/>
        <v>0</v>
      </c>
      <c r="S17" s="93">
        <f t="shared" si="16"/>
        <v>0</v>
      </c>
      <c r="U17" s="95">
        <f t="shared" si="17"/>
        <v>0</v>
      </c>
      <c r="V17" s="23"/>
      <c r="W17" s="95">
        <f t="shared" si="0"/>
        <v>0</v>
      </c>
      <c r="X17" s="95">
        <f t="shared" si="0"/>
        <v>0</v>
      </c>
      <c r="Y17" s="95">
        <f>IF(W17="Elsykkel",10,VLOOKUP(X17,Inndata!$B$5:$D$9,3,FALSE))</f>
        <v>0</v>
      </c>
      <c r="Z17" s="23"/>
      <c r="AA17" s="95">
        <f t="shared" si="1"/>
        <v>0</v>
      </c>
      <c r="AB17" s="95">
        <f t="shared" si="18"/>
        <v>0</v>
      </c>
      <c r="AC17" s="23"/>
      <c r="AD17" s="95">
        <f t="shared" si="19"/>
        <v>0</v>
      </c>
      <c r="AE17" s="23"/>
      <c r="AF17" s="26">
        <f t="shared" si="2"/>
        <v>0</v>
      </c>
      <c r="AG17" s="26">
        <f t="shared" si="2"/>
        <v>0</v>
      </c>
      <c r="AH17" s="26">
        <f>IF(AG17=0,0,VLOOKUP(LEFT(AG17,3),Inndata!$B$21:$C$32,2,FALSE))</f>
        <v>0</v>
      </c>
      <c r="AI17" s="26">
        <f t="shared" si="20"/>
        <v>0</v>
      </c>
      <c r="AJ17" s="26">
        <f t="shared" si="3"/>
        <v>0</v>
      </c>
      <c r="AK17" s="26">
        <f>IF(AJ17=0,0,VLOOKUP(LEFT(AJ17,3),Inndata!$B$21:$C$32,2,FALSE))</f>
        <v>0</v>
      </c>
      <c r="AL17" s="26">
        <f t="shared" si="21"/>
        <v>0</v>
      </c>
      <c r="AM17" s="23"/>
      <c r="AN17" s="95">
        <f>IF(AF17="Ja",Inndata!$F$17,IF(OR(AH17=0,AK17=0),0,(AL17-AI17)*12+(AK17-AH17)))</f>
        <v>0</v>
      </c>
      <c r="AO17" s="95">
        <f t="shared" si="22"/>
        <v>0</v>
      </c>
      <c r="AP17" s="47">
        <f t="shared" si="23"/>
        <v>0</v>
      </c>
      <c r="AQ17" s="23"/>
      <c r="AR17" s="126">
        <f t="shared" si="24"/>
        <v>0</v>
      </c>
      <c r="AT17" s="120"/>
      <c r="AV17" s="73"/>
      <c r="AW17" s="73"/>
      <c r="AX17" s="73"/>
      <c r="AY17" s="73"/>
      <c r="AZ17" s="73"/>
      <c r="BA17" s="73"/>
      <c r="BC17" s="81"/>
      <c r="BD17" s="84">
        <f t="shared" si="4"/>
        <v>0</v>
      </c>
      <c r="BE17" s="84">
        <f t="shared" si="5"/>
        <v>0</v>
      </c>
      <c r="BF17" s="84">
        <f t="shared" si="6"/>
        <v>0</v>
      </c>
      <c r="BG17" s="84">
        <f t="shared" si="7"/>
        <v>0</v>
      </c>
      <c r="BH17" s="84">
        <f t="shared" si="8"/>
        <v>0</v>
      </c>
    </row>
    <row r="18" spans="2:60" ht="17.399999999999999" customHeight="1" x14ac:dyDescent="0.4">
      <c r="B18" s="124"/>
      <c r="C18" s="124"/>
      <c r="D18" s="124"/>
      <c r="E18" s="5"/>
      <c r="F18" s="124"/>
      <c r="G18" s="124"/>
      <c r="H18" s="124"/>
      <c r="I18" s="121"/>
      <c r="J18" s="125"/>
      <c r="K18" s="8" t="s">
        <v>1</v>
      </c>
      <c r="L18" s="91">
        <f t="shared" si="9"/>
        <v>0</v>
      </c>
      <c r="M18" s="91">
        <f t="shared" si="10"/>
        <v>0</v>
      </c>
      <c r="N18" s="91">
        <f t="shared" si="11"/>
        <v>0</v>
      </c>
      <c r="O18" s="91">
        <f t="shared" si="12"/>
        <v>0</v>
      </c>
      <c r="P18" s="92">
        <f t="shared" si="13"/>
        <v>0</v>
      </c>
      <c r="Q18" s="92">
        <f t="shared" si="14"/>
        <v>0</v>
      </c>
      <c r="R18" s="92">
        <f t="shared" si="15"/>
        <v>0</v>
      </c>
      <c r="S18" s="93">
        <f t="shared" si="16"/>
        <v>0</v>
      </c>
      <c r="U18" s="124">
        <f t="shared" si="17"/>
        <v>0</v>
      </c>
      <c r="V18" s="23"/>
      <c r="W18" s="124">
        <f t="shared" si="0"/>
        <v>0</v>
      </c>
      <c r="X18" s="124">
        <f t="shared" si="0"/>
        <v>0</v>
      </c>
      <c r="Y18" s="124">
        <f>IF(W18="Elsykkel",10,VLOOKUP(X18,Inndata!$B$5:$D$9,3,FALSE))</f>
        <v>0</v>
      </c>
      <c r="Z18" s="23"/>
      <c r="AA18" s="124">
        <f t="shared" si="1"/>
        <v>0</v>
      </c>
      <c r="AB18" s="124">
        <f t="shared" si="18"/>
        <v>0</v>
      </c>
      <c r="AC18" s="23"/>
      <c r="AD18" s="124">
        <f t="shared" si="19"/>
        <v>0</v>
      </c>
      <c r="AE18" s="23"/>
      <c r="AF18" s="25">
        <f t="shared" si="2"/>
        <v>0</v>
      </c>
      <c r="AG18" s="25">
        <f t="shared" si="2"/>
        <v>0</v>
      </c>
      <c r="AH18" s="25">
        <f>IF(AG18=0,0,VLOOKUP(LEFT(AG18,3),Inndata!$B$21:$C$32,2,FALSE))</f>
        <v>0</v>
      </c>
      <c r="AI18" s="25">
        <f t="shared" si="20"/>
        <v>0</v>
      </c>
      <c r="AJ18" s="25">
        <f t="shared" si="3"/>
        <v>0</v>
      </c>
      <c r="AK18" s="25">
        <f>IF(AJ18=0,0,VLOOKUP(LEFT(AJ18,3),Inndata!$B$21:$C$32,2,FALSE))</f>
        <v>0</v>
      </c>
      <c r="AL18" s="25">
        <f t="shared" si="21"/>
        <v>0</v>
      </c>
      <c r="AM18" s="23"/>
      <c r="AN18" s="124">
        <f>IF(AF18="Ja",Inndata!$F$17,IF(OR(AH18=0,AK18=0),0,(AL18-AI18)*12+(AK18-AH18)))</f>
        <v>0</v>
      </c>
      <c r="AO18" s="124">
        <f t="shared" si="22"/>
        <v>0</v>
      </c>
      <c r="AP18" s="46">
        <f t="shared" si="23"/>
        <v>0</v>
      </c>
      <c r="AQ18" s="23"/>
      <c r="AR18" s="48">
        <f t="shared" si="24"/>
        <v>0</v>
      </c>
      <c r="AT18" s="120"/>
      <c r="BC18" s="81"/>
      <c r="BD18" s="84">
        <f t="shared" si="4"/>
        <v>0</v>
      </c>
      <c r="BE18" s="84">
        <f t="shared" si="5"/>
        <v>0</v>
      </c>
      <c r="BF18" s="84">
        <f t="shared" si="6"/>
        <v>0</v>
      </c>
      <c r="BG18" s="84">
        <f t="shared" si="7"/>
        <v>0</v>
      </c>
      <c r="BH18" s="84">
        <f t="shared" si="8"/>
        <v>0</v>
      </c>
    </row>
    <row r="19" spans="2:60" ht="17.399999999999999" customHeight="1" x14ac:dyDescent="0.4">
      <c r="B19" s="95"/>
      <c r="C19" s="95"/>
      <c r="D19" s="95"/>
      <c r="E19" s="13"/>
      <c r="F19" s="95"/>
      <c r="G19" s="95"/>
      <c r="H19" s="95"/>
      <c r="I19" s="14"/>
      <c r="J19" s="12"/>
      <c r="K19" s="8" t="s">
        <v>1</v>
      </c>
      <c r="L19" s="91">
        <f t="shared" si="9"/>
        <v>0</v>
      </c>
      <c r="M19" s="91">
        <f t="shared" si="10"/>
        <v>0</v>
      </c>
      <c r="N19" s="91">
        <f t="shared" si="11"/>
        <v>0</v>
      </c>
      <c r="O19" s="91">
        <f t="shared" si="12"/>
        <v>0</v>
      </c>
      <c r="P19" s="92">
        <f t="shared" si="13"/>
        <v>0</v>
      </c>
      <c r="Q19" s="92">
        <f t="shared" si="14"/>
        <v>0</v>
      </c>
      <c r="R19" s="92">
        <f t="shared" si="15"/>
        <v>0</v>
      </c>
      <c r="S19" s="93">
        <f t="shared" si="16"/>
        <v>0</v>
      </c>
      <c r="U19" s="95">
        <f t="shared" si="17"/>
        <v>0</v>
      </c>
      <c r="V19" s="23"/>
      <c r="W19" s="95">
        <f t="shared" si="0"/>
        <v>0</v>
      </c>
      <c r="X19" s="95">
        <f t="shared" si="0"/>
        <v>0</v>
      </c>
      <c r="Y19" s="95">
        <f>IF(W19="Elsykkel",10,VLOOKUP(X19,Inndata!$B$5:$D$9,3,FALSE))</f>
        <v>0</v>
      </c>
      <c r="Z19" s="23"/>
      <c r="AA19" s="95">
        <f t="shared" si="1"/>
        <v>0</v>
      </c>
      <c r="AB19" s="95">
        <f t="shared" si="18"/>
        <v>0</v>
      </c>
      <c r="AC19" s="23"/>
      <c r="AD19" s="95">
        <f t="shared" si="19"/>
        <v>0</v>
      </c>
      <c r="AE19" s="23"/>
      <c r="AF19" s="26">
        <f t="shared" si="2"/>
        <v>0</v>
      </c>
      <c r="AG19" s="26">
        <f t="shared" si="2"/>
        <v>0</v>
      </c>
      <c r="AH19" s="26">
        <f>IF(AG19=0,0,VLOOKUP(LEFT(AG19,3),Inndata!$B$21:$C$32,2,FALSE))</f>
        <v>0</v>
      </c>
      <c r="AI19" s="26">
        <f t="shared" si="20"/>
        <v>0</v>
      </c>
      <c r="AJ19" s="26">
        <f t="shared" si="3"/>
        <v>0</v>
      </c>
      <c r="AK19" s="26">
        <f>IF(AJ19=0,0,VLOOKUP(LEFT(AJ19,3),Inndata!$B$21:$C$32,2,FALSE))</f>
        <v>0</v>
      </c>
      <c r="AL19" s="26">
        <f t="shared" si="21"/>
        <v>0</v>
      </c>
      <c r="AM19" s="23"/>
      <c r="AN19" s="95">
        <f>IF(AF19="Ja",Inndata!$F$17,IF(OR(AH19=0,AK19=0),0,(AL19-AI19)*12+(AK19-AH19)))</f>
        <v>0</v>
      </c>
      <c r="AO19" s="95">
        <f t="shared" si="22"/>
        <v>0</v>
      </c>
      <c r="AP19" s="47">
        <f t="shared" si="23"/>
        <v>0</v>
      </c>
      <c r="AQ19" s="23"/>
      <c r="AR19" s="126">
        <f t="shared" si="24"/>
        <v>0</v>
      </c>
      <c r="AT19" s="120"/>
      <c r="BC19" s="81"/>
      <c r="BD19" s="84">
        <f t="shared" si="4"/>
        <v>0</v>
      </c>
      <c r="BE19" s="84">
        <f t="shared" si="5"/>
        <v>0</v>
      </c>
      <c r="BF19" s="84">
        <f t="shared" si="6"/>
        <v>0</v>
      </c>
      <c r="BG19" s="84">
        <f t="shared" si="7"/>
        <v>0</v>
      </c>
      <c r="BH19" s="84">
        <f t="shared" si="8"/>
        <v>0</v>
      </c>
    </row>
    <row r="20" spans="2:60" ht="17.399999999999999" customHeight="1" x14ac:dyDescent="0.4">
      <c r="B20" s="124"/>
      <c r="C20" s="124"/>
      <c r="D20" s="124"/>
      <c r="E20" s="5"/>
      <c r="F20" s="124"/>
      <c r="G20" s="124"/>
      <c r="H20" s="124"/>
      <c r="I20" s="121"/>
      <c r="J20" s="125"/>
      <c r="K20" s="8" t="s">
        <v>1</v>
      </c>
      <c r="L20" s="91">
        <f t="shared" si="9"/>
        <v>0</v>
      </c>
      <c r="M20" s="91">
        <f t="shared" si="10"/>
        <v>0</v>
      </c>
      <c r="N20" s="91">
        <f t="shared" si="11"/>
        <v>0</v>
      </c>
      <c r="O20" s="91">
        <f t="shared" si="12"/>
        <v>0</v>
      </c>
      <c r="P20" s="92">
        <f t="shared" si="13"/>
        <v>0</v>
      </c>
      <c r="Q20" s="92">
        <f t="shared" si="14"/>
        <v>0</v>
      </c>
      <c r="R20" s="92">
        <f t="shared" si="15"/>
        <v>0</v>
      </c>
      <c r="S20" s="93">
        <f t="shared" si="16"/>
        <v>0</v>
      </c>
      <c r="U20" s="124">
        <f t="shared" si="17"/>
        <v>0</v>
      </c>
      <c r="V20" s="23"/>
      <c r="W20" s="124">
        <f t="shared" si="0"/>
        <v>0</v>
      </c>
      <c r="X20" s="124">
        <f t="shared" si="0"/>
        <v>0</v>
      </c>
      <c r="Y20" s="124">
        <f>IF(W20="Elsykkel",10,VLOOKUP(X20,Inndata!$B$5:$D$9,3,FALSE))</f>
        <v>0</v>
      </c>
      <c r="Z20" s="23"/>
      <c r="AA20" s="124">
        <f t="shared" si="1"/>
        <v>0</v>
      </c>
      <c r="AB20" s="124">
        <f t="shared" si="18"/>
        <v>0</v>
      </c>
      <c r="AC20" s="23"/>
      <c r="AD20" s="124">
        <f t="shared" si="19"/>
        <v>0</v>
      </c>
      <c r="AE20" s="23"/>
      <c r="AF20" s="25">
        <f t="shared" si="2"/>
        <v>0</v>
      </c>
      <c r="AG20" s="25">
        <f t="shared" si="2"/>
        <v>0</v>
      </c>
      <c r="AH20" s="25">
        <f>IF(AG20=0,0,VLOOKUP(LEFT(AG20,3),Inndata!$B$21:$C$32,2,FALSE))</f>
        <v>0</v>
      </c>
      <c r="AI20" s="25">
        <f t="shared" si="20"/>
        <v>0</v>
      </c>
      <c r="AJ20" s="25">
        <f t="shared" si="3"/>
        <v>0</v>
      </c>
      <c r="AK20" s="25">
        <f>IF(AJ20=0,0,VLOOKUP(LEFT(AJ20,3),Inndata!$B$21:$C$32,2,FALSE))</f>
        <v>0</v>
      </c>
      <c r="AL20" s="25">
        <f t="shared" si="21"/>
        <v>0</v>
      </c>
      <c r="AM20" s="23"/>
      <c r="AN20" s="124">
        <f>IF(AF20="Ja",Inndata!$F$17,IF(OR(AH20=0,AK20=0),0,(AL20-AI20)*12+(AK20-AH20)))</f>
        <v>0</v>
      </c>
      <c r="AO20" s="124">
        <f t="shared" si="22"/>
        <v>0</v>
      </c>
      <c r="AP20" s="46">
        <f t="shared" si="23"/>
        <v>0</v>
      </c>
      <c r="AQ20" s="23"/>
      <c r="AR20" s="48">
        <f t="shared" si="24"/>
        <v>0</v>
      </c>
      <c r="AT20" s="120"/>
      <c r="BC20" s="81"/>
      <c r="BD20" s="84">
        <f t="shared" si="4"/>
        <v>0</v>
      </c>
      <c r="BE20" s="84">
        <f t="shared" si="5"/>
        <v>0</v>
      </c>
      <c r="BF20" s="84">
        <f t="shared" si="6"/>
        <v>0</v>
      </c>
      <c r="BG20" s="84">
        <f t="shared" si="7"/>
        <v>0</v>
      </c>
      <c r="BH20" s="84">
        <f t="shared" si="8"/>
        <v>0</v>
      </c>
    </row>
    <row r="21" spans="2:60" ht="17.399999999999999" customHeight="1" x14ac:dyDescent="0.4">
      <c r="B21" s="95"/>
      <c r="C21" s="95"/>
      <c r="D21" s="95"/>
      <c r="E21" s="13"/>
      <c r="F21" s="95"/>
      <c r="G21" s="95"/>
      <c r="H21" s="95"/>
      <c r="I21" s="14"/>
      <c r="J21" s="12"/>
      <c r="K21" s="8" t="s">
        <v>1</v>
      </c>
      <c r="L21" s="91">
        <f t="shared" si="9"/>
        <v>0</v>
      </c>
      <c r="M21" s="91">
        <f t="shared" si="10"/>
        <v>0</v>
      </c>
      <c r="N21" s="91">
        <f t="shared" si="11"/>
        <v>0</v>
      </c>
      <c r="O21" s="91">
        <f t="shared" si="12"/>
        <v>0</v>
      </c>
      <c r="P21" s="92">
        <f t="shared" si="13"/>
        <v>0</v>
      </c>
      <c r="Q21" s="92">
        <f t="shared" si="14"/>
        <v>0</v>
      </c>
      <c r="R21" s="92">
        <f t="shared" si="15"/>
        <v>0</v>
      </c>
      <c r="S21" s="93">
        <f t="shared" si="16"/>
        <v>0</v>
      </c>
      <c r="U21" s="95">
        <f t="shared" si="17"/>
        <v>0</v>
      </c>
      <c r="V21" s="23"/>
      <c r="W21" s="95">
        <f t="shared" si="0"/>
        <v>0</v>
      </c>
      <c r="X21" s="95">
        <f t="shared" si="0"/>
        <v>0</v>
      </c>
      <c r="Y21" s="95">
        <f>IF(W21="Elsykkel",10,VLOOKUP(X21,Inndata!$B$5:$D$9,3,FALSE))</f>
        <v>0</v>
      </c>
      <c r="Z21" s="23"/>
      <c r="AA21" s="95">
        <f t="shared" si="1"/>
        <v>0</v>
      </c>
      <c r="AB21" s="95">
        <f t="shared" si="18"/>
        <v>0</v>
      </c>
      <c r="AC21" s="23"/>
      <c r="AD21" s="95">
        <f t="shared" si="19"/>
        <v>0</v>
      </c>
      <c r="AE21" s="23"/>
      <c r="AF21" s="26">
        <f t="shared" si="2"/>
        <v>0</v>
      </c>
      <c r="AG21" s="26">
        <f t="shared" si="2"/>
        <v>0</v>
      </c>
      <c r="AH21" s="26">
        <f>IF(AG21=0,0,VLOOKUP(LEFT(AG21,3),Inndata!$B$21:$C$32,2,FALSE))</f>
        <v>0</v>
      </c>
      <c r="AI21" s="26">
        <f t="shared" si="20"/>
        <v>0</v>
      </c>
      <c r="AJ21" s="26">
        <f t="shared" si="3"/>
        <v>0</v>
      </c>
      <c r="AK21" s="26">
        <f>IF(AJ21=0,0,VLOOKUP(LEFT(AJ21,3),Inndata!$B$21:$C$32,2,FALSE))</f>
        <v>0</v>
      </c>
      <c r="AL21" s="26">
        <f t="shared" si="21"/>
        <v>0</v>
      </c>
      <c r="AM21" s="23"/>
      <c r="AN21" s="95">
        <f>IF(AF21="Ja",Inndata!$F$17,IF(OR(AH21=0,AK21=0),0,(AL21-AI21)*12+(AK21-AH21)))</f>
        <v>0</v>
      </c>
      <c r="AO21" s="95">
        <f t="shared" si="22"/>
        <v>0</v>
      </c>
      <c r="AP21" s="47">
        <f t="shared" si="23"/>
        <v>0</v>
      </c>
      <c r="AQ21" s="23"/>
      <c r="AR21" s="126">
        <f t="shared" si="24"/>
        <v>0</v>
      </c>
      <c r="AT21" s="120"/>
      <c r="BC21" s="81"/>
      <c r="BD21" s="84">
        <f t="shared" si="4"/>
        <v>0</v>
      </c>
      <c r="BE21" s="84">
        <f t="shared" si="5"/>
        <v>0</v>
      </c>
      <c r="BF21" s="84">
        <f t="shared" si="6"/>
        <v>0</v>
      </c>
      <c r="BG21" s="84">
        <f t="shared" si="7"/>
        <v>0</v>
      </c>
      <c r="BH21" s="84">
        <f t="shared" si="8"/>
        <v>0</v>
      </c>
    </row>
    <row r="22" spans="2:60" ht="17.399999999999999" customHeight="1" x14ac:dyDescent="0.4">
      <c r="G22" s="151" t="s">
        <v>1</v>
      </c>
      <c r="H22" s="151"/>
      <c r="J22" s="29"/>
      <c r="K22" s="7"/>
      <c r="L22" s="29"/>
      <c r="AT22" s="120"/>
    </row>
    <row r="23" spans="2:60" ht="17.399999999999999" customHeight="1" x14ac:dyDescent="0.4">
      <c r="G23" s="30"/>
      <c r="J23" s="29"/>
      <c r="K23" s="7"/>
      <c r="L23" s="29"/>
      <c r="AM23" s="117"/>
      <c r="AN23" s="43"/>
      <c r="AO23" s="41" t="s">
        <v>47</v>
      </c>
      <c r="AR23" s="45" t="s">
        <v>61</v>
      </c>
      <c r="AT23" s="120"/>
    </row>
    <row r="24" spans="2:60" ht="17.399999999999999" customHeight="1" x14ac:dyDescent="0.4">
      <c r="C24" s="119"/>
      <c r="D24" s="71"/>
      <c r="E24" s="71"/>
      <c r="G24" s="30"/>
      <c r="J24" s="29"/>
      <c r="K24" s="7"/>
      <c r="L24" s="29"/>
      <c r="AN24" s="44"/>
      <c r="AO24" s="113">
        <f>SUM(AO12:AO21)</f>
        <v>0</v>
      </c>
      <c r="AR24" s="49">
        <f>SUM(AR12:AR21)</f>
        <v>0</v>
      </c>
      <c r="AT24" s="120"/>
    </row>
    <row r="25" spans="2:60" ht="17.399999999999999" customHeight="1" x14ac:dyDescent="0.4">
      <c r="C25" s="119"/>
      <c r="D25" s="71"/>
      <c r="E25" s="71"/>
      <c r="G25" s="30"/>
      <c r="J25" s="29"/>
      <c r="K25" s="7"/>
      <c r="L25" s="29"/>
      <c r="AT25" s="120"/>
    </row>
    <row r="26" spans="2:60" ht="17.399999999999999" customHeight="1" x14ac:dyDescent="0.4">
      <c r="C26" s="119"/>
      <c r="D26" s="71"/>
      <c r="E26" s="71"/>
      <c r="G26" s="30"/>
      <c r="J26" s="29"/>
      <c r="K26" s="7"/>
      <c r="L26" s="29"/>
      <c r="AT26" s="120"/>
    </row>
    <row r="27" spans="2:60" ht="17.399999999999999" customHeight="1" x14ac:dyDescent="0.4">
      <c r="C27" s="119"/>
      <c r="D27" s="71"/>
      <c r="E27" s="71"/>
      <c r="G27" s="30"/>
      <c r="J27" s="29"/>
      <c r="K27" s="7"/>
      <c r="L27" s="29"/>
      <c r="AT27" s="120"/>
    </row>
    <row r="28" spans="2:60" ht="17.399999999999999" customHeight="1" x14ac:dyDescent="0.4">
      <c r="G28" s="30"/>
      <c r="J28" s="29"/>
      <c r="K28" s="7"/>
      <c r="L28" s="29"/>
      <c r="AT28" s="120"/>
    </row>
    <row r="29" spans="2:60" ht="17.399999999999999" customHeight="1" x14ac:dyDescent="0.4">
      <c r="G29" s="30"/>
      <c r="J29" s="29"/>
      <c r="K29" s="7"/>
      <c r="L29" s="29"/>
      <c r="AT29" s="120"/>
    </row>
    <row r="30" spans="2:60" ht="17.399999999999999" customHeight="1" x14ac:dyDescent="0.4">
      <c r="AT30" s="120"/>
    </row>
    <row r="31" spans="2:60" ht="17.399999999999999" customHeight="1" x14ac:dyDescent="0.4">
      <c r="AT31" s="120"/>
    </row>
    <row r="32" spans="2:60" ht="17.399999999999999" customHeight="1" x14ac:dyDescent="0.4">
      <c r="AT32" s="120"/>
    </row>
    <row r="33" spans="46:46" ht="17.399999999999999" customHeight="1" x14ac:dyDescent="0.4">
      <c r="AT33" s="120"/>
    </row>
    <row r="34" spans="46:46" ht="17.399999999999999" customHeight="1" x14ac:dyDescent="0.4">
      <c r="AT34" s="118"/>
    </row>
    <row r="35" spans="46:46" ht="17.399999999999999" customHeight="1" x14ac:dyDescent="0.4">
      <c r="AT35" s="118"/>
    </row>
    <row r="36" spans="46:46" ht="17.399999999999999" customHeight="1" x14ac:dyDescent="0.4">
      <c r="AT36" s="118"/>
    </row>
  </sheetData>
  <mergeCells count="6">
    <mergeCell ref="G22:H22"/>
    <mergeCell ref="B3:J3"/>
    <mergeCell ref="C5:D5"/>
    <mergeCell ref="L8:S10"/>
    <mergeCell ref="BD10:BH10"/>
    <mergeCell ref="L11:S11"/>
  </mergeCells>
  <conditionalFormatting sqref="U12:U21">
    <cfRule type="expression" dxfId="62" priority="21">
      <formula>B12=0</formula>
    </cfRule>
  </conditionalFormatting>
  <conditionalFormatting sqref="W12:W21">
    <cfRule type="expression" dxfId="61" priority="20">
      <formula>C12=0</formula>
    </cfRule>
  </conditionalFormatting>
  <conditionalFormatting sqref="X12:X21">
    <cfRule type="expression" dxfId="60" priority="19">
      <formula>D12=0</formula>
    </cfRule>
  </conditionalFormatting>
  <conditionalFormatting sqref="Y12:Y21">
    <cfRule type="expression" dxfId="59" priority="18">
      <formula>W12=0</formula>
    </cfRule>
  </conditionalFormatting>
  <conditionalFormatting sqref="AA12:AA21">
    <cfRule type="expression" dxfId="58" priority="17">
      <formula>E12=0</formula>
    </cfRule>
  </conditionalFormatting>
  <conditionalFormatting sqref="AB12:AB21">
    <cfRule type="expression" dxfId="57" priority="16">
      <formula>AA12=0</formula>
    </cfRule>
  </conditionalFormatting>
  <conditionalFormatting sqref="AD12:AD21">
    <cfRule type="expression" dxfId="56" priority="15">
      <formula>W12=0</formula>
    </cfRule>
  </conditionalFormatting>
  <conditionalFormatting sqref="AF12:AF21">
    <cfRule type="expression" dxfId="55" priority="14">
      <formula>F12=0</formula>
    </cfRule>
  </conditionalFormatting>
  <conditionalFormatting sqref="AG12:AG21">
    <cfRule type="expression" dxfId="54" priority="13">
      <formula>G12=0</formula>
    </cfRule>
  </conditionalFormatting>
  <conditionalFormatting sqref="AH12:AI21">
    <cfRule type="expression" dxfId="53" priority="12">
      <formula>AG12=0</formula>
    </cfRule>
  </conditionalFormatting>
  <conditionalFormatting sqref="AJ12:AJ21">
    <cfRule type="expression" dxfId="52" priority="11">
      <formula>H12=0</formula>
    </cfRule>
  </conditionalFormatting>
  <conditionalFormatting sqref="AK12:AL21">
    <cfRule type="expression" dxfId="51" priority="10">
      <formula>AJ12=0</formula>
    </cfRule>
  </conditionalFormatting>
  <conditionalFormatting sqref="AR12:AR21">
    <cfRule type="expression" dxfId="50" priority="9">
      <formula>AF12=0</formula>
    </cfRule>
  </conditionalFormatting>
  <conditionalFormatting sqref="BD12:BH21 AW13:BA14 AW11:BA11">
    <cfRule type="cellIs" dxfId="49" priority="8" operator="equal">
      <formula>0</formula>
    </cfRule>
  </conditionalFormatting>
  <conditionalFormatting sqref="S12:S21">
    <cfRule type="containsText" dxfId="48" priority="5" operator="containsText" text="OK">
      <formula>NOT(ISERROR(SEARCH("OK",S12)))</formula>
    </cfRule>
    <cfRule type="containsText" dxfId="47" priority="6" operator="containsText" text="FEIL">
      <formula>NOT(ISERROR(SEARCH("FEIL",S12)))</formula>
    </cfRule>
    <cfRule type="cellIs" dxfId="46" priority="7" operator="equal">
      <formula>0</formula>
    </cfRule>
  </conditionalFormatting>
  <conditionalFormatting sqref="AN12:AN21">
    <cfRule type="expression" dxfId="45" priority="4">
      <formula>AF12=0</formula>
    </cfRule>
  </conditionalFormatting>
  <conditionalFormatting sqref="AO12:AO21">
    <cfRule type="expression" dxfId="44" priority="3">
      <formula>AF12=0</formula>
    </cfRule>
  </conditionalFormatting>
  <conditionalFormatting sqref="AP12:AP21">
    <cfRule type="expression" dxfId="43" priority="2">
      <formula>AF12=0</formula>
    </cfRule>
  </conditionalFormatting>
  <conditionalFormatting sqref="C5:D5">
    <cfRule type="containsText" dxfId="42" priority="1" operator="containsText" text="(Skriv inn navn på leverandør her)">
      <formula>NOT(ISERROR(SEARCH("(Skriv inn navn på leverandør her)",C5)))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Resultater</vt:lpstr>
      <vt:lpstr>Lev.1</vt:lpstr>
      <vt:lpstr>Lev.2</vt:lpstr>
      <vt:lpstr>Lev.3</vt:lpstr>
      <vt:lpstr>Lev.4</vt:lpstr>
      <vt:lpstr>Lev.5</vt:lpstr>
      <vt:lpstr>Lev.6</vt:lpstr>
      <vt:lpstr>Lev.7</vt:lpstr>
      <vt:lpstr>Lev.8</vt:lpstr>
      <vt:lpstr>Lev.9</vt:lpstr>
      <vt:lpstr>Lev.10</vt:lpstr>
      <vt:lpstr>Inndata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Rossebø</dc:creator>
  <cp:lastModifiedBy>Geir Rossebø</cp:lastModifiedBy>
  <dcterms:created xsi:type="dcterms:W3CDTF">2020-02-18T08:51:26Z</dcterms:created>
  <dcterms:modified xsi:type="dcterms:W3CDTF">2020-09-22T11:04:23Z</dcterms:modified>
</cp:coreProperties>
</file>