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Konsernservice\Samfunnsansvar\2. Miljø og klima\Miljøkrav til anskaffelsesveilederen\Transport\"/>
    </mc:Choice>
  </mc:AlternateContent>
  <bookViews>
    <workbookView xWindow="120" yWindow="60" windowWidth="22512" windowHeight="10092"/>
  </bookViews>
  <sheets>
    <sheet name="Resultater" sheetId="1" r:id="rId1"/>
    <sheet name="Lev.1" sheetId="2" r:id="rId2"/>
    <sheet name="Lev.2" sheetId="6" r:id="rId3"/>
    <sheet name="Lev.3" sheetId="12" r:id="rId4"/>
    <sheet name="Lev.4" sheetId="13" r:id="rId5"/>
    <sheet name="Lev.5" sheetId="8" r:id="rId6"/>
    <sheet name="Lev.6" sheetId="7" r:id="rId7"/>
    <sheet name="Lev.7" sheetId="11" r:id="rId8"/>
    <sheet name="Lev.8" sheetId="10" r:id="rId9"/>
    <sheet name="Lev.9" sheetId="9" r:id="rId10"/>
    <sheet name="Lev.10" sheetId="5" r:id="rId11"/>
    <sheet name="Inndata" sheetId="3" r:id="rId12"/>
  </sheets>
  <externalReferences>
    <externalReference r:id="rId13"/>
  </externalReferences>
  <definedNames>
    <definedName name="Teknologi">[1]Inndata!$N$8:$N$11</definedName>
  </definedNames>
  <calcPr calcId="162913"/>
</workbook>
</file>

<file path=xl/calcChain.xml><?xml version="1.0" encoding="utf-8"?>
<calcChain xmlns="http://schemas.openxmlformats.org/spreadsheetml/2006/main">
  <c r="D19" i="1" l="1"/>
  <c r="D18" i="1"/>
  <c r="D17" i="1"/>
  <c r="D16" i="1"/>
  <c r="D15" i="1"/>
  <c r="D14" i="1"/>
  <c r="D13" i="1"/>
  <c r="D12" i="1"/>
  <c r="D11" i="1"/>
  <c r="AA21" i="5"/>
  <c r="AB21" i="5" s="1"/>
  <c r="Y21" i="5"/>
  <c r="X21" i="5"/>
  <c r="U21" i="5"/>
  <c r="T21" i="5"/>
  <c r="V21" i="5" s="1"/>
  <c r="AD21" i="5" s="1"/>
  <c r="AF21" i="5" s="1"/>
  <c r="R21" i="5"/>
  <c r="N21" i="5"/>
  <c r="M21" i="5"/>
  <c r="L21" i="5"/>
  <c r="K21" i="5"/>
  <c r="J21" i="5"/>
  <c r="O21" i="5" s="1"/>
  <c r="P21" i="5" s="1"/>
  <c r="AA20" i="5"/>
  <c r="AB20" i="5" s="1"/>
  <c r="X20" i="5"/>
  <c r="Y20" i="5" s="1"/>
  <c r="U20" i="5"/>
  <c r="V20" i="5" s="1"/>
  <c r="T20" i="5"/>
  <c r="R20" i="5"/>
  <c r="N20" i="5"/>
  <c r="M20" i="5"/>
  <c r="L20" i="5"/>
  <c r="K20" i="5"/>
  <c r="O20" i="5" s="1"/>
  <c r="P20" i="5" s="1"/>
  <c r="J20" i="5"/>
  <c r="AB19" i="5"/>
  <c r="AA19" i="5"/>
  <c r="X19" i="5"/>
  <c r="Y19" i="5" s="1"/>
  <c r="V19" i="5"/>
  <c r="U19" i="5"/>
  <c r="T19" i="5"/>
  <c r="R19" i="5"/>
  <c r="N19" i="5"/>
  <c r="M19" i="5"/>
  <c r="L19" i="5"/>
  <c r="K19" i="5"/>
  <c r="J19" i="5"/>
  <c r="O19" i="5" s="1"/>
  <c r="P19" i="5" s="1"/>
  <c r="AB18" i="5"/>
  <c r="AA18" i="5"/>
  <c r="X18" i="5"/>
  <c r="Y18" i="5" s="1"/>
  <c r="U18" i="5"/>
  <c r="T18" i="5"/>
  <c r="V18" i="5" s="1"/>
  <c r="R18" i="5"/>
  <c r="N18" i="5"/>
  <c r="M18" i="5"/>
  <c r="L18" i="5"/>
  <c r="K18" i="5"/>
  <c r="J18" i="5"/>
  <c r="O18" i="5" s="1"/>
  <c r="P18" i="5" s="1"/>
  <c r="AA17" i="5"/>
  <c r="AB17" i="5" s="1"/>
  <c r="Y17" i="5"/>
  <c r="X17" i="5"/>
  <c r="U17" i="5"/>
  <c r="T17" i="5"/>
  <c r="V17" i="5" s="1"/>
  <c r="AD17" i="5" s="1"/>
  <c r="AF17" i="5" s="1"/>
  <c r="R17" i="5"/>
  <c r="N17" i="5"/>
  <c r="M17" i="5"/>
  <c r="L17" i="5"/>
  <c r="K17" i="5"/>
  <c r="J17" i="5"/>
  <c r="O17" i="5" s="1"/>
  <c r="P17" i="5" s="1"/>
  <c r="AA16" i="5"/>
  <c r="AB16" i="5" s="1"/>
  <c r="Y16" i="5"/>
  <c r="X16" i="5"/>
  <c r="U16" i="5"/>
  <c r="V16" i="5" s="1"/>
  <c r="T16" i="5"/>
  <c r="R16" i="5"/>
  <c r="N16" i="5"/>
  <c r="M16" i="5"/>
  <c r="L16" i="5"/>
  <c r="K16" i="5"/>
  <c r="O16" i="5" s="1"/>
  <c r="P16" i="5" s="1"/>
  <c r="J16" i="5"/>
  <c r="AB15" i="5"/>
  <c r="AA15" i="5"/>
  <c r="X15" i="5"/>
  <c r="Y15" i="5" s="1"/>
  <c r="V15" i="5"/>
  <c r="U15" i="5"/>
  <c r="T15" i="5"/>
  <c r="R15" i="5"/>
  <c r="N15" i="5"/>
  <c r="M15" i="5"/>
  <c r="L15" i="5"/>
  <c r="K15" i="5"/>
  <c r="O15" i="5" s="1"/>
  <c r="P15" i="5" s="1"/>
  <c r="J15" i="5"/>
  <c r="AB14" i="5"/>
  <c r="AA14" i="5"/>
  <c r="X14" i="5"/>
  <c r="Y14" i="5" s="1"/>
  <c r="U14" i="5"/>
  <c r="T14" i="5"/>
  <c r="V14" i="5" s="1"/>
  <c r="AD14" i="5" s="1"/>
  <c r="R14" i="5"/>
  <c r="AF14" i="5" s="1"/>
  <c r="N14" i="5"/>
  <c r="M14" i="5"/>
  <c r="L14" i="5"/>
  <c r="K14" i="5"/>
  <c r="J14" i="5"/>
  <c r="O14" i="5" s="1"/>
  <c r="P14" i="5" s="1"/>
  <c r="AA13" i="5"/>
  <c r="AB13" i="5" s="1"/>
  <c r="Y13" i="5"/>
  <c r="X13" i="5"/>
  <c r="U13" i="5"/>
  <c r="T13" i="5"/>
  <c r="V13" i="5" s="1"/>
  <c r="AD13" i="5" s="1"/>
  <c r="AF13" i="5" s="1"/>
  <c r="R13" i="5"/>
  <c r="N13" i="5"/>
  <c r="M13" i="5"/>
  <c r="L13" i="5"/>
  <c r="K13" i="5"/>
  <c r="J13" i="5"/>
  <c r="O13" i="5" s="1"/>
  <c r="P13" i="5" s="1"/>
  <c r="AA12" i="5"/>
  <c r="AB12" i="5" s="1"/>
  <c r="Y12" i="5"/>
  <c r="X12" i="5"/>
  <c r="U12" i="5"/>
  <c r="V12" i="5" s="1"/>
  <c r="AD12" i="5" s="1"/>
  <c r="AF12" i="5" s="1"/>
  <c r="T12" i="5"/>
  <c r="R12" i="5"/>
  <c r="R24" i="5" s="1"/>
  <c r="AF24" i="5" s="1"/>
  <c r="C24" i="5" s="1"/>
  <c r="N12" i="5"/>
  <c r="M12" i="5"/>
  <c r="L12" i="5"/>
  <c r="K12" i="5"/>
  <c r="O12" i="5" s="1"/>
  <c r="P12" i="5" s="1"/>
  <c r="J12" i="5"/>
  <c r="AA21" i="9"/>
  <c r="AB21" i="9" s="1"/>
  <c r="Y21" i="9"/>
  <c r="X21" i="9"/>
  <c r="U21" i="9"/>
  <c r="T21" i="9"/>
  <c r="V21" i="9" s="1"/>
  <c r="AD21" i="9" s="1"/>
  <c r="AF21" i="9" s="1"/>
  <c r="R21" i="9"/>
  <c r="N21" i="9"/>
  <c r="M21" i="9"/>
  <c r="L21" i="9"/>
  <c r="K21" i="9"/>
  <c r="J21" i="9"/>
  <c r="O21" i="9" s="1"/>
  <c r="P21" i="9" s="1"/>
  <c r="AA20" i="9"/>
  <c r="AB20" i="9" s="1"/>
  <c r="X20" i="9"/>
  <c r="Y20" i="9" s="1"/>
  <c r="U20" i="9"/>
  <c r="V20" i="9" s="1"/>
  <c r="T20" i="9"/>
  <c r="R20" i="9"/>
  <c r="N20" i="9"/>
  <c r="M20" i="9"/>
  <c r="L20" i="9"/>
  <c r="K20" i="9"/>
  <c r="O20" i="9" s="1"/>
  <c r="P20" i="9" s="1"/>
  <c r="J20" i="9"/>
  <c r="AB19" i="9"/>
  <c r="AA19" i="9"/>
  <c r="X19" i="9"/>
  <c r="Y19" i="9" s="1"/>
  <c r="V19" i="9"/>
  <c r="U19" i="9"/>
  <c r="T19" i="9"/>
  <c r="R19" i="9"/>
  <c r="N19" i="9"/>
  <c r="M19" i="9"/>
  <c r="L19" i="9"/>
  <c r="K19" i="9"/>
  <c r="J19" i="9"/>
  <c r="O19" i="9" s="1"/>
  <c r="P19" i="9" s="1"/>
  <c r="AA18" i="9"/>
  <c r="AB18" i="9" s="1"/>
  <c r="X18" i="9"/>
  <c r="Y18" i="9" s="1"/>
  <c r="U18" i="9"/>
  <c r="T18" i="9"/>
  <c r="V18" i="9" s="1"/>
  <c r="R18" i="9"/>
  <c r="N18" i="9"/>
  <c r="M18" i="9"/>
  <c r="L18" i="9"/>
  <c r="K18" i="9"/>
  <c r="J18" i="9"/>
  <c r="O18" i="9" s="1"/>
  <c r="P18" i="9" s="1"/>
  <c r="AA17" i="9"/>
  <c r="AB17" i="9" s="1"/>
  <c r="Y17" i="9"/>
  <c r="X17" i="9"/>
  <c r="U17" i="9"/>
  <c r="T17" i="9"/>
  <c r="V17" i="9" s="1"/>
  <c r="AD17" i="9" s="1"/>
  <c r="AF17" i="9" s="1"/>
  <c r="R17" i="9"/>
  <c r="N17" i="9"/>
  <c r="M17" i="9"/>
  <c r="L17" i="9"/>
  <c r="K17" i="9"/>
  <c r="J17" i="9"/>
  <c r="O17" i="9" s="1"/>
  <c r="P17" i="9" s="1"/>
  <c r="AA16" i="9"/>
  <c r="AB16" i="9" s="1"/>
  <c r="X16" i="9"/>
  <c r="Y16" i="9" s="1"/>
  <c r="U16" i="9"/>
  <c r="V16" i="9" s="1"/>
  <c r="T16" i="9"/>
  <c r="R16" i="9"/>
  <c r="N16" i="9"/>
  <c r="M16" i="9"/>
  <c r="L16" i="9"/>
  <c r="K16" i="9"/>
  <c r="O16" i="9" s="1"/>
  <c r="P16" i="9" s="1"/>
  <c r="J16" i="9"/>
  <c r="AB15" i="9"/>
  <c r="AA15" i="9"/>
  <c r="X15" i="9"/>
  <c r="Y15" i="9" s="1"/>
  <c r="V15" i="9"/>
  <c r="AD15" i="9" s="1"/>
  <c r="U15" i="9"/>
  <c r="T15" i="9"/>
  <c r="R15" i="9"/>
  <c r="N15" i="9"/>
  <c r="M15" i="9"/>
  <c r="L15" i="9"/>
  <c r="K15" i="9"/>
  <c r="J15" i="9"/>
  <c r="O15" i="9" s="1"/>
  <c r="P15" i="9" s="1"/>
  <c r="AA14" i="9"/>
  <c r="AB14" i="9" s="1"/>
  <c r="X14" i="9"/>
  <c r="Y14" i="9" s="1"/>
  <c r="U14" i="9"/>
  <c r="T14" i="9"/>
  <c r="V14" i="9" s="1"/>
  <c r="AD14" i="9" s="1"/>
  <c r="R14" i="9"/>
  <c r="N14" i="9"/>
  <c r="M14" i="9"/>
  <c r="L14" i="9"/>
  <c r="K14" i="9"/>
  <c r="J14" i="9"/>
  <c r="O14" i="9" s="1"/>
  <c r="P14" i="9" s="1"/>
  <c r="AA13" i="9"/>
  <c r="AB13" i="9" s="1"/>
  <c r="Y13" i="9"/>
  <c r="X13" i="9"/>
  <c r="U13" i="9"/>
  <c r="T13" i="9"/>
  <c r="V13" i="9" s="1"/>
  <c r="AD13" i="9" s="1"/>
  <c r="AF13" i="9" s="1"/>
  <c r="R13" i="9"/>
  <c r="N13" i="9"/>
  <c r="M13" i="9"/>
  <c r="L13" i="9"/>
  <c r="K13" i="9"/>
  <c r="J13" i="9"/>
  <c r="O13" i="9" s="1"/>
  <c r="P13" i="9" s="1"/>
  <c r="AA12" i="9"/>
  <c r="AB12" i="9" s="1"/>
  <c r="X12" i="9"/>
  <c r="Y12" i="9" s="1"/>
  <c r="U12" i="9"/>
  <c r="V12" i="9" s="1"/>
  <c r="AD12" i="9" s="1"/>
  <c r="T12" i="9"/>
  <c r="R12" i="9"/>
  <c r="N12" i="9"/>
  <c r="M12" i="9"/>
  <c r="L12" i="9"/>
  <c r="K12" i="9"/>
  <c r="O12" i="9" s="1"/>
  <c r="P12" i="9" s="1"/>
  <c r="J12" i="9"/>
  <c r="AA21" i="10"/>
  <c r="AB21" i="10" s="1"/>
  <c r="Y21" i="10"/>
  <c r="X21" i="10"/>
  <c r="U21" i="10"/>
  <c r="T21" i="10"/>
  <c r="V21" i="10" s="1"/>
  <c r="AD21" i="10" s="1"/>
  <c r="AF21" i="10" s="1"/>
  <c r="R21" i="10"/>
  <c r="N21" i="10"/>
  <c r="M21" i="10"/>
  <c r="L21" i="10"/>
  <c r="K21" i="10"/>
  <c r="J21" i="10"/>
  <c r="O21" i="10" s="1"/>
  <c r="P21" i="10" s="1"/>
  <c r="AA20" i="10"/>
  <c r="AB20" i="10" s="1"/>
  <c r="X20" i="10"/>
  <c r="Y20" i="10" s="1"/>
  <c r="U20" i="10"/>
  <c r="V20" i="10" s="1"/>
  <c r="T20" i="10"/>
  <c r="R20" i="10"/>
  <c r="N20" i="10"/>
  <c r="M20" i="10"/>
  <c r="L20" i="10"/>
  <c r="K20" i="10"/>
  <c r="O20" i="10" s="1"/>
  <c r="P20" i="10" s="1"/>
  <c r="J20" i="10"/>
  <c r="AB19" i="10"/>
  <c r="AA19" i="10"/>
  <c r="X19" i="10"/>
  <c r="Y19" i="10" s="1"/>
  <c r="V19" i="10"/>
  <c r="U19" i="10"/>
  <c r="T19" i="10"/>
  <c r="R19" i="10"/>
  <c r="N19" i="10"/>
  <c r="M19" i="10"/>
  <c r="L19" i="10"/>
  <c r="K19" i="10"/>
  <c r="J19" i="10"/>
  <c r="O19" i="10" s="1"/>
  <c r="P19" i="10" s="1"/>
  <c r="AA18" i="10"/>
  <c r="AB18" i="10" s="1"/>
  <c r="X18" i="10"/>
  <c r="Y18" i="10" s="1"/>
  <c r="U18" i="10"/>
  <c r="T18" i="10"/>
  <c r="V18" i="10" s="1"/>
  <c r="R18" i="10"/>
  <c r="N18" i="10"/>
  <c r="M18" i="10"/>
  <c r="L18" i="10"/>
  <c r="K18" i="10"/>
  <c r="J18" i="10"/>
  <c r="O18" i="10" s="1"/>
  <c r="P18" i="10" s="1"/>
  <c r="AA17" i="10"/>
  <c r="AB17" i="10" s="1"/>
  <c r="Y17" i="10"/>
  <c r="X17" i="10"/>
  <c r="U17" i="10"/>
  <c r="T17" i="10"/>
  <c r="V17" i="10" s="1"/>
  <c r="AD17" i="10" s="1"/>
  <c r="AF17" i="10" s="1"/>
  <c r="R17" i="10"/>
  <c r="N17" i="10"/>
  <c r="M17" i="10"/>
  <c r="L17" i="10"/>
  <c r="K17" i="10"/>
  <c r="J17" i="10"/>
  <c r="O17" i="10" s="1"/>
  <c r="P17" i="10" s="1"/>
  <c r="AA16" i="10"/>
  <c r="AB16" i="10" s="1"/>
  <c r="X16" i="10"/>
  <c r="Y16" i="10" s="1"/>
  <c r="U16" i="10"/>
  <c r="V16" i="10" s="1"/>
  <c r="T16" i="10"/>
  <c r="R16" i="10"/>
  <c r="N16" i="10"/>
  <c r="M16" i="10"/>
  <c r="L16" i="10"/>
  <c r="K16" i="10"/>
  <c r="O16" i="10" s="1"/>
  <c r="P16" i="10" s="1"/>
  <c r="J16" i="10"/>
  <c r="AB15" i="10"/>
  <c r="AA15" i="10"/>
  <c r="X15" i="10"/>
  <c r="Y15" i="10" s="1"/>
  <c r="V15" i="10"/>
  <c r="AD15" i="10" s="1"/>
  <c r="U15" i="10"/>
  <c r="T15" i="10"/>
  <c r="R15" i="10"/>
  <c r="N15" i="10"/>
  <c r="M15" i="10"/>
  <c r="L15" i="10"/>
  <c r="K15" i="10"/>
  <c r="J15" i="10"/>
  <c r="O15" i="10" s="1"/>
  <c r="P15" i="10" s="1"/>
  <c r="AB14" i="10"/>
  <c r="AA14" i="10"/>
  <c r="X14" i="10"/>
  <c r="Y14" i="10" s="1"/>
  <c r="U14" i="10"/>
  <c r="T14" i="10"/>
  <c r="V14" i="10" s="1"/>
  <c r="R14" i="10"/>
  <c r="N14" i="10"/>
  <c r="M14" i="10"/>
  <c r="L14" i="10"/>
  <c r="K14" i="10"/>
  <c r="J14" i="10"/>
  <c r="O14" i="10" s="1"/>
  <c r="P14" i="10" s="1"/>
  <c r="AA13" i="10"/>
  <c r="AB13" i="10" s="1"/>
  <c r="Y13" i="10"/>
  <c r="X13" i="10"/>
  <c r="U13" i="10"/>
  <c r="T13" i="10"/>
  <c r="V13" i="10" s="1"/>
  <c r="AD13" i="10" s="1"/>
  <c r="AF13" i="10" s="1"/>
  <c r="R13" i="10"/>
  <c r="N13" i="10"/>
  <c r="M13" i="10"/>
  <c r="L13" i="10"/>
  <c r="K13" i="10"/>
  <c r="J13" i="10"/>
  <c r="O13" i="10" s="1"/>
  <c r="P13" i="10" s="1"/>
  <c r="AA12" i="10"/>
  <c r="AB12" i="10" s="1"/>
  <c r="Y12" i="10"/>
  <c r="X12" i="10"/>
  <c r="U12" i="10"/>
  <c r="V12" i="10" s="1"/>
  <c r="T12" i="10"/>
  <c r="R12" i="10"/>
  <c r="R24" i="10" s="1"/>
  <c r="AF24" i="10" s="1"/>
  <c r="C24" i="10" s="1"/>
  <c r="N12" i="10"/>
  <c r="M12" i="10"/>
  <c r="L12" i="10"/>
  <c r="K12" i="10"/>
  <c r="O12" i="10" s="1"/>
  <c r="P12" i="10" s="1"/>
  <c r="J12" i="10"/>
  <c r="AA21" i="11"/>
  <c r="AB21" i="11" s="1"/>
  <c r="Y21" i="11"/>
  <c r="X21" i="11"/>
  <c r="U21" i="11"/>
  <c r="T21" i="11"/>
  <c r="V21" i="11" s="1"/>
  <c r="AD21" i="11" s="1"/>
  <c r="AF21" i="11" s="1"/>
  <c r="R21" i="11"/>
  <c r="N21" i="11"/>
  <c r="M21" i="11"/>
  <c r="L21" i="11"/>
  <c r="K21" i="11"/>
  <c r="J21" i="11"/>
  <c r="O21" i="11" s="1"/>
  <c r="P21" i="11" s="1"/>
  <c r="AA20" i="11"/>
  <c r="AB20" i="11" s="1"/>
  <c r="Y20" i="11"/>
  <c r="X20" i="11"/>
  <c r="U20" i="11"/>
  <c r="T20" i="11"/>
  <c r="V20" i="11" s="1"/>
  <c r="AD20" i="11" s="1"/>
  <c r="AF20" i="11" s="1"/>
  <c r="R20" i="11"/>
  <c r="N20" i="11"/>
  <c r="M20" i="11"/>
  <c r="L20" i="11"/>
  <c r="K20" i="11"/>
  <c r="O20" i="11" s="1"/>
  <c r="P20" i="11" s="1"/>
  <c r="J20" i="11"/>
  <c r="AB19" i="11"/>
  <c r="AA19" i="11"/>
  <c r="X19" i="11"/>
  <c r="Y19" i="11" s="1"/>
  <c r="V19" i="11"/>
  <c r="U19" i="11"/>
  <c r="T19" i="11"/>
  <c r="R19" i="11"/>
  <c r="N19" i="11"/>
  <c r="M19" i="11"/>
  <c r="L19" i="11"/>
  <c r="K19" i="11"/>
  <c r="O19" i="11" s="1"/>
  <c r="P19" i="11" s="1"/>
  <c r="J19" i="11"/>
  <c r="AB18" i="11"/>
  <c r="AA18" i="11"/>
  <c r="X18" i="11"/>
  <c r="Y18" i="11" s="1"/>
  <c r="AD18" i="11" s="1"/>
  <c r="V18" i="11"/>
  <c r="U18" i="11"/>
  <c r="T18" i="11"/>
  <c r="R18" i="11"/>
  <c r="AF18" i="11" s="1"/>
  <c r="N18" i="11"/>
  <c r="M18" i="11"/>
  <c r="L18" i="11"/>
  <c r="K18" i="11"/>
  <c r="J18" i="11"/>
  <c r="O18" i="11" s="1"/>
  <c r="P18" i="11" s="1"/>
  <c r="AA17" i="11"/>
  <c r="AB17" i="11" s="1"/>
  <c r="Y17" i="11"/>
  <c r="X17" i="11"/>
  <c r="U17" i="11"/>
  <c r="T17" i="11"/>
  <c r="V17" i="11" s="1"/>
  <c r="AD17" i="11" s="1"/>
  <c r="AF17" i="11" s="1"/>
  <c r="R17" i="11"/>
  <c r="N17" i="11"/>
  <c r="M17" i="11"/>
  <c r="L17" i="11"/>
  <c r="K17" i="11"/>
  <c r="J17" i="11"/>
  <c r="O17" i="11" s="1"/>
  <c r="P17" i="11" s="1"/>
  <c r="AA16" i="11"/>
  <c r="AB16" i="11" s="1"/>
  <c r="Y16" i="11"/>
  <c r="X16" i="11"/>
  <c r="U16" i="11"/>
  <c r="T16" i="11"/>
  <c r="V16" i="11" s="1"/>
  <c r="AD16" i="11" s="1"/>
  <c r="AF16" i="11" s="1"/>
  <c r="R16" i="11"/>
  <c r="O16" i="11"/>
  <c r="P16" i="11" s="1"/>
  <c r="N16" i="11"/>
  <c r="M16" i="11"/>
  <c r="L16" i="11"/>
  <c r="K16" i="11"/>
  <c r="J16" i="11"/>
  <c r="AB15" i="11"/>
  <c r="AA15" i="11"/>
  <c r="Y15" i="11"/>
  <c r="X15" i="11"/>
  <c r="V15" i="11"/>
  <c r="AD15" i="11" s="1"/>
  <c r="U15" i="11"/>
  <c r="T15" i="11"/>
  <c r="R15" i="11"/>
  <c r="AF15" i="11" s="1"/>
  <c r="N15" i="11"/>
  <c r="M15" i="11"/>
  <c r="L15" i="11"/>
  <c r="K15" i="11"/>
  <c r="O15" i="11" s="1"/>
  <c r="P15" i="11" s="1"/>
  <c r="J15" i="11"/>
  <c r="AB14" i="11"/>
  <c r="AA14" i="11"/>
  <c r="X14" i="11"/>
  <c r="Y14" i="11" s="1"/>
  <c r="AD14" i="11" s="1"/>
  <c r="V14" i="11"/>
  <c r="U14" i="11"/>
  <c r="T14" i="11"/>
  <c r="R14" i="11"/>
  <c r="AF14" i="11" s="1"/>
  <c r="N14" i="11"/>
  <c r="M14" i="11"/>
  <c r="L14" i="11"/>
  <c r="K14" i="11"/>
  <c r="O14" i="11" s="1"/>
  <c r="P14" i="11" s="1"/>
  <c r="J14" i="11"/>
  <c r="AB13" i="11"/>
  <c r="AA13" i="11"/>
  <c r="Y13" i="11"/>
  <c r="X13" i="11"/>
  <c r="U13" i="11"/>
  <c r="T13" i="11"/>
  <c r="V13" i="11" s="1"/>
  <c r="AD13" i="11" s="1"/>
  <c r="AF13" i="11" s="1"/>
  <c r="R13" i="11"/>
  <c r="N13" i="11"/>
  <c r="M13" i="11"/>
  <c r="L13" i="11"/>
  <c r="K13" i="11"/>
  <c r="J13" i="11"/>
  <c r="O13" i="11" s="1"/>
  <c r="P13" i="11" s="1"/>
  <c r="AA12" i="11"/>
  <c r="AB12" i="11" s="1"/>
  <c r="Y12" i="11"/>
  <c r="X12" i="11"/>
  <c r="U12" i="11"/>
  <c r="T12" i="11"/>
  <c r="V12" i="11" s="1"/>
  <c r="AD12" i="11" s="1"/>
  <c r="AF12" i="11" s="1"/>
  <c r="R12" i="11"/>
  <c r="R24" i="11" s="1"/>
  <c r="AF24" i="11" s="1"/>
  <c r="C24" i="11" s="1"/>
  <c r="N12" i="11"/>
  <c r="M12" i="11"/>
  <c r="L12" i="11"/>
  <c r="K12" i="11"/>
  <c r="O12" i="11" s="1"/>
  <c r="P12" i="11" s="1"/>
  <c r="J12" i="11"/>
  <c r="AA21" i="7"/>
  <c r="AB21" i="7" s="1"/>
  <c r="Y21" i="7"/>
  <c r="X21" i="7"/>
  <c r="U21" i="7"/>
  <c r="T21" i="7"/>
  <c r="V21" i="7" s="1"/>
  <c r="AD21" i="7" s="1"/>
  <c r="AF21" i="7" s="1"/>
  <c r="R21" i="7"/>
  <c r="N21" i="7"/>
  <c r="M21" i="7"/>
  <c r="L21" i="7"/>
  <c r="K21" i="7"/>
  <c r="J21" i="7"/>
  <c r="O21" i="7" s="1"/>
  <c r="P21" i="7" s="1"/>
  <c r="AA20" i="7"/>
  <c r="AB20" i="7" s="1"/>
  <c r="Y20" i="7"/>
  <c r="X20" i="7"/>
  <c r="U20" i="7"/>
  <c r="T20" i="7"/>
  <c r="V20" i="7" s="1"/>
  <c r="AD20" i="7" s="1"/>
  <c r="AF20" i="7" s="1"/>
  <c r="R20" i="7"/>
  <c r="N20" i="7"/>
  <c r="M20" i="7"/>
  <c r="L20" i="7"/>
  <c r="K20" i="7"/>
  <c r="O20" i="7" s="1"/>
  <c r="P20" i="7" s="1"/>
  <c r="J20" i="7"/>
  <c r="AB19" i="7"/>
  <c r="AA19" i="7"/>
  <c r="Y19" i="7"/>
  <c r="X19" i="7"/>
  <c r="V19" i="7"/>
  <c r="AD19" i="7" s="1"/>
  <c r="AF19" i="7" s="1"/>
  <c r="U19" i="7"/>
  <c r="T19" i="7"/>
  <c r="R19" i="7"/>
  <c r="N19" i="7"/>
  <c r="M19" i="7"/>
  <c r="L19" i="7"/>
  <c r="K19" i="7"/>
  <c r="O19" i="7" s="1"/>
  <c r="P19" i="7" s="1"/>
  <c r="J19" i="7"/>
  <c r="AB18" i="7"/>
  <c r="AA18" i="7"/>
  <c r="X18" i="7"/>
  <c r="Y18" i="7" s="1"/>
  <c r="AD18" i="7" s="1"/>
  <c r="V18" i="7"/>
  <c r="U18" i="7"/>
  <c r="T18" i="7"/>
  <c r="R18" i="7"/>
  <c r="AF18" i="7" s="1"/>
  <c r="N18" i="7"/>
  <c r="M18" i="7"/>
  <c r="L18" i="7"/>
  <c r="K18" i="7"/>
  <c r="O18" i="7" s="1"/>
  <c r="P18" i="7" s="1"/>
  <c r="J18" i="7"/>
  <c r="AB17" i="7"/>
  <c r="AA17" i="7"/>
  <c r="Y17" i="7"/>
  <c r="X17" i="7"/>
  <c r="U17" i="7"/>
  <c r="T17" i="7"/>
  <c r="V17" i="7" s="1"/>
  <c r="AD17" i="7" s="1"/>
  <c r="AF17" i="7" s="1"/>
  <c r="R17" i="7"/>
  <c r="N17" i="7"/>
  <c r="M17" i="7"/>
  <c r="L17" i="7"/>
  <c r="K17" i="7"/>
  <c r="J17" i="7"/>
  <c r="O17" i="7" s="1"/>
  <c r="P17" i="7" s="1"/>
  <c r="AA16" i="7"/>
  <c r="AB16" i="7" s="1"/>
  <c r="Y16" i="7"/>
  <c r="X16" i="7"/>
  <c r="U16" i="7"/>
  <c r="T16" i="7"/>
  <c r="V16" i="7" s="1"/>
  <c r="AD16" i="7" s="1"/>
  <c r="AF16" i="7" s="1"/>
  <c r="R16" i="7"/>
  <c r="N16" i="7"/>
  <c r="M16" i="7"/>
  <c r="L16" i="7"/>
  <c r="K16" i="7"/>
  <c r="O16" i="7" s="1"/>
  <c r="P16" i="7" s="1"/>
  <c r="J16" i="7"/>
  <c r="AB15" i="7"/>
  <c r="AA15" i="7"/>
  <c r="Y15" i="7"/>
  <c r="X15" i="7"/>
  <c r="V15" i="7"/>
  <c r="AD15" i="7" s="1"/>
  <c r="AF15" i="7" s="1"/>
  <c r="U15" i="7"/>
  <c r="T15" i="7"/>
  <c r="R15" i="7"/>
  <c r="N15" i="7"/>
  <c r="M15" i="7"/>
  <c r="L15" i="7"/>
  <c r="K15" i="7"/>
  <c r="O15" i="7" s="1"/>
  <c r="P15" i="7" s="1"/>
  <c r="J15" i="7"/>
  <c r="AB14" i="7"/>
  <c r="AA14" i="7"/>
  <c r="X14" i="7"/>
  <c r="Y14" i="7" s="1"/>
  <c r="AD14" i="7" s="1"/>
  <c r="V14" i="7"/>
  <c r="U14" i="7"/>
  <c r="T14" i="7"/>
  <c r="R14" i="7"/>
  <c r="AF14" i="7" s="1"/>
  <c r="N14" i="7"/>
  <c r="M14" i="7"/>
  <c r="L14" i="7"/>
  <c r="K14" i="7"/>
  <c r="O14" i="7" s="1"/>
  <c r="P14" i="7" s="1"/>
  <c r="J14" i="7"/>
  <c r="AB13" i="7"/>
  <c r="AA13" i="7"/>
  <c r="Y13" i="7"/>
  <c r="X13" i="7"/>
  <c r="U13" i="7"/>
  <c r="T13" i="7"/>
  <c r="V13" i="7" s="1"/>
  <c r="AD13" i="7" s="1"/>
  <c r="AF13" i="7" s="1"/>
  <c r="R13" i="7"/>
  <c r="N13" i="7"/>
  <c r="M13" i="7"/>
  <c r="L13" i="7"/>
  <c r="K13" i="7"/>
  <c r="J13" i="7"/>
  <c r="O13" i="7" s="1"/>
  <c r="P13" i="7" s="1"/>
  <c r="AA12" i="7"/>
  <c r="AB12" i="7" s="1"/>
  <c r="Y12" i="7"/>
  <c r="X12" i="7"/>
  <c r="U12" i="7"/>
  <c r="T12" i="7"/>
  <c r="V12" i="7" s="1"/>
  <c r="AD12" i="7" s="1"/>
  <c r="AF12" i="7" s="1"/>
  <c r="R12" i="7"/>
  <c r="R24" i="7" s="1"/>
  <c r="AF24" i="7" s="1"/>
  <c r="C24" i="7" s="1"/>
  <c r="N12" i="7"/>
  <c r="M12" i="7"/>
  <c r="L12" i="7"/>
  <c r="K12" i="7"/>
  <c r="O12" i="7" s="1"/>
  <c r="P12" i="7" s="1"/>
  <c r="J12" i="7"/>
  <c r="AA21" i="8"/>
  <c r="AB21" i="8" s="1"/>
  <c r="Y21" i="8"/>
  <c r="X21" i="8"/>
  <c r="U21" i="8"/>
  <c r="T21" i="8"/>
  <c r="V21" i="8" s="1"/>
  <c r="AD21" i="8" s="1"/>
  <c r="AF21" i="8" s="1"/>
  <c r="R21" i="8"/>
  <c r="N21" i="8"/>
  <c r="M21" i="8"/>
  <c r="L21" i="8"/>
  <c r="K21" i="8"/>
  <c r="J21" i="8"/>
  <c r="O21" i="8" s="1"/>
  <c r="P21" i="8" s="1"/>
  <c r="AA20" i="8"/>
  <c r="AB20" i="8" s="1"/>
  <c r="X20" i="8"/>
  <c r="Y20" i="8" s="1"/>
  <c r="U20" i="8"/>
  <c r="V20" i="8" s="1"/>
  <c r="T20" i="8"/>
  <c r="R20" i="8"/>
  <c r="N20" i="8"/>
  <c r="M20" i="8"/>
  <c r="L20" i="8"/>
  <c r="K20" i="8"/>
  <c r="O20" i="8" s="1"/>
  <c r="P20" i="8" s="1"/>
  <c r="J20" i="8"/>
  <c r="AB19" i="8"/>
  <c r="AA19" i="8"/>
  <c r="X19" i="8"/>
  <c r="Y19" i="8" s="1"/>
  <c r="V19" i="8"/>
  <c r="U19" i="8"/>
  <c r="T19" i="8"/>
  <c r="R19" i="8"/>
  <c r="N19" i="8"/>
  <c r="M19" i="8"/>
  <c r="L19" i="8"/>
  <c r="K19" i="8"/>
  <c r="J19" i="8"/>
  <c r="O19" i="8" s="1"/>
  <c r="P19" i="8" s="1"/>
  <c r="AA18" i="8"/>
  <c r="AB18" i="8" s="1"/>
  <c r="X18" i="8"/>
  <c r="Y18" i="8" s="1"/>
  <c r="U18" i="8"/>
  <c r="T18" i="8"/>
  <c r="V18" i="8" s="1"/>
  <c r="R18" i="8"/>
  <c r="N18" i="8"/>
  <c r="M18" i="8"/>
  <c r="L18" i="8"/>
  <c r="K18" i="8"/>
  <c r="J18" i="8"/>
  <c r="O18" i="8" s="1"/>
  <c r="P18" i="8" s="1"/>
  <c r="AA17" i="8"/>
  <c r="AB17" i="8" s="1"/>
  <c r="Y17" i="8"/>
  <c r="X17" i="8"/>
  <c r="U17" i="8"/>
  <c r="T17" i="8"/>
  <c r="V17" i="8" s="1"/>
  <c r="AD17" i="8" s="1"/>
  <c r="AF17" i="8" s="1"/>
  <c r="R17" i="8"/>
  <c r="N17" i="8"/>
  <c r="M17" i="8"/>
  <c r="L17" i="8"/>
  <c r="K17" i="8"/>
  <c r="J17" i="8"/>
  <c r="O17" i="8" s="1"/>
  <c r="P17" i="8" s="1"/>
  <c r="AA16" i="8"/>
  <c r="AB16" i="8" s="1"/>
  <c r="Y16" i="8"/>
  <c r="X16" i="8"/>
  <c r="U16" i="8"/>
  <c r="V16" i="8" s="1"/>
  <c r="T16" i="8"/>
  <c r="R16" i="8"/>
  <c r="N16" i="8"/>
  <c r="M16" i="8"/>
  <c r="L16" i="8"/>
  <c r="K16" i="8"/>
  <c r="O16" i="8" s="1"/>
  <c r="P16" i="8" s="1"/>
  <c r="J16" i="8"/>
  <c r="AB15" i="8"/>
  <c r="AA15" i="8"/>
  <c r="X15" i="8"/>
  <c r="Y15" i="8" s="1"/>
  <c r="V15" i="8"/>
  <c r="U15" i="8"/>
  <c r="T15" i="8"/>
  <c r="R15" i="8"/>
  <c r="N15" i="8"/>
  <c r="M15" i="8"/>
  <c r="L15" i="8"/>
  <c r="K15" i="8"/>
  <c r="O15" i="8" s="1"/>
  <c r="P15" i="8" s="1"/>
  <c r="J15" i="8"/>
  <c r="AB14" i="8"/>
  <c r="AA14" i="8"/>
  <c r="X14" i="8"/>
  <c r="Y14" i="8" s="1"/>
  <c r="U14" i="8"/>
  <c r="T14" i="8"/>
  <c r="V14" i="8" s="1"/>
  <c r="R14" i="8"/>
  <c r="N14" i="8"/>
  <c r="M14" i="8"/>
  <c r="L14" i="8"/>
  <c r="K14" i="8"/>
  <c r="J14" i="8"/>
  <c r="O14" i="8" s="1"/>
  <c r="P14" i="8" s="1"/>
  <c r="AA13" i="8"/>
  <c r="AB13" i="8" s="1"/>
  <c r="Y13" i="8"/>
  <c r="X13" i="8"/>
  <c r="U13" i="8"/>
  <c r="T13" i="8"/>
  <c r="V13" i="8" s="1"/>
  <c r="AD13" i="8" s="1"/>
  <c r="AF13" i="8" s="1"/>
  <c r="R13" i="8"/>
  <c r="N13" i="8"/>
  <c r="M13" i="8"/>
  <c r="L13" i="8"/>
  <c r="K13" i="8"/>
  <c r="J13" i="8"/>
  <c r="O13" i="8" s="1"/>
  <c r="P13" i="8" s="1"/>
  <c r="AA12" i="8"/>
  <c r="AB12" i="8" s="1"/>
  <c r="Y12" i="8"/>
  <c r="X12" i="8"/>
  <c r="U12" i="8"/>
  <c r="V12" i="8" s="1"/>
  <c r="T12" i="8"/>
  <c r="R12" i="8"/>
  <c r="R24" i="8" s="1"/>
  <c r="AF24" i="8" s="1"/>
  <c r="C24" i="8" s="1"/>
  <c r="N12" i="8"/>
  <c r="M12" i="8"/>
  <c r="L12" i="8"/>
  <c r="K12" i="8"/>
  <c r="O12" i="8" s="1"/>
  <c r="P12" i="8" s="1"/>
  <c r="J12" i="8"/>
  <c r="AA21" i="13"/>
  <c r="AB21" i="13" s="1"/>
  <c r="Y21" i="13"/>
  <c r="X21" i="13"/>
  <c r="U21" i="13"/>
  <c r="T21" i="13"/>
  <c r="V21" i="13" s="1"/>
  <c r="AD21" i="13" s="1"/>
  <c r="AF21" i="13" s="1"/>
  <c r="R21" i="13"/>
  <c r="N21" i="13"/>
  <c r="M21" i="13"/>
  <c r="L21" i="13"/>
  <c r="K21" i="13"/>
  <c r="J21" i="13"/>
  <c r="O21" i="13" s="1"/>
  <c r="P21" i="13" s="1"/>
  <c r="AA20" i="13"/>
  <c r="AB20" i="13" s="1"/>
  <c r="X20" i="13"/>
  <c r="Y20" i="13" s="1"/>
  <c r="U20" i="13"/>
  <c r="V20" i="13" s="1"/>
  <c r="T20" i="13"/>
  <c r="R20" i="13"/>
  <c r="N20" i="13"/>
  <c r="M20" i="13"/>
  <c r="L20" i="13"/>
  <c r="K20" i="13"/>
  <c r="O20" i="13" s="1"/>
  <c r="P20" i="13" s="1"/>
  <c r="J20" i="13"/>
  <c r="AB19" i="13"/>
  <c r="AA19" i="13"/>
  <c r="X19" i="13"/>
  <c r="Y19" i="13" s="1"/>
  <c r="V19" i="13"/>
  <c r="U19" i="13"/>
  <c r="T19" i="13"/>
  <c r="R19" i="13"/>
  <c r="N19" i="13"/>
  <c r="M19" i="13"/>
  <c r="L19" i="13"/>
  <c r="K19" i="13"/>
  <c r="J19" i="13"/>
  <c r="O19" i="13" s="1"/>
  <c r="P19" i="13" s="1"/>
  <c r="AA18" i="13"/>
  <c r="AB18" i="13" s="1"/>
  <c r="X18" i="13"/>
  <c r="Y18" i="13" s="1"/>
  <c r="U18" i="13"/>
  <c r="T18" i="13"/>
  <c r="V18" i="13" s="1"/>
  <c r="AD18" i="13" s="1"/>
  <c r="R18" i="13"/>
  <c r="N18" i="13"/>
  <c r="M18" i="13"/>
  <c r="L18" i="13"/>
  <c r="K18" i="13"/>
  <c r="J18" i="13"/>
  <c r="O18" i="13" s="1"/>
  <c r="P18" i="13" s="1"/>
  <c r="AA17" i="13"/>
  <c r="AB17" i="13" s="1"/>
  <c r="Y17" i="13"/>
  <c r="X17" i="13"/>
  <c r="U17" i="13"/>
  <c r="T17" i="13"/>
  <c r="V17" i="13" s="1"/>
  <c r="AD17" i="13" s="1"/>
  <c r="AF17" i="13" s="1"/>
  <c r="R17" i="13"/>
  <c r="N17" i="13"/>
  <c r="M17" i="13"/>
  <c r="L17" i="13"/>
  <c r="K17" i="13"/>
  <c r="J17" i="13"/>
  <c r="O17" i="13" s="1"/>
  <c r="P17" i="13" s="1"/>
  <c r="AA16" i="13"/>
  <c r="AB16" i="13" s="1"/>
  <c r="X16" i="13"/>
  <c r="Y16" i="13" s="1"/>
  <c r="U16" i="13"/>
  <c r="V16" i="13" s="1"/>
  <c r="T16" i="13"/>
  <c r="R16" i="13"/>
  <c r="N16" i="13"/>
  <c r="M16" i="13"/>
  <c r="L16" i="13"/>
  <c r="K16" i="13"/>
  <c r="O16" i="13" s="1"/>
  <c r="P16" i="13" s="1"/>
  <c r="J16" i="13"/>
  <c r="AB15" i="13"/>
  <c r="AA15" i="13"/>
  <c r="X15" i="13"/>
  <c r="Y15" i="13" s="1"/>
  <c r="V15" i="13"/>
  <c r="AD15" i="13" s="1"/>
  <c r="U15" i="13"/>
  <c r="T15" i="13"/>
  <c r="R15" i="13"/>
  <c r="N15" i="13"/>
  <c r="M15" i="13"/>
  <c r="L15" i="13"/>
  <c r="K15" i="13"/>
  <c r="J15" i="13"/>
  <c r="O15" i="13" s="1"/>
  <c r="P15" i="13" s="1"/>
  <c r="AA14" i="13"/>
  <c r="AB14" i="13" s="1"/>
  <c r="X14" i="13"/>
  <c r="Y14" i="13" s="1"/>
  <c r="U14" i="13"/>
  <c r="T14" i="13"/>
  <c r="V14" i="13" s="1"/>
  <c r="AD14" i="13" s="1"/>
  <c r="R14" i="13"/>
  <c r="N14" i="13"/>
  <c r="M14" i="13"/>
  <c r="L14" i="13"/>
  <c r="K14" i="13"/>
  <c r="J14" i="13"/>
  <c r="O14" i="13" s="1"/>
  <c r="P14" i="13" s="1"/>
  <c r="AA13" i="13"/>
  <c r="AB13" i="13" s="1"/>
  <c r="Y13" i="13"/>
  <c r="X13" i="13"/>
  <c r="U13" i="13"/>
  <c r="T13" i="13"/>
  <c r="V13" i="13" s="1"/>
  <c r="AD13" i="13" s="1"/>
  <c r="AF13" i="13" s="1"/>
  <c r="R13" i="13"/>
  <c r="N13" i="13"/>
  <c r="M13" i="13"/>
  <c r="L13" i="13"/>
  <c r="K13" i="13"/>
  <c r="J13" i="13"/>
  <c r="O13" i="13" s="1"/>
  <c r="P13" i="13" s="1"/>
  <c r="AA12" i="13"/>
  <c r="AB12" i="13" s="1"/>
  <c r="X12" i="13"/>
  <c r="Y12" i="13" s="1"/>
  <c r="U12" i="13"/>
  <c r="V12" i="13" s="1"/>
  <c r="AD12" i="13" s="1"/>
  <c r="T12" i="13"/>
  <c r="R12" i="13"/>
  <c r="N12" i="13"/>
  <c r="M12" i="13"/>
  <c r="L12" i="13"/>
  <c r="K12" i="13"/>
  <c r="O12" i="13" s="1"/>
  <c r="P12" i="13" s="1"/>
  <c r="J12" i="13"/>
  <c r="AA21" i="12"/>
  <c r="AB21" i="12" s="1"/>
  <c r="Y21" i="12"/>
  <c r="X21" i="12"/>
  <c r="U21" i="12"/>
  <c r="T21" i="12"/>
  <c r="V21" i="12" s="1"/>
  <c r="AD21" i="12" s="1"/>
  <c r="AF21" i="12" s="1"/>
  <c r="R21" i="12"/>
  <c r="N21" i="12"/>
  <c r="M21" i="12"/>
  <c r="L21" i="12"/>
  <c r="K21" i="12"/>
  <c r="J21" i="12"/>
  <c r="O21" i="12" s="1"/>
  <c r="P21" i="12" s="1"/>
  <c r="AA20" i="12"/>
  <c r="AB20" i="12" s="1"/>
  <c r="X20" i="12"/>
  <c r="Y20" i="12" s="1"/>
  <c r="U20" i="12"/>
  <c r="V20" i="12" s="1"/>
  <c r="T20" i="12"/>
  <c r="R20" i="12"/>
  <c r="N20" i="12"/>
  <c r="M20" i="12"/>
  <c r="L20" i="12"/>
  <c r="K20" i="12"/>
  <c r="O20" i="12" s="1"/>
  <c r="P20" i="12" s="1"/>
  <c r="J20" i="12"/>
  <c r="AB19" i="12"/>
  <c r="AA19" i="12"/>
  <c r="X19" i="12"/>
  <c r="Y19" i="12" s="1"/>
  <c r="V19" i="12"/>
  <c r="U19" i="12"/>
  <c r="T19" i="12"/>
  <c r="R19" i="12"/>
  <c r="N19" i="12"/>
  <c r="M19" i="12"/>
  <c r="L19" i="12"/>
  <c r="K19" i="12"/>
  <c r="O19" i="12" s="1"/>
  <c r="P19" i="12" s="1"/>
  <c r="J19" i="12"/>
  <c r="AB18" i="12"/>
  <c r="AA18" i="12"/>
  <c r="X18" i="12"/>
  <c r="Y18" i="12" s="1"/>
  <c r="U18" i="12"/>
  <c r="T18" i="12"/>
  <c r="V18" i="12" s="1"/>
  <c r="R18" i="12"/>
  <c r="N18" i="12"/>
  <c r="M18" i="12"/>
  <c r="L18" i="12"/>
  <c r="K18" i="12"/>
  <c r="J18" i="12"/>
  <c r="O18" i="12" s="1"/>
  <c r="P18" i="12" s="1"/>
  <c r="AA17" i="12"/>
  <c r="AB17" i="12" s="1"/>
  <c r="Y17" i="12"/>
  <c r="X17" i="12"/>
  <c r="U17" i="12"/>
  <c r="T17" i="12"/>
  <c r="V17" i="12" s="1"/>
  <c r="AD17" i="12" s="1"/>
  <c r="AF17" i="12" s="1"/>
  <c r="R17" i="12"/>
  <c r="N17" i="12"/>
  <c r="M17" i="12"/>
  <c r="L17" i="12"/>
  <c r="K17" i="12"/>
  <c r="J17" i="12"/>
  <c r="O17" i="12" s="1"/>
  <c r="P17" i="12" s="1"/>
  <c r="AA16" i="12"/>
  <c r="AB16" i="12" s="1"/>
  <c r="Y16" i="12"/>
  <c r="X16" i="12"/>
  <c r="U16" i="12"/>
  <c r="V16" i="12" s="1"/>
  <c r="T16" i="12"/>
  <c r="R16" i="12"/>
  <c r="N16" i="12"/>
  <c r="M16" i="12"/>
  <c r="L16" i="12"/>
  <c r="K16" i="12"/>
  <c r="O16" i="12" s="1"/>
  <c r="P16" i="12" s="1"/>
  <c r="J16" i="12"/>
  <c r="AB15" i="12"/>
  <c r="AA15" i="12"/>
  <c r="X15" i="12"/>
  <c r="Y15" i="12" s="1"/>
  <c r="V15" i="12"/>
  <c r="U15" i="12"/>
  <c r="T15" i="12"/>
  <c r="R15" i="12"/>
  <c r="N15" i="12"/>
  <c r="M15" i="12"/>
  <c r="L15" i="12"/>
  <c r="K15" i="12"/>
  <c r="O15" i="12" s="1"/>
  <c r="P15" i="12" s="1"/>
  <c r="J15" i="12"/>
  <c r="AB14" i="12"/>
  <c r="AA14" i="12"/>
  <c r="X14" i="12"/>
  <c r="Y14" i="12" s="1"/>
  <c r="U14" i="12"/>
  <c r="T14" i="12"/>
  <c r="V14" i="12" s="1"/>
  <c r="AD14" i="12" s="1"/>
  <c r="R14" i="12"/>
  <c r="AF14" i="12" s="1"/>
  <c r="N14" i="12"/>
  <c r="M14" i="12"/>
  <c r="L14" i="12"/>
  <c r="K14" i="12"/>
  <c r="J14" i="12"/>
  <c r="O14" i="12" s="1"/>
  <c r="P14" i="12" s="1"/>
  <c r="AA13" i="12"/>
  <c r="AB13" i="12" s="1"/>
  <c r="Y13" i="12"/>
  <c r="X13" i="12"/>
  <c r="U13" i="12"/>
  <c r="T13" i="12"/>
  <c r="V13" i="12" s="1"/>
  <c r="AD13" i="12" s="1"/>
  <c r="AF13" i="12" s="1"/>
  <c r="R13" i="12"/>
  <c r="N13" i="12"/>
  <c r="M13" i="12"/>
  <c r="L13" i="12"/>
  <c r="K13" i="12"/>
  <c r="J13" i="12"/>
  <c r="O13" i="12" s="1"/>
  <c r="P13" i="12" s="1"/>
  <c r="AA12" i="12"/>
  <c r="AB12" i="12" s="1"/>
  <c r="Y12" i="12"/>
  <c r="X12" i="12"/>
  <c r="U12" i="12"/>
  <c r="V12" i="12" s="1"/>
  <c r="AD12" i="12" s="1"/>
  <c r="AF12" i="12" s="1"/>
  <c r="T12" i="12"/>
  <c r="R12" i="12"/>
  <c r="R24" i="12" s="1"/>
  <c r="AF24" i="12" s="1"/>
  <c r="C24" i="12" s="1"/>
  <c r="N12" i="12"/>
  <c r="M12" i="12"/>
  <c r="L12" i="12"/>
  <c r="K12" i="12"/>
  <c r="O12" i="12" s="1"/>
  <c r="P12" i="12" s="1"/>
  <c r="J12" i="12"/>
  <c r="AA21" i="6"/>
  <c r="AB21" i="6" s="1"/>
  <c r="Y21" i="6"/>
  <c r="X21" i="6"/>
  <c r="U21" i="6"/>
  <c r="T21" i="6"/>
  <c r="V21" i="6" s="1"/>
  <c r="AD21" i="6" s="1"/>
  <c r="AF21" i="6" s="1"/>
  <c r="R21" i="6"/>
  <c r="N21" i="6"/>
  <c r="M21" i="6"/>
  <c r="L21" i="6"/>
  <c r="K21" i="6"/>
  <c r="J21" i="6"/>
  <c r="O21" i="6" s="1"/>
  <c r="P21" i="6" s="1"/>
  <c r="AA20" i="6"/>
  <c r="AB20" i="6" s="1"/>
  <c r="Y20" i="6"/>
  <c r="X20" i="6"/>
  <c r="U20" i="6"/>
  <c r="V20" i="6" s="1"/>
  <c r="T20" i="6"/>
  <c r="R20" i="6"/>
  <c r="N20" i="6"/>
  <c r="M20" i="6"/>
  <c r="L20" i="6"/>
  <c r="K20" i="6"/>
  <c r="O20" i="6" s="1"/>
  <c r="P20" i="6" s="1"/>
  <c r="J20" i="6"/>
  <c r="AB19" i="6"/>
  <c r="AA19" i="6"/>
  <c r="X19" i="6"/>
  <c r="Y19" i="6" s="1"/>
  <c r="V19" i="6"/>
  <c r="U19" i="6"/>
  <c r="T19" i="6"/>
  <c r="R19" i="6"/>
  <c r="N19" i="6"/>
  <c r="M19" i="6"/>
  <c r="L19" i="6"/>
  <c r="K19" i="6"/>
  <c r="O19" i="6" s="1"/>
  <c r="P19" i="6" s="1"/>
  <c r="J19" i="6"/>
  <c r="AB18" i="6"/>
  <c r="AA18" i="6"/>
  <c r="X18" i="6"/>
  <c r="Y18" i="6" s="1"/>
  <c r="U18" i="6"/>
  <c r="T18" i="6"/>
  <c r="V18" i="6" s="1"/>
  <c r="AD18" i="6" s="1"/>
  <c r="R18" i="6"/>
  <c r="AF18" i="6" s="1"/>
  <c r="N18" i="6"/>
  <c r="M18" i="6"/>
  <c r="L18" i="6"/>
  <c r="K18" i="6"/>
  <c r="J18" i="6"/>
  <c r="O18" i="6" s="1"/>
  <c r="P18" i="6" s="1"/>
  <c r="AA17" i="6"/>
  <c r="AB17" i="6" s="1"/>
  <c r="Y17" i="6"/>
  <c r="X17" i="6"/>
  <c r="U17" i="6"/>
  <c r="T17" i="6"/>
  <c r="V17" i="6" s="1"/>
  <c r="AD17" i="6" s="1"/>
  <c r="AF17" i="6" s="1"/>
  <c r="R17" i="6"/>
  <c r="N17" i="6"/>
  <c r="M17" i="6"/>
  <c r="L17" i="6"/>
  <c r="K17" i="6"/>
  <c r="J17" i="6"/>
  <c r="O17" i="6" s="1"/>
  <c r="P17" i="6" s="1"/>
  <c r="AA16" i="6"/>
  <c r="AB16" i="6" s="1"/>
  <c r="Y16" i="6"/>
  <c r="X16" i="6"/>
  <c r="U16" i="6"/>
  <c r="V16" i="6" s="1"/>
  <c r="AD16" i="6" s="1"/>
  <c r="AF16" i="6" s="1"/>
  <c r="T16" i="6"/>
  <c r="R16" i="6"/>
  <c r="N16" i="6"/>
  <c r="M16" i="6"/>
  <c r="L16" i="6"/>
  <c r="K16" i="6"/>
  <c r="O16" i="6" s="1"/>
  <c r="P16" i="6" s="1"/>
  <c r="J16" i="6"/>
  <c r="AB15" i="6"/>
  <c r="AA15" i="6"/>
  <c r="X15" i="6"/>
  <c r="Y15" i="6" s="1"/>
  <c r="V15" i="6"/>
  <c r="AD15" i="6" s="1"/>
  <c r="U15" i="6"/>
  <c r="T15" i="6"/>
  <c r="R15" i="6"/>
  <c r="N15" i="6"/>
  <c r="M15" i="6"/>
  <c r="L15" i="6"/>
  <c r="K15" i="6"/>
  <c r="O15" i="6" s="1"/>
  <c r="P15" i="6" s="1"/>
  <c r="J15" i="6"/>
  <c r="AB14" i="6"/>
  <c r="AA14" i="6"/>
  <c r="X14" i="6"/>
  <c r="Y14" i="6" s="1"/>
  <c r="U14" i="6"/>
  <c r="T14" i="6"/>
  <c r="V14" i="6" s="1"/>
  <c r="AD14" i="6" s="1"/>
  <c r="R14" i="6"/>
  <c r="N14" i="6"/>
  <c r="M14" i="6"/>
  <c r="L14" i="6"/>
  <c r="K14" i="6"/>
  <c r="J14" i="6"/>
  <c r="O14" i="6" s="1"/>
  <c r="P14" i="6" s="1"/>
  <c r="AA13" i="6"/>
  <c r="AB13" i="6" s="1"/>
  <c r="Y13" i="6"/>
  <c r="X13" i="6"/>
  <c r="U13" i="6"/>
  <c r="T13" i="6"/>
  <c r="V13" i="6" s="1"/>
  <c r="AD13" i="6" s="1"/>
  <c r="AF13" i="6" s="1"/>
  <c r="R13" i="6"/>
  <c r="N13" i="6"/>
  <c r="M13" i="6"/>
  <c r="L13" i="6"/>
  <c r="K13" i="6"/>
  <c r="J13" i="6"/>
  <c r="O13" i="6" s="1"/>
  <c r="P13" i="6" s="1"/>
  <c r="AA12" i="6"/>
  <c r="AB12" i="6" s="1"/>
  <c r="Y12" i="6"/>
  <c r="X12" i="6"/>
  <c r="U12" i="6"/>
  <c r="V12" i="6" s="1"/>
  <c r="AD12" i="6" s="1"/>
  <c r="AF12" i="6" s="1"/>
  <c r="T12" i="6"/>
  <c r="R12" i="6"/>
  <c r="R24" i="6" s="1"/>
  <c r="AF24" i="6" s="1"/>
  <c r="C24" i="6" s="1"/>
  <c r="O12" i="6"/>
  <c r="P12" i="6" s="1"/>
  <c r="N12" i="6"/>
  <c r="M12" i="6"/>
  <c r="L12" i="6"/>
  <c r="K12" i="6"/>
  <c r="J12" i="6"/>
  <c r="AD15" i="5" l="1"/>
  <c r="AD18" i="5"/>
  <c r="AF18" i="5" s="1"/>
  <c r="AD20" i="5"/>
  <c r="AF20" i="5" s="1"/>
  <c r="AD16" i="5"/>
  <c r="AF16" i="5" s="1"/>
  <c r="AF15" i="5"/>
  <c r="AD19" i="5"/>
  <c r="AF19" i="5" s="1"/>
  <c r="AF15" i="9"/>
  <c r="AF12" i="9"/>
  <c r="AF18" i="9"/>
  <c r="AD20" i="9"/>
  <c r="AF20" i="9" s="1"/>
  <c r="AF16" i="9"/>
  <c r="AF14" i="9"/>
  <c r="AD16" i="9"/>
  <c r="AD18" i="9"/>
  <c r="AD19" i="9"/>
  <c r="AF19" i="9" s="1"/>
  <c r="R24" i="9"/>
  <c r="AF24" i="9" s="1"/>
  <c r="C24" i="9" s="1"/>
  <c r="AD12" i="10"/>
  <c r="AF12" i="10" s="1"/>
  <c r="AF14" i="10"/>
  <c r="AF18" i="10"/>
  <c r="AD20" i="10"/>
  <c r="AF20" i="10"/>
  <c r="AF15" i="10"/>
  <c r="AD14" i="10"/>
  <c r="AD16" i="10"/>
  <c r="AF16" i="10" s="1"/>
  <c r="AD18" i="10"/>
  <c r="AD19" i="10"/>
  <c r="AF19" i="10" s="1"/>
  <c r="AD19" i="11"/>
  <c r="AF19" i="11" s="1"/>
  <c r="AF19" i="8"/>
  <c r="AD12" i="8"/>
  <c r="AF12" i="8" s="1"/>
  <c r="AF14" i="8"/>
  <c r="AD14" i="8"/>
  <c r="AD16" i="8"/>
  <c r="AF16" i="8" s="1"/>
  <c r="AD20" i="8"/>
  <c r="AF20" i="8" s="1"/>
  <c r="AD15" i="8"/>
  <c r="AF15" i="8" s="1"/>
  <c r="AD18" i="8"/>
  <c r="AF18" i="8" s="1"/>
  <c r="AD19" i="8"/>
  <c r="AF15" i="13"/>
  <c r="AF16" i="13"/>
  <c r="AF20" i="13"/>
  <c r="AF12" i="13"/>
  <c r="AF18" i="13"/>
  <c r="AD20" i="13"/>
  <c r="AF14" i="13"/>
  <c r="AD16" i="13"/>
  <c r="AD19" i="13"/>
  <c r="AF19" i="13" s="1"/>
  <c r="R24" i="13"/>
  <c r="AF24" i="13" s="1"/>
  <c r="C24" i="13" s="1"/>
  <c r="AD15" i="12"/>
  <c r="AD18" i="12"/>
  <c r="AD20" i="12"/>
  <c r="AF20" i="12" s="1"/>
  <c r="AF19" i="12"/>
  <c r="AD16" i="12"/>
  <c r="AF16" i="12" s="1"/>
  <c r="AF18" i="12"/>
  <c r="AF15" i="12"/>
  <c r="AD19" i="12"/>
  <c r="AD20" i="6"/>
  <c r="AF15" i="6"/>
  <c r="AD19" i="6"/>
  <c r="AF19" i="6" s="1"/>
  <c r="AF14" i="6"/>
  <c r="AF20" i="6"/>
  <c r="J13" i="2" l="1"/>
  <c r="K13" i="2"/>
  <c r="L13" i="2"/>
  <c r="M13" i="2"/>
  <c r="N13" i="2"/>
  <c r="J14" i="2"/>
  <c r="K14" i="2"/>
  <c r="L14" i="2"/>
  <c r="M14" i="2"/>
  <c r="N14" i="2"/>
  <c r="J15" i="2"/>
  <c r="K15" i="2"/>
  <c r="L15" i="2"/>
  <c r="M15" i="2"/>
  <c r="N15" i="2"/>
  <c r="J16" i="2"/>
  <c r="K16" i="2"/>
  <c r="L16" i="2"/>
  <c r="M16" i="2"/>
  <c r="N16" i="2"/>
  <c r="J17" i="2"/>
  <c r="K17" i="2"/>
  <c r="L17" i="2"/>
  <c r="M17" i="2"/>
  <c r="N17" i="2"/>
  <c r="J18" i="2"/>
  <c r="K18" i="2"/>
  <c r="L18" i="2"/>
  <c r="M18" i="2"/>
  <c r="N18" i="2"/>
  <c r="O18" i="2"/>
  <c r="P18" i="2" s="1"/>
  <c r="J19" i="2"/>
  <c r="K19" i="2"/>
  <c r="L19" i="2"/>
  <c r="O19" i="2" s="1"/>
  <c r="P19" i="2" s="1"/>
  <c r="M19" i="2"/>
  <c r="N19" i="2"/>
  <c r="J20" i="2"/>
  <c r="K20" i="2"/>
  <c r="L20" i="2"/>
  <c r="M20" i="2"/>
  <c r="N20" i="2"/>
  <c r="O20" i="2"/>
  <c r="P20" i="2" s="1"/>
  <c r="J21" i="2"/>
  <c r="K21" i="2"/>
  <c r="L21" i="2"/>
  <c r="O21" i="2" s="1"/>
  <c r="P21" i="2" s="1"/>
  <c r="M21" i="2"/>
  <c r="N21" i="2"/>
  <c r="M12" i="2"/>
  <c r="N12" i="2"/>
  <c r="O14" i="2" l="1"/>
  <c r="P14" i="2" s="1"/>
  <c r="O17" i="2"/>
  <c r="P17" i="2" s="1"/>
  <c r="O16" i="2"/>
  <c r="P16" i="2" s="1"/>
  <c r="O13" i="2"/>
  <c r="P13" i="2" s="1"/>
  <c r="O15" i="2"/>
  <c r="P15" i="2" s="1"/>
  <c r="L12" i="2" l="1"/>
  <c r="U13" i="2" l="1"/>
  <c r="U16" i="2"/>
  <c r="X13" i="2"/>
  <c r="Y13" i="2" s="1"/>
  <c r="X14" i="2"/>
  <c r="Y14" i="2" s="1"/>
  <c r="X15" i="2"/>
  <c r="Y15" i="2" s="1"/>
  <c r="X16" i="2"/>
  <c r="Y16" i="2" s="1"/>
  <c r="X17" i="2"/>
  <c r="Y17" i="2" s="1"/>
  <c r="X18" i="2"/>
  <c r="Y18" i="2" s="1"/>
  <c r="X19" i="2"/>
  <c r="Y19" i="2" s="1"/>
  <c r="X20" i="2"/>
  <c r="Y20" i="2" s="1"/>
  <c r="X21" i="2"/>
  <c r="Y21" i="2" s="1"/>
  <c r="X12" i="2"/>
  <c r="Y12" i="2" s="1"/>
  <c r="C19" i="1" l="1"/>
  <c r="C18" i="1"/>
  <c r="C17" i="1"/>
  <c r="C16" i="1"/>
  <c r="C15" i="1"/>
  <c r="C14" i="1"/>
  <c r="C13" i="1"/>
  <c r="C12" i="1"/>
  <c r="C11" i="1"/>
  <c r="C10" i="1"/>
  <c r="D10" i="1" s="1"/>
  <c r="B19" i="1"/>
  <c r="B18" i="1"/>
  <c r="B17" i="1"/>
  <c r="B16" i="1"/>
  <c r="B15" i="1"/>
  <c r="B14" i="1"/>
  <c r="B13" i="1"/>
  <c r="B12" i="1"/>
  <c r="B11" i="1"/>
  <c r="B10" i="1" l="1"/>
  <c r="K12" i="2"/>
  <c r="J12" i="2"/>
  <c r="O12" i="2" s="1"/>
  <c r="P12" i="2" s="1"/>
  <c r="T12" i="2"/>
  <c r="U12" i="2"/>
  <c r="AA12" i="2"/>
  <c r="AB12" i="2" s="1"/>
  <c r="T13" i="2"/>
  <c r="AA13" i="2"/>
  <c r="AB13" i="2" s="1"/>
  <c r="T14" i="2"/>
  <c r="U14" i="2"/>
  <c r="AA14" i="2"/>
  <c r="AB14" i="2" s="1"/>
  <c r="T15" i="2"/>
  <c r="U15" i="2"/>
  <c r="AA15" i="2"/>
  <c r="AB15" i="2" s="1"/>
  <c r="T16" i="2"/>
  <c r="V16" i="2" s="1"/>
  <c r="AA16" i="2"/>
  <c r="AB16" i="2" s="1"/>
  <c r="T17" i="2"/>
  <c r="U17" i="2"/>
  <c r="AA17" i="2"/>
  <c r="AB17" i="2" s="1"/>
  <c r="T18" i="2"/>
  <c r="U18" i="2"/>
  <c r="AA18" i="2"/>
  <c r="AB18" i="2" s="1"/>
  <c r="T19" i="2"/>
  <c r="U19" i="2"/>
  <c r="AA19" i="2"/>
  <c r="AB19" i="2" s="1"/>
  <c r="T20" i="2"/>
  <c r="U20" i="2"/>
  <c r="AA20" i="2"/>
  <c r="AB20" i="2" s="1"/>
  <c r="T21" i="2"/>
  <c r="U21" i="2"/>
  <c r="AA21" i="2"/>
  <c r="AB21" i="2" s="1"/>
  <c r="R13" i="2"/>
  <c r="R14" i="2"/>
  <c r="R15" i="2"/>
  <c r="R16" i="2"/>
  <c r="R17" i="2"/>
  <c r="R18" i="2"/>
  <c r="R19" i="2"/>
  <c r="R20" i="2"/>
  <c r="R21" i="2"/>
  <c r="R12" i="2"/>
  <c r="R24" i="2" l="1"/>
  <c r="AD16" i="2"/>
  <c r="AF16" i="2" s="1"/>
  <c r="V15" i="2"/>
  <c r="V21" i="2"/>
  <c r="V20" i="2"/>
  <c r="V19" i="2"/>
  <c r="V17" i="2"/>
  <c r="V14" i="2"/>
  <c r="V18" i="2"/>
  <c r="V12" i="2"/>
  <c r="AD12" i="2" s="1"/>
  <c r="AF12" i="2" s="1"/>
  <c r="V13" i="2"/>
  <c r="AD19" i="2" l="1"/>
  <c r="AF19" i="2" s="1"/>
  <c r="AD18" i="2"/>
  <c r="AF18" i="2" s="1"/>
  <c r="AD20" i="2"/>
  <c r="AF20" i="2" s="1"/>
  <c r="AD21" i="2"/>
  <c r="AF21" i="2" s="1"/>
  <c r="AD14" i="2"/>
  <c r="AF14" i="2" s="1"/>
  <c r="AD13" i="2"/>
  <c r="AF13" i="2" s="1"/>
  <c r="AD17" i="2"/>
  <c r="AF17" i="2" s="1"/>
  <c r="AD15" i="2"/>
  <c r="AF15" i="2" s="1"/>
  <c r="AF24" i="2" l="1"/>
  <c r="C24" i="2" s="1"/>
  <c r="E19" i="1"/>
  <c r="E15" i="1" l="1"/>
  <c r="E12" i="1"/>
  <c r="E17" i="1"/>
  <c r="E14" i="1"/>
  <c r="E11" i="1"/>
  <c r="E18" i="1"/>
  <c r="E13" i="1"/>
  <c r="E16" i="1"/>
  <c r="E10" i="1"/>
</calcChain>
</file>

<file path=xl/sharedStrings.xml><?xml version="1.0" encoding="utf-8"?>
<sst xmlns="http://schemas.openxmlformats.org/spreadsheetml/2006/main" count="436" uniqueCount="61">
  <si>
    <t/>
  </si>
  <si>
    <t>Antall</t>
  </si>
  <si>
    <t>Kommentarer / tilleggsopplysninger</t>
  </si>
  <si>
    <t xml:space="preserve">Type                                             </t>
  </si>
  <si>
    <t xml:space="preserve">Drivstoffteknologi                                    </t>
  </si>
  <si>
    <t xml:space="preserve">Hybridteknologi                                  </t>
  </si>
  <si>
    <t>Leverandør 1</t>
  </si>
  <si>
    <t xml:space="preserve">LISTE OVER KJØRETØY </t>
  </si>
  <si>
    <t>Kopier inn leverandørens besvarelse i cellene under</t>
  </si>
  <si>
    <t>(Skriv inn navn på leverandør her)</t>
  </si>
  <si>
    <t>Batterielektrisk / hydrogen</t>
  </si>
  <si>
    <t>Biogass</t>
  </si>
  <si>
    <t>HVO / biodiesel / bioetanol</t>
  </si>
  <si>
    <t>Diesel / bensin / naturgass</t>
  </si>
  <si>
    <t>Poeng</t>
  </si>
  <si>
    <t xml:space="preserve">Hybrid-teknologi                                  </t>
  </si>
  <si>
    <t>Sum</t>
  </si>
  <si>
    <t xml:space="preserve">Hybrid-teknologi        poeng                                 </t>
  </si>
  <si>
    <t>Drivstoff-teknologi          poeng</t>
  </si>
  <si>
    <t>Drivstoffteknologi</t>
  </si>
  <si>
    <t>Det må ikke gjøres endringer på denne siden</t>
  </si>
  <si>
    <t>Karakter</t>
  </si>
  <si>
    <t>underkriteriene legges sammen før det gjøres en oppjustering til beste poengcore (10 poeng).</t>
  </si>
  <si>
    <t>For "justert poeng" over er det brukt en lineær metode.</t>
  </si>
  <si>
    <t>Versjon: 1.0</t>
  </si>
  <si>
    <t>Karakter:</t>
  </si>
  <si>
    <t>Feilmelding betyr at det mangler informasjon i en eller flere celler som behøves for å gjennomføre beregninger.</t>
  </si>
  <si>
    <t>POENGBEREGNING</t>
  </si>
  <si>
    <t>Karakter beregning</t>
  </si>
  <si>
    <t>Poeng/karakter beregnes automatisk. Se resultat i Ark: Resultater</t>
  </si>
  <si>
    <t>Leverandør 2</t>
  </si>
  <si>
    <t>Leverandør 3</t>
  </si>
  <si>
    <t>Leverandør 4</t>
  </si>
  <si>
    <t>Leverandør 5</t>
  </si>
  <si>
    <t>Leverandør 6</t>
  </si>
  <si>
    <t>Leverandør 7</t>
  </si>
  <si>
    <t>Leverandør 8</t>
  </si>
  <si>
    <t>Leverandør 9</t>
  </si>
  <si>
    <t>Leverandør 10</t>
  </si>
  <si>
    <t>Leverandør</t>
  </si>
  <si>
    <t>Justert poeng</t>
  </si>
  <si>
    <t xml:space="preserve">Typegodkjenning                                 </t>
  </si>
  <si>
    <t>Før opp registreringsnummer (kjøretøy)                                                   eller understellsnummer (maskiner)</t>
  </si>
  <si>
    <t xml:space="preserve">Type-godkjenning                                 </t>
  </si>
  <si>
    <t xml:space="preserve">Type-godkjenning poeng                                 </t>
  </si>
  <si>
    <t>Euro 5/V</t>
  </si>
  <si>
    <t>Steg 3</t>
  </si>
  <si>
    <t>Steg 4</t>
  </si>
  <si>
    <t>Euro 6/Vi</t>
  </si>
  <si>
    <t>Typegodkjenning</t>
  </si>
  <si>
    <t>Drivstoffteknologi +         typegodkjenning +         hybridpoeng</t>
  </si>
  <si>
    <t>Tips!</t>
  </si>
  <si>
    <t>Bruk "Lim inn verdier" ved kopiering.</t>
  </si>
  <si>
    <t>Bruk "Lim inn verdier" når leverandørenes besvarelser limes inn i de ulike arkene.</t>
  </si>
  <si>
    <r>
      <t xml:space="preserve">EVALUERINGSKJEMA - LISTE OVER KJØRETØY                                                                     </t>
    </r>
    <r>
      <rPr>
        <sz val="11"/>
        <color theme="1"/>
        <rFont val="Oslo Sans Office"/>
      </rPr>
      <t>Poengberegningsskjema for driftskontrakter</t>
    </r>
  </si>
  <si>
    <t>Steg 5</t>
  </si>
  <si>
    <t>Variant (Cx) - For enkeltkjøp eller kortvarige anskaffelser</t>
  </si>
  <si>
    <t>Oppdatert: 22.09.2020</t>
  </si>
  <si>
    <t>(Cx) EVALUERINGSKJEMA - LISTE OVER KJØRETØY, DRIFTSKONTRAKTER</t>
  </si>
  <si>
    <t>Kontroll av                leverandørens              besvarelse</t>
  </si>
  <si>
    <t xml:space="preserve">Hvis det evalueres på flere underkriterier enn kjøretøy for tildelingskriterium "Miljø", må karakterene fra de ulike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</si>
</sst>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b/>
      <sz val="10"/>
      <color theme="1"/>
      <name val="Oslo Sans Office"/>
    </font>
    <font>
      <sz val="10"/>
      <name val="Arial"/>
      <family val="2"/>
    </font>
    <font>
      <sz val="10"/>
      <color theme="1"/>
      <name val="Oslo Sans Office"/>
    </font>
    <font>
      <b/>
      <sz val="10"/>
      <color theme="0"/>
      <name val="Oslo Sans Office"/>
    </font>
    <font>
      <sz val="10"/>
      <color rgb="FFFF0000"/>
      <name val="Oslo Sans Office"/>
    </font>
    <font>
      <b/>
      <sz val="10"/>
      <color rgb="FFFF0000"/>
      <name val="Oslo Sans Office"/>
    </font>
    <font>
      <sz val="10"/>
      <name val="Oslo Sans Office"/>
    </font>
    <font>
      <b/>
      <sz val="16"/>
      <color theme="1"/>
      <name val="Oslo Sans Office"/>
    </font>
    <font>
      <b/>
      <sz val="11"/>
      <color theme="1"/>
      <name val="Oslo Sans Office"/>
    </font>
    <font>
      <u/>
      <sz val="10"/>
      <color theme="10"/>
      <name val="Oslo Sans Office"/>
    </font>
    <font>
      <b/>
      <i/>
      <sz val="10"/>
      <color rgb="FFFF0000"/>
      <name val="Oslo Sans Office"/>
    </font>
    <font>
      <sz val="11"/>
      <color theme="1"/>
      <name val="Oslo Sans Office"/>
    </font>
    <font>
      <b/>
      <sz val="12"/>
      <color theme="1"/>
      <name val="Oslo Sans Office"/>
    </font>
    <font>
      <b/>
      <sz val="11"/>
      <color theme="0"/>
      <name val="Oslo Sans Office"/>
    </font>
    <font>
      <i/>
      <sz val="11"/>
      <color theme="1"/>
      <name val="Oslo Sans Office"/>
    </font>
    <font>
      <sz val="12"/>
      <color theme="1"/>
      <name val="Oslo Sans Office"/>
    </font>
    <font>
      <b/>
      <sz val="9"/>
      <color theme="0"/>
      <name val="Oslo Sans Office"/>
    </font>
    <font>
      <sz val="9"/>
      <color theme="0" tint="-0.249977111117893"/>
      <name val="Oslo Sans Office"/>
    </font>
    <font>
      <b/>
      <sz val="9"/>
      <color theme="0" tint="-0.249977111117893"/>
      <name val="Oslo Sans Office"/>
    </font>
    <font>
      <i/>
      <sz val="8"/>
      <color theme="1"/>
      <name val="Oslo Sans Office"/>
    </font>
    <font>
      <b/>
      <sz val="14"/>
      <color theme="1"/>
      <name val="Oslo Sans Office"/>
    </font>
    <font>
      <i/>
      <sz val="12"/>
      <color theme="1"/>
      <name val="Oslo Sans Office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34B4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4">
    <xf numFmtId="0" fontId="0" fillId="0" borderId="0"/>
    <xf numFmtId="0" fontId="2" fillId="0" borderId="0"/>
    <xf numFmtId="0" fontId="10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50">
    <xf numFmtId="0" fontId="0" fillId="0" borderId="0" xfId="0"/>
    <xf numFmtId="0" fontId="16" fillId="0" borderId="0" xfId="0" applyFont="1"/>
    <xf numFmtId="0" fontId="13" fillId="0" borderId="0" xfId="0" applyFont="1" applyFill="1" applyAlignment="1">
      <alignment vertical="center"/>
    </xf>
    <xf numFmtId="0" fontId="16" fillId="0" borderId="0" xfId="0" applyFont="1" applyFill="1" applyAlignment="1">
      <alignment wrapText="1"/>
    </xf>
    <xf numFmtId="0" fontId="8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11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12" fillId="0" borderId="0" xfId="0" applyFont="1" applyFill="1" applyBorder="1"/>
    <xf numFmtId="0" fontId="16" fillId="0" borderId="0" xfId="0" applyFont="1" applyFill="1" applyBorder="1"/>
    <xf numFmtId="0" fontId="1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2" fillId="0" borderId="0" xfId="0" applyFont="1"/>
    <xf numFmtId="0" fontId="4" fillId="7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indent="1"/>
    </xf>
    <xf numFmtId="0" fontId="4" fillId="6" borderId="0" xfId="0" applyFont="1" applyFill="1" applyAlignment="1">
      <alignment vertical="center"/>
    </xf>
    <xf numFmtId="0" fontId="4" fillId="6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2" fillId="0" borderId="0" xfId="0" applyFont="1"/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left" vertical="center"/>
    </xf>
    <xf numFmtId="2" fontId="9" fillId="0" borderId="1" xfId="0" applyNumberFormat="1" applyFont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Fill="1" applyBorder="1"/>
    <xf numFmtId="0" fontId="4" fillId="0" borderId="0" xfId="0" applyNumberFormat="1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3" fillId="0" borderId="0" xfId="0" applyFont="1" applyFill="1" applyBorder="1"/>
    <xf numFmtId="2" fontId="24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1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2" fillId="0" borderId="0" xfId="0" applyFont="1"/>
    <xf numFmtId="0" fontId="8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9" fillId="0" borderId="6" xfId="0" applyFont="1" applyBorder="1" applyAlignment="1">
      <alignment horizontal="left" vertical="center" indent="1"/>
    </xf>
    <xf numFmtId="0" fontId="12" fillId="0" borderId="9" xfId="0" applyFont="1" applyBorder="1" applyAlignment="1">
      <alignment horizontal="left" vertical="center" indent="1"/>
    </xf>
    <xf numFmtId="0" fontId="8" fillId="0" borderId="0" xfId="0" applyFont="1" applyFill="1" applyAlignment="1">
      <alignment horizontal="left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13" fillId="2" borderId="2" xfId="0" applyFont="1" applyFill="1" applyBorder="1" applyAlignment="1">
      <alignment horizontal="left" vertical="center" indent="1"/>
    </xf>
    <xf numFmtId="0" fontId="13" fillId="2" borderId="3" xfId="0" applyFont="1" applyFill="1" applyBorder="1" applyAlignment="1">
      <alignment horizontal="left" vertical="center" indent="1"/>
    </xf>
    <xf numFmtId="0" fontId="17" fillId="4" borderId="2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</cellXfs>
  <cellStyles count="4">
    <cellStyle name="Hyperkobling" xfId="2" builtinId="8" customBuiltin="1"/>
    <cellStyle name="Hyperkobling 2" xfId="3"/>
    <cellStyle name="Normal" xfId="0" builtinId="0"/>
    <cellStyle name="Normal 10" xfId="1"/>
  </cellStyles>
  <dxfs count="542"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numFmt numFmtId="33" formatCode="_-* #,##0_-;\-* #,##0_-;_-* &quot;-&quot;_-;_-@_-"/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numFmt numFmtId="33" formatCode="_-* #,##0_-;\-* #,##0_-;_-* &quot;-&quot;_-;_-@_-"/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numFmt numFmtId="33" formatCode="_-* #,##0_-;\-* #,##0_-;_-* &quot;-&quot;_-;_-@_-"/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numFmt numFmtId="33" formatCode="_-* #,##0_-;\-* #,##0_-;_-* &quot;-&quot;_-;_-@_-"/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numFmt numFmtId="33" formatCode="_-* #,##0_-;\-* #,##0_-;_-* &quot;-&quot;_-;_-@_-"/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numFmt numFmtId="33" formatCode="_-* #,##0_-;\-* #,##0_-;_-* &quot;-&quot;_-;_-@_-"/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numFmt numFmtId="33" formatCode="_-* #,##0_-;\-* #,##0_-;_-* &quot;-&quot;_-;_-@_-"/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numFmt numFmtId="33" formatCode="_-* #,##0_-;\-* #,##0_-;_-* &quot;-&quot;_-;_-@_-"/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numFmt numFmtId="33" formatCode="_-* #,##0_-;\-* #,##0_-;_-* &quot;-&quot;_-;_-@_-"/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numFmt numFmtId="33" formatCode="_-* #,##0_-;\-* #,##0_-;_-* &quot;-&quot;_-;_-@_-"/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006100"/>
      </font>
      <fill>
        <patternFill>
          <bgColor rgb="FFC6EFCE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34B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1310640</xdr:colOff>
      <xdr:row>0</xdr:row>
      <xdr:rowOff>0</xdr:rowOff>
    </xdr:from>
    <xdr:to>
      <xdr:col>4</xdr:col>
      <xdr:colOff>1426382</xdr:colOff>
      <xdr:row>1</xdr:row>
      <xdr:rowOff>721282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7040" y="0"/>
          <a:ext cx="1624502" cy="949882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28</xdr:row>
      <xdr:rowOff>28575</xdr:rowOff>
    </xdr:from>
    <xdr:to>
      <xdr:col>2</xdr:col>
      <xdr:colOff>1263840</xdr:colOff>
      <xdr:row>31</xdr:row>
      <xdr:rowOff>95250</xdr:rowOff>
    </xdr:to>
    <xdr:pic>
      <xdr:nvPicPr>
        <xdr:cNvPr id="3" name="Bild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562850"/>
          <a:ext cx="242589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C)%20Liste%20over%20kj&#248;ret&#248;y,%20driftskontrakter%20v1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EVALUERINGSMODELL"/>
      <sheetName val="LISTE OVER KJØRETØY"/>
      <sheetName val="Inndata"/>
    </sheetNames>
    <sheetDataSet>
      <sheetData sheetId="0"/>
      <sheetData sheetId="1"/>
      <sheetData sheetId="2"/>
      <sheetData sheetId="3">
        <row r="8">
          <cell r="N8" t="str">
            <v>Batterielektrisk / hydrogen</v>
          </cell>
        </row>
        <row r="9">
          <cell r="N9" t="str">
            <v>Biogass</v>
          </cell>
        </row>
        <row r="10">
          <cell r="N10" t="str">
            <v>HVO / biodiesel / bioetanol</v>
          </cell>
        </row>
        <row r="11">
          <cell r="N11" t="str">
            <v>Diesel / bensin / naturgass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34B45"/>
  </sheetPr>
  <dimension ref="B2:G32"/>
  <sheetViews>
    <sheetView showGridLines="0" tabSelected="1" workbookViewId="0">
      <selection activeCell="B2" sqref="B2:E2"/>
    </sheetView>
  </sheetViews>
  <sheetFormatPr baseColWidth="10" defaultColWidth="11.44140625" defaultRowHeight="18" customHeight="1" x14ac:dyDescent="0.3"/>
  <cols>
    <col min="1" max="1" width="2.88671875" style="57" customWidth="1"/>
    <col min="2" max="2" width="18.5546875" style="57" customWidth="1"/>
    <col min="3" max="3" width="58.5546875" style="57" customWidth="1"/>
    <col min="4" max="5" width="21.44140625" style="57" customWidth="1"/>
    <col min="6" max="16384" width="11.44140625" style="57"/>
  </cols>
  <sheetData>
    <row r="2" spans="2:7" s="61" customFormat="1" ht="90" customHeight="1" x14ac:dyDescent="0.3">
      <c r="B2" s="133" t="s">
        <v>54</v>
      </c>
      <c r="C2" s="133"/>
      <c r="D2" s="133"/>
      <c r="E2" s="133"/>
    </row>
    <row r="3" spans="2:7" s="56" customFormat="1" ht="18" customHeight="1" x14ac:dyDescent="0.3">
      <c r="B3" s="134" t="s">
        <v>56</v>
      </c>
      <c r="C3" s="134"/>
    </row>
    <row r="4" spans="2:7" ht="18" customHeight="1" x14ac:dyDescent="0.3">
      <c r="B4" s="58" t="s">
        <v>57</v>
      </c>
      <c r="C4" s="59"/>
      <c r="D4" s="56"/>
      <c r="E4" s="56"/>
    </row>
    <row r="5" spans="2:7" ht="18" customHeight="1" x14ac:dyDescent="0.3">
      <c r="B5" s="57" t="s">
        <v>24</v>
      </c>
      <c r="D5" s="56"/>
      <c r="E5" s="56"/>
    </row>
    <row r="6" spans="2:7" ht="18" customHeight="1" x14ac:dyDescent="0.3">
      <c r="B6" s="55"/>
      <c r="D6" s="56"/>
      <c r="E6" s="56"/>
    </row>
    <row r="7" spans="2:7" ht="18" customHeight="1" x14ac:dyDescent="0.3">
      <c r="B7" s="135"/>
      <c r="C7" s="135"/>
      <c r="D7" s="135"/>
      <c r="E7" s="135"/>
    </row>
    <row r="8" spans="2:7" ht="18" customHeight="1" x14ac:dyDescent="0.25">
      <c r="B8" s="55"/>
    </row>
    <row r="9" spans="2:7" ht="24.6" customHeight="1" x14ac:dyDescent="0.3">
      <c r="B9" s="131" t="s">
        <v>39</v>
      </c>
      <c r="C9" s="132"/>
      <c r="D9" s="53" t="s">
        <v>21</v>
      </c>
      <c r="E9" s="54" t="s">
        <v>40</v>
      </c>
    </row>
    <row r="10" spans="2:7" ht="18" customHeight="1" x14ac:dyDescent="0.25">
      <c r="B10" s="65" t="str">
        <f>Lev.1!B5</f>
        <v>Leverandør 1</v>
      </c>
      <c r="C10" s="65" t="str">
        <f>Lev.1!C5</f>
        <v>(Skriv inn navn på leverandør her)</v>
      </c>
      <c r="D10" s="60">
        <f>IF(C10="(Skriv inn navn på leverandør her)",0,Lev.1!AF24)</f>
        <v>0</v>
      </c>
      <c r="E10" s="60">
        <f>IF(D10=0,0,D10*(10/MAX($D$10:$D$19)))</f>
        <v>0</v>
      </c>
      <c r="G10" s="74"/>
    </row>
    <row r="11" spans="2:7" ht="18" customHeight="1" x14ac:dyDescent="0.3">
      <c r="B11" s="65" t="str">
        <f>Lev.2!B5</f>
        <v>Leverandør 2</v>
      </c>
      <c r="C11" s="65" t="str">
        <f>Lev.2!C5</f>
        <v>(Skriv inn navn på leverandør her)</v>
      </c>
      <c r="D11" s="60">
        <f>IF(C10="(Skriv inn navn på leverandør her)",0,Lev.2!AF24)</f>
        <v>0</v>
      </c>
      <c r="E11" s="60">
        <f t="shared" ref="E11:E19" si="0">IF(D11=0,0,D11*(10/MAX($D$10:$D$19)))</f>
        <v>0</v>
      </c>
      <c r="G11" s="75"/>
    </row>
    <row r="12" spans="2:7" ht="18" customHeight="1" x14ac:dyDescent="0.3">
      <c r="B12" s="65" t="str">
        <f>Lev.3!B5</f>
        <v>Leverandør 3</v>
      </c>
      <c r="C12" s="65" t="str">
        <f>Lev.3!C5</f>
        <v>(Skriv inn navn på leverandør her)</v>
      </c>
      <c r="D12" s="60">
        <f>IF(C10="(Skriv inn navn på leverandør her)",0,Lev.3!AF24)</f>
        <v>0</v>
      </c>
      <c r="E12" s="60">
        <f t="shared" si="0"/>
        <v>0</v>
      </c>
    </row>
    <row r="13" spans="2:7" ht="18" customHeight="1" x14ac:dyDescent="0.3">
      <c r="B13" s="65" t="str">
        <f>Lev.4!B5</f>
        <v>Leverandør 4</v>
      </c>
      <c r="C13" s="65" t="str">
        <f>Lev.4!C5</f>
        <v>(Skriv inn navn på leverandør her)</v>
      </c>
      <c r="D13" s="60">
        <f>IF(C10="(Skriv inn navn på leverandør her)",0,Lev.4!AF24)</f>
        <v>0</v>
      </c>
      <c r="E13" s="60">
        <f t="shared" si="0"/>
        <v>0</v>
      </c>
    </row>
    <row r="14" spans="2:7" ht="18" customHeight="1" x14ac:dyDescent="0.3">
      <c r="B14" s="65" t="str">
        <f>Lev.5!B5</f>
        <v>Leverandør 5</v>
      </c>
      <c r="C14" s="65" t="str">
        <f>Lev.5!C5</f>
        <v>(Skriv inn navn på leverandør her)</v>
      </c>
      <c r="D14" s="60">
        <f>IF(C10="(Skriv inn navn på leverandør her)",0,Lev.5!AF24)</f>
        <v>0</v>
      </c>
      <c r="E14" s="60">
        <f t="shared" si="0"/>
        <v>0</v>
      </c>
    </row>
    <row r="15" spans="2:7" ht="18" customHeight="1" x14ac:dyDescent="0.3">
      <c r="B15" s="65" t="str">
        <f>Lev.6!B5</f>
        <v>Leverandør 6</v>
      </c>
      <c r="C15" s="65" t="str">
        <f>Lev.6!C5</f>
        <v>(Skriv inn navn på leverandør her)</v>
      </c>
      <c r="D15" s="60">
        <f>IF(C10="(Skriv inn navn på leverandør her)",0,Lev.6!AF24)</f>
        <v>0</v>
      </c>
      <c r="E15" s="60">
        <f t="shared" si="0"/>
        <v>0</v>
      </c>
    </row>
    <row r="16" spans="2:7" ht="18" customHeight="1" x14ac:dyDescent="0.3">
      <c r="B16" s="65" t="str">
        <f>Lev.7!B5</f>
        <v>Leverandør 7</v>
      </c>
      <c r="C16" s="65" t="str">
        <f>Lev.7!C5</f>
        <v>(Skriv inn navn på leverandør her)</v>
      </c>
      <c r="D16" s="60">
        <f>IF(C10="(Skriv inn navn på leverandør her)",0,Lev.7!AF24)</f>
        <v>0</v>
      </c>
      <c r="E16" s="60">
        <f t="shared" si="0"/>
        <v>0</v>
      </c>
    </row>
    <row r="17" spans="2:5" ht="18" customHeight="1" x14ac:dyDescent="0.3">
      <c r="B17" s="65" t="str">
        <f>Lev.8!B5</f>
        <v>Leverandør 8</v>
      </c>
      <c r="C17" s="65" t="str">
        <f>Lev.8!C5</f>
        <v>(Skriv inn navn på leverandør her)</v>
      </c>
      <c r="D17" s="60">
        <f>IF(C10="(Skriv inn navn på leverandør her)",0,Lev.8!AF24)</f>
        <v>0</v>
      </c>
      <c r="E17" s="60">
        <f t="shared" si="0"/>
        <v>0</v>
      </c>
    </row>
    <row r="18" spans="2:5" ht="18" customHeight="1" x14ac:dyDescent="0.3">
      <c r="B18" s="65" t="str">
        <f>Lev.9!B5</f>
        <v>Leverandør 9</v>
      </c>
      <c r="C18" s="65" t="str">
        <f>Lev.9!C5</f>
        <v>(Skriv inn navn på leverandør her)</v>
      </c>
      <c r="D18" s="60">
        <f>IF(C10="(Skriv inn navn på leverandør her)",0,Lev.9!AF24)</f>
        <v>0</v>
      </c>
      <c r="E18" s="60">
        <f t="shared" si="0"/>
        <v>0</v>
      </c>
    </row>
    <row r="19" spans="2:5" ht="18" customHeight="1" x14ac:dyDescent="0.3">
      <c r="B19" s="65" t="str">
        <f>Lev.10!B5</f>
        <v>Leverandør 10</v>
      </c>
      <c r="C19" s="65" t="str">
        <f>Lev.10!C5</f>
        <v>(Skriv inn navn på leverandør her)</v>
      </c>
      <c r="D19" s="60">
        <f>IF(C10="(Skriv inn navn på leverandør her)",0,Lev.10!AF24)</f>
        <v>0</v>
      </c>
      <c r="E19" s="60">
        <f t="shared" si="0"/>
        <v>0</v>
      </c>
    </row>
    <row r="22" spans="2:5" ht="18" customHeight="1" x14ac:dyDescent="0.3">
      <c r="B22" s="57" t="s">
        <v>60</v>
      </c>
    </row>
    <row r="23" spans="2:5" ht="18" customHeight="1" x14ac:dyDescent="0.3">
      <c r="B23" s="57" t="s">
        <v>22</v>
      </c>
    </row>
    <row r="24" spans="2:5" ht="18" customHeight="1" x14ac:dyDescent="0.3">
      <c r="B24" s="57" t="s">
        <v>23</v>
      </c>
    </row>
    <row r="27" spans="2:5" ht="18" customHeight="1" x14ac:dyDescent="0.3">
      <c r="B27" s="124" t="s">
        <v>51</v>
      </c>
      <c r="C27" s="116"/>
      <c r="D27" s="117"/>
    </row>
    <row r="28" spans="2:5" ht="18" customHeight="1" x14ac:dyDescent="0.3">
      <c r="B28" s="125" t="s">
        <v>53</v>
      </c>
      <c r="C28" s="119"/>
      <c r="D28" s="120"/>
    </row>
    <row r="29" spans="2:5" ht="18" customHeight="1" x14ac:dyDescent="0.3">
      <c r="B29" s="118"/>
      <c r="C29" s="119"/>
      <c r="D29" s="120"/>
    </row>
    <row r="30" spans="2:5" ht="18" customHeight="1" x14ac:dyDescent="0.3">
      <c r="B30" s="118"/>
      <c r="C30" s="119"/>
      <c r="D30" s="120"/>
    </row>
    <row r="31" spans="2:5" ht="18" customHeight="1" x14ac:dyDescent="0.3">
      <c r="B31" s="118"/>
      <c r="C31" s="119"/>
      <c r="D31" s="120"/>
    </row>
    <row r="32" spans="2:5" ht="18" customHeight="1" x14ac:dyDescent="0.3">
      <c r="B32" s="121"/>
      <c r="C32" s="122"/>
      <c r="D32" s="123"/>
    </row>
  </sheetData>
  <mergeCells count="4">
    <mergeCell ref="B9:C9"/>
    <mergeCell ref="B2:E2"/>
    <mergeCell ref="B3:C3"/>
    <mergeCell ref="B7:E7"/>
  </mergeCells>
  <conditionalFormatting sqref="B10:E19">
    <cfRule type="expression" dxfId="541" priority="4">
      <formula>$C10="(Skriv inn navn på leverandør her)"</formula>
    </cfRule>
  </conditionalFormatting>
  <conditionalFormatting sqref="E10:E19">
    <cfRule type="cellIs" dxfId="540" priority="1" operator="equal">
      <formula>10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08" customWidth="1"/>
    <col min="2" max="2" width="20.88671875" style="108" customWidth="1"/>
    <col min="3" max="3" width="20" style="108" customWidth="1"/>
    <col min="4" max="4" width="26.5546875" style="108" customWidth="1"/>
    <col min="5" max="6" width="20" style="108" customWidth="1"/>
    <col min="7" max="7" width="63" style="108" customWidth="1"/>
    <col min="8" max="8" width="37.5546875" style="108" customWidth="1"/>
    <col min="9" max="9" width="11" style="108" customWidth="1"/>
    <col min="10" max="15" width="3.33203125" style="108" customWidth="1"/>
    <col min="16" max="16" width="7.44140625" style="108" customWidth="1"/>
    <col min="17" max="17" width="11.109375" style="108" customWidth="1"/>
    <col min="18" max="18" width="18.5546875" style="70" customWidth="1"/>
    <col min="19" max="19" width="2.33203125" style="108" customWidth="1"/>
    <col min="20" max="20" width="18.33203125" style="108" customWidth="1"/>
    <col min="21" max="21" width="28.44140625" style="108" customWidth="1"/>
    <col min="22" max="22" width="13.109375" style="70" customWidth="1"/>
    <col min="23" max="23" width="2.33203125" style="108" customWidth="1"/>
    <col min="24" max="25" width="13.5546875" style="108" customWidth="1"/>
    <col min="26" max="26" width="2.33203125" style="108" customWidth="1"/>
    <col min="27" max="27" width="11.33203125" style="108" customWidth="1"/>
    <col min="28" max="28" width="14.5546875" style="70" customWidth="1"/>
    <col min="29" max="29" width="2.33203125" style="108" customWidth="1"/>
    <col min="30" max="30" width="20.6640625" style="70" customWidth="1"/>
    <col min="31" max="31" width="2.33203125" style="108" customWidth="1"/>
    <col min="32" max="16384" width="11.44140625" style="108"/>
  </cols>
  <sheetData>
    <row r="1" spans="1:32" s="40" customFormat="1" ht="17.399999999999999" customHeight="1" x14ac:dyDescent="0.3">
      <c r="A1" s="38"/>
      <c r="B1" s="38" t="s">
        <v>58</v>
      </c>
      <c r="C1" s="38"/>
      <c r="D1" s="38"/>
      <c r="E1" s="38"/>
      <c r="F1" s="38"/>
      <c r="G1" s="38"/>
      <c r="H1" s="38"/>
      <c r="I1" s="38"/>
      <c r="J1" s="38" t="s">
        <v>58</v>
      </c>
      <c r="K1" s="38"/>
      <c r="L1" s="38"/>
      <c r="M1" s="38"/>
      <c r="N1" s="38"/>
      <c r="O1" s="38"/>
      <c r="P1" s="38"/>
      <c r="Q1" s="38"/>
      <c r="R1" s="39"/>
      <c r="S1" s="38"/>
      <c r="T1" s="38"/>
      <c r="U1" s="38"/>
      <c r="V1" s="39"/>
      <c r="W1" s="38"/>
      <c r="X1" s="38"/>
      <c r="Y1" s="38"/>
      <c r="Z1" s="38"/>
      <c r="AA1" s="38"/>
      <c r="AB1" s="39"/>
      <c r="AC1" s="38"/>
      <c r="AD1" s="39"/>
      <c r="AE1" s="38"/>
      <c r="AF1" s="38"/>
    </row>
    <row r="3" spans="1:32" ht="30" customHeight="1" x14ac:dyDescent="0.4">
      <c r="B3" s="138" t="s">
        <v>7</v>
      </c>
      <c r="C3" s="138"/>
      <c r="D3" s="138"/>
      <c r="E3" s="138"/>
      <c r="F3" s="138"/>
      <c r="G3" s="138"/>
      <c r="H3" s="96"/>
      <c r="I3" s="103"/>
    </row>
    <row r="4" spans="1:32" ht="17.399999999999999" customHeight="1" x14ac:dyDescent="0.4">
      <c r="B4" s="110"/>
      <c r="C4" s="110"/>
      <c r="D4" s="109"/>
      <c r="E4" s="126"/>
      <c r="F4" s="126"/>
      <c r="G4" s="126"/>
      <c r="H4" s="96"/>
      <c r="J4" s="68" t="s">
        <v>27</v>
      </c>
      <c r="K4" s="71"/>
      <c r="L4" s="71"/>
      <c r="M4" s="71"/>
    </row>
    <row r="5" spans="1:32" s="1" customFormat="1" ht="30" customHeight="1" x14ac:dyDescent="0.45">
      <c r="B5" s="37" t="s">
        <v>37</v>
      </c>
      <c r="C5" s="139" t="s">
        <v>9</v>
      </c>
      <c r="D5" s="140"/>
      <c r="E5" s="2"/>
      <c r="G5" s="2"/>
      <c r="H5" s="3"/>
      <c r="J5" s="67" t="s">
        <v>29</v>
      </c>
      <c r="K5" s="71"/>
      <c r="L5" s="71"/>
      <c r="M5" s="71"/>
      <c r="R5" s="16"/>
      <c r="V5" s="16"/>
      <c r="AB5" s="16"/>
      <c r="AD5" s="16"/>
    </row>
    <row r="6" spans="1:32" ht="17.399999999999999" customHeight="1" x14ac:dyDescent="0.4">
      <c r="B6" s="95"/>
      <c r="C6" s="95"/>
      <c r="D6" s="95"/>
      <c r="E6" s="95"/>
      <c r="F6" s="95"/>
      <c r="G6" s="95"/>
      <c r="H6" s="95"/>
      <c r="I6" s="104"/>
      <c r="J6" s="94"/>
      <c r="R6" s="108"/>
      <c r="S6" s="70"/>
      <c r="V6" s="108"/>
      <c r="W6" s="70"/>
      <c r="X6" s="70"/>
      <c r="Y6" s="70"/>
      <c r="Z6" s="70"/>
      <c r="AB6" s="108"/>
      <c r="AC6" s="70"/>
      <c r="AD6" s="108"/>
      <c r="AE6" s="70"/>
    </row>
    <row r="7" spans="1:32" ht="17.399999999999999" customHeight="1" x14ac:dyDescent="0.4">
      <c r="B7" s="51" t="s">
        <v>8</v>
      </c>
      <c r="C7" s="95"/>
      <c r="D7" s="95"/>
      <c r="E7" s="95"/>
      <c r="F7" s="95"/>
      <c r="G7" s="95"/>
      <c r="H7" s="95"/>
      <c r="I7" s="104"/>
      <c r="J7" s="94"/>
      <c r="R7" s="108"/>
      <c r="S7" s="70"/>
      <c r="V7" s="108"/>
      <c r="W7" s="70"/>
      <c r="X7" s="70"/>
      <c r="Y7" s="70"/>
      <c r="Z7" s="70"/>
      <c r="AB7" s="108"/>
      <c r="AC7" s="70"/>
      <c r="AD7" s="108"/>
      <c r="AE7" s="70"/>
    </row>
    <row r="8" spans="1:32" ht="17.399999999999999" customHeight="1" x14ac:dyDescent="0.4">
      <c r="B8" s="51" t="s">
        <v>52</v>
      </c>
      <c r="C8" s="95"/>
      <c r="D8" s="95"/>
      <c r="E8" s="95"/>
      <c r="F8" s="95"/>
      <c r="G8" s="95"/>
      <c r="H8" s="95"/>
      <c r="I8" s="104"/>
      <c r="J8" s="136" t="s">
        <v>26</v>
      </c>
      <c r="K8" s="136"/>
      <c r="L8" s="136"/>
      <c r="M8" s="136"/>
      <c r="N8" s="136"/>
      <c r="O8" s="136"/>
      <c r="P8" s="136"/>
      <c r="R8" s="108"/>
      <c r="S8" s="70"/>
      <c r="V8" s="108"/>
      <c r="W8" s="70"/>
      <c r="X8" s="70"/>
      <c r="Y8" s="70"/>
      <c r="Z8" s="70"/>
      <c r="AB8" s="108"/>
      <c r="AC8" s="70"/>
      <c r="AD8" s="108"/>
      <c r="AE8" s="70"/>
    </row>
    <row r="9" spans="1:32" ht="17.399999999999999" customHeight="1" x14ac:dyDescent="0.4">
      <c r="B9" s="95"/>
      <c r="C9" s="95"/>
      <c r="D9" s="95"/>
      <c r="E9" s="95"/>
      <c r="F9" s="95"/>
      <c r="G9" s="95"/>
      <c r="H9" s="95"/>
      <c r="I9" s="104"/>
      <c r="J9" s="136"/>
      <c r="K9" s="136"/>
      <c r="L9" s="136"/>
      <c r="M9" s="136"/>
      <c r="N9" s="136"/>
      <c r="O9" s="136"/>
      <c r="P9" s="136"/>
      <c r="R9" s="108"/>
      <c r="S9" s="70"/>
      <c r="V9" s="108"/>
      <c r="W9" s="70"/>
      <c r="X9" s="70"/>
      <c r="Y9" s="70"/>
      <c r="Z9" s="70"/>
      <c r="AB9" s="108"/>
      <c r="AC9" s="70"/>
      <c r="AD9" s="108"/>
      <c r="AE9" s="70"/>
    </row>
    <row r="10" spans="1:32" ht="17.399999999999999" customHeight="1" x14ac:dyDescent="0.4">
      <c r="B10" s="93">
        <v>1</v>
      </c>
      <c r="C10" s="93">
        <v>2</v>
      </c>
      <c r="D10" s="93">
        <v>3</v>
      </c>
      <c r="E10" s="93">
        <v>4</v>
      </c>
      <c r="F10" s="93">
        <v>5</v>
      </c>
      <c r="G10" s="93">
        <v>6</v>
      </c>
      <c r="H10" s="93">
        <v>7</v>
      </c>
      <c r="I10" s="104"/>
      <c r="J10" s="137"/>
      <c r="K10" s="137"/>
      <c r="L10" s="137"/>
      <c r="M10" s="137"/>
      <c r="N10" s="137"/>
      <c r="O10" s="137"/>
      <c r="P10" s="137"/>
      <c r="R10" s="93">
        <v>1</v>
      </c>
      <c r="S10" s="17"/>
      <c r="T10" s="93">
        <v>2</v>
      </c>
      <c r="U10" s="93">
        <v>3</v>
      </c>
      <c r="V10" s="93"/>
      <c r="W10" s="17"/>
      <c r="X10" s="17">
        <v>4</v>
      </c>
      <c r="Y10" s="17"/>
      <c r="Z10" s="17"/>
      <c r="AA10" s="93">
        <v>5</v>
      </c>
      <c r="AB10" s="93"/>
      <c r="AC10" s="17"/>
      <c r="AD10" s="93"/>
      <c r="AE10" s="17"/>
      <c r="AF10" s="93"/>
    </row>
    <row r="11" spans="1:32" ht="48" customHeight="1" x14ac:dyDescent="0.4">
      <c r="B11" s="97" t="s">
        <v>1</v>
      </c>
      <c r="C11" s="98" t="s">
        <v>3</v>
      </c>
      <c r="D11" s="98" t="s">
        <v>4</v>
      </c>
      <c r="E11" s="98" t="s">
        <v>41</v>
      </c>
      <c r="F11" s="98" t="s">
        <v>5</v>
      </c>
      <c r="G11" s="99" t="s">
        <v>42</v>
      </c>
      <c r="H11" s="99" t="s">
        <v>2</v>
      </c>
      <c r="I11" s="104"/>
      <c r="J11" s="141" t="s">
        <v>59</v>
      </c>
      <c r="K11" s="142"/>
      <c r="L11" s="142"/>
      <c r="M11" s="142"/>
      <c r="N11" s="142"/>
      <c r="O11" s="142"/>
      <c r="P11" s="143"/>
      <c r="R11" s="97" t="s">
        <v>1</v>
      </c>
      <c r="S11" s="18"/>
      <c r="T11" s="97" t="s">
        <v>3</v>
      </c>
      <c r="U11" s="97" t="s">
        <v>4</v>
      </c>
      <c r="V11" s="29" t="s">
        <v>18</v>
      </c>
      <c r="W11" s="18"/>
      <c r="X11" s="97" t="s">
        <v>43</v>
      </c>
      <c r="Y11" s="29" t="s">
        <v>44</v>
      </c>
      <c r="Z11" s="18"/>
      <c r="AA11" s="97" t="s">
        <v>15</v>
      </c>
      <c r="AB11" s="29" t="s">
        <v>17</v>
      </c>
      <c r="AC11" s="18"/>
      <c r="AD11" s="29" t="s">
        <v>50</v>
      </c>
      <c r="AE11" s="18"/>
      <c r="AF11" s="29" t="s">
        <v>28</v>
      </c>
    </row>
    <row r="12" spans="1:32" ht="17.399999999999999" customHeight="1" x14ac:dyDescent="0.4">
      <c r="B12" s="100"/>
      <c r="C12" s="100"/>
      <c r="D12" s="100"/>
      <c r="E12" s="102"/>
      <c r="F12" s="102"/>
      <c r="G12" s="107"/>
      <c r="H12" s="106"/>
      <c r="I12" s="105" t="s">
        <v>0</v>
      </c>
      <c r="J12" s="48">
        <f>IF(B12&gt;0,1,0)</f>
        <v>0</v>
      </c>
      <c r="K12" s="48">
        <f>IF(C12=0,0,1)</f>
        <v>0</v>
      </c>
      <c r="L12" s="48">
        <f>IF(D12=0,0,1)</f>
        <v>0</v>
      </c>
      <c r="M12" s="48">
        <f>IF(D12="Batterielektrisk / hydrogen",1,IF(E12=0,0,1))</f>
        <v>0</v>
      </c>
      <c r="N12" s="48">
        <f>IF(D12="Batterielektrisk / hydrogen",1,IF(F12=0,0,1))</f>
        <v>0</v>
      </c>
      <c r="O12" s="49">
        <f>SUM(J12:N12)</f>
        <v>0</v>
      </c>
      <c r="P12" s="50">
        <f>IF(O12=5,"OK",IF(O12=0,0,"FEIL"))</f>
        <v>0</v>
      </c>
      <c r="R12" s="100">
        <f t="shared" ref="R12:R21" si="0">B12</f>
        <v>0</v>
      </c>
      <c r="S12" s="20"/>
      <c r="T12" s="100">
        <f t="shared" ref="T12:T21" si="1">C12</f>
        <v>0</v>
      </c>
      <c r="U12" s="100">
        <f t="shared" ref="U12:U21" si="2">D12</f>
        <v>0</v>
      </c>
      <c r="V12" s="72">
        <f>IF(T12="Elsykkel",10,VLOOKUP(U12,Inndata!$B$5:$D$9,3,FALSE))</f>
        <v>0</v>
      </c>
      <c r="W12" s="19"/>
      <c r="X12" s="100">
        <f>E12</f>
        <v>0</v>
      </c>
      <c r="Y12" s="127">
        <f>VLOOKUP(X12,Inndata!$F$5:$H$10,3,FALSE)</f>
        <v>0</v>
      </c>
      <c r="Z12" s="19"/>
      <c r="AA12" s="100">
        <f t="shared" ref="AA12:AA21" si="3">F12</f>
        <v>0</v>
      </c>
      <c r="AB12" s="100">
        <f>IF(AA12=0,0,IF(AA12="Nei",0,1))</f>
        <v>0</v>
      </c>
      <c r="AC12" s="19"/>
      <c r="AD12" s="87">
        <f>IF(V12+AB12&gt;10,10,V12+Y12+AB12)</f>
        <v>0</v>
      </c>
      <c r="AE12" s="19"/>
      <c r="AF12" s="89">
        <f>R12*AD12</f>
        <v>0</v>
      </c>
    </row>
    <row r="13" spans="1:32" ht="17.399999999999999" customHeight="1" x14ac:dyDescent="0.4">
      <c r="B13" s="111"/>
      <c r="C13" s="111"/>
      <c r="D13" s="111"/>
      <c r="E13" s="113"/>
      <c r="F13" s="113"/>
      <c r="G13" s="114"/>
      <c r="H13" s="112"/>
      <c r="I13" s="105" t="s">
        <v>0</v>
      </c>
      <c r="J13" s="48">
        <f t="shared" ref="J13:J21" si="4">IF(B13&gt;0,1,0)</f>
        <v>0</v>
      </c>
      <c r="K13" s="48">
        <f t="shared" ref="K13:L21" si="5">IF(C13=0,0,1)</f>
        <v>0</v>
      </c>
      <c r="L13" s="48">
        <f t="shared" si="5"/>
        <v>0</v>
      </c>
      <c r="M13" s="48">
        <f t="shared" ref="M13:M21" si="6">IF(D13="Batterielektrisk / hydrogen",1,IF(E13=0,0,1))</f>
        <v>0</v>
      </c>
      <c r="N13" s="48">
        <f t="shared" ref="N13:N21" si="7">IF(D13="Batterielektrisk / hydrogen",1,IF(F13=0,0,1))</f>
        <v>0</v>
      </c>
      <c r="O13" s="49">
        <f t="shared" ref="O13:O21" si="8">SUM(J13:N13)</f>
        <v>0</v>
      </c>
      <c r="P13" s="50">
        <f t="shared" ref="P13:P21" si="9">IF(O13=5,"OK",IF(O13=0,0,"FEIL"))</f>
        <v>0</v>
      </c>
      <c r="R13" s="111">
        <f t="shared" si="0"/>
        <v>0</v>
      </c>
      <c r="S13" s="19"/>
      <c r="T13" s="111">
        <f t="shared" si="1"/>
        <v>0</v>
      </c>
      <c r="U13" s="111">
        <f t="shared" si="2"/>
        <v>0</v>
      </c>
      <c r="V13" s="111">
        <f>IF(T13="Elsykkel",10,VLOOKUP(U13,Inndata!$B$5:$D$9,3,FALSE))</f>
        <v>0</v>
      </c>
      <c r="W13" s="19"/>
      <c r="X13" s="111">
        <f>E13</f>
        <v>0</v>
      </c>
      <c r="Y13" s="128">
        <f>VLOOKUP(X13,Inndata!$F$5:$H$10,3,FALSE)</f>
        <v>0</v>
      </c>
      <c r="Z13" s="19"/>
      <c r="AA13" s="111">
        <f t="shared" si="3"/>
        <v>0</v>
      </c>
      <c r="AB13" s="111">
        <f t="shared" ref="AB13:AB21" si="10">IF(AA13=0,0,IF(AA13="Nei",0,1))</f>
        <v>0</v>
      </c>
      <c r="AC13" s="19"/>
      <c r="AD13" s="88">
        <f t="shared" ref="AD13:AD21" si="11">IF(V13+AB13&gt;10,10,V13+Y13+AB13)</f>
        <v>0</v>
      </c>
      <c r="AE13" s="19"/>
      <c r="AF13" s="89">
        <f t="shared" ref="AF13:AF21" si="12">R13*AD13</f>
        <v>0</v>
      </c>
    </row>
    <row r="14" spans="1:32" ht="17.399999999999999" customHeight="1" x14ac:dyDescent="0.4">
      <c r="B14" s="100"/>
      <c r="C14" s="100"/>
      <c r="D14" s="100"/>
      <c r="E14" s="102"/>
      <c r="F14" s="102"/>
      <c r="G14" s="107"/>
      <c r="H14" s="92"/>
      <c r="I14" s="105" t="s">
        <v>0</v>
      </c>
      <c r="J14" s="48">
        <f t="shared" si="4"/>
        <v>0</v>
      </c>
      <c r="K14" s="48">
        <f t="shared" si="5"/>
        <v>0</v>
      </c>
      <c r="L14" s="48">
        <f t="shared" si="5"/>
        <v>0</v>
      </c>
      <c r="M14" s="48">
        <f t="shared" si="6"/>
        <v>0</v>
      </c>
      <c r="N14" s="48">
        <f t="shared" si="7"/>
        <v>0</v>
      </c>
      <c r="O14" s="49">
        <f t="shared" si="8"/>
        <v>0</v>
      </c>
      <c r="P14" s="50">
        <f t="shared" si="9"/>
        <v>0</v>
      </c>
      <c r="R14" s="100">
        <f t="shared" si="0"/>
        <v>0</v>
      </c>
      <c r="S14" s="19"/>
      <c r="T14" s="100">
        <f t="shared" si="1"/>
        <v>0</v>
      </c>
      <c r="U14" s="100">
        <f t="shared" si="2"/>
        <v>0</v>
      </c>
      <c r="V14" s="72">
        <f>IF(T14="Elsykkel",10,VLOOKUP(U14,Inndata!$B$5:$D$9,3,FALSE))</f>
        <v>0</v>
      </c>
      <c r="W14" s="19"/>
      <c r="X14" s="100">
        <f t="shared" ref="X14:X21" si="13">E14</f>
        <v>0</v>
      </c>
      <c r="Y14" s="127">
        <f>VLOOKUP(X14,Inndata!$F$5:$H$10,3,FALSE)</f>
        <v>0</v>
      </c>
      <c r="Z14" s="19"/>
      <c r="AA14" s="100">
        <f t="shared" si="3"/>
        <v>0</v>
      </c>
      <c r="AB14" s="100">
        <f t="shared" si="10"/>
        <v>0</v>
      </c>
      <c r="AC14" s="19"/>
      <c r="AD14" s="87">
        <f t="shared" si="11"/>
        <v>0</v>
      </c>
      <c r="AE14" s="19"/>
      <c r="AF14" s="89">
        <f t="shared" si="12"/>
        <v>0</v>
      </c>
    </row>
    <row r="15" spans="1:32" ht="17.399999999999999" customHeight="1" x14ac:dyDescent="0.4">
      <c r="B15" s="111"/>
      <c r="C15" s="111"/>
      <c r="D15" s="111"/>
      <c r="E15" s="113"/>
      <c r="F15" s="113"/>
      <c r="G15" s="114"/>
      <c r="H15" s="112"/>
      <c r="I15" s="105" t="s">
        <v>0</v>
      </c>
      <c r="J15" s="48">
        <f t="shared" si="4"/>
        <v>0</v>
      </c>
      <c r="K15" s="48">
        <f t="shared" si="5"/>
        <v>0</v>
      </c>
      <c r="L15" s="48">
        <f t="shared" si="5"/>
        <v>0</v>
      </c>
      <c r="M15" s="48">
        <f t="shared" si="6"/>
        <v>0</v>
      </c>
      <c r="N15" s="48">
        <f t="shared" si="7"/>
        <v>0</v>
      </c>
      <c r="O15" s="49">
        <f t="shared" si="8"/>
        <v>0</v>
      </c>
      <c r="P15" s="50">
        <f t="shared" si="9"/>
        <v>0</v>
      </c>
      <c r="R15" s="111">
        <f t="shared" si="0"/>
        <v>0</v>
      </c>
      <c r="S15" s="19"/>
      <c r="T15" s="111">
        <f t="shared" si="1"/>
        <v>0</v>
      </c>
      <c r="U15" s="111">
        <f t="shared" si="2"/>
        <v>0</v>
      </c>
      <c r="V15" s="111">
        <f>IF(T15="Elsykkel",10,VLOOKUP(U15,Inndata!$B$5:$D$9,3,FALSE))</f>
        <v>0</v>
      </c>
      <c r="W15" s="19"/>
      <c r="X15" s="111">
        <f t="shared" si="13"/>
        <v>0</v>
      </c>
      <c r="Y15" s="128">
        <f>VLOOKUP(X15,Inndata!$F$5:$H$10,3,FALSE)</f>
        <v>0</v>
      </c>
      <c r="Z15" s="19"/>
      <c r="AA15" s="111">
        <f t="shared" si="3"/>
        <v>0</v>
      </c>
      <c r="AB15" s="111">
        <f t="shared" si="10"/>
        <v>0</v>
      </c>
      <c r="AC15" s="19"/>
      <c r="AD15" s="88">
        <f t="shared" si="11"/>
        <v>0</v>
      </c>
      <c r="AE15" s="19"/>
      <c r="AF15" s="89">
        <f t="shared" si="12"/>
        <v>0</v>
      </c>
    </row>
    <row r="16" spans="1:32" ht="17.399999999999999" customHeight="1" x14ac:dyDescent="0.4">
      <c r="B16" s="72"/>
      <c r="C16" s="72"/>
      <c r="D16" s="72"/>
      <c r="E16" s="91"/>
      <c r="F16" s="91"/>
      <c r="G16" s="90"/>
      <c r="H16" s="92"/>
      <c r="I16" s="115" t="s">
        <v>0</v>
      </c>
      <c r="J16" s="48">
        <f t="shared" si="4"/>
        <v>0</v>
      </c>
      <c r="K16" s="48">
        <f t="shared" si="5"/>
        <v>0</v>
      </c>
      <c r="L16" s="48">
        <f t="shared" si="5"/>
        <v>0</v>
      </c>
      <c r="M16" s="48">
        <f t="shared" si="6"/>
        <v>0</v>
      </c>
      <c r="N16" s="48">
        <f t="shared" si="7"/>
        <v>0</v>
      </c>
      <c r="O16" s="49">
        <f t="shared" si="8"/>
        <v>0</v>
      </c>
      <c r="P16" s="50">
        <f t="shared" si="9"/>
        <v>0</v>
      </c>
      <c r="R16" s="100">
        <f t="shared" si="0"/>
        <v>0</v>
      </c>
      <c r="S16" s="19"/>
      <c r="T16" s="100">
        <f t="shared" si="1"/>
        <v>0</v>
      </c>
      <c r="U16" s="100">
        <f t="shared" si="2"/>
        <v>0</v>
      </c>
      <c r="V16" s="72">
        <f>IF(T16="Elsykkel",10,VLOOKUP(U16,Inndata!$B$5:$D$9,3,FALSE))</f>
        <v>0</v>
      </c>
      <c r="W16" s="19"/>
      <c r="X16" s="100">
        <f t="shared" si="13"/>
        <v>0</v>
      </c>
      <c r="Y16" s="127">
        <f>VLOOKUP(X16,Inndata!$F$5:$H$10,3,FALSE)</f>
        <v>0</v>
      </c>
      <c r="Z16" s="19"/>
      <c r="AA16" s="100">
        <f t="shared" si="3"/>
        <v>0</v>
      </c>
      <c r="AB16" s="100">
        <f t="shared" si="10"/>
        <v>0</v>
      </c>
      <c r="AC16" s="19"/>
      <c r="AD16" s="87">
        <f t="shared" si="11"/>
        <v>0</v>
      </c>
      <c r="AE16" s="19"/>
      <c r="AF16" s="89">
        <f t="shared" si="12"/>
        <v>0</v>
      </c>
    </row>
    <row r="17" spans="2:32" ht="17.399999999999999" customHeight="1" x14ac:dyDescent="0.4">
      <c r="B17" s="111"/>
      <c r="C17" s="111"/>
      <c r="D17" s="111"/>
      <c r="E17" s="113"/>
      <c r="F17" s="113"/>
      <c r="G17" s="114"/>
      <c r="H17" s="112"/>
      <c r="I17" s="105" t="s">
        <v>0</v>
      </c>
      <c r="J17" s="48">
        <f t="shared" si="4"/>
        <v>0</v>
      </c>
      <c r="K17" s="48">
        <f t="shared" si="5"/>
        <v>0</v>
      </c>
      <c r="L17" s="48">
        <f t="shared" si="5"/>
        <v>0</v>
      </c>
      <c r="M17" s="48">
        <f t="shared" si="6"/>
        <v>0</v>
      </c>
      <c r="N17" s="48">
        <f t="shared" si="7"/>
        <v>0</v>
      </c>
      <c r="O17" s="49">
        <f t="shared" si="8"/>
        <v>0</v>
      </c>
      <c r="P17" s="50">
        <f t="shared" si="9"/>
        <v>0</v>
      </c>
      <c r="R17" s="111">
        <f t="shared" si="0"/>
        <v>0</v>
      </c>
      <c r="S17" s="19"/>
      <c r="T17" s="111">
        <f t="shared" si="1"/>
        <v>0</v>
      </c>
      <c r="U17" s="111">
        <f t="shared" si="2"/>
        <v>0</v>
      </c>
      <c r="V17" s="111">
        <f>IF(T17="Elsykkel",10,VLOOKUP(U17,Inndata!$B$5:$D$9,3,FALSE))</f>
        <v>0</v>
      </c>
      <c r="W17" s="19"/>
      <c r="X17" s="111">
        <f t="shared" si="13"/>
        <v>0</v>
      </c>
      <c r="Y17" s="128">
        <f>VLOOKUP(X17,Inndata!$F$5:$H$10,3,FALSE)</f>
        <v>0</v>
      </c>
      <c r="Z17" s="19"/>
      <c r="AA17" s="111">
        <f t="shared" si="3"/>
        <v>0</v>
      </c>
      <c r="AB17" s="111">
        <f t="shared" si="10"/>
        <v>0</v>
      </c>
      <c r="AC17" s="19"/>
      <c r="AD17" s="88">
        <f t="shared" si="11"/>
        <v>0</v>
      </c>
      <c r="AE17" s="19"/>
      <c r="AF17" s="89">
        <f t="shared" si="12"/>
        <v>0</v>
      </c>
    </row>
    <row r="18" spans="2:32" ht="17.399999999999999" customHeight="1" x14ac:dyDescent="0.4">
      <c r="B18" s="72"/>
      <c r="C18" s="72"/>
      <c r="D18" s="72"/>
      <c r="E18" s="91"/>
      <c r="F18" s="91"/>
      <c r="G18" s="90"/>
      <c r="H18" s="92"/>
      <c r="I18" s="105" t="s">
        <v>0</v>
      </c>
      <c r="J18" s="48">
        <f t="shared" si="4"/>
        <v>0</v>
      </c>
      <c r="K18" s="48">
        <f t="shared" si="5"/>
        <v>0</v>
      </c>
      <c r="L18" s="48">
        <f t="shared" si="5"/>
        <v>0</v>
      </c>
      <c r="M18" s="48">
        <f t="shared" si="6"/>
        <v>0</v>
      </c>
      <c r="N18" s="48">
        <f t="shared" si="7"/>
        <v>0</v>
      </c>
      <c r="O18" s="49">
        <f t="shared" si="8"/>
        <v>0</v>
      </c>
      <c r="P18" s="50">
        <f t="shared" si="9"/>
        <v>0</v>
      </c>
      <c r="R18" s="100">
        <f t="shared" si="0"/>
        <v>0</v>
      </c>
      <c r="S18" s="19"/>
      <c r="T18" s="100">
        <f t="shared" si="1"/>
        <v>0</v>
      </c>
      <c r="U18" s="100">
        <f t="shared" si="2"/>
        <v>0</v>
      </c>
      <c r="V18" s="100">
        <f>IF(T18="Elsykkel",10,VLOOKUP(U18,Inndata!$B$5:$D$9,3,FALSE))</f>
        <v>0</v>
      </c>
      <c r="W18" s="19"/>
      <c r="X18" s="100">
        <f t="shared" si="13"/>
        <v>0</v>
      </c>
      <c r="Y18" s="127">
        <f>VLOOKUP(X18,Inndata!$F$5:$H$10,3,FALSE)</f>
        <v>0</v>
      </c>
      <c r="Z18" s="19"/>
      <c r="AA18" s="100">
        <f t="shared" si="3"/>
        <v>0</v>
      </c>
      <c r="AB18" s="100">
        <f t="shared" si="10"/>
        <v>0</v>
      </c>
      <c r="AC18" s="19"/>
      <c r="AD18" s="87">
        <f t="shared" si="11"/>
        <v>0</v>
      </c>
      <c r="AE18" s="19"/>
      <c r="AF18" s="89">
        <f t="shared" si="12"/>
        <v>0</v>
      </c>
    </row>
    <row r="19" spans="2:32" ht="17.399999999999999" customHeight="1" x14ac:dyDescent="0.4">
      <c r="B19" s="111"/>
      <c r="C19" s="111"/>
      <c r="D19" s="111"/>
      <c r="E19" s="113"/>
      <c r="F19" s="113"/>
      <c r="G19" s="114"/>
      <c r="H19" s="112"/>
      <c r="I19" s="105" t="s">
        <v>0</v>
      </c>
      <c r="J19" s="48">
        <f t="shared" si="4"/>
        <v>0</v>
      </c>
      <c r="K19" s="48">
        <f t="shared" si="5"/>
        <v>0</v>
      </c>
      <c r="L19" s="48">
        <f t="shared" si="5"/>
        <v>0</v>
      </c>
      <c r="M19" s="48">
        <f t="shared" si="6"/>
        <v>0</v>
      </c>
      <c r="N19" s="48">
        <f t="shared" si="7"/>
        <v>0</v>
      </c>
      <c r="O19" s="49">
        <f t="shared" si="8"/>
        <v>0</v>
      </c>
      <c r="P19" s="50">
        <f t="shared" si="9"/>
        <v>0</v>
      </c>
      <c r="R19" s="111">
        <f t="shared" si="0"/>
        <v>0</v>
      </c>
      <c r="S19" s="19"/>
      <c r="T19" s="111">
        <f t="shared" si="1"/>
        <v>0</v>
      </c>
      <c r="U19" s="111">
        <f t="shared" si="2"/>
        <v>0</v>
      </c>
      <c r="V19" s="111">
        <f>IF(T19="Elsykkel",10,VLOOKUP(U19,Inndata!$B$5:$D$9,3,FALSE))</f>
        <v>0</v>
      </c>
      <c r="W19" s="19"/>
      <c r="X19" s="111">
        <f t="shared" si="13"/>
        <v>0</v>
      </c>
      <c r="Y19" s="128">
        <f>VLOOKUP(X19,Inndata!$F$5:$H$10,3,FALSE)</f>
        <v>0</v>
      </c>
      <c r="Z19" s="19"/>
      <c r="AA19" s="111">
        <f t="shared" si="3"/>
        <v>0</v>
      </c>
      <c r="AB19" s="111">
        <f t="shared" si="10"/>
        <v>0</v>
      </c>
      <c r="AC19" s="19"/>
      <c r="AD19" s="88">
        <f t="shared" si="11"/>
        <v>0</v>
      </c>
      <c r="AE19" s="19"/>
      <c r="AF19" s="89">
        <f t="shared" si="12"/>
        <v>0</v>
      </c>
    </row>
    <row r="20" spans="2:32" ht="17.399999999999999" customHeight="1" x14ac:dyDescent="0.4">
      <c r="B20" s="72"/>
      <c r="C20" s="72"/>
      <c r="D20" s="72"/>
      <c r="E20" s="91"/>
      <c r="F20" s="91"/>
      <c r="G20" s="90"/>
      <c r="H20" s="92"/>
      <c r="I20" s="105" t="s">
        <v>0</v>
      </c>
      <c r="J20" s="48">
        <f t="shared" si="4"/>
        <v>0</v>
      </c>
      <c r="K20" s="48">
        <f t="shared" si="5"/>
        <v>0</v>
      </c>
      <c r="L20" s="48">
        <f t="shared" si="5"/>
        <v>0</v>
      </c>
      <c r="M20" s="48">
        <f t="shared" si="6"/>
        <v>0</v>
      </c>
      <c r="N20" s="48">
        <f t="shared" si="7"/>
        <v>0</v>
      </c>
      <c r="O20" s="49">
        <f t="shared" si="8"/>
        <v>0</v>
      </c>
      <c r="P20" s="50">
        <f t="shared" si="9"/>
        <v>0</v>
      </c>
      <c r="R20" s="100">
        <f t="shared" si="0"/>
        <v>0</v>
      </c>
      <c r="S20" s="19"/>
      <c r="T20" s="100">
        <f t="shared" si="1"/>
        <v>0</v>
      </c>
      <c r="U20" s="100">
        <f t="shared" si="2"/>
        <v>0</v>
      </c>
      <c r="V20" s="100">
        <f>IF(T20="Elsykkel",10,VLOOKUP(U20,Inndata!$B$5:$D$9,3,FALSE))</f>
        <v>0</v>
      </c>
      <c r="W20" s="19"/>
      <c r="X20" s="100">
        <f t="shared" si="13"/>
        <v>0</v>
      </c>
      <c r="Y20" s="127">
        <f>VLOOKUP(X20,Inndata!$F$5:$H$10,3,FALSE)</f>
        <v>0</v>
      </c>
      <c r="Z20" s="19"/>
      <c r="AA20" s="100">
        <f t="shared" si="3"/>
        <v>0</v>
      </c>
      <c r="AB20" s="100">
        <f t="shared" si="10"/>
        <v>0</v>
      </c>
      <c r="AC20" s="19"/>
      <c r="AD20" s="87">
        <f t="shared" si="11"/>
        <v>0</v>
      </c>
      <c r="AE20" s="19"/>
      <c r="AF20" s="89">
        <f t="shared" si="12"/>
        <v>0</v>
      </c>
    </row>
    <row r="21" spans="2:32" ht="17.399999999999999" customHeight="1" x14ac:dyDescent="0.4">
      <c r="B21" s="111"/>
      <c r="C21" s="111"/>
      <c r="D21" s="111"/>
      <c r="E21" s="113"/>
      <c r="F21" s="113"/>
      <c r="G21" s="114"/>
      <c r="H21" s="112"/>
      <c r="I21" s="105" t="s">
        <v>0</v>
      </c>
      <c r="J21" s="48">
        <f t="shared" si="4"/>
        <v>0</v>
      </c>
      <c r="K21" s="48">
        <f t="shared" si="5"/>
        <v>0</v>
      </c>
      <c r="L21" s="48">
        <f t="shared" si="5"/>
        <v>0</v>
      </c>
      <c r="M21" s="48">
        <f t="shared" si="6"/>
        <v>0</v>
      </c>
      <c r="N21" s="48">
        <f t="shared" si="7"/>
        <v>0</v>
      </c>
      <c r="O21" s="49">
        <f t="shared" si="8"/>
        <v>0</v>
      </c>
      <c r="P21" s="50">
        <f t="shared" si="9"/>
        <v>0</v>
      </c>
      <c r="R21" s="111">
        <f t="shared" si="0"/>
        <v>0</v>
      </c>
      <c r="S21" s="19"/>
      <c r="T21" s="111">
        <f t="shared" si="1"/>
        <v>0</v>
      </c>
      <c r="U21" s="111">
        <f t="shared" si="2"/>
        <v>0</v>
      </c>
      <c r="V21" s="111">
        <f>IF(T21="Elsykkel",10,VLOOKUP(U21,Inndata!$B$5:$D$9,3,FALSE))</f>
        <v>0</v>
      </c>
      <c r="W21" s="19"/>
      <c r="X21" s="111">
        <f t="shared" si="13"/>
        <v>0</v>
      </c>
      <c r="Y21" s="128">
        <f>VLOOKUP(X21,Inndata!$F$5:$H$10,3,FALSE)</f>
        <v>0</v>
      </c>
      <c r="Z21" s="19"/>
      <c r="AA21" s="111">
        <f t="shared" si="3"/>
        <v>0</v>
      </c>
      <c r="AB21" s="111">
        <f t="shared" si="10"/>
        <v>0</v>
      </c>
      <c r="AC21" s="19"/>
      <c r="AD21" s="88">
        <f t="shared" si="11"/>
        <v>0</v>
      </c>
      <c r="AE21" s="19"/>
      <c r="AF21" s="89">
        <f t="shared" si="12"/>
        <v>0</v>
      </c>
    </row>
    <row r="22" spans="2:32" ht="17.399999999999999" customHeight="1" x14ac:dyDescent="0.4">
      <c r="H22" s="94"/>
      <c r="I22" s="104"/>
      <c r="J22" s="94"/>
      <c r="R22" s="108"/>
      <c r="S22" s="70"/>
      <c r="V22" s="108"/>
      <c r="W22" s="70"/>
      <c r="X22" s="70"/>
      <c r="Y22" s="70"/>
      <c r="Z22" s="70"/>
      <c r="AB22" s="108"/>
      <c r="AC22" s="70"/>
      <c r="AD22" s="108"/>
      <c r="AE22" s="70"/>
    </row>
    <row r="23" spans="2:32" ht="17.399999999999999" customHeight="1" x14ac:dyDescent="0.4">
      <c r="H23" s="94"/>
      <c r="I23" s="104"/>
      <c r="J23" s="94"/>
      <c r="R23" s="129" t="s">
        <v>16</v>
      </c>
      <c r="S23" s="70"/>
      <c r="V23" s="108"/>
      <c r="W23" s="70"/>
      <c r="X23" s="70"/>
      <c r="Y23" s="70"/>
      <c r="Z23" s="70"/>
      <c r="AB23" s="108"/>
      <c r="AC23" s="70"/>
      <c r="AD23" s="108"/>
      <c r="AE23" s="70"/>
      <c r="AF23" s="35" t="s">
        <v>21</v>
      </c>
    </row>
    <row r="24" spans="2:32" ht="24" customHeight="1" x14ac:dyDescent="0.4">
      <c r="B24" s="62" t="s">
        <v>25</v>
      </c>
      <c r="C24" s="63">
        <f>AF24</f>
        <v>0</v>
      </c>
      <c r="D24" s="101"/>
      <c r="E24" s="101"/>
      <c r="F24" s="101"/>
      <c r="H24" s="94"/>
      <c r="I24" s="104"/>
      <c r="J24" s="94"/>
      <c r="R24" s="130">
        <f>SUM(R12:R21)</f>
        <v>0</v>
      </c>
      <c r="S24" s="70"/>
      <c r="V24" s="108"/>
      <c r="W24" s="70"/>
      <c r="X24" s="70"/>
      <c r="Y24" s="70"/>
      <c r="Z24" s="70"/>
      <c r="AB24" s="108"/>
      <c r="AC24" s="70"/>
      <c r="AD24" s="108"/>
      <c r="AE24" s="70"/>
      <c r="AF24" s="36">
        <f>IF(R24=0,0,SUM(AF12:AF21)/R24)</f>
        <v>0</v>
      </c>
    </row>
    <row r="25" spans="2:32" ht="17.399999999999999" customHeight="1" x14ac:dyDescent="0.4">
      <c r="C25" s="70"/>
      <c r="D25" s="101"/>
      <c r="E25" s="101"/>
      <c r="F25" s="101"/>
      <c r="H25" s="94"/>
      <c r="I25" s="104"/>
      <c r="J25" s="94"/>
      <c r="R25" s="108"/>
      <c r="S25" s="70"/>
      <c r="V25" s="108"/>
      <c r="W25" s="70"/>
      <c r="X25" s="70"/>
      <c r="Y25" s="70"/>
      <c r="Z25" s="70"/>
      <c r="AB25" s="108"/>
      <c r="AC25" s="70"/>
      <c r="AD25" s="108"/>
      <c r="AE25" s="70"/>
    </row>
    <row r="26" spans="2:32" ht="17.399999999999999" customHeight="1" x14ac:dyDescent="0.4">
      <c r="C26" s="70"/>
      <c r="D26" s="101"/>
      <c r="E26" s="101"/>
      <c r="F26" s="101"/>
      <c r="H26" s="94"/>
      <c r="I26" s="104"/>
      <c r="J26" s="94"/>
      <c r="R26" s="108"/>
      <c r="S26" s="70"/>
      <c r="V26" s="108"/>
      <c r="W26" s="70"/>
      <c r="X26" s="70"/>
      <c r="Y26" s="70"/>
      <c r="Z26" s="70"/>
      <c r="AB26" s="108"/>
      <c r="AC26" s="70"/>
      <c r="AD26" s="108"/>
      <c r="AE26" s="70"/>
    </row>
    <row r="27" spans="2:32" ht="17.399999999999999" customHeight="1" x14ac:dyDescent="0.4">
      <c r="C27" s="70"/>
      <c r="D27" s="101"/>
      <c r="E27" s="101"/>
      <c r="F27" s="101"/>
      <c r="H27" s="94"/>
      <c r="I27" s="104"/>
      <c r="J27" s="94"/>
      <c r="R27" s="108"/>
      <c r="S27" s="70"/>
      <c r="V27" s="108"/>
      <c r="W27" s="70"/>
      <c r="X27" s="70"/>
      <c r="Y27" s="70"/>
      <c r="Z27" s="70"/>
      <c r="AB27" s="108"/>
      <c r="AC27" s="70"/>
      <c r="AD27" s="108"/>
      <c r="AE27" s="70"/>
    </row>
    <row r="28" spans="2:32" ht="17.399999999999999" customHeight="1" x14ac:dyDescent="0.4">
      <c r="H28" s="94"/>
      <c r="I28" s="104"/>
      <c r="J28" s="94"/>
      <c r="R28" s="108"/>
      <c r="S28" s="70"/>
      <c r="V28" s="108"/>
      <c r="W28" s="70"/>
      <c r="X28" s="70"/>
      <c r="Y28" s="70"/>
      <c r="Z28" s="70"/>
      <c r="AB28" s="108"/>
      <c r="AC28" s="70"/>
      <c r="AD28" s="108"/>
      <c r="AE28" s="70"/>
    </row>
    <row r="29" spans="2:32" ht="17.399999999999999" customHeight="1" x14ac:dyDescent="0.4">
      <c r="G29" s="94"/>
      <c r="H29" s="104"/>
      <c r="I29" s="94"/>
    </row>
    <row r="33" spans="18:22" ht="17.399999999999999" customHeight="1" x14ac:dyDescent="0.4">
      <c r="R33" s="108"/>
      <c r="V33" s="108"/>
    </row>
    <row r="34" spans="18:22" ht="17.399999999999999" customHeight="1" x14ac:dyDescent="0.4">
      <c r="R34" s="108"/>
      <c r="V34" s="108"/>
    </row>
    <row r="35" spans="18:22" ht="17.399999999999999" customHeight="1" x14ac:dyDescent="0.4">
      <c r="R35" s="108"/>
      <c r="V35" s="108"/>
    </row>
    <row r="36" spans="18:22" ht="17.399999999999999" customHeight="1" x14ac:dyDescent="0.4">
      <c r="R36" s="108"/>
      <c r="V36" s="108"/>
    </row>
  </sheetData>
  <mergeCells count="4">
    <mergeCell ref="C5:D5"/>
    <mergeCell ref="B3:G3"/>
    <mergeCell ref="J8:P10"/>
    <mergeCell ref="J11:P11"/>
  </mergeCells>
  <conditionalFormatting sqref="R12:R21">
    <cfRule type="expression" dxfId="107" priority="54">
      <formula>B12=0</formula>
    </cfRule>
  </conditionalFormatting>
  <conditionalFormatting sqref="T12:T21">
    <cfRule type="expression" dxfId="106" priority="53">
      <formula>C12=0</formula>
    </cfRule>
  </conditionalFormatting>
  <conditionalFormatting sqref="U12:U21">
    <cfRule type="expression" dxfId="105" priority="52">
      <formula>D12=0</formula>
    </cfRule>
  </conditionalFormatting>
  <conditionalFormatting sqref="V12:V21">
    <cfRule type="expression" dxfId="104" priority="51">
      <formula>T12=0</formula>
    </cfRule>
  </conditionalFormatting>
  <conditionalFormatting sqref="AA12:AA21">
    <cfRule type="expression" dxfId="103" priority="50">
      <formula>F12=0</formula>
    </cfRule>
  </conditionalFormatting>
  <conditionalFormatting sqref="AB12:AB21">
    <cfRule type="expression" dxfId="102" priority="49">
      <formula>AA12=0</formula>
    </cfRule>
  </conditionalFormatting>
  <conditionalFormatting sqref="AD12:AD21">
    <cfRule type="expression" dxfId="101" priority="48">
      <formula>T12=0</formula>
    </cfRule>
  </conditionalFormatting>
  <conditionalFormatting sqref="AF12:AF21">
    <cfRule type="expression" dxfId="100" priority="47">
      <formula>#REF!=0</formula>
    </cfRule>
  </conditionalFormatting>
  <conditionalFormatting sqref="P12:P21">
    <cfRule type="containsText" dxfId="99" priority="44" operator="containsText" text="OK">
      <formula>NOT(ISERROR(SEARCH("OK",P12)))</formula>
    </cfRule>
    <cfRule type="containsText" dxfId="98" priority="45" operator="containsText" text="FEIL">
      <formula>NOT(ISERROR(SEARCH("FEIL",P12)))</formula>
    </cfRule>
    <cfRule type="cellIs" dxfId="97" priority="46" operator="equal">
      <formula>0</formula>
    </cfRule>
  </conditionalFormatting>
  <conditionalFormatting sqref="X12:X21">
    <cfRule type="expression" dxfId="96" priority="20">
      <formula>X12=0</formula>
    </cfRule>
    <cfRule type="expression" dxfId="95" priority="42">
      <formula>AND(ISTEXT(W12)=TRUE,W12&lt;&gt;"Elsykkel",X12=0)</formula>
    </cfRule>
    <cfRule type="expression" dxfId="94" priority="43">
      <formula>W12="Elsykkel"</formula>
    </cfRule>
  </conditionalFormatting>
  <conditionalFormatting sqref="B15">
    <cfRule type="expression" dxfId="93" priority="37">
      <formula>AND(ISTEXT(D15)=TRUE,B15=0)</formula>
    </cfRule>
  </conditionalFormatting>
  <conditionalFormatting sqref="F15">
    <cfRule type="expression" dxfId="92" priority="38">
      <formula>D15="Batterielektrisk / hydrogen"</formula>
    </cfRule>
    <cfRule type="expression" dxfId="91" priority="39">
      <formula>AND(ISTEXT(C15)=TRUE,C15&lt;&gt;"Elsykkel",D15&lt;&gt;"Batterielektrisk / Hydrogen",F15=0)</formula>
    </cfRule>
    <cfRule type="expression" dxfId="90" priority="40">
      <formula>C15="Elsykkel"</formula>
    </cfRule>
  </conditionalFormatting>
  <conditionalFormatting sqref="E15">
    <cfRule type="expression" dxfId="89" priority="35">
      <formula>AND(ISTEXT(D15)=TRUE,D15&lt;&gt;"Elsykkel",E15=0)</formula>
    </cfRule>
    <cfRule type="expression" dxfId="88" priority="36">
      <formula>D15="Elsykkel"</formula>
    </cfRule>
  </conditionalFormatting>
  <conditionalFormatting sqref="C15">
    <cfRule type="expression" dxfId="87" priority="41">
      <formula>AND(ISTEXT(F15)=TRUE,C15=0)</formula>
    </cfRule>
  </conditionalFormatting>
  <conditionalFormatting sqref="B16:B17">
    <cfRule type="expression" dxfId="86" priority="30">
      <formula>AND(ISTEXT(D16)=TRUE,B16=0)</formula>
    </cfRule>
  </conditionalFormatting>
  <conditionalFormatting sqref="F16:F17">
    <cfRule type="expression" dxfId="85" priority="31">
      <formula>D16="Batterielektrisk / hydrogen"</formula>
    </cfRule>
    <cfRule type="expression" dxfId="84" priority="32">
      <formula>AND(ISTEXT(C16)=TRUE,C16&lt;&gt;"Elsykkel",D16&lt;&gt;"Batterielektrisk / Hydrogen",F16=0)</formula>
    </cfRule>
    <cfRule type="expression" dxfId="83" priority="33">
      <formula>C16="Elsykkel"</formula>
    </cfRule>
  </conditionalFormatting>
  <conditionalFormatting sqref="D17:E17 E16 D15:D16">
    <cfRule type="expression" dxfId="82" priority="28">
      <formula>AND(ISTEXT(C15)=TRUE,C15&lt;&gt;"Elsykkel",D15=0)</formula>
    </cfRule>
    <cfRule type="expression" dxfId="81" priority="29">
      <formula>C15="Elsykkel"</formula>
    </cfRule>
  </conditionalFormatting>
  <conditionalFormatting sqref="C16:C17">
    <cfRule type="expression" dxfId="80" priority="34">
      <formula>AND(ISTEXT(F16)=TRUE,C16=0)</formula>
    </cfRule>
  </conditionalFormatting>
  <conditionalFormatting sqref="B18:B19">
    <cfRule type="expression" dxfId="79" priority="23">
      <formula>AND(ISTEXT(D18)=TRUE,B18=0)</formula>
    </cfRule>
  </conditionalFormatting>
  <conditionalFormatting sqref="F18:F19">
    <cfRule type="expression" dxfId="78" priority="24">
      <formula>D18="Batterielektrisk / hydrogen"</formula>
    </cfRule>
    <cfRule type="expression" dxfId="77" priority="25">
      <formula>AND(ISTEXT(C18)=TRUE,C18&lt;&gt;"Elsykkel",D18&lt;&gt;"Batterielektrisk / Hydrogen",F18=0)</formula>
    </cfRule>
    <cfRule type="expression" dxfId="76" priority="26">
      <formula>C18="Elsykkel"</formula>
    </cfRule>
  </conditionalFormatting>
  <conditionalFormatting sqref="D18:E19">
    <cfRule type="expression" dxfId="75" priority="21">
      <formula>AND(ISTEXT(C18)=TRUE,C18&lt;&gt;"Elsykkel",D18=0)</formula>
    </cfRule>
    <cfRule type="expression" dxfId="74" priority="22">
      <formula>C18="Elsykkel"</formula>
    </cfRule>
  </conditionalFormatting>
  <conditionalFormatting sqref="C18:C19">
    <cfRule type="expression" dxfId="73" priority="27">
      <formula>AND(ISTEXT(F18)=TRUE,C18=0)</formula>
    </cfRule>
  </conditionalFormatting>
  <conditionalFormatting sqref="Y12:Y21">
    <cfRule type="expression" dxfId="72" priority="19">
      <formula>X12=0</formula>
    </cfRule>
  </conditionalFormatting>
  <conditionalFormatting sqref="B12">
    <cfRule type="expression" dxfId="71" priority="14">
      <formula>AND(ISTEXT(D12)=TRUE,B12=0)</formula>
    </cfRule>
  </conditionalFormatting>
  <conditionalFormatting sqref="F12">
    <cfRule type="expression" dxfId="70" priority="15">
      <formula>D12="Batterielektrisk / hydrogen"</formula>
    </cfRule>
    <cfRule type="expression" dxfId="69" priority="16">
      <formula>AND(ISTEXT(D12)=TRUE,D12&lt;&gt;"Batterielektrisk / Hydrogen",F12=0)</formula>
    </cfRule>
    <cfRule type="expression" dxfId="68" priority="17">
      <formula>C12="Elsykkel"</formula>
    </cfRule>
  </conditionalFormatting>
  <conditionalFormatting sqref="C12">
    <cfRule type="expression" dxfId="67" priority="18">
      <formula>AND(ISNUMBER(B12)=TRUE,C12=0)</formula>
    </cfRule>
  </conditionalFormatting>
  <conditionalFormatting sqref="E12">
    <cfRule type="expression" dxfId="66" priority="12">
      <formula>D12="Batterielektrisk / hydrogen"</formula>
    </cfRule>
    <cfRule type="expression" dxfId="65" priority="13">
      <formula>AND(ISTEXT(C12)=TRUE,D12&lt;&gt;"Batterielektrisk / hydrogen",E12=0)</formula>
    </cfRule>
  </conditionalFormatting>
  <conditionalFormatting sqref="B13:B14">
    <cfRule type="expression" dxfId="64" priority="7">
      <formula>AND(ISTEXT(D13)=TRUE,B13=0)</formula>
    </cfRule>
  </conditionalFormatting>
  <conditionalFormatting sqref="F13:F14">
    <cfRule type="expression" dxfId="63" priority="8">
      <formula>D13="Batterielektrisk / hydrogen"</formula>
    </cfRule>
    <cfRule type="expression" dxfId="62" priority="9">
      <formula>AND(ISTEXT(D13)=TRUE,D13&lt;&gt;"Batterielektrisk / Hydrogen",F13=0)</formula>
    </cfRule>
    <cfRule type="expression" dxfId="61" priority="10">
      <formula>C13="Elsykkel"</formula>
    </cfRule>
  </conditionalFormatting>
  <conditionalFormatting sqref="D13:D14">
    <cfRule type="expression" dxfId="60" priority="5">
      <formula>AND(ISTEXT(#REF!)=TRUE,#REF!&lt;&gt;"Elsykkel",D13=0)</formula>
    </cfRule>
    <cfRule type="expression" dxfId="59" priority="6">
      <formula>C13="Elsykkel"</formula>
    </cfRule>
  </conditionalFormatting>
  <conditionalFormatting sqref="C13:C14">
    <cfRule type="expression" dxfId="58" priority="11">
      <formula>AND(ISNUMBER(B13)=TRUE,C13=0)</formula>
    </cfRule>
  </conditionalFormatting>
  <conditionalFormatting sqref="E13:E14">
    <cfRule type="expression" dxfId="57" priority="3">
      <formula>D13="Batterielektrisk / hydrogen"</formula>
    </cfRule>
    <cfRule type="expression" dxfId="56" priority="4">
      <formula>AND(ISTEXT(C13)=TRUE,D13&lt;&gt;"Batterielektrisk / hydrogen",E13=0)</formula>
    </cfRule>
  </conditionalFormatting>
  <conditionalFormatting sqref="D12">
    <cfRule type="expression" dxfId="55" priority="2">
      <formula>AND(ISTEXT(C12)=TRUE,D12=0)</formula>
    </cfRule>
  </conditionalFormatting>
  <conditionalFormatting sqref="C5:D5">
    <cfRule type="containsText" dxfId="54" priority="1" operator="containsText" text="(Skriv inn navn på leverandør her)">
      <formula>NOT(ISERROR(SEARCH("(Skriv inn navn på leverandør her)",C5)))</formula>
    </cfRule>
  </conditionalFormatting>
  <dataValidations count="1">
    <dataValidation allowBlank="1" showInputMessage="1" showErrorMessage="1" errorTitle="Velg fra rullegardinmeny" error="Det er ikke tillatt å skrive inn egne verdier. Benytt kommentarfelt ved behov." sqref="B12:G21"/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08" customWidth="1"/>
    <col min="2" max="2" width="20.88671875" style="108" customWidth="1"/>
    <col min="3" max="3" width="20" style="108" customWidth="1"/>
    <col min="4" max="4" width="26.5546875" style="108" customWidth="1"/>
    <col min="5" max="6" width="20" style="108" customWidth="1"/>
    <col min="7" max="7" width="63" style="108" customWidth="1"/>
    <col min="8" max="8" width="37.5546875" style="108" customWidth="1"/>
    <col min="9" max="9" width="11" style="108" customWidth="1"/>
    <col min="10" max="15" width="3.33203125" style="108" customWidth="1"/>
    <col min="16" max="16" width="7.44140625" style="108" customWidth="1"/>
    <col min="17" max="17" width="11.109375" style="108" customWidth="1"/>
    <col min="18" max="18" width="18.5546875" style="70" customWidth="1"/>
    <col min="19" max="19" width="2.33203125" style="108" customWidth="1"/>
    <col min="20" max="20" width="18.33203125" style="108" customWidth="1"/>
    <col min="21" max="21" width="28.44140625" style="108" customWidth="1"/>
    <col min="22" max="22" width="13.109375" style="70" customWidth="1"/>
    <col min="23" max="23" width="2.33203125" style="108" customWidth="1"/>
    <col min="24" max="25" width="13.5546875" style="108" customWidth="1"/>
    <col min="26" max="26" width="2.33203125" style="108" customWidth="1"/>
    <col min="27" max="27" width="11.33203125" style="108" customWidth="1"/>
    <col min="28" max="28" width="14.5546875" style="70" customWidth="1"/>
    <col min="29" max="29" width="2.33203125" style="108" customWidth="1"/>
    <col min="30" max="30" width="20.6640625" style="70" customWidth="1"/>
    <col min="31" max="31" width="2.33203125" style="108" customWidth="1"/>
    <col min="32" max="16384" width="11.44140625" style="108"/>
  </cols>
  <sheetData>
    <row r="1" spans="1:32" s="40" customFormat="1" ht="17.399999999999999" customHeight="1" x14ac:dyDescent="0.3">
      <c r="A1" s="38"/>
      <c r="B1" s="38" t="s">
        <v>58</v>
      </c>
      <c r="C1" s="38"/>
      <c r="D1" s="38"/>
      <c r="E1" s="38"/>
      <c r="F1" s="38"/>
      <c r="G1" s="38"/>
      <c r="H1" s="38"/>
      <c r="I1" s="38"/>
      <c r="J1" s="38" t="s">
        <v>58</v>
      </c>
      <c r="K1" s="38"/>
      <c r="L1" s="38"/>
      <c r="M1" s="38"/>
      <c r="N1" s="38"/>
      <c r="O1" s="38"/>
      <c r="P1" s="38"/>
      <c r="Q1" s="38"/>
      <c r="R1" s="39"/>
      <c r="S1" s="38"/>
      <c r="T1" s="38"/>
      <c r="U1" s="38"/>
      <c r="V1" s="39"/>
      <c r="W1" s="38"/>
      <c r="X1" s="38"/>
      <c r="Y1" s="38"/>
      <c r="Z1" s="38"/>
      <c r="AA1" s="38"/>
      <c r="AB1" s="39"/>
      <c r="AC1" s="38"/>
      <c r="AD1" s="39"/>
      <c r="AE1" s="38"/>
      <c r="AF1" s="38"/>
    </row>
    <row r="3" spans="1:32" ht="30" customHeight="1" x14ac:dyDescent="0.4">
      <c r="B3" s="138" t="s">
        <v>7</v>
      </c>
      <c r="C3" s="138"/>
      <c r="D3" s="138"/>
      <c r="E3" s="138"/>
      <c r="F3" s="138"/>
      <c r="G3" s="138"/>
      <c r="H3" s="96"/>
      <c r="I3" s="103"/>
    </row>
    <row r="4" spans="1:32" ht="17.399999999999999" customHeight="1" x14ac:dyDescent="0.4">
      <c r="B4" s="110"/>
      <c r="C4" s="110"/>
      <c r="D4" s="109"/>
      <c r="E4" s="126"/>
      <c r="F4" s="126"/>
      <c r="G4" s="126"/>
      <c r="H4" s="96"/>
      <c r="J4" s="68" t="s">
        <v>27</v>
      </c>
      <c r="K4" s="71"/>
      <c r="L4" s="71"/>
      <c r="M4" s="71"/>
    </row>
    <row r="5" spans="1:32" s="1" customFormat="1" ht="30" customHeight="1" x14ac:dyDescent="0.45">
      <c r="B5" s="37" t="s">
        <v>38</v>
      </c>
      <c r="C5" s="139" t="s">
        <v>9</v>
      </c>
      <c r="D5" s="140"/>
      <c r="E5" s="2"/>
      <c r="G5" s="2"/>
      <c r="H5" s="3"/>
      <c r="J5" s="67" t="s">
        <v>29</v>
      </c>
      <c r="K5" s="71"/>
      <c r="L5" s="71"/>
      <c r="M5" s="71"/>
      <c r="R5" s="16"/>
      <c r="V5" s="16"/>
      <c r="AB5" s="16"/>
      <c r="AD5" s="16"/>
    </row>
    <row r="6" spans="1:32" ht="17.399999999999999" customHeight="1" x14ac:dyDescent="0.4">
      <c r="B6" s="95"/>
      <c r="C6" s="95"/>
      <c r="D6" s="95"/>
      <c r="E6" s="95"/>
      <c r="F6" s="95"/>
      <c r="G6" s="95"/>
      <c r="H6" s="95"/>
      <c r="I6" s="104"/>
      <c r="J6" s="94"/>
      <c r="R6" s="108"/>
      <c r="S6" s="70"/>
      <c r="V6" s="108"/>
      <c r="W6" s="70"/>
      <c r="X6" s="70"/>
      <c r="Y6" s="70"/>
      <c r="Z6" s="70"/>
      <c r="AB6" s="108"/>
      <c r="AC6" s="70"/>
      <c r="AD6" s="108"/>
      <c r="AE6" s="70"/>
    </row>
    <row r="7" spans="1:32" ht="17.399999999999999" customHeight="1" x14ac:dyDescent="0.4">
      <c r="B7" s="51" t="s">
        <v>8</v>
      </c>
      <c r="C7" s="95"/>
      <c r="D7" s="95"/>
      <c r="E7" s="95"/>
      <c r="F7" s="95"/>
      <c r="G7" s="95"/>
      <c r="H7" s="95"/>
      <c r="I7" s="104"/>
      <c r="J7" s="94"/>
      <c r="R7" s="108"/>
      <c r="S7" s="70"/>
      <c r="V7" s="108"/>
      <c r="W7" s="70"/>
      <c r="X7" s="70"/>
      <c r="Y7" s="70"/>
      <c r="Z7" s="70"/>
      <c r="AB7" s="108"/>
      <c r="AC7" s="70"/>
      <c r="AD7" s="108"/>
      <c r="AE7" s="70"/>
    </row>
    <row r="8" spans="1:32" ht="17.399999999999999" customHeight="1" x14ac:dyDescent="0.4">
      <c r="B8" s="51" t="s">
        <v>52</v>
      </c>
      <c r="C8" s="95"/>
      <c r="D8" s="95"/>
      <c r="E8" s="95"/>
      <c r="F8" s="95"/>
      <c r="G8" s="95"/>
      <c r="H8" s="95"/>
      <c r="I8" s="104"/>
      <c r="J8" s="136" t="s">
        <v>26</v>
      </c>
      <c r="K8" s="136"/>
      <c r="L8" s="136"/>
      <c r="M8" s="136"/>
      <c r="N8" s="136"/>
      <c r="O8" s="136"/>
      <c r="P8" s="136"/>
      <c r="R8" s="108"/>
      <c r="S8" s="70"/>
      <c r="V8" s="108"/>
      <c r="W8" s="70"/>
      <c r="X8" s="70"/>
      <c r="Y8" s="70"/>
      <c r="Z8" s="70"/>
      <c r="AB8" s="108"/>
      <c r="AC8" s="70"/>
      <c r="AD8" s="108"/>
      <c r="AE8" s="70"/>
    </row>
    <row r="9" spans="1:32" ht="17.399999999999999" customHeight="1" x14ac:dyDescent="0.4">
      <c r="B9" s="95"/>
      <c r="C9" s="95"/>
      <c r="D9" s="95"/>
      <c r="E9" s="95"/>
      <c r="F9" s="95"/>
      <c r="G9" s="95"/>
      <c r="H9" s="95"/>
      <c r="I9" s="104"/>
      <c r="J9" s="136"/>
      <c r="K9" s="136"/>
      <c r="L9" s="136"/>
      <c r="M9" s="136"/>
      <c r="N9" s="136"/>
      <c r="O9" s="136"/>
      <c r="P9" s="136"/>
      <c r="R9" s="108"/>
      <c r="S9" s="70"/>
      <c r="V9" s="108"/>
      <c r="W9" s="70"/>
      <c r="X9" s="70"/>
      <c r="Y9" s="70"/>
      <c r="Z9" s="70"/>
      <c r="AB9" s="108"/>
      <c r="AC9" s="70"/>
      <c r="AD9" s="108"/>
      <c r="AE9" s="70"/>
    </row>
    <row r="10" spans="1:32" ht="17.399999999999999" customHeight="1" x14ac:dyDescent="0.4">
      <c r="B10" s="93">
        <v>1</v>
      </c>
      <c r="C10" s="93">
        <v>2</v>
      </c>
      <c r="D10" s="93">
        <v>3</v>
      </c>
      <c r="E10" s="93">
        <v>4</v>
      </c>
      <c r="F10" s="93">
        <v>5</v>
      </c>
      <c r="G10" s="93">
        <v>6</v>
      </c>
      <c r="H10" s="93">
        <v>7</v>
      </c>
      <c r="I10" s="104"/>
      <c r="J10" s="137"/>
      <c r="K10" s="137"/>
      <c r="L10" s="137"/>
      <c r="M10" s="137"/>
      <c r="N10" s="137"/>
      <c r="O10" s="137"/>
      <c r="P10" s="137"/>
      <c r="R10" s="93">
        <v>1</v>
      </c>
      <c r="S10" s="17"/>
      <c r="T10" s="93">
        <v>2</v>
      </c>
      <c r="U10" s="93">
        <v>3</v>
      </c>
      <c r="V10" s="93"/>
      <c r="W10" s="17"/>
      <c r="X10" s="17">
        <v>4</v>
      </c>
      <c r="Y10" s="17"/>
      <c r="Z10" s="17"/>
      <c r="AA10" s="93">
        <v>5</v>
      </c>
      <c r="AB10" s="93"/>
      <c r="AC10" s="17"/>
      <c r="AD10" s="93"/>
      <c r="AE10" s="17"/>
      <c r="AF10" s="93"/>
    </row>
    <row r="11" spans="1:32" ht="48" customHeight="1" x14ac:dyDescent="0.4">
      <c r="B11" s="97" t="s">
        <v>1</v>
      </c>
      <c r="C11" s="98" t="s">
        <v>3</v>
      </c>
      <c r="D11" s="98" t="s">
        <v>4</v>
      </c>
      <c r="E11" s="98" t="s">
        <v>41</v>
      </c>
      <c r="F11" s="98" t="s">
        <v>5</v>
      </c>
      <c r="G11" s="99" t="s">
        <v>42</v>
      </c>
      <c r="H11" s="99" t="s">
        <v>2</v>
      </c>
      <c r="I11" s="104"/>
      <c r="J11" s="141" t="s">
        <v>59</v>
      </c>
      <c r="K11" s="142"/>
      <c r="L11" s="142"/>
      <c r="M11" s="142"/>
      <c r="N11" s="142"/>
      <c r="O11" s="142"/>
      <c r="P11" s="143"/>
      <c r="R11" s="97" t="s">
        <v>1</v>
      </c>
      <c r="S11" s="18"/>
      <c r="T11" s="97" t="s">
        <v>3</v>
      </c>
      <c r="U11" s="97" t="s">
        <v>4</v>
      </c>
      <c r="V11" s="29" t="s">
        <v>18</v>
      </c>
      <c r="W11" s="18"/>
      <c r="X11" s="97" t="s">
        <v>43</v>
      </c>
      <c r="Y11" s="29" t="s">
        <v>44</v>
      </c>
      <c r="Z11" s="18"/>
      <c r="AA11" s="97" t="s">
        <v>15</v>
      </c>
      <c r="AB11" s="29" t="s">
        <v>17</v>
      </c>
      <c r="AC11" s="18"/>
      <c r="AD11" s="29" t="s">
        <v>50</v>
      </c>
      <c r="AE11" s="18"/>
      <c r="AF11" s="29" t="s">
        <v>28</v>
      </c>
    </row>
    <row r="12" spans="1:32" ht="17.399999999999999" customHeight="1" x14ac:dyDescent="0.4">
      <c r="B12" s="100"/>
      <c r="C12" s="100"/>
      <c r="D12" s="100"/>
      <c r="E12" s="102"/>
      <c r="F12" s="102"/>
      <c r="G12" s="107"/>
      <c r="H12" s="106"/>
      <c r="I12" s="105" t="s">
        <v>0</v>
      </c>
      <c r="J12" s="48">
        <f>IF(B12&gt;0,1,0)</f>
        <v>0</v>
      </c>
      <c r="K12" s="48">
        <f>IF(C12=0,0,1)</f>
        <v>0</v>
      </c>
      <c r="L12" s="48">
        <f>IF(D12=0,0,1)</f>
        <v>0</v>
      </c>
      <c r="M12" s="48">
        <f>IF(D12="Batterielektrisk / hydrogen",1,IF(E12=0,0,1))</f>
        <v>0</v>
      </c>
      <c r="N12" s="48">
        <f>IF(D12="Batterielektrisk / hydrogen",1,IF(F12=0,0,1))</f>
        <v>0</v>
      </c>
      <c r="O12" s="49">
        <f>SUM(J12:N12)</f>
        <v>0</v>
      </c>
      <c r="P12" s="50">
        <f>IF(O12=5,"OK",IF(O12=0,0,"FEIL"))</f>
        <v>0</v>
      </c>
      <c r="R12" s="100">
        <f t="shared" ref="R12:R21" si="0">B12</f>
        <v>0</v>
      </c>
      <c r="S12" s="20"/>
      <c r="T12" s="100">
        <f t="shared" ref="T12:T21" si="1">C12</f>
        <v>0</v>
      </c>
      <c r="U12" s="100">
        <f t="shared" ref="U12:U21" si="2">D12</f>
        <v>0</v>
      </c>
      <c r="V12" s="72">
        <f>IF(T12="Elsykkel",10,VLOOKUP(U12,Inndata!$B$5:$D$9,3,FALSE))</f>
        <v>0</v>
      </c>
      <c r="W12" s="19"/>
      <c r="X12" s="100">
        <f>E12</f>
        <v>0</v>
      </c>
      <c r="Y12" s="127">
        <f>VLOOKUP(X12,Inndata!$F$5:$H$10,3,FALSE)</f>
        <v>0</v>
      </c>
      <c r="Z12" s="19"/>
      <c r="AA12" s="100">
        <f t="shared" ref="AA12:AA21" si="3">F12</f>
        <v>0</v>
      </c>
      <c r="AB12" s="100">
        <f>IF(AA12=0,0,IF(AA12="Nei",0,1))</f>
        <v>0</v>
      </c>
      <c r="AC12" s="19"/>
      <c r="AD12" s="87">
        <f>IF(V12+AB12&gt;10,10,V12+Y12+AB12)</f>
        <v>0</v>
      </c>
      <c r="AE12" s="19"/>
      <c r="AF12" s="89">
        <f>R12*AD12</f>
        <v>0</v>
      </c>
    </row>
    <row r="13" spans="1:32" ht="17.399999999999999" customHeight="1" x14ac:dyDescent="0.4">
      <c r="B13" s="111"/>
      <c r="C13" s="111"/>
      <c r="D13" s="111"/>
      <c r="E13" s="113"/>
      <c r="F13" s="113"/>
      <c r="G13" s="114"/>
      <c r="H13" s="112"/>
      <c r="I13" s="105" t="s">
        <v>0</v>
      </c>
      <c r="J13" s="48">
        <f t="shared" ref="J13:J21" si="4">IF(B13&gt;0,1,0)</f>
        <v>0</v>
      </c>
      <c r="K13" s="48">
        <f t="shared" ref="K13:L21" si="5">IF(C13=0,0,1)</f>
        <v>0</v>
      </c>
      <c r="L13" s="48">
        <f t="shared" si="5"/>
        <v>0</v>
      </c>
      <c r="M13" s="48">
        <f t="shared" ref="M13:M21" si="6">IF(D13="Batterielektrisk / hydrogen",1,IF(E13=0,0,1))</f>
        <v>0</v>
      </c>
      <c r="N13" s="48">
        <f t="shared" ref="N13:N21" si="7">IF(D13="Batterielektrisk / hydrogen",1,IF(F13=0,0,1))</f>
        <v>0</v>
      </c>
      <c r="O13" s="49">
        <f t="shared" ref="O13:O21" si="8">SUM(J13:N13)</f>
        <v>0</v>
      </c>
      <c r="P13" s="50">
        <f t="shared" ref="P13:P21" si="9">IF(O13=5,"OK",IF(O13=0,0,"FEIL"))</f>
        <v>0</v>
      </c>
      <c r="R13" s="111">
        <f t="shared" si="0"/>
        <v>0</v>
      </c>
      <c r="S13" s="19"/>
      <c r="T13" s="111">
        <f t="shared" si="1"/>
        <v>0</v>
      </c>
      <c r="U13" s="111">
        <f t="shared" si="2"/>
        <v>0</v>
      </c>
      <c r="V13" s="111">
        <f>IF(T13="Elsykkel",10,VLOOKUP(U13,Inndata!$B$5:$D$9,3,FALSE))</f>
        <v>0</v>
      </c>
      <c r="W13" s="19"/>
      <c r="X13" s="111">
        <f>E13</f>
        <v>0</v>
      </c>
      <c r="Y13" s="128">
        <f>VLOOKUP(X13,Inndata!$F$5:$H$10,3,FALSE)</f>
        <v>0</v>
      </c>
      <c r="Z13" s="19"/>
      <c r="AA13" s="111">
        <f t="shared" si="3"/>
        <v>0</v>
      </c>
      <c r="AB13" s="111">
        <f t="shared" ref="AB13:AB21" si="10">IF(AA13=0,0,IF(AA13="Nei",0,1))</f>
        <v>0</v>
      </c>
      <c r="AC13" s="19"/>
      <c r="AD13" s="88">
        <f t="shared" ref="AD13:AD21" si="11">IF(V13+AB13&gt;10,10,V13+Y13+AB13)</f>
        <v>0</v>
      </c>
      <c r="AE13" s="19"/>
      <c r="AF13" s="89">
        <f t="shared" ref="AF13:AF21" si="12">R13*AD13</f>
        <v>0</v>
      </c>
    </row>
    <row r="14" spans="1:32" ht="17.399999999999999" customHeight="1" x14ac:dyDescent="0.4">
      <c r="B14" s="100"/>
      <c r="C14" s="100"/>
      <c r="D14" s="100"/>
      <c r="E14" s="102"/>
      <c r="F14" s="102"/>
      <c r="G14" s="107"/>
      <c r="H14" s="92"/>
      <c r="I14" s="105" t="s">
        <v>0</v>
      </c>
      <c r="J14" s="48">
        <f t="shared" si="4"/>
        <v>0</v>
      </c>
      <c r="K14" s="48">
        <f t="shared" si="5"/>
        <v>0</v>
      </c>
      <c r="L14" s="48">
        <f t="shared" si="5"/>
        <v>0</v>
      </c>
      <c r="M14" s="48">
        <f t="shared" si="6"/>
        <v>0</v>
      </c>
      <c r="N14" s="48">
        <f t="shared" si="7"/>
        <v>0</v>
      </c>
      <c r="O14" s="49">
        <f t="shared" si="8"/>
        <v>0</v>
      </c>
      <c r="P14" s="50">
        <f t="shared" si="9"/>
        <v>0</v>
      </c>
      <c r="R14" s="100">
        <f t="shared" si="0"/>
        <v>0</v>
      </c>
      <c r="S14" s="19"/>
      <c r="T14" s="100">
        <f t="shared" si="1"/>
        <v>0</v>
      </c>
      <c r="U14" s="100">
        <f t="shared" si="2"/>
        <v>0</v>
      </c>
      <c r="V14" s="72">
        <f>IF(T14="Elsykkel",10,VLOOKUP(U14,Inndata!$B$5:$D$9,3,FALSE))</f>
        <v>0</v>
      </c>
      <c r="W14" s="19"/>
      <c r="X14" s="100">
        <f t="shared" ref="X14:X21" si="13">E14</f>
        <v>0</v>
      </c>
      <c r="Y14" s="127">
        <f>VLOOKUP(X14,Inndata!$F$5:$H$10,3,FALSE)</f>
        <v>0</v>
      </c>
      <c r="Z14" s="19"/>
      <c r="AA14" s="100">
        <f t="shared" si="3"/>
        <v>0</v>
      </c>
      <c r="AB14" s="100">
        <f t="shared" si="10"/>
        <v>0</v>
      </c>
      <c r="AC14" s="19"/>
      <c r="AD14" s="87">
        <f t="shared" si="11"/>
        <v>0</v>
      </c>
      <c r="AE14" s="19"/>
      <c r="AF14" s="89">
        <f t="shared" si="12"/>
        <v>0</v>
      </c>
    </row>
    <row r="15" spans="1:32" ht="17.399999999999999" customHeight="1" x14ac:dyDescent="0.4">
      <c r="B15" s="111"/>
      <c r="C15" s="111"/>
      <c r="D15" s="111"/>
      <c r="E15" s="113"/>
      <c r="F15" s="113"/>
      <c r="G15" s="114"/>
      <c r="H15" s="112"/>
      <c r="I15" s="105" t="s">
        <v>0</v>
      </c>
      <c r="J15" s="48">
        <f t="shared" si="4"/>
        <v>0</v>
      </c>
      <c r="K15" s="48">
        <f t="shared" si="5"/>
        <v>0</v>
      </c>
      <c r="L15" s="48">
        <f t="shared" si="5"/>
        <v>0</v>
      </c>
      <c r="M15" s="48">
        <f t="shared" si="6"/>
        <v>0</v>
      </c>
      <c r="N15" s="48">
        <f t="shared" si="7"/>
        <v>0</v>
      </c>
      <c r="O15" s="49">
        <f t="shared" si="8"/>
        <v>0</v>
      </c>
      <c r="P15" s="50">
        <f t="shared" si="9"/>
        <v>0</v>
      </c>
      <c r="R15" s="111">
        <f t="shared" si="0"/>
        <v>0</v>
      </c>
      <c r="S15" s="19"/>
      <c r="T15" s="111">
        <f t="shared" si="1"/>
        <v>0</v>
      </c>
      <c r="U15" s="111">
        <f t="shared" si="2"/>
        <v>0</v>
      </c>
      <c r="V15" s="111">
        <f>IF(T15="Elsykkel",10,VLOOKUP(U15,Inndata!$B$5:$D$9,3,FALSE))</f>
        <v>0</v>
      </c>
      <c r="W15" s="19"/>
      <c r="X15" s="111">
        <f t="shared" si="13"/>
        <v>0</v>
      </c>
      <c r="Y15" s="128">
        <f>VLOOKUP(X15,Inndata!$F$5:$H$10,3,FALSE)</f>
        <v>0</v>
      </c>
      <c r="Z15" s="19"/>
      <c r="AA15" s="111">
        <f t="shared" si="3"/>
        <v>0</v>
      </c>
      <c r="AB15" s="111">
        <f t="shared" si="10"/>
        <v>0</v>
      </c>
      <c r="AC15" s="19"/>
      <c r="AD15" s="88">
        <f t="shared" si="11"/>
        <v>0</v>
      </c>
      <c r="AE15" s="19"/>
      <c r="AF15" s="89">
        <f t="shared" si="12"/>
        <v>0</v>
      </c>
    </row>
    <row r="16" spans="1:32" ht="17.399999999999999" customHeight="1" x14ac:dyDescent="0.4">
      <c r="B16" s="72"/>
      <c r="C16" s="72"/>
      <c r="D16" s="72"/>
      <c r="E16" s="91"/>
      <c r="F16" s="91"/>
      <c r="G16" s="90"/>
      <c r="H16" s="92"/>
      <c r="I16" s="115" t="s">
        <v>0</v>
      </c>
      <c r="J16" s="48">
        <f t="shared" si="4"/>
        <v>0</v>
      </c>
      <c r="K16" s="48">
        <f t="shared" si="5"/>
        <v>0</v>
      </c>
      <c r="L16" s="48">
        <f t="shared" si="5"/>
        <v>0</v>
      </c>
      <c r="M16" s="48">
        <f t="shared" si="6"/>
        <v>0</v>
      </c>
      <c r="N16" s="48">
        <f t="shared" si="7"/>
        <v>0</v>
      </c>
      <c r="O16" s="49">
        <f t="shared" si="8"/>
        <v>0</v>
      </c>
      <c r="P16" s="50">
        <f t="shared" si="9"/>
        <v>0</v>
      </c>
      <c r="R16" s="100">
        <f t="shared" si="0"/>
        <v>0</v>
      </c>
      <c r="S16" s="19"/>
      <c r="T16" s="100">
        <f t="shared" si="1"/>
        <v>0</v>
      </c>
      <c r="U16" s="100">
        <f t="shared" si="2"/>
        <v>0</v>
      </c>
      <c r="V16" s="72">
        <f>IF(T16="Elsykkel",10,VLOOKUP(U16,Inndata!$B$5:$D$9,3,FALSE))</f>
        <v>0</v>
      </c>
      <c r="W16" s="19"/>
      <c r="X16" s="100">
        <f t="shared" si="13"/>
        <v>0</v>
      </c>
      <c r="Y16" s="127">
        <f>VLOOKUP(X16,Inndata!$F$5:$H$10,3,FALSE)</f>
        <v>0</v>
      </c>
      <c r="Z16" s="19"/>
      <c r="AA16" s="100">
        <f t="shared" si="3"/>
        <v>0</v>
      </c>
      <c r="AB16" s="100">
        <f t="shared" si="10"/>
        <v>0</v>
      </c>
      <c r="AC16" s="19"/>
      <c r="AD16" s="87">
        <f t="shared" si="11"/>
        <v>0</v>
      </c>
      <c r="AE16" s="19"/>
      <c r="AF16" s="89">
        <f t="shared" si="12"/>
        <v>0</v>
      </c>
    </row>
    <row r="17" spans="2:32" ht="17.399999999999999" customHeight="1" x14ac:dyDescent="0.4">
      <c r="B17" s="111"/>
      <c r="C17" s="111"/>
      <c r="D17" s="111"/>
      <c r="E17" s="113"/>
      <c r="F17" s="113"/>
      <c r="G17" s="114"/>
      <c r="H17" s="112"/>
      <c r="I17" s="105" t="s">
        <v>0</v>
      </c>
      <c r="J17" s="48">
        <f t="shared" si="4"/>
        <v>0</v>
      </c>
      <c r="K17" s="48">
        <f t="shared" si="5"/>
        <v>0</v>
      </c>
      <c r="L17" s="48">
        <f t="shared" si="5"/>
        <v>0</v>
      </c>
      <c r="M17" s="48">
        <f t="shared" si="6"/>
        <v>0</v>
      </c>
      <c r="N17" s="48">
        <f t="shared" si="7"/>
        <v>0</v>
      </c>
      <c r="O17" s="49">
        <f t="shared" si="8"/>
        <v>0</v>
      </c>
      <c r="P17" s="50">
        <f t="shared" si="9"/>
        <v>0</v>
      </c>
      <c r="R17" s="111">
        <f t="shared" si="0"/>
        <v>0</v>
      </c>
      <c r="S17" s="19"/>
      <c r="T17" s="111">
        <f t="shared" si="1"/>
        <v>0</v>
      </c>
      <c r="U17" s="111">
        <f t="shared" si="2"/>
        <v>0</v>
      </c>
      <c r="V17" s="111">
        <f>IF(T17="Elsykkel",10,VLOOKUP(U17,Inndata!$B$5:$D$9,3,FALSE))</f>
        <v>0</v>
      </c>
      <c r="W17" s="19"/>
      <c r="X17" s="111">
        <f t="shared" si="13"/>
        <v>0</v>
      </c>
      <c r="Y17" s="128">
        <f>VLOOKUP(X17,Inndata!$F$5:$H$10,3,FALSE)</f>
        <v>0</v>
      </c>
      <c r="Z17" s="19"/>
      <c r="AA17" s="111">
        <f t="shared" si="3"/>
        <v>0</v>
      </c>
      <c r="AB17" s="111">
        <f t="shared" si="10"/>
        <v>0</v>
      </c>
      <c r="AC17" s="19"/>
      <c r="AD17" s="88">
        <f t="shared" si="11"/>
        <v>0</v>
      </c>
      <c r="AE17" s="19"/>
      <c r="AF17" s="89">
        <f t="shared" si="12"/>
        <v>0</v>
      </c>
    </row>
    <row r="18" spans="2:32" ht="17.399999999999999" customHeight="1" x14ac:dyDescent="0.4">
      <c r="B18" s="72"/>
      <c r="C18" s="72"/>
      <c r="D18" s="72"/>
      <c r="E18" s="91"/>
      <c r="F18" s="91"/>
      <c r="G18" s="90"/>
      <c r="H18" s="92"/>
      <c r="I18" s="105" t="s">
        <v>0</v>
      </c>
      <c r="J18" s="48">
        <f t="shared" si="4"/>
        <v>0</v>
      </c>
      <c r="K18" s="48">
        <f t="shared" si="5"/>
        <v>0</v>
      </c>
      <c r="L18" s="48">
        <f t="shared" si="5"/>
        <v>0</v>
      </c>
      <c r="M18" s="48">
        <f t="shared" si="6"/>
        <v>0</v>
      </c>
      <c r="N18" s="48">
        <f t="shared" si="7"/>
        <v>0</v>
      </c>
      <c r="O18" s="49">
        <f t="shared" si="8"/>
        <v>0</v>
      </c>
      <c r="P18" s="50">
        <f t="shared" si="9"/>
        <v>0</v>
      </c>
      <c r="R18" s="100">
        <f t="shared" si="0"/>
        <v>0</v>
      </c>
      <c r="S18" s="19"/>
      <c r="T18" s="100">
        <f t="shared" si="1"/>
        <v>0</v>
      </c>
      <c r="U18" s="100">
        <f t="shared" si="2"/>
        <v>0</v>
      </c>
      <c r="V18" s="100">
        <f>IF(T18="Elsykkel",10,VLOOKUP(U18,Inndata!$B$5:$D$9,3,FALSE))</f>
        <v>0</v>
      </c>
      <c r="W18" s="19"/>
      <c r="X18" s="100">
        <f t="shared" si="13"/>
        <v>0</v>
      </c>
      <c r="Y18" s="127">
        <f>VLOOKUP(X18,Inndata!$F$5:$H$10,3,FALSE)</f>
        <v>0</v>
      </c>
      <c r="Z18" s="19"/>
      <c r="AA18" s="100">
        <f t="shared" si="3"/>
        <v>0</v>
      </c>
      <c r="AB18" s="100">
        <f t="shared" si="10"/>
        <v>0</v>
      </c>
      <c r="AC18" s="19"/>
      <c r="AD18" s="87">
        <f t="shared" si="11"/>
        <v>0</v>
      </c>
      <c r="AE18" s="19"/>
      <c r="AF18" s="89">
        <f t="shared" si="12"/>
        <v>0</v>
      </c>
    </row>
    <row r="19" spans="2:32" ht="17.399999999999999" customHeight="1" x14ac:dyDescent="0.4">
      <c r="B19" s="111"/>
      <c r="C19" s="111"/>
      <c r="D19" s="111"/>
      <c r="E19" s="113"/>
      <c r="F19" s="113"/>
      <c r="G19" s="114"/>
      <c r="H19" s="112"/>
      <c r="I19" s="105" t="s">
        <v>0</v>
      </c>
      <c r="J19" s="48">
        <f t="shared" si="4"/>
        <v>0</v>
      </c>
      <c r="K19" s="48">
        <f t="shared" si="5"/>
        <v>0</v>
      </c>
      <c r="L19" s="48">
        <f t="shared" si="5"/>
        <v>0</v>
      </c>
      <c r="M19" s="48">
        <f t="shared" si="6"/>
        <v>0</v>
      </c>
      <c r="N19" s="48">
        <f t="shared" si="7"/>
        <v>0</v>
      </c>
      <c r="O19" s="49">
        <f t="shared" si="8"/>
        <v>0</v>
      </c>
      <c r="P19" s="50">
        <f t="shared" si="9"/>
        <v>0</v>
      </c>
      <c r="R19" s="111">
        <f t="shared" si="0"/>
        <v>0</v>
      </c>
      <c r="S19" s="19"/>
      <c r="T19" s="111">
        <f t="shared" si="1"/>
        <v>0</v>
      </c>
      <c r="U19" s="111">
        <f t="shared" si="2"/>
        <v>0</v>
      </c>
      <c r="V19" s="111">
        <f>IF(T19="Elsykkel",10,VLOOKUP(U19,Inndata!$B$5:$D$9,3,FALSE))</f>
        <v>0</v>
      </c>
      <c r="W19" s="19"/>
      <c r="X19" s="111">
        <f t="shared" si="13"/>
        <v>0</v>
      </c>
      <c r="Y19" s="128">
        <f>VLOOKUP(X19,Inndata!$F$5:$H$10,3,FALSE)</f>
        <v>0</v>
      </c>
      <c r="Z19" s="19"/>
      <c r="AA19" s="111">
        <f t="shared" si="3"/>
        <v>0</v>
      </c>
      <c r="AB19" s="111">
        <f t="shared" si="10"/>
        <v>0</v>
      </c>
      <c r="AC19" s="19"/>
      <c r="AD19" s="88">
        <f t="shared" si="11"/>
        <v>0</v>
      </c>
      <c r="AE19" s="19"/>
      <c r="AF19" s="89">
        <f t="shared" si="12"/>
        <v>0</v>
      </c>
    </row>
    <row r="20" spans="2:32" ht="17.399999999999999" customHeight="1" x14ac:dyDescent="0.4">
      <c r="B20" s="72"/>
      <c r="C20" s="72"/>
      <c r="D20" s="72"/>
      <c r="E20" s="91"/>
      <c r="F20" s="91"/>
      <c r="G20" s="90"/>
      <c r="H20" s="92"/>
      <c r="I20" s="105" t="s">
        <v>0</v>
      </c>
      <c r="J20" s="48">
        <f t="shared" si="4"/>
        <v>0</v>
      </c>
      <c r="K20" s="48">
        <f t="shared" si="5"/>
        <v>0</v>
      </c>
      <c r="L20" s="48">
        <f t="shared" si="5"/>
        <v>0</v>
      </c>
      <c r="M20" s="48">
        <f t="shared" si="6"/>
        <v>0</v>
      </c>
      <c r="N20" s="48">
        <f t="shared" si="7"/>
        <v>0</v>
      </c>
      <c r="O20" s="49">
        <f t="shared" si="8"/>
        <v>0</v>
      </c>
      <c r="P20" s="50">
        <f t="shared" si="9"/>
        <v>0</v>
      </c>
      <c r="R20" s="100">
        <f t="shared" si="0"/>
        <v>0</v>
      </c>
      <c r="S20" s="19"/>
      <c r="T20" s="100">
        <f t="shared" si="1"/>
        <v>0</v>
      </c>
      <c r="U20" s="100">
        <f t="shared" si="2"/>
        <v>0</v>
      </c>
      <c r="V20" s="100">
        <f>IF(T20="Elsykkel",10,VLOOKUP(U20,Inndata!$B$5:$D$9,3,FALSE))</f>
        <v>0</v>
      </c>
      <c r="W20" s="19"/>
      <c r="X20" s="100">
        <f t="shared" si="13"/>
        <v>0</v>
      </c>
      <c r="Y20" s="127">
        <f>VLOOKUP(X20,Inndata!$F$5:$H$10,3,FALSE)</f>
        <v>0</v>
      </c>
      <c r="Z20" s="19"/>
      <c r="AA20" s="100">
        <f t="shared" si="3"/>
        <v>0</v>
      </c>
      <c r="AB20" s="100">
        <f t="shared" si="10"/>
        <v>0</v>
      </c>
      <c r="AC20" s="19"/>
      <c r="AD20" s="87">
        <f t="shared" si="11"/>
        <v>0</v>
      </c>
      <c r="AE20" s="19"/>
      <c r="AF20" s="89">
        <f t="shared" si="12"/>
        <v>0</v>
      </c>
    </row>
    <row r="21" spans="2:32" ht="17.399999999999999" customHeight="1" x14ac:dyDescent="0.4">
      <c r="B21" s="111"/>
      <c r="C21" s="111"/>
      <c r="D21" s="111"/>
      <c r="E21" s="113"/>
      <c r="F21" s="113"/>
      <c r="G21" s="114"/>
      <c r="H21" s="112"/>
      <c r="I21" s="105" t="s">
        <v>0</v>
      </c>
      <c r="J21" s="48">
        <f t="shared" si="4"/>
        <v>0</v>
      </c>
      <c r="K21" s="48">
        <f t="shared" si="5"/>
        <v>0</v>
      </c>
      <c r="L21" s="48">
        <f t="shared" si="5"/>
        <v>0</v>
      </c>
      <c r="M21" s="48">
        <f t="shared" si="6"/>
        <v>0</v>
      </c>
      <c r="N21" s="48">
        <f t="shared" si="7"/>
        <v>0</v>
      </c>
      <c r="O21" s="49">
        <f t="shared" si="8"/>
        <v>0</v>
      </c>
      <c r="P21" s="50">
        <f t="shared" si="9"/>
        <v>0</v>
      </c>
      <c r="R21" s="111">
        <f t="shared" si="0"/>
        <v>0</v>
      </c>
      <c r="S21" s="19"/>
      <c r="T21" s="111">
        <f t="shared" si="1"/>
        <v>0</v>
      </c>
      <c r="U21" s="111">
        <f t="shared" si="2"/>
        <v>0</v>
      </c>
      <c r="V21" s="111">
        <f>IF(T21="Elsykkel",10,VLOOKUP(U21,Inndata!$B$5:$D$9,3,FALSE))</f>
        <v>0</v>
      </c>
      <c r="W21" s="19"/>
      <c r="X21" s="111">
        <f t="shared" si="13"/>
        <v>0</v>
      </c>
      <c r="Y21" s="128">
        <f>VLOOKUP(X21,Inndata!$F$5:$H$10,3,FALSE)</f>
        <v>0</v>
      </c>
      <c r="Z21" s="19"/>
      <c r="AA21" s="111">
        <f t="shared" si="3"/>
        <v>0</v>
      </c>
      <c r="AB21" s="111">
        <f t="shared" si="10"/>
        <v>0</v>
      </c>
      <c r="AC21" s="19"/>
      <c r="AD21" s="88">
        <f t="shared" si="11"/>
        <v>0</v>
      </c>
      <c r="AE21" s="19"/>
      <c r="AF21" s="89">
        <f t="shared" si="12"/>
        <v>0</v>
      </c>
    </row>
    <row r="22" spans="2:32" ht="17.399999999999999" customHeight="1" x14ac:dyDescent="0.4">
      <c r="H22" s="94"/>
      <c r="I22" s="104"/>
      <c r="J22" s="94"/>
      <c r="R22" s="108"/>
      <c r="S22" s="70"/>
      <c r="V22" s="108"/>
      <c r="W22" s="70"/>
      <c r="X22" s="70"/>
      <c r="Y22" s="70"/>
      <c r="Z22" s="70"/>
      <c r="AB22" s="108"/>
      <c r="AC22" s="70"/>
      <c r="AD22" s="108"/>
      <c r="AE22" s="70"/>
    </row>
    <row r="23" spans="2:32" ht="17.399999999999999" customHeight="1" x14ac:dyDescent="0.4">
      <c r="H23" s="94"/>
      <c r="I23" s="104"/>
      <c r="J23" s="94"/>
      <c r="R23" s="129" t="s">
        <v>16</v>
      </c>
      <c r="S23" s="70"/>
      <c r="V23" s="108"/>
      <c r="W23" s="70"/>
      <c r="X23" s="70"/>
      <c r="Y23" s="70"/>
      <c r="Z23" s="70"/>
      <c r="AB23" s="108"/>
      <c r="AC23" s="70"/>
      <c r="AD23" s="108"/>
      <c r="AE23" s="70"/>
      <c r="AF23" s="35" t="s">
        <v>21</v>
      </c>
    </row>
    <row r="24" spans="2:32" ht="24" customHeight="1" x14ac:dyDescent="0.4">
      <c r="B24" s="62" t="s">
        <v>25</v>
      </c>
      <c r="C24" s="63">
        <f>AF24</f>
        <v>0</v>
      </c>
      <c r="D24" s="101"/>
      <c r="E24" s="101"/>
      <c r="F24" s="101"/>
      <c r="H24" s="94"/>
      <c r="I24" s="104"/>
      <c r="J24" s="94"/>
      <c r="R24" s="130">
        <f>SUM(R12:R21)</f>
        <v>0</v>
      </c>
      <c r="S24" s="70"/>
      <c r="V24" s="108"/>
      <c r="W24" s="70"/>
      <c r="X24" s="70"/>
      <c r="Y24" s="70"/>
      <c r="Z24" s="70"/>
      <c r="AB24" s="108"/>
      <c r="AC24" s="70"/>
      <c r="AD24" s="108"/>
      <c r="AE24" s="70"/>
      <c r="AF24" s="36">
        <f>IF(R24=0,0,SUM(AF12:AF21)/R24)</f>
        <v>0</v>
      </c>
    </row>
    <row r="25" spans="2:32" ht="17.399999999999999" customHeight="1" x14ac:dyDescent="0.4">
      <c r="C25" s="70"/>
      <c r="D25" s="101"/>
      <c r="E25" s="101"/>
      <c r="F25" s="101"/>
      <c r="H25" s="94"/>
      <c r="I25" s="104"/>
      <c r="J25" s="94"/>
      <c r="R25" s="108"/>
      <c r="S25" s="70"/>
      <c r="V25" s="108"/>
      <c r="W25" s="70"/>
      <c r="X25" s="70"/>
      <c r="Y25" s="70"/>
      <c r="Z25" s="70"/>
      <c r="AB25" s="108"/>
      <c r="AC25" s="70"/>
      <c r="AD25" s="108"/>
      <c r="AE25" s="70"/>
    </row>
    <row r="26" spans="2:32" ht="17.399999999999999" customHeight="1" x14ac:dyDescent="0.4">
      <c r="C26" s="70"/>
      <c r="D26" s="101"/>
      <c r="E26" s="101"/>
      <c r="F26" s="101"/>
      <c r="H26" s="94"/>
      <c r="I26" s="104"/>
      <c r="J26" s="94"/>
      <c r="R26" s="108"/>
      <c r="S26" s="70"/>
      <c r="V26" s="108"/>
      <c r="W26" s="70"/>
      <c r="X26" s="70"/>
      <c r="Y26" s="70"/>
      <c r="Z26" s="70"/>
      <c r="AB26" s="108"/>
      <c r="AC26" s="70"/>
      <c r="AD26" s="108"/>
      <c r="AE26" s="70"/>
    </row>
    <row r="27" spans="2:32" ht="17.399999999999999" customHeight="1" x14ac:dyDescent="0.4">
      <c r="C27" s="70"/>
      <c r="D27" s="101"/>
      <c r="E27" s="101"/>
      <c r="F27" s="101"/>
      <c r="H27" s="94"/>
      <c r="I27" s="104"/>
      <c r="J27" s="94"/>
      <c r="R27" s="108"/>
      <c r="S27" s="70"/>
      <c r="V27" s="108"/>
      <c r="W27" s="70"/>
      <c r="X27" s="70"/>
      <c r="Y27" s="70"/>
      <c r="Z27" s="70"/>
      <c r="AB27" s="108"/>
      <c r="AC27" s="70"/>
      <c r="AD27" s="108"/>
      <c r="AE27" s="70"/>
    </row>
    <row r="28" spans="2:32" ht="17.399999999999999" customHeight="1" x14ac:dyDescent="0.4">
      <c r="H28" s="94"/>
      <c r="I28" s="104"/>
      <c r="J28" s="94"/>
      <c r="R28" s="108"/>
      <c r="S28" s="70"/>
      <c r="V28" s="108"/>
      <c r="W28" s="70"/>
      <c r="X28" s="70"/>
      <c r="Y28" s="70"/>
      <c r="Z28" s="70"/>
      <c r="AB28" s="108"/>
      <c r="AC28" s="70"/>
      <c r="AD28" s="108"/>
      <c r="AE28" s="70"/>
    </row>
    <row r="29" spans="2:32" ht="17.399999999999999" customHeight="1" x14ac:dyDescent="0.4">
      <c r="G29" s="94"/>
      <c r="H29" s="104"/>
      <c r="I29" s="94"/>
    </row>
    <row r="33" spans="18:22" ht="17.399999999999999" customHeight="1" x14ac:dyDescent="0.4">
      <c r="R33" s="108"/>
      <c r="V33" s="108"/>
    </row>
    <row r="34" spans="18:22" ht="17.399999999999999" customHeight="1" x14ac:dyDescent="0.4">
      <c r="R34" s="108"/>
      <c r="V34" s="108"/>
    </row>
    <row r="35" spans="18:22" ht="17.399999999999999" customHeight="1" x14ac:dyDescent="0.4">
      <c r="R35" s="108"/>
      <c r="V35" s="108"/>
    </row>
    <row r="36" spans="18:22" ht="17.399999999999999" customHeight="1" x14ac:dyDescent="0.4">
      <c r="R36" s="108"/>
      <c r="V36" s="108"/>
    </row>
  </sheetData>
  <mergeCells count="4">
    <mergeCell ref="C5:D5"/>
    <mergeCell ref="B3:G3"/>
    <mergeCell ref="J8:P10"/>
    <mergeCell ref="J11:P11"/>
  </mergeCells>
  <conditionalFormatting sqref="R12:R21">
    <cfRule type="expression" dxfId="53" priority="54">
      <formula>B12=0</formula>
    </cfRule>
  </conditionalFormatting>
  <conditionalFormatting sqref="T12:T21">
    <cfRule type="expression" dxfId="52" priority="53">
      <formula>C12=0</formula>
    </cfRule>
  </conditionalFormatting>
  <conditionalFormatting sqref="U12:U21">
    <cfRule type="expression" dxfId="51" priority="52">
      <formula>D12=0</formula>
    </cfRule>
  </conditionalFormatting>
  <conditionalFormatting sqref="V12:V21">
    <cfRule type="expression" dxfId="50" priority="51">
      <formula>T12=0</formula>
    </cfRule>
  </conditionalFormatting>
  <conditionalFormatting sqref="AA12:AA21">
    <cfRule type="expression" dxfId="49" priority="50">
      <formula>F12=0</formula>
    </cfRule>
  </conditionalFormatting>
  <conditionalFormatting sqref="AB12:AB21">
    <cfRule type="expression" dxfId="48" priority="49">
      <formula>AA12=0</formula>
    </cfRule>
  </conditionalFormatting>
  <conditionalFormatting sqref="AD12:AD21">
    <cfRule type="expression" dxfId="47" priority="48">
      <formula>T12=0</formula>
    </cfRule>
  </conditionalFormatting>
  <conditionalFormatting sqref="AF12:AF21">
    <cfRule type="expression" dxfId="46" priority="47">
      <formula>#REF!=0</formula>
    </cfRule>
  </conditionalFormatting>
  <conditionalFormatting sqref="P12:P21">
    <cfRule type="containsText" dxfId="45" priority="44" operator="containsText" text="OK">
      <formula>NOT(ISERROR(SEARCH("OK",P12)))</formula>
    </cfRule>
    <cfRule type="containsText" dxfId="44" priority="45" operator="containsText" text="FEIL">
      <formula>NOT(ISERROR(SEARCH("FEIL",P12)))</formula>
    </cfRule>
    <cfRule type="cellIs" dxfId="43" priority="46" operator="equal">
      <formula>0</formula>
    </cfRule>
  </conditionalFormatting>
  <conditionalFormatting sqref="X12:X21">
    <cfRule type="expression" dxfId="42" priority="20">
      <formula>X12=0</formula>
    </cfRule>
    <cfRule type="expression" dxfId="41" priority="42">
      <formula>AND(ISTEXT(W12)=TRUE,W12&lt;&gt;"Elsykkel",X12=0)</formula>
    </cfRule>
    <cfRule type="expression" dxfId="40" priority="43">
      <formula>W12="Elsykkel"</formula>
    </cfRule>
  </conditionalFormatting>
  <conditionalFormatting sqref="B15">
    <cfRule type="expression" dxfId="39" priority="37">
      <formula>AND(ISTEXT(D15)=TRUE,B15=0)</formula>
    </cfRule>
  </conditionalFormatting>
  <conditionalFormatting sqref="F15">
    <cfRule type="expression" dxfId="38" priority="38">
      <formula>D15="Batterielektrisk / hydrogen"</formula>
    </cfRule>
    <cfRule type="expression" dxfId="37" priority="39">
      <formula>AND(ISTEXT(C15)=TRUE,C15&lt;&gt;"Elsykkel",D15&lt;&gt;"Batterielektrisk / Hydrogen",F15=0)</formula>
    </cfRule>
    <cfRule type="expression" dxfId="36" priority="40">
      <formula>C15="Elsykkel"</formula>
    </cfRule>
  </conditionalFormatting>
  <conditionalFormatting sqref="E15">
    <cfRule type="expression" dxfId="35" priority="35">
      <formula>AND(ISTEXT(D15)=TRUE,D15&lt;&gt;"Elsykkel",E15=0)</formula>
    </cfRule>
    <cfRule type="expression" dxfId="34" priority="36">
      <formula>D15="Elsykkel"</formula>
    </cfRule>
  </conditionalFormatting>
  <conditionalFormatting sqref="C15">
    <cfRule type="expression" dxfId="33" priority="41">
      <formula>AND(ISTEXT(F15)=TRUE,C15=0)</formula>
    </cfRule>
  </conditionalFormatting>
  <conditionalFormatting sqref="B16:B17">
    <cfRule type="expression" dxfId="32" priority="30">
      <formula>AND(ISTEXT(D16)=TRUE,B16=0)</formula>
    </cfRule>
  </conditionalFormatting>
  <conditionalFormatting sqref="F16:F17">
    <cfRule type="expression" dxfId="31" priority="31">
      <formula>D16="Batterielektrisk / hydrogen"</formula>
    </cfRule>
    <cfRule type="expression" dxfId="30" priority="32">
      <formula>AND(ISTEXT(C16)=TRUE,C16&lt;&gt;"Elsykkel",D16&lt;&gt;"Batterielektrisk / Hydrogen",F16=0)</formula>
    </cfRule>
    <cfRule type="expression" dxfId="29" priority="33">
      <formula>C16="Elsykkel"</formula>
    </cfRule>
  </conditionalFormatting>
  <conditionalFormatting sqref="D17:E17 E16 D15:D16">
    <cfRule type="expression" dxfId="28" priority="28">
      <formula>AND(ISTEXT(C15)=TRUE,C15&lt;&gt;"Elsykkel",D15=0)</formula>
    </cfRule>
    <cfRule type="expression" dxfId="27" priority="29">
      <formula>C15="Elsykkel"</formula>
    </cfRule>
  </conditionalFormatting>
  <conditionalFormatting sqref="C16:C17">
    <cfRule type="expression" dxfId="26" priority="34">
      <formula>AND(ISTEXT(F16)=TRUE,C16=0)</formula>
    </cfRule>
  </conditionalFormatting>
  <conditionalFormatting sqref="B18:B19">
    <cfRule type="expression" dxfId="25" priority="23">
      <formula>AND(ISTEXT(D18)=TRUE,B18=0)</formula>
    </cfRule>
  </conditionalFormatting>
  <conditionalFormatting sqref="F18:F19">
    <cfRule type="expression" dxfId="24" priority="24">
      <formula>D18="Batterielektrisk / hydrogen"</formula>
    </cfRule>
    <cfRule type="expression" dxfId="23" priority="25">
      <formula>AND(ISTEXT(C18)=TRUE,C18&lt;&gt;"Elsykkel",D18&lt;&gt;"Batterielektrisk / Hydrogen",F18=0)</formula>
    </cfRule>
    <cfRule type="expression" dxfId="22" priority="26">
      <formula>C18="Elsykkel"</formula>
    </cfRule>
  </conditionalFormatting>
  <conditionalFormatting sqref="D18:E19">
    <cfRule type="expression" dxfId="21" priority="21">
      <formula>AND(ISTEXT(C18)=TRUE,C18&lt;&gt;"Elsykkel",D18=0)</formula>
    </cfRule>
    <cfRule type="expression" dxfId="20" priority="22">
      <formula>C18="Elsykkel"</formula>
    </cfRule>
  </conditionalFormatting>
  <conditionalFormatting sqref="C18:C19">
    <cfRule type="expression" dxfId="19" priority="27">
      <formula>AND(ISTEXT(F18)=TRUE,C18=0)</formula>
    </cfRule>
  </conditionalFormatting>
  <conditionalFormatting sqref="Y12:Y21">
    <cfRule type="expression" dxfId="18" priority="19">
      <formula>X12=0</formula>
    </cfRule>
  </conditionalFormatting>
  <conditionalFormatting sqref="B12">
    <cfRule type="expression" dxfId="17" priority="14">
      <formula>AND(ISTEXT(D12)=TRUE,B12=0)</formula>
    </cfRule>
  </conditionalFormatting>
  <conditionalFormatting sqref="F12">
    <cfRule type="expression" dxfId="16" priority="15">
      <formula>D12="Batterielektrisk / hydrogen"</formula>
    </cfRule>
    <cfRule type="expression" dxfId="15" priority="16">
      <formula>AND(ISTEXT(D12)=TRUE,D12&lt;&gt;"Batterielektrisk / Hydrogen",F12=0)</formula>
    </cfRule>
    <cfRule type="expression" dxfId="14" priority="17">
      <formula>C12="Elsykkel"</formula>
    </cfRule>
  </conditionalFormatting>
  <conditionalFormatting sqref="C12">
    <cfRule type="expression" dxfId="13" priority="18">
      <formula>AND(ISNUMBER(B12)=TRUE,C12=0)</formula>
    </cfRule>
  </conditionalFormatting>
  <conditionalFormatting sqref="E12">
    <cfRule type="expression" dxfId="12" priority="12">
      <formula>D12="Batterielektrisk / hydrogen"</formula>
    </cfRule>
    <cfRule type="expression" dxfId="11" priority="13">
      <formula>AND(ISTEXT(C12)=TRUE,D12&lt;&gt;"Batterielektrisk / hydrogen",E12=0)</formula>
    </cfRule>
  </conditionalFormatting>
  <conditionalFormatting sqref="B13:B14">
    <cfRule type="expression" dxfId="10" priority="7">
      <formula>AND(ISTEXT(D13)=TRUE,B13=0)</formula>
    </cfRule>
  </conditionalFormatting>
  <conditionalFormatting sqref="F13:F14">
    <cfRule type="expression" dxfId="9" priority="8">
      <formula>D13="Batterielektrisk / hydrogen"</formula>
    </cfRule>
    <cfRule type="expression" dxfId="8" priority="9">
      <formula>AND(ISTEXT(D13)=TRUE,D13&lt;&gt;"Batterielektrisk / Hydrogen",F13=0)</formula>
    </cfRule>
    <cfRule type="expression" dxfId="7" priority="10">
      <formula>C13="Elsykkel"</formula>
    </cfRule>
  </conditionalFormatting>
  <conditionalFormatting sqref="D13:D14">
    <cfRule type="expression" dxfId="6" priority="5">
      <formula>AND(ISTEXT(#REF!)=TRUE,#REF!&lt;&gt;"Elsykkel",D13=0)</formula>
    </cfRule>
    <cfRule type="expression" dxfId="5" priority="6">
      <formula>C13="Elsykkel"</formula>
    </cfRule>
  </conditionalFormatting>
  <conditionalFormatting sqref="C13:C14">
    <cfRule type="expression" dxfId="4" priority="11">
      <formula>AND(ISNUMBER(B13)=TRUE,C13=0)</formula>
    </cfRule>
  </conditionalFormatting>
  <conditionalFormatting sqref="E13:E14">
    <cfRule type="expression" dxfId="3" priority="3">
      <formula>D13="Batterielektrisk / hydrogen"</formula>
    </cfRule>
    <cfRule type="expression" dxfId="2" priority="4">
      <formula>AND(ISTEXT(C13)=TRUE,D13&lt;&gt;"Batterielektrisk / hydrogen",E13=0)</formula>
    </cfRule>
  </conditionalFormatting>
  <conditionalFormatting sqref="D12">
    <cfRule type="expression" dxfId="1" priority="2">
      <formula>AND(ISTEXT(C12)=TRUE,D12=0)</formula>
    </cfRule>
  </conditionalFormatting>
  <conditionalFormatting sqref="C5:D5">
    <cfRule type="containsText" dxfId="0" priority="1" operator="containsText" text="(Skriv inn navn på leverandør her)">
      <formula>NOT(ISERROR(SEARCH("(Skriv inn navn på leverandør her)",C5)))</formula>
    </cfRule>
  </conditionalFormatting>
  <dataValidations count="1">
    <dataValidation allowBlank="1" showInputMessage="1" showErrorMessage="1" errorTitle="Velg fra rullegardinmeny" error="Det er ikke tillatt å skrive inn egne verdier. Benytt kommentarfelt ved behov." sqref="B12:G21"/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B2:K11"/>
  <sheetViews>
    <sheetView workbookViewId="0">
      <selection activeCell="G26" sqref="G26"/>
    </sheetView>
  </sheetViews>
  <sheetFormatPr baseColWidth="10" defaultColWidth="11.44140625" defaultRowHeight="18.75" customHeight="1" x14ac:dyDescent="0.3"/>
  <cols>
    <col min="1" max="1" width="1.44140625" style="32" customWidth="1"/>
    <col min="2" max="5" width="15.6640625" style="32" customWidth="1"/>
    <col min="6" max="7" width="13.88671875" style="32" bestFit="1" customWidth="1"/>
    <col min="8" max="8" width="11.5546875" style="32" bestFit="1" customWidth="1"/>
    <col min="9" max="16384" width="11.44140625" style="32"/>
  </cols>
  <sheetData>
    <row r="2" spans="2:11" ht="18.75" customHeight="1" x14ac:dyDescent="0.3">
      <c r="B2" s="44" t="s">
        <v>20</v>
      </c>
    </row>
    <row r="3" spans="2:11" ht="18.75" customHeight="1" x14ac:dyDescent="0.3">
      <c r="K3" s="84"/>
    </row>
    <row r="4" spans="2:11" ht="18.75" customHeight="1" x14ac:dyDescent="0.3">
      <c r="B4" s="146" t="s">
        <v>19</v>
      </c>
      <c r="C4" s="147"/>
      <c r="D4" s="41" t="s">
        <v>14</v>
      </c>
      <c r="F4" s="146" t="s">
        <v>49</v>
      </c>
      <c r="G4" s="147"/>
      <c r="H4" s="41" t="s">
        <v>14</v>
      </c>
      <c r="K4" s="19"/>
    </row>
    <row r="5" spans="2:11" ht="18.75" customHeight="1" x14ac:dyDescent="0.3">
      <c r="B5" s="144" t="s">
        <v>10</v>
      </c>
      <c r="C5" s="145"/>
      <c r="D5" s="34">
        <v>10</v>
      </c>
      <c r="F5" s="144" t="s">
        <v>48</v>
      </c>
      <c r="G5" s="145"/>
      <c r="H5" s="66">
        <v>1</v>
      </c>
      <c r="K5" s="19"/>
    </row>
    <row r="6" spans="2:11" ht="18.75" customHeight="1" x14ac:dyDescent="0.3">
      <c r="B6" s="144" t="s">
        <v>11</v>
      </c>
      <c r="C6" s="145"/>
      <c r="D6" s="42">
        <v>7</v>
      </c>
      <c r="F6" s="144" t="s">
        <v>45</v>
      </c>
      <c r="G6" s="145"/>
      <c r="H6" s="42">
        <v>0</v>
      </c>
      <c r="K6" s="84"/>
    </row>
    <row r="7" spans="2:11" ht="18.75" customHeight="1" x14ac:dyDescent="0.3">
      <c r="B7" s="144" t="s">
        <v>12</v>
      </c>
      <c r="C7" s="145"/>
      <c r="D7" s="34">
        <v>3</v>
      </c>
      <c r="F7" s="144" t="s">
        <v>55</v>
      </c>
      <c r="G7" s="145"/>
      <c r="H7" s="42">
        <v>1</v>
      </c>
    </row>
    <row r="8" spans="2:11" ht="18.75" customHeight="1" x14ac:dyDescent="0.3">
      <c r="B8" s="144" t="s">
        <v>13</v>
      </c>
      <c r="C8" s="145"/>
      <c r="D8" s="34">
        <v>0</v>
      </c>
      <c r="F8" s="144" t="s">
        <v>47</v>
      </c>
      <c r="G8" s="145"/>
      <c r="H8" s="66">
        <v>0.5</v>
      </c>
    </row>
    <row r="9" spans="2:11" ht="18.75" customHeight="1" x14ac:dyDescent="0.3">
      <c r="B9" s="148">
        <v>0</v>
      </c>
      <c r="C9" s="149"/>
      <c r="D9" s="43">
        <v>0</v>
      </c>
      <c r="F9" s="144" t="s">
        <v>46</v>
      </c>
      <c r="G9" s="145"/>
      <c r="H9" s="66">
        <v>0</v>
      </c>
    </row>
    <row r="10" spans="2:11" ht="18.75" customHeight="1" x14ac:dyDescent="0.3">
      <c r="B10" s="45"/>
      <c r="E10" s="45"/>
      <c r="F10" s="148">
        <v>0</v>
      </c>
      <c r="G10" s="149"/>
      <c r="H10" s="43">
        <v>0</v>
      </c>
    </row>
    <row r="11" spans="2:11" ht="18.75" customHeight="1" x14ac:dyDescent="0.3">
      <c r="B11" s="45"/>
      <c r="E11" s="45"/>
    </row>
  </sheetData>
  <mergeCells count="13">
    <mergeCell ref="F10:G10"/>
    <mergeCell ref="B8:C8"/>
    <mergeCell ref="B9:C9"/>
    <mergeCell ref="F4:G4"/>
    <mergeCell ref="F5:G5"/>
    <mergeCell ref="F6:G6"/>
    <mergeCell ref="F8:G8"/>
    <mergeCell ref="F9:G9"/>
    <mergeCell ref="F7:G7"/>
    <mergeCell ref="B4:C4"/>
    <mergeCell ref="B5:C5"/>
    <mergeCell ref="B6:C6"/>
    <mergeCell ref="B7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28" customWidth="1"/>
    <col min="2" max="2" width="20.88671875" style="28" customWidth="1"/>
    <col min="3" max="3" width="20" style="28" customWidth="1"/>
    <col min="4" max="4" width="26.5546875" style="28" customWidth="1"/>
    <col min="5" max="6" width="20" style="28" customWidth="1"/>
    <col min="7" max="7" width="63" style="28" customWidth="1"/>
    <col min="8" max="8" width="37.5546875" style="28" customWidth="1"/>
    <col min="9" max="9" width="11" style="28" customWidth="1"/>
    <col min="10" max="11" width="3.33203125" style="28" customWidth="1"/>
    <col min="12" max="12" width="3.33203125" style="47" customWidth="1"/>
    <col min="13" max="14" width="3.33203125" style="28" customWidth="1"/>
    <col min="15" max="15" width="3.33203125" style="47" customWidth="1"/>
    <col min="16" max="16" width="7.44140625" style="28" customWidth="1"/>
    <col min="17" max="17" width="11.109375" style="28" customWidth="1"/>
    <col min="18" max="18" width="18.5546875" style="15" customWidth="1"/>
    <col min="19" max="19" width="2.33203125" style="28" customWidth="1"/>
    <col min="20" max="20" width="18.33203125" style="28" customWidth="1"/>
    <col min="21" max="21" width="28.44140625" style="28" customWidth="1"/>
    <col min="22" max="22" width="13.109375" style="15" customWidth="1"/>
    <col min="23" max="23" width="2.33203125" style="28" customWidth="1"/>
    <col min="24" max="25" width="13.5546875" style="81" customWidth="1"/>
    <col min="26" max="26" width="2.33203125" style="81" customWidth="1"/>
    <col min="27" max="27" width="11.33203125" style="28" customWidth="1"/>
    <col min="28" max="28" width="14.5546875" style="15" customWidth="1"/>
    <col min="29" max="29" width="2.33203125" style="28" customWidth="1"/>
    <col min="30" max="30" width="20.6640625" style="15" customWidth="1"/>
    <col min="31" max="31" width="2.33203125" style="28" customWidth="1"/>
    <col min="32" max="16384" width="11.44140625" style="28"/>
  </cols>
  <sheetData>
    <row r="1" spans="1:32" s="40" customFormat="1" ht="17.399999999999999" customHeight="1" x14ac:dyDescent="0.3">
      <c r="A1" s="38"/>
      <c r="B1" s="38" t="s">
        <v>58</v>
      </c>
      <c r="C1" s="38"/>
      <c r="D1" s="38"/>
      <c r="E1" s="38"/>
      <c r="F1" s="38"/>
      <c r="G1" s="38"/>
      <c r="H1" s="38"/>
      <c r="I1" s="38"/>
      <c r="J1" s="38" t="s">
        <v>58</v>
      </c>
      <c r="K1" s="38"/>
      <c r="L1" s="38"/>
      <c r="M1" s="38"/>
      <c r="N1" s="38"/>
      <c r="O1" s="38"/>
      <c r="P1" s="38"/>
      <c r="Q1" s="38"/>
      <c r="R1" s="39"/>
      <c r="S1" s="38"/>
      <c r="T1" s="38"/>
      <c r="U1" s="38"/>
      <c r="V1" s="39"/>
      <c r="W1" s="38"/>
      <c r="X1" s="38"/>
      <c r="Y1" s="38"/>
      <c r="Z1" s="38"/>
      <c r="AA1" s="38"/>
      <c r="AB1" s="39"/>
      <c r="AC1" s="38"/>
      <c r="AD1" s="39"/>
      <c r="AE1" s="38"/>
      <c r="AF1" s="38"/>
    </row>
    <row r="3" spans="1:32" ht="30" customHeight="1" x14ac:dyDescent="0.4">
      <c r="B3" s="138" t="s">
        <v>7</v>
      </c>
      <c r="C3" s="138"/>
      <c r="D3" s="138"/>
      <c r="E3" s="138"/>
      <c r="F3" s="138"/>
      <c r="G3" s="138"/>
      <c r="H3" s="24"/>
      <c r="I3" s="5"/>
    </row>
    <row r="4" spans="1:32" ht="17.399999999999999" customHeight="1" x14ac:dyDescent="0.4">
      <c r="B4" s="9"/>
      <c r="C4" s="9"/>
      <c r="D4" s="8"/>
      <c r="E4" s="4"/>
      <c r="F4" s="4"/>
      <c r="G4" s="4"/>
      <c r="H4" s="24"/>
      <c r="J4" s="68" t="s">
        <v>27</v>
      </c>
      <c r="K4" s="64"/>
      <c r="L4" s="64"/>
      <c r="M4" s="64"/>
    </row>
    <row r="5" spans="1:32" s="1" customFormat="1" ht="30" customHeight="1" x14ac:dyDescent="0.45">
      <c r="B5" s="37" t="s">
        <v>6</v>
      </c>
      <c r="C5" s="139" t="s">
        <v>9</v>
      </c>
      <c r="D5" s="140"/>
      <c r="E5" s="2"/>
      <c r="G5" s="2"/>
      <c r="H5" s="3"/>
      <c r="J5" s="67" t="s">
        <v>29</v>
      </c>
      <c r="K5" s="64"/>
      <c r="L5" s="64"/>
      <c r="M5" s="64"/>
      <c r="R5" s="16"/>
      <c r="V5" s="16"/>
      <c r="AB5" s="16"/>
      <c r="AD5" s="16"/>
    </row>
    <row r="6" spans="1:32" ht="17.399999999999999" customHeight="1" x14ac:dyDescent="0.4">
      <c r="B6" s="23"/>
      <c r="C6" s="23"/>
      <c r="D6" s="23"/>
      <c r="E6" s="23"/>
      <c r="F6" s="23"/>
      <c r="G6" s="23"/>
      <c r="H6" s="23"/>
      <c r="I6" s="6"/>
      <c r="J6" s="22"/>
      <c r="M6" s="47"/>
      <c r="O6" s="28"/>
      <c r="P6" s="47"/>
      <c r="R6" s="28"/>
      <c r="S6" s="15"/>
      <c r="V6" s="28"/>
      <c r="W6" s="15"/>
      <c r="X6" s="70"/>
      <c r="Y6" s="70"/>
      <c r="Z6" s="70"/>
      <c r="AB6" s="28"/>
      <c r="AC6" s="15"/>
      <c r="AD6" s="28"/>
      <c r="AE6" s="15"/>
    </row>
    <row r="7" spans="1:32" ht="17.399999999999999" customHeight="1" x14ac:dyDescent="0.4">
      <c r="B7" s="51" t="s">
        <v>8</v>
      </c>
      <c r="C7" s="23"/>
      <c r="D7" s="23"/>
      <c r="E7" s="23"/>
      <c r="F7" s="23"/>
      <c r="G7" s="23"/>
      <c r="H7" s="23"/>
      <c r="I7" s="6"/>
      <c r="J7" s="22"/>
      <c r="M7" s="47"/>
      <c r="O7" s="28"/>
      <c r="P7" s="47"/>
      <c r="R7" s="28"/>
      <c r="S7" s="15"/>
      <c r="V7" s="28"/>
      <c r="W7" s="15"/>
      <c r="X7" s="70"/>
      <c r="Y7" s="70"/>
      <c r="Z7" s="70"/>
      <c r="AB7" s="28"/>
      <c r="AC7" s="15"/>
      <c r="AD7" s="28"/>
      <c r="AE7" s="15"/>
    </row>
    <row r="8" spans="1:32" ht="17.399999999999999" customHeight="1" x14ac:dyDescent="0.4">
      <c r="B8" s="51" t="s">
        <v>52</v>
      </c>
      <c r="C8" s="23"/>
      <c r="D8" s="23"/>
      <c r="E8" s="23"/>
      <c r="F8" s="23"/>
      <c r="G8" s="23"/>
      <c r="H8" s="23"/>
      <c r="I8" s="6"/>
      <c r="J8" s="136" t="s">
        <v>26</v>
      </c>
      <c r="K8" s="136"/>
      <c r="L8" s="136"/>
      <c r="M8" s="136"/>
      <c r="N8" s="136"/>
      <c r="O8" s="136"/>
      <c r="P8" s="136"/>
      <c r="R8" s="28"/>
      <c r="S8" s="15"/>
      <c r="V8" s="28"/>
      <c r="W8" s="15"/>
      <c r="X8" s="70"/>
      <c r="Y8" s="70"/>
      <c r="Z8" s="70"/>
      <c r="AB8" s="28"/>
      <c r="AC8" s="15"/>
      <c r="AD8" s="28"/>
      <c r="AE8" s="15"/>
    </row>
    <row r="9" spans="1:32" ht="17.399999999999999" customHeight="1" x14ac:dyDescent="0.4">
      <c r="B9" s="23"/>
      <c r="C9" s="23"/>
      <c r="D9" s="23"/>
      <c r="E9" s="23"/>
      <c r="F9" s="23"/>
      <c r="G9" s="23"/>
      <c r="H9" s="23"/>
      <c r="I9" s="6"/>
      <c r="J9" s="136"/>
      <c r="K9" s="136"/>
      <c r="L9" s="136"/>
      <c r="M9" s="136"/>
      <c r="N9" s="136"/>
      <c r="O9" s="136"/>
      <c r="P9" s="136"/>
      <c r="R9" s="28"/>
      <c r="S9" s="15"/>
      <c r="V9" s="28"/>
      <c r="W9" s="15"/>
      <c r="X9" s="70"/>
      <c r="Y9" s="70"/>
      <c r="Z9" s="70"/>
      <c r="AB9" s="28"/>
      <c r="AC9" s="15"/>
      <c r="AD9" s="28"/>
      <c r="AE9" s="15"/>
    </row>
    <row r="10" spans="1:32" ht="17.399999999999999" customHeight="1" x14ac:dyDescent="0.4">
      <c r="B10" s="21">
        <v>1</v>
      </c>
      <c r="C10" s="21">
        <v>2</v>
      </c>
      <c r="D10" s="21">
        <v>3</v>
      </c>
      <c r="E10" s="76">
        <v>4</v>
      </c>
      <c r="F10" s="76">
        <v>5</v>
      </c>
      <c r="G10" s="76">
        <v>6</v>
      </c>
      <c r="H10" s="21">
        <v>7</v>
      </c>
      <c r="I10" s="6"/>
      <c r="J10" s="137"/>
      <c r="K10" s="137"/>
      <c r="L10" s="137"/>
      <c r="M10" s="137"/>
      <c r="N10" s="137"/>
      <c r="O10" s="137"/>
      <c r="P10" s="137"/>
      <c r="R10" s="21">
        <v>1</v>
      </c>
      <c r="S10" s="17"/>
      <c r="T10" s="21">
        <v>2</v>
      </c>
      <c r="U10" s="21">
        <v>3</v>
      </c>
      <c r="V10" s="21"/>
      <c r="W10" s="17"/>
      <c r="X10" s="17">
        <v>4</v>
      </c>
      <c r="Y10" s="17"/>
      <c r="Z10" s="17"/>
      <c r="AA10" s="21">
        <v>5</v>
      </c>
      <c r="AB10" s="21"/>
      <c r="AC10" s="17"/>
      <c r="AD10" s="21"/>
      <c r="AE10" s="17"/>
      <c r="AF10" s="21"/>
    </row>
    <row r="11" spans="1:32" ht="48" customHeight="1" x14ac:dyDescent="0.4">
      <c r="B11" s="25" t="s">
        <v>1</v>
      </c>
      <c r="C11" s="26" t="s">
        <v>3</v>
      </c>
      <c r="D11" s="26" t="s">
        <v>4</v>
      </c>
      <c r="E11" s="77" t="s">
        <v>41</v>
      </c>
      <c r="F11" s="26" t="s">
        <v>5</v>
      </c>
      <c r="G11" s="79" t="s">
        <v>42</v>
      </c>
      <c r="H11" s="27" t="s">
        <v>2</v>
      </c>
      <c r="I11" s="6"/>
      <c r="J11" s="141" t="s">
        <v>59</v>
      </c>
      <c r="K11" s="142"/>
      <c r="L11" s="142"/>
      <c r="M11" s="142"/>
      <c r="N11" s="142"/>
      <c r="O11" s="142"/>
      <c r="P11" s="143"/>
      <c r="R11" s="25" t="s">
        <v>1</v>
      </c>
      <c r="S11" s="18"/>
      <c r="T11" s="25" t="s">
        <v>3</v>
      </c>
      <c r="U11" s="25" t="s">
        <v>4</v>
      </c>
      <c r="V11" s="29" t="s">
        <v>18</v>
      </c>
      <c r="W11" s="18"/>
      <c r="X11" s="78" t="s">
        <v>43</v>
      </c>
      <c r="Y11" s="29" t="s">
        <v>44</v>
      </c>
      <c r="Z11" s="18"/>
      <c r="AA11" s="25" t="s">
        <v>15</v>
      </c>
      <c r="AB11" s="29" t="s">
        <v>17</v>
      </c>
      <c r="AC11" s="18"/>
      <c r="AD11" s="29" t="s">
        <v>50</v>
      </c>
      <c r="AE11" s="18"/>
      <c r="AF11" s="29" t="s">
        <v>28</v>
      </c>
    </row>
    <row r="12" spans="1:32" ht="17.399999999999999" customHeight="1" x14ac:dyDescent="0.4">
      <c r="B12" s="100"/>
      <c r="C12" s="100"/>
      <c r="D12" s="100"/>
      <c r="E12" s="102"/>
      <c r="F12" s="102"/>
      <c r="G12" s="33"/>
      <c r="H12" s="31"/>
      <c r="I12" s="7" t="s">
        <v>0</v>
      </c>
      <c r="J12" s="48">
        <f>IF(B12&gt;0,1,0)</f>
        <v>0</v>
      </c>
      <c r="K12" s="48">
        <f>IF(C12=0,0,1)</f>
        <v>0</v>
      </c>
      <c r="L12" s="48">
        <f>IF(D12=0,0,1)</f>
        <v>0</v>
      </c>
      <c r="M12" s="48">
        <f>IF(D12="Batterielektrisk / hydrogen",1,IF(E12=0,0,1))</f>
        <v>0</v>
      </c>
      <c r="N12" s="48">
        <f>IF(D12="Batterielektrisk / hydrogen",1,IF(F12=0,0,1))</f>
        <v>0</v>
      </c>
      <c r="O12" s="49">
        <f>SUM(J12:N12)</f>
        <v>0</v>
      </c>
      <c r="P12" s="50">
        <f>IF(O12=5,"OK",IF(O12=0,0,"FEIL"))</f>
        <v>0</v>
      </c>
      <c r="R12" s="30">
        <f t="shared" ref="R12:R21" si="0">B12</f>
        <v>0</v>
      </c>
      <c r="S12" s="20"/>
      <c r="T12" s="30">
        <f t="shared" ref="T12:T21" si="1">C12</f>
        <v>0</v>
      </c>
      <c r="U12" s="30">
        <f t="shared" ref="U12:U21" si="2">D12</f>
        <v>0</v>
      </c>
      <c r="V12" s="72">
        <f>IF(T12="Elsykkel",10,VLOOKUP(U12,Inndata!$B$5:$D$9,3,FALSE))</f>
        <v>0</v>
      </c>
      <c r="W12" s="19"/>
      <c r="X12" s="80">
        <f>E12</f>
        <v>0</v>
      </c>
      <c r="Y12" s="127">
        <f>VLOOKUP(X12,Inndata!$F$5:$H$10,3,FALSE)</f>
        <v>0</v>
      </c>
      <c r="Z12" s="19"/>
      <c r="AA12" s="30">
        <f t="shared" ref="AA12:AA21" si="3">F12</f>
        <v>0</v>
      </c>
      <c r="AB12" s="30">
        <f>IF(AA12=0,0,IF(AA12="Nei",0,1))</f>
        <v>0</v>
      </c>
      <c r="AC12" s="19"/>
      <c r="AD12" s="87">
        <f>IF(V12+AB12&gt;10,10,V12+Y12+AB12)</f>
        <v>0</v>
      </c>
      <c r="AE12" s="19"/>
      <c r="AF12" s="89">
        <f>R12*AD12</f>
        <v>0</v>
      </c>
    </row>
    <row r="13" spans="1:32" ht="17.399999999999999" customHeight="1" x14ac:dyDescent="0.4">
      <c r="B13" s="111"/>
      <c r="C13" s="111"/>
      <c r="D13" s="111"/>
      <c r="E13" s="113"/>
      <c r="F13" s="113"/>
      <c r="G13" s="114"/>
      <c r="H13" s="112"/>
      <c r="I13" s="7" t="s">
        <v>0</v>
      </c>
      <c r="J13" s="48">
        <f t="shared" ref="J13:J21" si="4">IF(B13&gt;0,1,0)</f>
        <v>0</v>
      </c>
      <c r="K13" s="48">
        <f t="shared" ref="K13:K21" si="5">IF(C13=0,0,1)</f>
        <v>0</v>
      </c>
      <c r="L13" s="48">
        <f t="shared" ref="L13:L21" si="6">IF(D13=0,0,1)</f>
        <v>0</v>
      </c>
      <c r="M13" s="48">
        <f t="shared" ref="M13:M21" si="7">IF(D13="Batterielektrisk / hydrogen",1,IF(E13=0,0,1))</f>
        <v>0</v>
      </c>
      <c r="N13" s="48">
        <f t="shared" ref="N13:N21" si="8">IF(D13="Batterielektrisk / hydrogen",1,IF(F13=0,0,1))</f>
        <v>0</v>
      </c>
      <c r="O13" s="49">
        <f t="shared" ref="O13:O21" si="9">SUM(J13:N13)</f>
        <v>0</v>
      </c>
      <c r="P13" s="50">
        <f t="shared" ref="P13:P21" si="10">IF(O13=5,"OK",IF(O13=0,0,"FEIL"))</f>
        <v>0</v>
      </c>
      <c r="R13" s="10">
        <f t="shared" si="0"/>
        <v>0</v>
      </c>
      <c r="S13" s="19"/>
      <c r="T13" s="10">
        <f t="shared" si="1"/>
        <v>0</v>
      </c>
      <c r="U13" s="86">
        <f t="shared" si="2"/>
        <v>0</v>
      </c>
      <c r="V13" s="52">
        <f>IF(T13="Elsykkel",10,VLOOKUP(U13,Inndata!$B$5:$D$9,3,FALSE))</f>
        <v>0</v>
      </c>
      <c r="W13" s="19"/>
      <c r="X13" s="83">
        <f>E13</f>
        <v>0</v>
      </c>
      <c r="Y13" s="128">
        <f>VLOOKUP(X13,Inndata!$F$5:$H$10,3,FALSE)</f>
        <v>0</v>
      </c>
      <c r="Z13" s="19"/>
      <c r="AA13" s="10">
        <f t="shared" si="3"/>
        <v>0</v>
      </c>
      <c r="AB13" s="10">
        <f t="shared" ref="AB13:AB21" si="11">IF(AA13=0,0,IF(AA13="Nei",0,1))</f>
        <v>0</v>
      </c>
      <c r="AC13" s="19"/>
      <c r="AD13" s="88">
        <f t="shared" ref="AD13:AD21" si="12">IF(V13+AB13&gt;10,10,V13+Y13+AB13)</f>
        <v>0</v>
      </c>
      <c r="AE13" s="19"/>
      <c r="AF13" s="89">
        <f t="shared" ref="AF13:AF21" si="13">R13*AD13</f>
        <v>0</v>
      </c>
    </row>
    <row r="14" spans="1:32" ht="17.399999999999999" customHeight="1" x14ac:dyDescent="0.4">
      <c r="B14" s="100"/>
      <c r="C14" s="100"/>
      <c r="D14" s="100"/>
      <c r="E14" s="102"/>
      <c r="F14" s="102"/>
      <c r="G14" s="107"/>
      <c r="H14" s="92"/>
      <c r="I14" s="7" t="s">
        <v>0</v>
      </c>
      <c r="J14" s="48">
        <f t="shared" si="4"/>
        <v>0</v>
      </c>
      <c r="K14" s="48">
        <f t="shared" si="5"/>
        <v>0</v>
      </c>
      <c r="L14" s="48">
        <f t="shared" si="6"/>
        <v>0</v>
      </c>
      <c r="M14" s="48">
        <f t="shared" si="7"/>
        <v>0</v>
      </c>
      <c r="N14" s="48">
        <f t="shared" si="8"/>
        <v>0</v>
      </c>
      <c r="O14" s="49">
        <f t="shared" si="9"/>
        <v>0</v>
      </c>
      <c r="P14" s="50">
        <f t="shared" si="10"/>
        <v>0</v>
      </c>
      <c r="R14" s="30">
        <f t="shared" si="0"/>
        <v>0</v>
      </c>
      <c r="S14" s="19"/>
      <c r="T14" s="30">
        <f t="shared" si="1"/>
        <v>0</v>
      </c>
      <c r="U14" s="30">
        <f t="shared" si="2"/>
        <v>0</v>
      </c>
      <c r="V14" s="72">
        <f>IF(T14="Elsykkel",10,VLOOKUP(U14,Inndata!$B$5:$D$9,3,FALSE))</f>
        <v>0</v>
      </c>
      <c r="W14" s="19"/>
      <c r="X14" s="82">
        <f t="shared" ref="X14:X21" si="14">E14</f>
        <v>0</v>
      </c>
      <c r="Y14" s="127">
        <f>VLOOKUP(X14,Inndata!$F$5:$H$10,3,FALSE)</f>
        <v>0</v>
      </c>
      <c r="Z14" s="19"/>
      <c r="AA14" s="30">
        <f t="shared" si="3"/>
        <v>0</v>
      </c>
      <c r="AB14" s="30">
        <f t="shared" si="11"/>
        <v>0</v>
      </c>
      <c r="AC14" s="19"/>
      <c r="AD14" s="87">
        <f t="shared" si="12"/>
        <v>0</v>
      </c>
      <c r="AE14" s="19"/>
      <c r="AF14" s="89">
        <f t="shared" si="13"/>
        <v>0</v>
      </c>
    </row>
    <row r="15" spans="1:32" ht="17.399999999999999" customHeight="1" x14ac:dyDescent="0.4">
      <c r="B15" s="111"/>
      <c r="C15" s="111"/>
      <c r="D15" s="111"/>
      <c r="E15" s="113"/>
      <c r="F15" s="113"/>
      <c r="G15" s="114"/>
      <c r="H15" s="112"/>
      <c r="I15" s="7" t="s">
        <v>0</v>
      </c>
      <c r="J15" s="48">
        <f t="shared" si="4"/>
        <v>0</v>
      </c>
      <c r="K15" s="48">
        <f t="shared" si="5"/>
        <v>0</v>
      </c>
      <c r="L15" s="48">
        <f t="shared" si="6"/>
        <v>0</v>
      </c>
      <c r="M15" s="48">
        <f t="shared" si="7"/>
        <v>0</v>
      </c>
      <c r="N15" s="48">
        <f t="shared" si="8"/>
        <v>0</v>
      </c>
      <c r="O15" s="49">
        <f t="shared" si="9"/>
        <v>0</v>
      </c>
      <c r="P15" s="50">
        <f t="shared" si="10"/>
        <v>0</v>
      </c>
      <c r="R15" s="10">
        <f t="shared" si="0"/>
        <v>0</v>
      </c>
      <c r="S15" s="19"/>
      <c r="T15" s="10">
        <f t="shared" si="1"/>
        <v>0</v>
      </c>
      <c r="U15" s="10">
        <f t="shared" si="2"/>
        <v>0</v>
      </c>
      <c r="V15" s="52">
        <f>IF(T15="Elsykkel",10,VLOOKUP(U15,Inndata!$B$5:$D$9,3,FALSE))</f>
        <v>0</v>
      </c>
      <c r="W15" s="19"/>
      <c r="X15" s="83">
        <f t="shared" si="14"/>
        <v>0</v>
      </c>
      <c r="Y15" s="128">
        <f>VLOOKUP(X15,Inndata!$F$5:$H$10,3,FALSE)</f>
        <v>0</v>
      </c>
      <c r="Z15" s="19"/>
      <c r="AA15" s="10">
        <f t="shared" si="3"/>
        <v>0</v>
      </c>
      <c r="AB15" s="10">
        <f t="shared" si="11"/>
        <v>0</v>
      </c>
      <c r="AC15" s="19"/>
      <c r="AD15" s="88">
        <f t="shared" si="12"/>
        <v>0</v>
      </c>
      <c r="AE15" s="19"/>
      <c r="AF15" s="89">
        <f t="shared" si="13"/>
        <v>0</v>
      </c>
    </row>
    <row r="16" spans="1:32" ht="17.399999999999999" customHeight="1" x14ac:dyDescent="0.4">
      <c r="B16" s="72"/>
      <c r="C16" s="72"/>
      <c r="D16" s="72"/>
      <c r="E16" s="91"/>
      <c r="F16" s="91"/>
      <c r="G16" s="90"/>
      <c r="H16" s="92"/>
      <c r="I16" s="14" t="s">
        <v>0</v>
      </c>
      <c r="J16" s="48">
        <f t="shared" si="4"/>
        <v>0</v>
      </c>
      <c r="K16" s="48">
        <f t="shared" si="5"/>
        <v>0</v>
      </c>
      <c r="L16" s="48">
        <f t="shared" si="6"/>
        <v>0</v>
      </c>
      <c r="M16" s="48">
        <f t="shared" si="7"/>
        <v>0</v>
      </c>
      <c r="N16" s="48">
        <f t="shared" si="8"/>
        <v>0</v>
      </c>
      <c r="O16" s="49">
        <f t="shared" si="9"/>
        <v>0</v>
      </c>
      <c r="P16" s="50">
        <f t="shared" si="10"/>
        <v>0</v>
      </c>
      <c r="R16" s="30">
        <f t="shared" si="0"/>
        <v>0</v>
      </c>
      <c r="S16" s="19"/>
      <c r="T16" s="30">
        <f t="shared" si="1"/>
        <v>0</v>
      </c>
      <c r="U16" s="85">
        <f t="shared" si="2"/>
        <v>0</v>
      </c>
      <c r="V16" s="72">
        <f>IF(T16="Elsykkel",10,VLOOKUP(U16,Inndata!$B$5:$D$9,3,FALSE))</f>
        <v>0</v>
      </c>
      <c r="W16" s="19"/>
      <c r="X16" s="82">
        <f t="shared" si="14"/>
        <v>0</v>
      </c>
      <c r="Y16" s="127">
        <f>VLOOKUP(X16,Inndata!$F$5:$H$10,3,FALSE)</f>
        <v>0</v>
      </c>
      <c r="Z16" s="19"/>
      <c r="AA16" s="30">
        <f t="shared" si="3"/>
        <v>0</v>
      </c>
      <c r="AB16" s="30">
        <f t="shared" si="11"/>
        <v>0</v>
      </c>
      <c r="AC16" s="19"/>
      <c r="AD16" s="87">
        <f t="shared" si="12"/>
        <v>0</v>
      </c>
      <c r="AE16" s="19"/>
      <c r="AF16" s="89">
        <f t="shared" si="13"/>
        <v>0</v>
      </c>
    </row>
    <row r="17" spans="2:32" ht="17.399999999999999" customHeight="1" x14ac:dyDescent="0.4">
      <c r="B17" s="111"/>
      <c r="C17" s="111"/>
      <c r="D17" s="111"/>
      <c r="E17" s="113"/>
      <c r="F17" s="113"/>
      <c r="G17" s="114"/>
      <c r="H17" s="112"/>
      <c r="I17" s="7" t="s">
        <v>0</v>
      </c>
      <c r="J17" s="48">
        <f t="shared" si="4"/>
        <v>0</v>
      </c>
      <c r="K17" s="48">
        <f t="shared" si="5"/>
        <v>0</v>
      </c>
      <c r="L17" s="48">
        <f t="shared" si="6"/>
        <v>0</v>
      </c>
      <c r="M17" s="48">
        <f t="shared" si="7"/>
        <v>0</v>
      </c>
      <c r="N17" s="48">
        <f t="shared" si="8"/>
        <v>0</v>
      </c>
      <c r="O17" s="49">
        <f t="shared" si="9"/>
        <v>0</v>
      </c>
      <c r="P17" s="50">
        <f t="shared" si="10"/>
        <v>0</v>
      </c>
      <c r="R17" s="10">
        <f t="shared" si="0"/>
        <v>0</v>
      </c>
      <c r="S17" s="19"/>
      <c r="T17" s="10">
        <f t="shared" si="1"/>
        <v>0</v>
      </c>
      <c r="U17" s="10">
        <f t="shared" si="2"/>
        <v>0</v>
      </c>
      <c r="V17" s="52">
        <f>IF(T17="Elsykkel",10,VLOOKUP(U17,Inndata!$B$5:$D$9,3,FALSE))</f>
        <v>0</v>
      </c>
      <c r="W17" s="19"/>
      <c r="X17" s="83">
        <f t="shared" si="14"/>
        <v>0</v>
      </c>
      <c r="Y17" s="128">
        <f>VLOOKUP(X17,Inndata!$F$5:$H$10,3,FALSE)</f>
        <v>0</v>
      </c>
      <c r="Z17" s="19"/>
      <c r="AA17" s="10">
        <f t="shared" si="3"/>
        <v>0</v>
      </c>
      <c r="AB17" s="10">
        <f t="shared" si="11"/>
        <v>0</v>
      </c>
      <c r="AC17" s="19"/>
      <c r="AD17" s="88">
        <f t="shared" si="12"/>
        <v>0</v>
      </c>
      <c r="AE17" s="19"/>
      <c r="AF17" s="89">
        <f t="shared" si="13"/>
        <v>0</v>
      </c>
    </row>
    <row r="18" spans="2:32" ht="17.399999999999999" customHeight="1" x14ac:dyDescent="0.4">
      <c r="B18" s="72"/>
      <c r="C18" s="72"/>
      <c r="D18" s="72"/>
      <c r="E18" s="91"/>
      <c r="F18" s="91"/>
      <c r="G18" s="90"/>
      <c r="H18" s="92"/>
      <c r="I18" s="7" t="s">
        <v>0</v>
      </c>
      <c r="J18" s="48">
        <f t="shared" si="4"/>
        <v>0</v>
      </c>
      <c r="K18" s="48">
        <f t="shared" si="5"/>
        <v>0</v>
      </c>
      <c r="L18" s="48">
        <f t="shared" si="6"/>
        <v>0</v>
      </c>
      <c r="M18" s="48">
        <f t="shared" si="7"/>
        <v>0</v>
      </c>
      <c r="N18" s="48">
        <f t="shared" si="8"/>
        <v>0</v>
      </c>
      <c r="O18" s="49">
        <f t="shared" si="9"/>
        <v>0</v>
      </c>
      <c r="P18" s="50">
        <f t="shared" si="10"/>
        <v>0</v>
      </c>
      <c r="R18" s="30">
        <f t="shared" si="0"/>
        <v>0</v>
      </c>
      <c r="S18" s="19"/>
      <c r="T18" s="30">
        <f t="shared" si="1"/>
        <v>0</v>
      </c>
      <c r="U18" s="30">
        <f t="shared" si="2"/>
        <v>0</v>
      </c>
      <c r="V18" s="73">
        <f>IF(T18="Elsykkel",10,VLOOKUP(U18,Inndata!$B$5:$D$9,3,FALSE))</f>
        <v>0</v>
      </c>
      <c r="W18" s="19"/>
      <c r="X18" s="82">
        <f t="shared" si="14"/>
        <v>0</v>
      </c>
      <c r="Y18" s="127">
        <f>VLOOKUP(X18,Inndata!$F$5:$H$10,3,FALSE)</f>
        <v>0</v>
      </c>
      <c r="Z18" s="19"/>
      <c r="AA18" s="30">
        <f t="shared" si="3"/>
        <v>0</v>
      </c>
      <c r="AB18" s="30">
        <f t="shared" si="11"/>
        <v>0</v>
      </c>
      <c r="AC18" s="19"/>
      <c r="AD18" s="87">
        <f t="shared" si="12"/>
        <v>0</v>
      </c>
      <c r="AE18" s="19"/>
      <c r="AF18" s="89">
        <f t="shared" si="13"/>
        <v>0</v>
      </c>
    </row>
    <row r="19" spans="2:32" ht="17.399999999999999" customHeight="1" x14ac:dyDescent="0.4">
      <c r="B19" s="111"/>
      <c r="C19" s="111"/>
      <c r="D19" s="111"/>
      <c r="E19" s="113"/>
      <c r="F19" s="113"/>
      <c r="G19" s="114"/>
      <c r="H19" s="112"/>
      <c r="I19" s="7" t="s">
        <v>0</v>
      </c>
      <c r="J19" s="48">
        <f t="shared" si="4"/>
        <v>0</v>
      </c>
      <c r="K19" s="48">
        <f t="shared" si="5"/>
        <v>0</v>
      </c>
      <c r="L19" s="48">
        <f t="shared" si="6"/>
        <v>0</v>
      </c>
      <c r="M19" s="48">
        <f t="shared" si="7"/>
        <v>0</v>
      </c>
      <c r="N19" s="48">
        <f t="shared" si="8"/>
        <v>0</v>
      </c>
      <c r="O19" s="49">
        <f t="shared" si="9"/>
        <v>0</v>
      </c>
      <c r="P19" s="50">
        <f t="shared" si="10"/>
        <v>0</v>
      </c>
      <c r="R19" s="10">
        <f t="shared" si="0"/>
        <v>0</v>
      </c>
      <c r="S19" s="19"/>
      <c r="T19" s="10">
        <f t="shared" si="1"/>
        <v>0</v>
      </c>
      <c r="U19" s="10">
        <f t="shared" si="2"/>
        <v>0</v>
      </c>
      <c r="V19" s="52">
        <f>IF(T19="Elsykkel",10,VLOOKUP(U19,Inndata!$B$5:$D$9,3,FALSE))</f>
        <v>0</v>
      </c>
      <c r="W19" s="19"/>
      <c r="X19" s="83">
        <f t="shared" si="14"/>
        <v>0</v>
      </c>
      <c r="Y19" s="128">
        <f>VLOOKUP(X19,Inndata!$F$5:$H$10,3,FALSE)</f>
        <v>0</v>
      </c>
      <c r="Z19" s="19"/>
      <c r="AA19" s="10">
        <f t="shared" si="3"/>
        <v>0</v>
      </c>
      <c r="AB19" s="10">
        <f t="shared" si="11"/>
        <v>0</v>
      </c>
      <c r="AC19" s="19"/>
      <c r="AD19" s="88">
        <f t="shared" si="12"/>
        <v>0</v>
      </c>
      <c r="AE19" s="19"/>
      <c r="AF19" s="89">
        <f t="shared" si="13"/>
        <v>0</v>
      </c>
    </row>
    <row r="20" spans="2:32" ht="17.399999999999999" customHeight="1" x14ac:dyDescent="0.4">
      <c r="B20" s="72"/>
      <c r="C20" s="72"/>
      <c r="D20" s="72"/>
      <c r="E20" s="91"/>
      <c r="F20" s="91"/>
      <c r="G20" s="90"/>
      <c r="H20" s="92"/>
      <c r="I20" s="7" t="s">
        <v>0</v>
      </c>
      <c r="J20" s="48">
        <f t="shared" si="4"/>
        <v>0</v>
      </c>
      <c r="K20" s="48">
        <f t="shared" si="5"/>
        <v>0</v>
      </c>
      <c r="L20" s="48">
        <f t="shared" si="6"/>
        <v>0</v>
      </c>
      <c r="M20" s="48">
        <f t="shared" si="7"/>
        <v>0</v>
      </c>
      <c r="N20" s="48">
        <f t="shared" si="8"/>
        <v>0</v>
      </c>
      <c r="O20" s="49">
        <f t="shared" si="9"/>
        <v>0</v>
      </c>
      <c r="P20" s="50">
        <f t="shared" si="10"/>
        <v>0</v>
      </c>
      <c r="R20" s="30">
        <f t="shared" si="0"/>
        <v>0</v>
      </c>
      <c r="S20" s="19"/>
      <c r="T20" s="30">
        <f t="shared" si="1"/>
        <v>0</v>
      </c>
      <c r="U20" s="30">
        <f t="shared" si="2"/>
        <v>0</v>
      </c>
      <c r="V20" s="73">
        <f>IF(T20="Elsykkel",10,VLOOKUP(U20,Inndata!$B$5:$D$9,3,FALSE))</f>
        <v>0</v>
      </c>
      <c r="W20" s="19"/>
      <c r="X20" s="82">
        <f t="shared" si="14"/>
        <v>0</v>
      </c>
      <c r="Y20" s="127">
        <f>VLOOKUP(X20,Inndata!$F$5:$H$10,3,FALSE)</f>
        <v>0</v>
      </c>
      <c r="Z20" s="19"/>
      <c r="AA20" s="30">
        <f t="shared" si="3"/>
        <v>0</v>
      </c>
      <c r="AB20" s="30">
        <f t="shared" si="11"/>
        <v>0</v>
      </c>
      <c r="AC20" s="19"/>
      <c r="AD20" s="87">
        <f t="shared" si="12"/>
        <v>0</v>
      </c>
      <c r="AE20" s="19"/>
      <c r="AF20" s="89">
        <f t="shared" si="13"/>
        <v>0</v>
      </c>
    </row>
    <row r="21" spans="2:32" ht="17.399999999999999" customHeight="1" x14ac:dyDescent="0.4">
      <c r="B21" s="10"/>
      <c r="C21" s="10"/>
      <c r="D21" s="10"/>
      <c r="E21" s="12"/>
      <c r="F21" s="12"/>
      <c r="G21" s="13"/>
      <c r="H21" s="11"/>
      <c r="I21" s="7" t="s">
        <v>0</v>
      </c>
      <c r="J21" s="48">
        <f t="shared" si="4"/>
        <v>0</v>
      </c>
      <c r="K21" s="48">
        <f t="shared" si="5"/>
        <v>0</v>
      </c>
      <c r="L21" s="48">
        <f t="shared" si="6"/>
        <v>0</v>
      </c>
      <c r="M21" s="48">
        <f t="shared" si="7"/>
        <v>0</v>
      </c>
      <c r="N21" s="48">
        <f t="shared" si="8"/>
        <v>0</v>
      </c>
      <c r="O21" s="49">
        <f t="shared" si="9"/>
        <v>0</v>
      </c>
      <c r="P21" s="50">
        <f t="shared" si="10"/>
        <v>0</v>
      </c>
      <c r="R21" s="10">
        <f t="shared" si="0"/>
        <v>0</v>
      </c>
      <c r="S21" s="19"/>
      <c r="T21" s="10">
        <f t="shared" si="1"/>
        <v>0</v>
      </c>
      <c r="U21" s="10">
        <f t="shared" si="2"/>
        <v>0</v>
      </c>
      <c r="V21" s="52">
        <f>IF(T21="Elsykkel",10,VLOOKUP(U21,Inndata!$B$5:$D$9,3,FALSE))</f>
        <v>0</v>
      </c>
      <c r="W21" s="19"/>
      <c r="X21" s="83">
        <f t="shared" si="14"/>
        <v>0</v>
      </c>
      <c r="Y21" s="128">
        <f>VLOOKUP(X21,Inndata!$F$5:$H$10,3,FALSE)</f>
        <v>0</v>
      </c>
      <c r="Z21" s="19"/>
      <c r="AA21" s="10">
        <f t="shared" si="3"/>
        <v>0</v>
      </c>
      <c r="AB21" s="10">
        <f t="shared" si="11"/>
        <v>0</v>
      </c>
      <c r="AC21" s="19"/>
      <c r="AD21" s="88">
        <f t="shared" si="12"/>
        <v>0</v>
      </c>
      <c r="AE21" s="19"/>
      <c r="AF21" s="89">
        <f t="shared" si="13"/>
        <v>0</v>
      </c>
    </row>
    <row r="22" spans="2:32" ht="17.399999999999999" customHeight="1" x14ac:dyDescent="0.4">
      <c r="E22" s="69"/>
      <c r="H22" s="22"/>
      <c r="I22" s="6"/>
      <c r="J22" s="22"/>
      <c r="M22" s="47"/>
      <c r="O22" s="28"/>
      <c r="P22" s="47"/>
      <c r="R22" s="28"/>
      <c r="S22" s="15"/>
      <c r="V22" s="28"/>
      <c r="W22" s="15"/>
      <c r="X22" s="70"/>
      <c r="Y22" s="70"/>
      <c r="Z22" s="70"/>
      <c r="AB22" s="28"/>
      <c r="AC22" s="15"/>
      <c r="AD22" s="28"/>
      <c r="AE22" s="15"/>
    </row>
    <row r="23" spans="2:32" ht="17.399999999999999" customHeight="1" x14ac:dyDescent="0.4">
      <c r="E23" s="69"/>
      <c r="H23" s="22"/>
      <c r="I23" s="6"/>
      <c r="J23" s="22"/>
      <c r="M23" s="47"/>
      <c r="O23" s="28"/>
      <c r="P23" s="47"/>
      <c r="R23" s="129" t="s">
        <v>16</v>
      </c>
      <c r="S23" s="15"/>
      <c r="V23" s="28"/>
      <c r="W23" s="15"/>
      <c r="X23" s="70"/>
      <c r="Y23" s="70"/>
      <c r="Z23" s="70"/>
      <c r="AB23" s="28"/>
      <c r="AC23" s="15"/>
      <c r="AD23" s="28"/>
      <c r="AE23" s="15"/>
      <c r="AF23" s="35" t="s">
        <v>21</v>
      </c>
    </row>
    <row r="24" spans="2:32" ht="24" customHeight="1" x14ac:dyDescent="0.4">
      <c r="B24" s="62" t="s">
        <v>25</v>
      </c>
      <c r="C24" s="63">
        <f>AF24</f>
        <v>0</v>
      </c>
      <c r="D24" s="46"/>
      <c r="E24" s="46"/>
      <c r="F24" s="46"/>
      <c r="H24" s="22"/>
      <c r="I24" s="6"/>
      <c r="J24" s="22"/>
      <c r="M24" s="47"/>
      <c r="O24" s="28"/>
      <c r="P24" s="47"/>
      <c r="R24" s="130">
        <f>SUM(R12:R21)</f>
        <v>0</v>
      </c>
      <c r="S24" s="15"/>
      <c r="V24" s="28"/>
      <c r="W24" s="15"/>
      <c r="X24" s="70"/>
      <c r="Y24" s="70"/>
      <c r="Z24" s="70"/>
      <c r="AB24" s="28"/>
      <c r="AC24" s="15"/>
      <c r="AD24" s="28"/>
      <c r="AE24" s="15"/>
      <c r="AF24" s="36">
        <f>IF(R24=0,0,SUM(AF12:AF21)/R24)</f>
        <v>0</v>
      </c>
    </row>
    <row r="25" spans="2:32" ht="17.399999999999999" customHeight="1" x14ac:dyDescent="0.4">
      <c r="C25" s="15"/>
      <c r="D25" s="46"/>
      <c r="E25" s="46"/>
      <c r="F25" s="46"/>
      <c r="H25" s="22"/>
      <c r="I25" s="6"/>
      <c r="J25" s="22"/>
      <c r="M25" s="47"/>
      <c r="O25" s="28"/>
      <c r="P25" s="47"/>
      <c r="R25" s="28"/>
      <c r="S25" s="15"/>
      <c r="V25" s="28"/>
      <c r="W25" s="15"/>
      <c r="X25" s="70"/>
      <c r="Y25" s="70"/>
      <c r="Z25" s="70"/>
      <c r="AB25" s="28"/>
      <c r="AC25" s="15"/>
      <c r="AD25" s="28"/>
      <c r="AE25" s="15"/>
    </row>
    <row r="26" spans="2:32" ht="17.399999999999999" customHeight="1" x14ac:dyDescent="0.4">
      <c r="C26" s="15"/>
      <c r="D26" s="46"/>
      <c r="E26" s="46"/>
      <c r="F26" s="46"/>
      <c r="H26" s="22"/>
      <c r="I26" s="6"/>
      <c r="J26" s="22"/>
      <c r="M26" s="47"/>
      <c r="O26" s="28"/>
      <c r="P26" s="47"/>
      <c r="R26" s="28"/>
      <c r="S26" s="15"/>
      <c r="V26" s="28"/>
      <c r="W26" s="15"/>
      <c r="X26" s="70"/>
      <c r="Y26" s="70"/>
      <c r="Z26" s="70"/>
      <c r="AB26" s="28"/>
      <c r="AC26" s="15"/>
      <c r="AD26" s="28"/>
      <c r="AE26" s="15"/>
    </row>
    <row r="27" spans="2:32" ht="17.399999999999999" customHeight="1" x14ac:dyDescent="0.4">
      <c r="C27" s="15"/>
      <c r="D27" s="46"/>
      <c r="E27" s="46"/>
      <c r="F27" s="46"/>
      <c r="H27" s="22"/>
      <c r="I27" s="6"/>
      <c r="J27" s="22"/>
      <c r="M27" s="47"/>
      <c r="O27" s="28"/>
      <c r="P27" s="47"/>
      <c r="R27" s="28"/>
      <c r="S27" s="15"/>
      <c r="V27" s="28"/>
      <c r="W27" s="15"/>
      <c r="X27" s="70"/>
      <c r="Y27" s="70"/>
      <c r="Z27" s="70"/>
      <c r="AB27" s="28"/>
      <c r="AC27" s="15"/>
      <c r="AD27" s="28"/>
      <c r="AE27" s="15"/>
    </row>
    <row r="28" spans="2:32" ht="17.399999999999999" customHeight="1" x14ac:dyDescent="0.4">
      <c r="E28" s="69"/>
      <c r="H28" s="22"/>
      <c r="I28" s="6"/>
      <c r="J28" s="22"/>
      <c r="M28" s="47"/>
      <c r="O28" s="28"/>
      <c r="P28" s="47"/>
      <c r="R28" s="28"/>
      <c r="S28" s="15"/>
      <c r="V28" s="28"/>
      <c r="W28" s="15"/>
      <c r="X28" s="70"/>
      <c r="Y28" s="70"/>
      <c r="Z28" s="70"/>
      <c r="AB28" s="28"/>
      <c r="AC28" s="15"/>
      <c r="AD28" s="28"/>
      <c r="AE28" s="15"/>
    </row>
    <row r="29" spans="2:32" ht="17.399999999999999" customHeight="1" x14ac:dyDescent="0.4">
      <c r="G29" s="22"/>
      <c r="H29" s="6"/>
      <c r="I29" s="22"/>
    </row>
    <row r="33" spans="12:22" ht="17.399999999999999" customHeight="1" x14ac:dyDescent="0.4">
      <c r="L33" s="28"/>
      <c r="O33" s="28"/>
      <c r="R33" s="28"/>
      <c r="V33" s="28"/>
    </row>
    <row r="34" spans="12:22" ht="17.399999999999999" customHeight="1" x14ac:dyDescent="0.4">
      <c r="L34" s="28"/>
      <c r="O34" s="28"/>
      <c r="R34" s="28"/>
      <c r="V34" s="28"/>
    </row>
    <row r="35" spans="12:22" ht="17.399999999999999" customHeight="1" x14ac:dyDescent="0.4">
      <c r="L35" s="28"/>
      <c r="O35" s="28"/>
      <c r="R35" s="28"/>
      <c r="V35" s="28"/>
    </row>
    <row r="36" spans="12:22" ht="17.399999999999999" customHeight="1" x14ac:dyDescent="0.4">
      <c r="L36" s="28"/>
      <c r="O36" s="28"/>
      <c r="R36" s="28"/>
      <c r="V36" s="28"/>
    </row>
  </sheetData>
  <mergeCells count="4">
    <mergeCell ref="J8:P10"/>
    <mergeCell ref="B3:G3"/>
    <mergeCell ref="C5:D5"/>
    <mergeCell ref="J11:P11"/>
  </mergeCells>
  <conditionalFormatting sqref="R12:R21">
    <cfRule type="expression" dxfId="539" priority="120">
      <formula>B12=0</formula>
    </cfRule>
  </conditionalFormatting>
  <conditionalFormatting sqref="T12:T21">
    <cfRule type="expression" dxfId="538" priority="119">
      <formula>C12=0</formula>
    </cfRule>
  </conditionalFormatting>
  <conditionalFormatting sqref="U12:U21">
    <cfRule type="expression" dxfId="537" priority="118">
      <formula>D12=0</formula>
    </cfRule>
  </conditionalFormatting>
  <conditionalFormatting sqref="V12:V21">
    <cfRule type="expression" dxfId="536" priority="117">
      <formula>T12=0</formula>
    </cfRule>
  </conditionalFormatting>
  <conditionalFormatting sqref="AA12:AA21">
    <cfRule type="expression" dxfId="535" priority="115">
      <formula>F12=0</formula>
    </cfRule>
  </conditionalFormatting>
  <conditionalFormatting sqref="AB12:AB21">
    <cfRule type="expression" dxfId="534" priority="114">
      <formula>AA12=0</formula>
    </cfRule>
  </conditionalFormatting>
  <conditionalFormatting sqref="AD12:AD21">
    <cfRule type="expression" dxfId="533" priority="113">
      <formula>T12=0</formula>
    </cfRule>
  </conditionalFormatting>
  <conditionalFormatting sqref="AF12:AF21">
    <cfRule type="expression" dxfId="532" priority="106">
      <formula>#REF!=0</formula>
    </cfRule>
  </conditionalFormatting>
  <conditionalFormatting sqref="P12:P21">
    <cfRule type="containsText" dxfId="531" priority="99" operator="containsText" text="OK">
      <formula>NOT(ISERROR(SEARCH("OK",P12)))</formula>
    </cfRule>
    <cfRule type="containsText" dxfId="530" priority="100" operator="containsText" text="FEIL">
      <formula>NOT(ISERROR(SEARCH("FEIL",P12)))</formula>
    </cfRule>
    <cfRule type="cellIs" dxfId="529" priority="101" operator="equal">
      <formula>0</formula>
    </cfRule>
  </conditionalFormatting>
  <conditionalFormatting sqref="X12:X21">
    <cfRule type="expression" dxfId="528" priority="34">
      <formula>X12=0</formula>
    </cfRule>
    <cfRule type="expression" dxfId="527" priority="71">
      <formula>AND(ISTEXT(W12)=TRUE,W12&lt;&gt;"Elsykkel",X12=0)</formula>
    </cfRule>
    <cfRule type="expression" dxfId="526" priority="72">
      <formula>W12="Elsykkel"</formula>
    </cfRule>
  </conditionalFormatting>
  <conditionalFormatting sqref="B15">
    <cfRule type="expression" dxfId="525" priority="64">
      <formula>AND(ISTEXT(D15)=TRUE,B15=0)</formula>
    </cfRule>
  </conditionalFormatting>
  <conditionalFormatting sqref="F15">
    <cfRule type="expression" dxfId="524" priority="65">
      <formula>D15="Batterielektrisk / hydrogen"</formula>
    </cfRule>
    <cfRule type="expression" dxfId="523" priority="66">
      <formula>AND(ISTEXT(C15)=TRUE,C15&lt;&gt;"Elsykkel",D15&lt;&gt;"Batterielektrisk / Hydrogen",F15=0)</formula>
    </cfRule>
    <cfRule type="expression" dxfId="522" priority="67">
      <formula>C15="Elsykkel"</formula>
    </cfRule>
  </conditionalFormatting>
  <conditionalFormatting sqref="E15">
    <cfRule type="expression" dxfId="521" priority="60">
      <formula>AND(ISTEXT(D15)=TRUE,D15&lt;&gt;"Elsykkel",E15=0)</formula>
    </cfRule>
    <cfRule type="expression" dxfId="520" priority="63">
      <formula>D15="Elsykkel"</formula>
    </cfRule>
  </conditionalFormatting>
  <conditionalFormatting sqref="C15">
    <cfRule type="expression" dxfId="519" priority="70">
      <formula>AND(ISTEXT(F15)=TRUE,C15=0)</formula>
    </cfRule>
  </conditionalFormatting>
  <conditionalFormatting sqref="B16:B17">
    <cfRule type="expression" dxfId="518" priority="52">
      <formula>AND(ISTEXT(D16)=TRUE,B16=0)</formula>
    </cfRule>
  </conditionalFormatting>
  <conditionalFormatting sqref="F16:F17">
    <cfRule type="expression" dxfId="517" priority="53">
      <formula>D16="Batterielektrisk / hydrogen"</formula>
    </cfRule>
    <cfRule type="expression" dxfId="516" priority="54">
      <formula>AND(ISTEXT(C16)=TRUE,C16&lt;&gt;"Elsykkel",D16&lt;&gt;"Batterielektrisk / Hydrogen",F16=0)</formula>
    </cfRule>
    <cfRule type="expression" dxfId="515" priority="55">
      <formula>C16="Elsykkel"</formula>
    </cfRule>
  </conditionalFormatting>
  <conditionalFormatting sqref="D17:E17 E16 D15:D16">
    <cfRule type="expression" dxfId="514" priority="48">
      <formula>AND(ISTEXT(C15)=TRUE,C15&lt;&gt;"Elsykkel",D15=0)</formula>
    </cfRule>
    <cfRule type="expression" dxfId="513" priority="51">
      <formula>C15="Elsykkel"</formula>
    </cfRule>
  </conditionalFormatting>
  <conditionalFormatting sqref="C16:C17">
    <cfRule type="expression" dxfId="512" priority="58">
      <formula>AND(ISTEXT(F16)=TRUE,C16=0)</formula>
    </cfRule>
  </conditionalFormatting>
  <conditionalFormatting sqref="B18:B19">
    <cfRule type="expression" dxfId="511" priority="40">
      <formula>AND(ISTEXT(D18)=TRUE,B18=0)</formula>
    </cfRule>
  </conditionalFormatting>
  <conditionalFormatting sqref="F18:F19">
    <cfRule type="expression" dxfId="510" priority="41">
      <formula>D18="Batterielektrisk / hydrogen"</formula>
    </cfRule>
    <cfRule type="expression" dxfId="509" priority="42">
      <formula>AND(ISTEXT(C18)=TRUE,C18&lt;&gt;"Elsykkel",D18&lt;&gt;"Batterielektrisk / Hydrogen",F18=0)</formula>
    </cfRule>
    <cfRule type="expression" dxfId="508" priority="43">
      <formula>C18="Elsykkel"</formula>
    </cfRule>
  </conditionalFormatting>
  <conditionalFormatting sqref="D18:E19">
    <cfRule type="expression" dxfId="507" priority="36">
      <formula>AND(ISTEXT(C18)=TRUE,C18&lt;&gt;"Elsykkel",D18=0)</formula>
    </cfRule>
    <cfRule type="expression" dxfId="506" priority="39">
      <formula>C18="Elsykkel"</formula>
    </cfRule>
  </conditionalFormatting>
  <conditionalFormatting sqref="C18:C19">
    <cfRule type="expression" dxfId="505" priority="46">
      <formula>AND(ISTEXT(F18)=TRUE,C18=0)</formula>
    </cfRule>
  </conditionalFormatting>
  <conditionalFormatting sqref="Y12:Y21">
    <cfRule type="expression" dxfId="504" priority="33">
      <formula>X12=0</formula>
    </cfRule>
  </conditionalFormatting>
  <conditionalFormatting sqref="B12">
    <cfRule type="expression" dxfId="503" priority="25">
      <formula>AND(ISTEXT(D12)=TRUE,B12=0)</formula>
    </cfRule>
  </conditionalFormatting>
  <conditionalFormatting sqref="F12">
    <cfRule type="expression" dxfId="502" priority="26">
      <formula>D12="Batterielektrisk / hydrogen"</formula>
    </cfRule>
    <cfRule type="expression" dxfId="501" priority="27">
      <formula>AND(ISTEXT(D12)=TRUE,D12&lt;&gt;"Batterielektrisk / Hydrogen",F12=0)</formula>
    </cfRule>
    <cfRule type="expression" dxfId="500" priority="28">
      <formula>C12="Elsykkel"</formula>
    </cfRule>
  </conditionalFormatting>
  <conditionalFormatting sqref="C12">
    <cfRule type="expression" dxfId="499" priority="31">
      <formula>AND(ISNUMBER(B12)=TRUE,C12=0)</formula>
    </cfRule>
  </conditionalFormatting>
  <conditionalFormatting sqref="E12">
    <cfRule type="expression" dxfId="498" priority="18">
      <formula>D12="Batterielektrisk / hydrogen"</formula>
    </cfRule>
    <cfRule type="expression" dxfId="497" priority="19">
      <formula>AND(ISTEXT(C12)=TRUE,D12&lt;&gt;"Batterielektrisk / hydrogen",E12=0)</formula>
    </cfRule>
  </conditionalFormatting>
  <conditionalFormatting sqref="B13:B14">
    <cfRule type="expression" dxfId="496" priority="11">
      <formula>AND(ISTEXT(D13)=TRUE,B13=0)</formula>
    </cfRule>
  </conditionalFormatting>
  <conditionalFormatting sqref="F13:F14">
    <cfRule type="expression" dxfId="495" priority="12">
      <formula>D13="Batterielektrisk / hydrogen"</formula>
    </cfRule>
    <cfRule type="expression" dxfId="494" priority="13">
      <formula>AND(ISTEXT(D13)=TRUE,D13&lt;&gt;"Batterielektrisk / Hydrogen",F13=0)</formula>
    </cfRule>
    <cfRule type="expression" dxfId="493" priority="14">
      <formula>C13="Elsykkel"</formula>
    </cfRule>
  </conditionalFormatting>
  <conditionalFormatting sqref="D13:D14">
    <cfRule type="expression" dxfId="492" priority="7">
      <formula>AND(ISTEXT(#REF!)=TRUE,#REF!&lt;&gt;"Elsykkel",D13=0)</formula>
    </cfRule>
    <cfRule type="expression" dxfId="491" priority="10">
      <formula>C13="Elsykkel"</formula>
    </cfRule>
  </conditionalFormatting>
  <conditionalFormatting sqref="C13:C14">
    <cfRule type="expression" dxfId="490" priority="17">
      <formula>AND(ISNUMBER(B13)=TRUE,C13=0)</formula>
    </cfRule>
  </conditionalFormatting>
  <conditionalFormatting sqref="E13:E14">
    <cfRule type="expression" dxfId="489" priority="4">
      <formula>D13="Batterielektrisk / hydrogen"</formula>
    </cfRule>
    <cfRule type="expression" dxfId="488" priority="5">
      <formula>AND(ISTEXT(C13)=TRUE,D13&lt;&gt;"Batterielektrisk / hydrogen",E13=0)</formula>
    </cfRule>
  </conditionalFormatting>
  <conditionalFormatting sqref="D12">
    <cfRule type="expression" dxfId="487" priority="2">
      <formula>AND(ISTEXT(C12)=TRUE,D12=0)</formula>
    </cfRule>
  </conditionalFormatting>
  <conditionalFormatting sqref="C5:D5">
    <cfRule type="containsText" dxfId="486" priority="1" operator="containsText" text="(Skriv inn navn på leverandør her)">
      <formula>NOT(ISERROR(SEARCH("(Skriv inn navn på leverandør her)",C5)))</formula>
    </cfRule>
  </conditionalFormatting>
  <dataValidations count="1">
    <dataValidation allowBlank="1" showInputMessage="1" showErrorMessage="1" errorTitle="Velg fra rullegardinmeny" error="Det er ikke tillatt å skrive inn egne verdier. Benytt kommentarfelt ved behov." sqref="B12:G21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08" customWidth="1"/>
    <col min="2" max="2" width="20.88671875" style="108" customWidth="1"/>
    <col min="3" max="3" width="20" style="108" customWidth="1"/>
    <col min="4" max="4" width="26.5546875" style="108" customWidth="1"/>
    <col min="5" max="6" width="20" style="108" customWidth="1"/>
    <col min="7" max="7" width="63" style="108" customWidth="1"/>
    <col min="8" max="8" width="37.5546875" style="108" customWidth="1"/>
    <col min="9" max="9" width="11" style="108" customWidth="1"/>
    <col min="10" max="15" width="3.33203125" style="108" customWidth="1"/>
    <col min="16" max="16" width="7.44140625" style="108" customWidth="1"/>
    <col min="17" max="17" width="11.109375" style="108" customWidth="1"/>
    <col min="18" max="18" width="18.5546875" style="70" customWidth="1"/>
    <col min="19" max="19" width="2.33203125" style="108" customWidth="1"/>
    <col min="20" max="20" width="18.33203125" style="108" customWidth="1"/>
    <col min="21" max="21" width="28.44140625" style="108" customWidth="1"/>
    <col min="22" max="22" width="13.109375" style="70" customWidth="1"/>
    <col min="23" max="23" width="2.33203125" style="108" customWidth="1"/>
    <col min="24" max="25" width="13.5546875" style="108" customWidth="1"/>
    <col min="26" max="26" width="2.33203125" style="108" customWidth="1"/>
    <col min="27" max="27" width="11.33203125" style="108" customWidth="1"/>
    <col min="28" max="28" width="14.5546875" style="70" customWidth="1"/>
    <col min="29" max="29" width="2.33203125" style="108" customWidth="1"/>
    <col min="30" max="30" width="20.6640625" style="70" customWidth="1"/>
    <col min="31" max="31" width="2.33203125" style="108" customWidth="1"/>
    <col min="32" max="16384" width="11.44140625" style="108"/>
  </cols>
  <sheetData>
    <row r="1" spans="1:32" s="40" customFormat="1" ht="17.399999999999999" customHeight="1" x14ac:dyDescent="0.3">
      <c r="A1" s="38"/>
      <c r="B1" s="38" t="s">
        <v>58</v>
      </c>
      <c r="C1" s="38"/>
      <c r="D1" s="38"/>
      <c r="E1" s="38"/>
      <c r="F1" s="38"/>
      <c r="G1" s="38"/>
      <c r="H1" s="38"/>
      <c r="I1" s="38"/>
      <c r="J1" s="38" t="s">
        <v>58</v>
      </c>
      <c r="K1" s="38"/>
      <c r="L1" s="38"/>
      <c r="M1" s="38"/>
      <c r="N1" s="38"/>
      <c r="O1" s="38"/>
      <c r="P1" s="38"/>
      <c r="Q1" s="38"/>
      <c r="R1" s="39"/>
      <c r="S1" s="38"/>
      <c r="T1" s="38"/>
      <c r="U1" s="38"/>
      <c r="V1" s="39"/>
      <c r="W1" s="38"/>
      <c r="X1" s="38"/>
      <c r="Y1" s="38"/>
      <c r="Z1" s="38"/>
      <c r="AA1" s="38"/>
      <c r="AB1" s="39"/>
      <c r="AC1" s="38"/>
      <c r="AD1" s="39"/>
      <c r="AE1" s="38"/>
      <c r="AF1" s="38"/>
    </row>
    <row r="3" spans="1:32" ht="30" customHeight="1" x14ac:dyDescent="0.4">
      <c r="B3" s="138" t="s">
        <v>7</v>
      </c>
      <c r="C3" s="138"/>
      <c r="D3" s="138"/>
      <c r="E3" s="138"/>
      <c r="F3" s="138"/>
      <c r="G3" s="138"/>
      <c r="H3" s="96"/>
      <c r="I3" s="103"/>
    </row>
    <row r="4" spans="1:32" ht="17.399999999999999" customHeight="1" x14ac:dyDescent="0.4">
      <c r="B4" s="110"/>
      <c r="C4" s="110"/>
      <c r="D4" s="109"/>
      <c r="E4" s="126"/>
      <c r="F4" s="126"/>
      <c r="G4" s="126"/>
      <c r="H4" s="96"/>
      <c r="J4" s="68" t="s">
        <v>27</v>
      </c>
      <c r="K4" s="71"/>
      <c r="L4" s="71"/>
      <c r="M4" s="71"/>
    </row>
    <row r="5" spans="1:32" s="1" customFormat="1" ht="30" customHeight="1" x14ac:dyDescent="0.45">
      <c r="B5" s="37" t="s">
        <v>30</v>
      </c>
      <c r="C5" s="139" t="s">
        <v>9</v>
      </c>
      <c r="D5" s="140"/>
      <c r="E5" s="2"/>
      <c r="G5" s="2"/>
      <c r="H5" s="3"/>
      <c r="J5" s="67" t="s">
        <v>29</v>
      </c>
      <c r="K5" s="71"/>
      <c r="L5" s="71"/>
      <c r="M5" s="71"/>
      <c r="R5" s="16"/>
      <c r="V5" s="16"/>
      <c r="AB5" s="16"/>
      <c r="AD5" s="16"/>
    </row>
    <row r="6" spans="1:32" ht="17.399999999999999" customHeight="1" x14ac:dyDescent="0.4">
      <c r="B6" s="95"/>
      <c r="C6" s="95"/>
      <c r="D6" s="95"/>
      <c r="E6" s="95"/>
      <c r="F6" s="95"/>
      <c r="G6" s="95"/>
      <c r="H6" s="95"/>
      <c r="I6" s="104"/>
      <c r="J6" s="94"/>
      <c r="R6" s="108"/>
      <c r="S6" s="70"/>
      <c r="V6" s="108"/>
      <c r="W6" s="70"/>
      <c r="X6" s="70"/>
      <c r="Y6" s="70"/>
      <c r="Z6" s="70"/>
      <c r="AB6" s="108"/>
      <c r="AC6" s="70"/>
      <c r="AD6" s="108"/>
      <c r="AE6" s="70"/>
    </row>
    <row r="7" spans="1:32" ht="17.399999999999999" customHeight="1" x14ac:dyDescent="0.4">
      <c r="B7" s="51" t="s">
        <v>8</v>
      </c>
      <c r="C7" s="95"/>
      <c r="D7" s="95"/>
      <c r="E7" s="95"/>
      <c r="F7" s="95"/>
      <c r="G7" s="95"/>
      <c r="H7" s="95"/>
      <c r="I7" s="104"/>
      <c r="J7" s="94"/>
      <c r="R7" s="108"/>
      <c r="S7" s="70"/>
      <c r="V7" s="108"/>
      <c r="W7" s="70"/>
      <c r="X7" s="70"/>
      <c r="Y7" s="70"/>
      <c r="Z7" s="70"/>
      <c r="AB7" s="108"/>
      <c r="AC7" s="70"/>
      <c r="AD7" s="108"/>
      <c r="AE7" s="70"/>
    </row>
    <row r="8" spans="1:32" ht="17.399999999999999" customHeight="1" x14ac:dyDescent="0.4">
      <c r="B8" s="51" t="s">
        <v>52</v>
      </c>
      <c r="C8" s="95"/>
      <c r="D8" s="95"/>
      <c r="E8" s="95"/>
      <c r="F8" s="95"/>
      <c r="G8" s="95"/>
      <c r="H8" s="95"/>
      <c r="I8" s="104"/>
      <c r="J8" s="136" t="s">
        <v>26</v>
      </c>
      <c r="K8" s="136"/>
      <c r="L8" s="136"/>
      <c r="M8" s="136"/>
      <c r="N8" s="136"/>
      <c r="O8" s="136"/>
      <c r="P8" s="136"/>
      <c r="R8" s="108"/>
      <c r="S8" s="70"/>
      <c r="V8" s="108"/>
      <c r="W8" s="70"/>
      <c r="X8" s="70"/>
      <c r="Y8" s="70"/>
      <c r="Z8" s="70"/>
      <c r="AB8" s="108"/>
      <c r="AC8" s="70"/>
      <c r="AD8" s="108"/>
      <c r="AE8" s="70"/>
    </row>
    <row r="9" spans="1:32" ht="17.399999999999999" customHeight="1" x14ac:dyDescent="0.4">
      <c r="B9" s="95"/>
      <c r="C9" s="95"/>
      <c r="D9" s="95"/>
      <c r="E9" s="95"/>
      <c r="F9" s="95"/>
      <c r="G9" s="95"/>
      <c r="H9" s="95"/>
      <c r="I9" s="104"/>
      <c r="J9" s="136"/>
      <c r="K9" s="136"/>
      <c r="L9" s="136"/>
      <c r="M9" s="136"/>
      <c r="N9" s="136"/>
      <c r="O9" s="136"/>
      <c r="P9" s="136"/>
      <c r="R9" s="108"/>
      <c r="S9" s="70"/>
      <c r="V9" s="108"/>
      <c r="W9" s="70"/>
      <c r="X9" s="70"/>
      <c r="Y9" s="70"/>
      <c r="Z9" s="70"/>
      <c r="AB9" s="108"/>
      <c r="AC9" s="70"/>
      <c r="AD9" s="108"/>
      <c r="AE9" s="70"/>
    </row>
    <row r="10" spans="1:32" ht="17.399999999999999" customHeight="1" x14ac:dyDescent="0.4">
      <c r="B10" s="93">
        <v>1</v>
      </c>
      <c r="C10" s="93">
        <v>2</v>
      </c>
      <c r="D10" s="93">
        <v>3</v>
      </c>
      <c r="E10" s="93">
        <v>4</v>
      </c>
      <c r="F10" s="93">
        <v>5</v>
      </c>
      <c r="G10" s="93">
        <v>6</v>
      </c>
      <c r="H10" s="93">
        <v>7</v>
      </c>
      <c r="I10" s="104"/>
      <c r="J10" s="137"/>
      <c r="K10" s="137"/>
      <c r="L10" s="137"/>
      <c r="M10" s="137"/>
      <c r="N10" s="137"/>
      <c r="O10" s="137"/>
      <c r="P10" s="137"/>
      <c r="R10" s="93">
        <v>1</v>
      </c>
      <c r="S10" s="17"/>
      <c r="T10" s="93">
        <v>2</v>
      </c>
      <c r="U10" s="93">
        <v>3</v>
      </c>
      <c r="V10" s="93"/>
      <c r="W10" s="17"/>
      <c r="X10" s="17">
        <v>4</v>
      </c>
      <c r="Y10" s="17"/>
      <c r="Z10" s="17"/>
      <c r="AA10" s="93">
        <v>5</v>
      </c>
      <c r="AB10" s="93"/>
      <c r="AC10" s="17"/>
      <c r="AD10" s="93"/>
      <c r="AE10" s="17"/>
      <c r="AF10" s="93"/>
    </row>
    <row r="11" spans="1:32" ht="48" customHeight="1" x14ac:dyDescent="0.4">
      <c r="B11" s="97" t="s">
        <v>1</v>
      </c>
      <c r="C11" s="98" t="s">
        <v>3</v>
      </c>
      <c r="D11" s="98" t="s">
        <v>4</v>
      </c>
      <c r="E11" s="98" t="s">
        <v>41</v>
      </c>
      <c r="F11" s="98" t="s">
        <v>5</v>
      </c>
      <c r="G11" s="99" t="s">
        <v>42</v>
      </c>
      <c r="H11" s="99" t="s">
        <v>2</v>
      </c>
      <c r="I11" s="104"/>
      <c r="J11" s="141" t="s">
        <v>59</v>
      </c>
      <c r="K11" s="142"/>
      <c r="L11" s="142"/>
      <c r="M11" s="142"/>
      <c r="N11" s="142"/>
      <c r="O11" s="142"/>
      <c r="P11" s="143"/>
      <c r="R11" s="97" t="s">
        <v>1</v>
      </c>
      <c r="S11" s="18"/>
      <c r="T11" s="97" t="s">
        <v>3</v>
      </c>
      <c r="U11" s="97" t="s">
        <v>4</v>
      </c>
      <c r="V11" s="29" t="s">
        <v>18</v>
      </c>
      <c r="W11" s="18"/>
      <c r="X11" s="97" t="s">
        <v>43</v>
      </c>
      <c r="Y11" s="29" t="s">
        <v>44</v>
      </c>
      <c r="Z11" s="18"/>
      <c r="AA11" s="97" t="s">
        <v>15</v>
      </c>
      <c r="AB11" s="29" t="s">
        <v>17</v>
      </c>
      <c r="AC11" s="18"/>
      <c r="AD11" s="29" t="s">
        <v>50</v>
      </c>
      <c r="AE11" s="18"/>
      <c r="AF11" s="29" t="s">
        <v>28</v>
      </c>
    </row>
    <row r="12" spans="1:32" ht="17.399999999999999" customHeight="1" x14ac:dyDescent="0.4">
      <c r="B12" s="100"/>
      <c r="C12" s="100"/>
      <c r="D12" s="100"/>
      <c r="E12" s="102"/>
      <c r="F12" s="102"/>
      <c r="G12" s="107"/>
      <c r="H12" s="106"/>
      <c r="I12" s="105" t="s">
        <v>0</v>
      </c>
      <c r="J12" s="48">
        <f>IF(B12&gt;0,1,0)</f>
        <v>0</v>
      </c>
      <c r="K12" s="48">
        <f>IF(C12=0,0,1)</f>
        <v>0</v>
      </c>
      <c r="L12" s="48">
        <f>IF(D12=0,0,1)</f>
        <v>0</v>
      </c>
      <c r="M12" s="48">
        <f>IF(D12="Batterielektrisk / hydrogen",1,IF(E12=0,0,1))</f>
        <v>0</v>
      </c>
      <c r="N12" s="48">
        <f>IF(D12="Batterielektrisk / hydrogen",1,IF(F12=0,0,1))</f>
        <v>0</v>
      </c>
      <c r="O12" s="49">
        <f>SUM(J12:N12)</f>
        <v>0</v>
      </c>
      <c r="P12" s="50">
        <f>IF(O12=5,"OK",IF(O12=0,0,"FEIL"))</f>
        <v>0</v>
      </c>
      <c r="R12" s="100">
        <f t="shared" ref="R12:R21" si="0">B12</f>
        <v>0</v>
      </c>
      <c r="S12" s="20"/>
      <c r="T12" s="100">
        <f t="shared" ref="T12:T21" si="1">C12</f>
        <v>0</v>
      </c>
      <c r="U12" s="100">
        <f t="shared" ref="U12:U21" si="2">D12</f>
        <v>0</v>
      </c>
      <c r="V12" s="72">
        <f>IF(T12="Elsykkel",10,VLOOKUP(U12,Inndata!$B$5:$D$9,3,FALSE))</f>
        <v>0</v>
      </c>
      <c r="W12" s="19"/>
      <c r="X12" s="100">
        <f>E12</f>
        <v>0</v>
      </c>
      <c r="Y12" s="127">
        <f>VLOOKUP(X12,Inndata!$F$5:$H$10,3,FALSE)</f>
        <v>0</v>
      </c>
      <c r="Z12" s="19"/>
      <c r="AA12" s="100">
        <f t="shared" ref="AA12:AA21" si="3">F12</f>
        <v>0</v>
      </c>
      <c r="AB12" s="100">
        <f>IF(AA12=0,0,IF(AA12="Nei",0,1))</f>
        <v>0</v>
      </c>
      <c r="AC12" s="19"/>
      <c r="AD12" s="87">
        <f>IF(V12+AB12&gt;10,10,V12+Y12+AB12)</f>
        <v>0</v>
      </c>
      <c r="AE12" s="19"/>
      <c r="AF12" s="89">
        <f>R12*AD12</f>
        <v>0</v>
      </c>
    </row>
    <row r="13" spans="1:32" ht="17.399999999999999" customHeight="1" x14ac:dyDescent="0.4">
      <c r="B13" s="111"/>
      <c r="C13" s="111"/>
      <c r="D13" s="111"/>
      <c r="E13" s="113"/>
      <c r="F13" s="113"/>
      <c r="G13" s="114"/>
      <c r="H13" s="112"/>
      <c r="I13" s="105" t="s">
        <v>0</v>
      </c>
      <c r="J13" s="48">
        <f t="shared" ref="J13:J21" si="4">IF(B13&gt;0,1,0)</f>
        <v>0</v>
      </c>
      <c r="K13" s="48">
        <f t="shared" ref="K13:L21" si="5">IF(C13=0,0,1)</f>
        <v>0</v>
      </c>
      <c r="L13" s="48">
        <f t="shared" si="5"/>
        <v>0</v>
      </c>
      <c r="M13" s="48">
        <f t="shared" ref="M13:M21" si="6">IF(D13="Batterielektrisk / hydrogen",1,IF(E13=0,0,1))</f>
        <v>0</v>
      </c>
      <c r="N13" s="48">
        <f t="shared" ref="N13:N21" si="7">IF(D13="Batterielektrisk / hydrogen",1,IF(F13=0,0,1))</f>
        <v>0</v>
      </c>
      <c r="O13" s="49">
        <f t="shared" ref="O13:O21" si="8">SUM(J13:N13)</f>
        <v>0</v>
      </c>
      <c r="P13" s="50">
        <f t="shared" ref="P13:P21" si="9">IF(O13=5,"OK",IF(O13=0,0,"FEIL"))</f>
        <v>0</v>
      </c>
      <c r="R13" s="111">
        <f t="shared" si="0"/>
        <v>0</v>
      </c>
      <c r="S13" s="19"/>
      <c r="T13" s="111">
        <f t="shared" si="1"/>
        <v>0</v>
      </c>
      <c r="U13" s="111">
        <f t="shared" si="2"/>
        <v>0</v>
      </c>
      <c r="V13" s="111">
        <f>IF(T13="Elsykkel",10,VLOOKUP(U13,Inndata!$B$5:$D$9,3,FALSE))</f>
        <v>0</v>
      </c>
      <c r="W13" s="19"/>
      <c r="X13" s="111">
        <f>E13</f>
        <v>0</v>
      </c>
      <c r="Y13" s="128">
        <f>VLOOKUP(X13,Inndata!$F$5:$H$10,3,FALSE)</f>
        <v>0</v>
      </c>
      <c r="Z13" s="19"/>
      <c r="AA13" s="111">
        <f t="shared" si="3"/>
        <v>0</v>
      </c>
      <c r="AB13" s="111">
        <f t="shared" ref="AB13:AB21" si="10">IF(AA13=0,0,IF(AA13="Nei",0,1))</f>
        <v>0</v>
      </c>
      <c r="AC13" s="19"/>
      <c r="AD13" s="88">
        <f t="shared" ref="AD13:AD21" si="11">IF(V13+AB13&gt;10,10,V13+Y13+AB13)</f>
        <v>0</v>
      </c>
      <c r="AE13" s="19"/>
      <c r="AF13" s="89">
        <f t="shared" ref="AF13:AF21" si="12">R13*AD13</f>
        <v>0</v>
      </c>
    </row>
    <row r="14" spans="1:32" ht="17.399999999999999" customHeight="1" x14ac:dyDescent="0.4">
      <c r="B14" s="100"/>
      <c r="C14" s="100"/>
      <c r="D14" s="100"/>
      <c r="E14" s="102"/>
      <c r="F14" s="102"/>
      <c r="G14" s="107"/>
      <c r="H14" s="92"/>
      <c r="I14" s="105" t="s">
        <v>0</v>
      </c>
      <c r="J14" s="48">
        <f t="shared" si="4"/>
        <v>0</v>
      </c>
      <c r="K14" s="48">
        <f t="shared" si="5"/>
        <v>0</v>
      </c>
      <c r="L14" s="48">
        <f t="shared" si="5"/>
        <v>0</v>
      </c>
      <c r="M14" s="48">
        <f t="shared" si="6"/>
        <v>0</v>
      </c>
      <c r="N14" s="48">
        <f t="shared" si="7"/>
        <v>0</v>
      </c>
      <c r="O14" s="49">
        <f t="shared" si="8"/>
        <v>0</v>
      </c>
      <c r="P14" s="50">
        <f t="shared" si="9"/>
        <v>0</v>
      </c>
      <c r="R14" s="100">
        <f t="shared" si="0"/>
        <v>0</v>
      </c>
      <c r="S14" s="19"/>
      <c r="T14" s="100">
        <f t="shared" si="1"/>
        <v>0</v>
      </c>
      <c r="U14" s="100">
        <f t="shared" si="2"/>
        <v>0</v>
      </c>
      <c r="V14" s="72">
        <f>IF(T14="Elsykkel",10,VLOOKUP(U14,Inndata!$B$5:$D$9,3,FALSE))</f>
        <v>0</v>
      </c>
      <c r="W14" s="19"/>
      <c r="X14" s="100">
        <f t="shared" ref="X14:X21" si="13">E14</f>
        <v>0</v>
      </c>
      <c r="Y14" s="127">
        <f>VLOOKUP(X14,Inndata!$F$5:$H$10,3,FALSE)</f>
        <v>0</v>
      </c>
      <c r="Z14" s="19"/>
      <c r="AA14" s="100">
        <f t="shared" si="3"/>
        <v>0</v>
      </c>
      <c r="AB14" s="100">
        <f t="shared" si="10"/>
        <v>0</v>
      </c>
      <c r="AC14" s="19"/>
      <c r="AD14" s="87">
        <f t="shared" si="11"/>
        <v>0</v>
      </c>
      <c r="AE14" s="19"/>
      <c r="AF14" s="89">
        <f t="shared" si="12"/>
        <v>0</v>
      </c>
    </row>
    <row r="15" spans="1:32" ht="17.399999999999999" customHeight="1" x14ac:dyDescent="0.4">
      <c r="B15" s="111"/>
      <c r="C15" s="111"/>
      <c r="D15" s="111"/>
      <c r="E15" s="113"/>
      <c r="F15" s="113"/>
      <c r="G15" s="114"/>
      <c r="H15" s="112"/>
      <c r="I15" s="105" t="s">
        <v>0</v>
      </c>
      <c r="J15" s="48">
        <f t="shared" si="4"/>
        <v>0</v>
      </c>
      <c r="K15" s="48">
        <f t="shared" si="5"/>
        <v>0</v>
      </c>
      <c r="L15" s="48">
        <f t="shared" si="5"/>
        <v>0</v>
      </c>
      <c r="M15" s="48">
        <f t="shared" si="6"/>
        <v>0</v>
      </c>
      <c r="N15" s="48">
        <f t="shared" si="7"/>
        <v>0</v>
      </c>
      <c r="O15" s="49">
        <f t="shared" si="8"/>
        <v>0</v>
      </c>
      <c r="P15" s="50">
        <f t="shared" si="9"/>
        <v>0</v>
      </c>
      <c r="R15" s="111">
        <f t="shared" si="0"/>
        <v>0</v>
      </c>
      <c r="S15" s="19"/>
      <c r="T15" s="111">
        <f t="shared" si="1"/>
        <v>0</v>
      </c>
      <c r="U15" s="111">
        <f t="shared" si="2"/>
        <v>0</v>
      </c>
      <c r="V15" s="111">
        <f>IF(T15="Elsykkel",10,VLOOKUP(U15,Inndata!$B$5:$D$9,3,FALSE))</f>
        <v>0</v>
      </c>
      <c r="W15" s="19"/>
      <c r="X15" s="111">
        <f t="shared" si="13"/>
        <v>0</v>
      </c>
      <c r="Y15" s="128">
        <f>VLOOKUP(X15,Inndata!$F$5:$H$10,3,FALSE)</f>
        <v>0</v>
      </c>
      <c r="Z15" s="19"/>
      <c r="AA15" s="111">
        <f t="shared" si="3"/>
        <v>0</v>
      </c>
      <c r="AB15" s="111">
        <f t="shared" si="10"/>
        <v>0</v>
      </c>
      <c r="AC15" s="19"/>
      <c r="AD15" s="88">
        <f t="shared" si="11"/>
        <v>0</v>
      </c>
      <c r="AE15" s="19"/>
      <c r="AF15" s="89">
        <f t="shared" si="12"/>
        <v>0</v>
      </c>
    </row>
    <row r="16" spans="1:32" ht="17.399999999999999" customHeight="1" x14ac:dyDescent="0.4">
      <c r="B16" s="72"/>
      <c r="C16" s="72"/>
      <c r="D16" s="72"/>
      <c r="E16" s="91"/>
      <c r="F16" s="91"/>
      <c r="G16" s="90"/>
      <c r="H16" s="92"/>
      <c r="I16" s="115" t="s">
        <v>0</v>
      </c>
      <c r="J16" s="48">
        <f t="shared" si="4"/>
        <v>0</v>
      </c>
      <c r="K16" s="48">
        <f t="shared" si="5"/>
        <v>0</v>
      </c>
      <c r="L16" s="48">
        <f t="shared" si="5"/>
        <v>0</v>
      </c>
      <c r="M16" s="48">
        <f t="shared" si="6"/>
        <v>0</v>
      </c>
      <c r="N16" s="48">
        <f t="shared" si="7"/>
        <v>0</v>
      </c>
      <c r="O16" s="49">
        <f t="shared" si="8"/>
        <v>0</v>
      </c>
      <c r="P16" s="50">
        <f t="shared" si="9"/>
        <v>0</v>
      </c>
      <c r="R16" s="100">
        <f t="shared" si="0"/>
        <v>0</v>
      </c>
      <c r="S16" s="19"/>
      <c r="T16" s="100">
        <f t="shared" si="1"/>
        <v>0</v>
      </c>
      <c r="U16" s="100">
        <f t="shared" si="2"/>
        <v>0</v>
      </c>
      <c r="V16" s="72">
        <f>IF(T16="Elsykkel",10,VLOOKUP(U16,Inndata!$B$5:$D$9,3,FALSE))</f>
        <v>0</v>
      </c>
      <c r="W16" s="19"/>
      <c r="X16" s="100">
        <f t="shared" si="13"/>
        <v>0</v>
      </c>
      <c r="Y16" s="127">
        <f>VLOOKUP(X16,Inndata!$F$5:$H$10,3,FALSE)</f>
        <v>0</v>
      </c>
      <c r="Z16" s="19"/>
      <c r="AA16" s="100">
        <f t="shared" si="3"/>
        <v>0</v>
      </c>
      <c r="AB16" s="100">
        <f t="shared" si="10"/>
        <v>0</v>
      </c>
      <c r="AC16" s="19"/>
      <c r="AD16" s="87">
        <f t="shared" si="11"/>
        <v>0</v>
      </c>
      <c r="AE16" s="19"/>
      <c r="AF16" s="89">
        <f t="shared" si="12"/>
        <v>0</v>
      </c>
    </row>
    <row r="17" spans="2:32" ht="17.399999999999999" customHeight="1" x14ac:dyDescent="0.4">
      <c r="B17" s="111"/>
      <c r="C17" s="111"/>
      <c r="D17" s="111"/>
      <c r="E17" s="113"/>
      <c r="F17" s="113"/>
      <c r="G17" s="114"/>
      <c r="H17" s="112"/>
      <c r="I17" s="105" t="s">
        <v>0</v>
      </c>
      <c r="J17" s="48">
        <f t="shared" si="4"/>
        <v>0</v>
      </c>
      <c r="K17" s="48">
        <f t="shared" si="5"/>
        <v>0</v>
      </c>
      <c r="L17" s="48">
        <f t="shared" si="5"/>
        <v>0</v>
      </c>
      <c r="M17" s="48">
        <f t="shared" si="6"/>
        <v>0</v>
      </c>
      <c r="N17" s="48">
        <f t="shared" si="7"/>
        <v>0</v>
      </c>
      <c r="O17" s="49">
        <f t="shared" si="8"/>
        <v>0</v>
      </c>
      <c r="P17" s="50">
        <f t="shared" si="9"/>
        <v>0</v>
      </c>
      <c r="R17" s="111">
        <f t="shared" si="0"/>
        <v>0</v>
      </c>
      <c r="S17" s="19"/>
      <c r="T17" s="111">
        <f t="shared" si="1"/>
        <v>0</v>
      </c>
      <c r="U17" s="111">
        <f t="shared" si="2"/>
        <v>0</v>
      </c>
      <c r="V17" s="111">
        <f>IF(T17="Elsykkel",10,VLOOKUP(U17,Inndata!$B$5:$D$9,3,FALSE))</f>
        <v>0</v>
      </c>
      <c r="W17" s="19"/>
      <c r="X17" s="111">
        <f t="shared" si="13"/>
        <v>0</v>
      </c>
      <c r="Y17" s="128">
        <f>VLOOKUP(X17,Inndata!$F$5:$H$10,3,FALSE)</f>
        <v>0</v>
      </c>
      <c r="Z17" s="19"/>
      <c r="AA17" s="111">
        <f t="shared" si="3"/>
        <v>0</v>
      </c>
      <c r="AB17" s="111">
        <f t="shared" si="10"/>
        <v>0</v>
      </c>
      <c r="AC17" s="19"/>
      <c r="AD17" s="88">
        <f t="shared" si="11"/>
        <v>0</v>
      </c>
      <c r="AE17" s="19"/>
      <c r="AF17" s="89">
        <f t="shared" si="12"/>
        <v>0</v>
      </c>
    </row>
    <row r="18" spans="2:32" ht="17.399999999999999" customHeight="1" x14ac:dyDescent="0.4">
      <c r="B18" s="72"/>
      <c r="C18" s="72"/>
      <c r="D18" s="72"/>
      <c r="E18" s="91"/>
      <c r="F18" s="91"/>
      <c r="G18" s="90"/>
      <c r="H18" s="92"/>
      <c r="I18" s="105" t="s">
        <v>0</v>
      </c>
      <c r="J18" s="48">
        <f t="shared" si="4"/>
        <v>0</v>
      </c>
      <c r="K18" s="48">
        <f t="shared" si="5"/>
        <v>0</v>
      </c>
      <c r="L18" s="48">
        <f t="shared" si="5"/>
        <v>0</v>
      </c>
      <c r="M18" s="48">
        <f t="shared" si="6"/>
        <v>0</v>
      </c>
      <c r="N18" s="48">
        <f t="shared" si="7"/>
        <v>0</v>
      </c>
      <c r="O18" s="49">
        <f t="shared" si="8"/>
        <v>0</v>
      </c>
      <c r="P18" s="50">
        <f t="shared" si="9"/>
        <v>0</v>
      </c>
      <c r="R18" s="100">
        <f t="shared" si="0"/>
        <v>0</v>
      </c>
      <c r="S18" s="19"/>
      <c r="T18" s="100">
        <f t="shared" si="1"/>
        <v>0</v>
      </c>
      <c r="U18" s="100">
        <f t="shared" si="2"/>
        <v>0</v>
      </c>
      <c r="V18" s="100">
        <f>IF(T18="Elsykkel",10,VLOOKUP(U18,Inndata!$B$5:$D$9,3,FALSE))</f>
        <v>0</v>
      </c>
      <c r="W18" s="19"/>
      <c r="X18" s="100">
        <f t="shared" si="13"/>
        <v>0</v>
      </c>
      <c r="Y18" s="127">
        <f>VLOOKUP(X18,Inndata!$F$5:$H$10,3,FALSE)</f>
        <v>0</v>
      </c>
      <c r="Z18" s="19"/>
      <c r="AA18" s="100">
        <f t="shared" si="3"/>
        <v>0</v>
      </c>
      <c r="AB18" s="100">
        <f t="shared" si="10"/>
        <v>0</v>
      </c>
      <c r="AC18" s="19"/>
      <c r="AD18" s="87">
        <f t="shared" si="11"/>
        <v>0</v>
      </c>
      <c r="AE18" s="19"/>
      <c r="AF18" s="89">
        <f t="shared" si="12"/>
        <v>0</v>
      </c>
    </row>
    <row r="19" spans="2:32" ht="17.399999999999999" customHeight="1" x14ac:dyDescent="0.4">
      <c r="B19" s="111"/>
      <c r="C19" s="111"/>
      <c r="D19" s="111"/>
      <c r="E19" s="113"/>
      <c r="F19" s="113"/>
      <c r="G19" s="114"/>
      <c r="H19" s="112"/>
      <c r="I19" s="105" t="s">
        <v>0</v>
      </c>
      <c r="J19" s="48">
        <f t="shared" si="4"/>
        <v>0</v>
      </c>
      <c r="K19" s="48">
        <f t="shared" si="5"/>
        <v>0</v>
      </c>
      <c r="L19" s="48">
        <f t="shared" si="5"/>
        <v>0</v>
      </c>
      <c r="M19" s="48">
        <f t="shared" si="6"/>
        <v>0</v>
      </c>
      <c r="N19" s="48">
        <f t="shared" si="7"/>
        <v>0</v>
      </c>
      <c r="O19" s="49">
        <f t="shared" si="8"/>
        <v>0</v>
      </c>
      <c r="P19" s="50">
        <f t="shared" si="9"/>
        <v>0</v>
      </c>
      <c r="R19" s="111">
        <f t="shared" si="0"/>
        <v>0</v>
      </c>
      <c r="S19" s="19"/>
      <c r="T19" s="111">
        <f t="shared" si="1"/>
        <v>0</v>
      </c>
      <c r="U19" s="111">
        <f t="shared" si="2"/>
        <v>0</v>
      </c>
      <c r="V19" s="111">
        <f>IF(T19="Elsykkel",10,VLOOKUP(U19,Inndata!$B$5:$D$9,3,FALSE))</f>
        <v>0</v>
      </c>
      <c r="W19" s="19"/>
      <c r="X19" s="111">
        <f t="shared" si="13"/>
        <v>0</v>
      </c>
      <c r="Y19" s="128">
        <f>VLOOKUP(X19,Inndata!$F$5:$H$10,3,FALSE)</f>
        <v>0</v>
      </c>
      <c r="Z19" s="19"/>
      <c r="AA19" s="111">
        <f t="shared" si="3"/>
        <v>0</v>
      </c>
      <c r="AB19" s="111">
        <f t="shared" si="10"/>
        <v>0</v>
      </c>
      <c r="AC19" s="19"/>
      <c r="AD19" s="88">
        <f t="shared" si="11"/>
        <v>0</v>
      </c>
      <c r="AE19" s="19"/>
      <c r="AF19" s="89">
        <f t="shared" si="12"/>
        <v>0</v>
      </c>
    </row>
    <row r="20" spans="2:32" ht="17.399999999999999" customHeight="1" x14ac:dyDescent="0.4">
      <c r="B20" s="72"/>
      <c r="C20" s="72"/>
      <c r="D20" s="72"/>
      <c r="E20" s="91"/>
      <c r="F20" s="91"/>
      <c r="G20" s="90"/>
      <c r="H20" s="92"/>
      <c r="I20" s="105" t="s">
        <v>0</v>
      </c>
      <c r="J20" s="48">
        <f t="shared" si="4"/>
        <v>0</v>
      </c>
      <c r="K20" s="48">
        <f t="shared" si="5"/>
        <v>0</v>
      </c>
      <c r="L20" s="48">
        <f t="shared" si="5"/>
        <v>0</v>
      </c>
      <c r="M20" s="48">
        <f t="shared" si="6"/>
        <v>0</v>
      </c>
      <c r="N20" s="48">
        <f t="shared" si="7"/>
        <v>0</v>
      </c>
      <c r="O20" s="49">
        <f t="shared" si="8"/>
        <v>0</v>
      </c>
      <c r="P20" s="50">
        <f t="shared" si="9"/>
        <v>0</v>
      </c>
      <c r="R20" s="100">
        <f t="shared" si="0"/>
        <v>0</v>
      </c>
      <c r="S20" s="19"/>
      <c r="T20" s="100">
        <f t="shared" si="1"/>
        <v>0</v>
      </c>
      <c r="U20" s="100">
        <f t="shared" si="2"/>
        <v>0</v>
      </c>
      <c r="V20" s="100">
        <f>IF(T20="Elsykkel",10,VLOOKUP(U20,Inndata!$B$5:$D$9,3,FALSE))</f>
        <v>0</v>
      </c>
      <c r="W20" s="19"/>
      <c r="X20" s="100">
        <f t="shared" si="13"/>
        <v>0</v>
      </c>
      <c r="Y20" s="127">
        <f>VLOOKUP(X20,Inndata!$F$5:$H$10,3,FALSE)</f>
        <v>0</v>
      </c>
      <c r="Z20" s="19"/>
      <c r="AA20" s="100">
        <f t="shared" si="3"/>
        <v>0</v>
      </c>
      <c r="AB20" s="100">
        <f t="shared" si="10"/>
        <v>0</v>
      </c>
      <c r="AC20" s="19"/>
      <c r="AD20" s="87">
        <f t="shared" si="11"/>
        <v>0</v>
      </c>
      <c r="AE20" s="19"/>
      <c r="AF20" s="89">
        <f t="shared" si="12"/>
        <v>0</v>
      </c>
    </row>
    <row r="21" spans="2:32" ht="17.399999999999999" customHeight="1" x14ac:dyDescent="0.4">
      <c r="B21" s="111"/>
      <c r="C21" s="111"/>
      <c r="D21" s="111"/>
      <c r="E21" s="113"/>
      <c r="F21" s="113"/>
      <c r="G21" s="114"/>
      <c r="H21" s="112"/>
      <c r="I21" s="105" t="s">
        <v>0</v>
      </c>
      <c r="J21" s="48">
        <f t="shared" si="4"/>
        <v>0</v>
      </c>
      <c r="K21" s="48">
        <f t="shared" si="5"/>
        <v>0</v>
      </c>
      <c r="L21" s="48">
        <f t="shared" si="5"/>
        <v>0</v>
      </c>
      <c r="M21" s="48">
        <f t="shared" si="6"/>
        <v>0</v>
      </c>
      <c r="N21" s="48">
        <f t="shared" si="7"/>
        <v>0</v>
      </c>
      <c r="O21" s="49">
        <f t="shared" si="8"/>
        <v>0</v>
      </c>
      <c r="P21" s="50">
        <f t="shared" si="9"/>
        <v>0</v>
      </c>
      <c r="R21" s="111">
        <f t="shared" si="0"/>
        <v>0</v>
      </c>
      <c r="S21" s="19"/>
      <c r="T21" s="111">
        <f t="shared" si="1"/>
        <v>0</v>
      </c>
      <c r="U21" s="111">
        <f t="shared" si="2"/>
        <v>0</v>
      </c>
      <c r="V21" s="111">
        <f>IF(T21="Elsykkel",10,VLOOKUP(U21,Inndata!$B$5:$D$9,3,FALSE))</f>
        <v>0</v>
      </c>
      <c r="W21" s="19"/>
      <c r="X21" s="111">
        <f t="shared" si="13"/>
        <v>0</v>
      </c>
      <c r="Y21" s="128">
        <f>VLOOKUP(X21,Inndata!$F$5:$H$10,3,FALSE)</f>
        <v>0</v>
      </c>
      <c r="Z21" s="19"/>
      <c r="AA21" s="111">
        <f t="shared" si="3"/>
        <v>0</v>
      </c>
      <c r="AB21" s="111">
        <f t="shared" si="10"/>
        <v>0</v>
      </c>
      <c r="AC21" s="19"/>
      <c r="AD21" s="88">
        <f t="shared" si="11"/>
        <v>0</v>
      </c>
      <c r="AE21" s="19"/>
      <c r="AF21" s="89">
        <f t="shared" si="12"/>
        <v>0</v>
      </c>
    </row>
    <row r="22" spans="2:32" ht="17.399999999999999" customHeight="1" x14ac:dyDescent="0.4">
      <c r="H22" s="94"/>
      <c r="I22" s="104"/>
      <c r="J22" s="94"/>
      <c r="R22" s="108"/>
      <c r="S22" s="70"/>
      <c r="V22" s="108"/>
      <c r="W22" s="70"/>
      <c r="X22" s="70"/>
      <c r="Y22" s="70"/>
      <c r="Z22" s="70"/>
      <c r="AB22" s="108"/>
      <c r="AC22" s="70"/>
      <c r="AD22" s="108"/>
      <c r="AE22" s="70"/>
    </row>
    <row r="23" spans="2:32" ht="17.399999999999999" customHeight="1" x14ac:dyDescent="0.4">
      <c r="H23" s="94"/>
      <c r="I23" s="104"/>
      <c r="J23" s="94"/>
      <c r="R23" s="129" t="s">
        <v>16</v>
      </c>
      <c r="S23" s="70"/>
      <c r="V23" s="108"/>
      <c r="W23" s="70"/>
      <c r="X23" s="70"/>
      <c r="Y23" s="70"/>
      <c r="Z23" s="70"/>
      <c r="AB23" s="108"/>
      <c r="AC23" s="70"/>
      <c r="AD23" s="108"/>
      <c r="AE23" s="70"/>
      <c r="AF23" s="35" t="s">
        <v>21</v>
      </c>
    </row>
    <row r="24" spans="2:32" ht="24" customHeight="1" x14ac:dyDescent="0.4">
      <c r="B24" s="62" t="s">
        <v>25</v>
      </c>
      <c r="C24" s="63">
        <f>AF24</f>
        <v>0</v>
      </c>
      <c r="D24" s="101"/>
      <c r="E24" s="101"/>
      <c r="F24" s="101"/>
      <c r="H24" s="94"/>
      <c r="I24" s="104"/>
      <c r="J24" s="94"/>
      <c r="R24" s="130">
        <f>SUM(R12:R21)</f>
        <v>0</v>
      </c>
      <c r="S24" s="70"/>
      <c r="V24" s="108"/>
      <c r="W24" s="70"/>
      <c r="X24" s="70"/>
      <c r="Y24" s="70"/>
      <c r="Z24" s="70"/>
      <c r="AB24" s="108"/>
      <c r="AC24" s="70"/>
      <c r="AD24" s="108"/>
      <c r="AE24" s="70"/>
      <c r="AF24" s="36">
        <f>IF(R24=0,0,SUM(AF12:AF21)/R24)</f>
        <v>0</v>
      </c>
    </row>
    <row r="25" spans="2:32" ht="17.399999999999999" customHeight="1" x14ac:dyDescent="0.4">
      <c r="C25" s="70"/>
      <c r="D25" s="101"/>
      <c r="E25" s="101"/>
      <c r="F25" s="101"/>
      <c r="H25" s="94"/>
      <c r="I25" s="104"/>
      <c r="J25" s="94"/>
      <c r="R25" s="108"/>
      <c r="S25" s="70"/>
      <c r="V25" s="108"/>
      <c r="W25" s="70"/>
      <c r="X25" s="70"/>
      <c r="Y25" s="70"/>
      <c r="Z25" s="70"/>
      <c r="AB25" s="108"/>
      <c r="AC25" s="70"/>
      <c r="AD25" s="108"/>
      <c r="AE25" s="70"/>
    </row>
    <row r="26" spans="2:32" ht="17.399999999999999" customHeight="1" x14ac:dyDescent="0.4">
      <c r="C26" s="70"/>
      <c r="D26" s="101"/>
      <c r="E26" s="101"/>
      <c r="F26" s="101"/>
      <c r="H26" s="94"/>
      <c r="I26" s="104"/>
      <c r="J26" s="94"/>
      <c r="R26" s="108"/>
      <c r="S26" s="70"/>
      <c r="V26" s="108"/>
      <c r="W26" s="70"/>
      <c r="X26" s="70"/>
      <c r="Y26" s="70"/>
      <c r="Z26" s="70"/>
      <c r="AB26" s="108"/>
      <c r="AC26" s="70"/>
      <c r="AD26" s="108"/>
      <c r="AE26" s="70"/>
    </row>
    <row r="27" spans="2:32" ht="17.399999999999999" customHeight="1" x14ac:dyDescent="0.4">
      <c r="C27" s="70"/>
      <c r="D27" s="101"/>
      <c r="E27" s="101"/>
      <c r="F27" s="101"/>
      <c r="H27" s="94"/>
      <c r="I27" s="104"/>
      <c r="J27" s="94"/>
      <c r="R27" s="108"/>
      <c r="S27" s="70"/>
      <c r="V27" s="108"/>
      <c r="W27" s="70"/>
      <c r="X27" s="70"/>
      <c r="Y27" s="70"/>
      <c r="Z27" s="70"/>
      <c r="AB27" s="108"/>
      <c r="AC27" s="70"/>
      <c r="AD27" s="108"/>
      <c r="AE27" s="70"/>
    </row>
    <row r="28" spans="2:32" ht="17.399999999999999" customHeight="1" x14ac:dyDescent="0.4">
      <c r="H28" s="94"/>
      <c r="I28" s="104"/>
      <c r="J28" s="94"/>
      <c r="R28" s="108"/>
      <c r="S28" s="70"/>
      <c r="V28" s="108"/>
      <c r="W28" s="70"/>
      <c r="X28" s="70"/>
      <c r="Y28" s="70"/>
      <c r="Z28" s="70"/>
      <c r="AB28" s="108"/>
      <c r="AC28" s="70"/>
      <c r="AD28" s="108"/>
      <c r="AE28" s="70"/>
    </row>
    <row r="29" spans="2:32" ht="17.399999999999999" customHeight="1" x14ac:dyDescent="0.4">
      <c r="G29" s="94"/>
      <c r="H29" s="104"/>
      <c r="I29" s="94"/>
    </row>
    <row r="33" spans="18:22" ht="17.399999999999999" customHeight="1" x14ac:dyDescent="0.4">
      <c r="R33" s="108"/>
      <c r="V33" s="108"/>
    </row>
    <row r="34" spans="18:22" ht="17.399999999999999" customHeight="1" x14ac:dyDescent="0.4">
      <c r="R34" s="108"/>
      <c r="V34" s="108"/>
    </row>
    <row r="35" spans="18:22" ht="17.399999999999999" customHeight="1" x14ac:dyDescent="0.4">
      <c r="R35" s="108"/>
      <c r="V35" s="108"/>
    </row>
    <row r="36" spans="18:22" ht="17.399999999999999" customHeight="1" x14ac:dyDescent="0.4">
      <c r="R36" s="108"/>
      <c r="V36" s="108"/>
    </row>
  </sheetData>
  <mergeCells count="4">
    <mergeCell ref="C5:D5"/>
    <mergeCell ref="B3:G3"/>
    <mergeCell ref="J8:P10"/>
    <mergeCell ref="J11:P11"/>
  </mergeCells>
  <conditionalFormatting sqref="R12:R21">
    <cfRule type="expression" dxfId="485" priority="54">
      <formula>B12=0</formula>
    </cfRule>
  </conditionalFormatting>
  <conditionalFormatting sqref="T12:T21">
    <cfRule type="expression" dxfId="484" priority="53">
      <formula>C12=0</formula>
    </cfRule>
  </conditionalFormatting>
  <conditionalFormatting sqref="U12:U21">
    <cfRule type="expression" dxfId="483" priority="52">
      <formula>D12=0</formula>
    </cfRule>
  </conditionalFormatting>
  <conditionalFormatting sqref="V12:V21">
    <cfRule type="expression" dxfId="482" priority="51">
      <formula>T12=0</formula>
    </cfRule>
  </conditionalFormatting>
  <conditionalFormatting sqref="AA12:AA21">
    <cfRule type="expression" dxfId="481" priority="50">
      <formula>F12=0</formula>
    </cfRule>
  </conditionalFormatting>
  <conditionalFormatting sqref="AB12:AB21">
    <cfRule type="expression" dxfId="480" priority="49">
      <formula>AA12=0</formula>
    </cfRule>
  </conditionalFormatting>
  <conditionalFormatting sqref="AD12:AD21">
    <cfRule type="expression" dxfId="479" priority="48">
      <formula>T12=0</formula>
    </cfRule>
  </conditionalFormatting>
  <conditionalFormatting sqref="AF12:AF21">
    <cfRule type="expression" dxfId="478" priority="47">
      <formula>#REF!=0</formula>
    </cfRule>
  </conditionalFormatting>
  <conditionalFormatting sqref="P12:P21">
    <cfRule type="containsText" dxfId="477" priority="44" operator="containsText" text="OK">
      <formula>NOT(ISERROR(SEARCH("OK",P12)))</formula>
    </cfRule>
    <cfRule type="containsText" dxfId="476" priority="45" operator="containsText" text="FEIL">
      <formula>NOT(ISERROR(SEARCH("FEIL",P12)))</formula>
    </cfRule>
    <cfRule type="cellIs" dxfId="475" priority="46" operator="equal">
      <formula>0</formula>
    </cfRule>
  </conditionalFormatting>
  <conditionalFormatting sqref="X12:X21">
    <cfRule type="expression" dxfId="474" priority="20">
      <formula>X12=0</formula>
    </cfRule>
    <cfRule type="expression" dxfId="473" priority="42">
      <formula>AND(ISTEXT(W12)=TRUE,W12&lt;&gt;"Elsykkel",X12=0)</formula>
    </cfRule>
    <cfRule type="expression" dxfId="472" priority="43">
      <formula>W12="Elsykkel"</formula>
    </cfRule>
  </conditionalFormatting>
  <conditionalFormatting sqref="B15">
    <cfRule type="expression" dxfId="471" priority="37">
      <formula>AND(ISTEXT(D15)=TRUE,B15=0)</formula>
    </cfRule>
  </conditionalFormatting>
  <conditionalFormatting sqref="F15">
    <cfRule type="expression" dxfId="470" priority="38">
      <formula>D15="Batterielektrisk / hydrogen"</formula>
    </cfRule>
    <cfRule type="expression" dxfId="469" priority="39">
      <formula>AND(ISTEXT(C15)=TRUE,C15&lt;&gt;"Elsykkel",D15&lt;&gt;"Batterielektrisk / Hydrogen",F15=0)</formula>
    </cfRule>
    <cfRule type="expression" dxfId="468" priority="40">
      <formula>C15="Elsykkel"</formula>
    </cfRule>
  </conditionalFormatting>
  <conditionalFormatting sqref="E15">
    <cfRule type="expression" dxfId="467" priority="35">
      <formula>AND(ISTEXT(D15)=TRUE,D15&lt;&gt;"Elsykkel",E15=0)</formula>
    </cfRule>
    <cfRule type="expression" dxfId="466" priority="36">
      <formula>D15="Elsykkel"</formula>
    </cfRule>
  </conditionalFormatting>
  <conditionalFormatting sqref="C15">
    <cfRule type="expression" dxfId="465" priority="41">
      <formula>AND(ISTEXT(F15)=TRUE,C15=0)</formula>
    </cfRule>
  </conditionalFormatting>
  <conditionalFormatting sqref="B16:B17">
    <cfRule type="expression" dxfId="464" priority="30">
      <formula>AND(ISTEXT(D16)=TRUE,B16=0)</formula>
    </cfRule>
  </conditionalFormatting>
  <conditionalFormatting sqref="F16:F17">
    <cfRule type="expression" dxfId="463" priority="31">
      <formula>D16="Batterielektrisk / hydrogen"</formula>
    </cfRule>
    <cfRule type="expression" dxfId="462" priority="32">
      <formula>AND(ISTEXT(C16)=TRUE,C16&lt;&gt;"Elsykkel",D16&lt;&gt;"Batterielektrisk / Hydrogen",F16=0)</formula>
    </cfRule>
    <cfRule type="expression" dxfId="461" priority="33">
      <formula>C16="Elsykkel"</formula>
    </cfRule>
  </conditionalFormatting>
  <conditionalFormatting sqref="D17:E17 E16 D15:D16">
    <cfRule type="expression" dxfId="460" priority="28">
      <formula>AND(ISTEXT(C15)=TRUE,C15&lt;&gt;"Elsykkel",D15=0)</formula>
    </cfRule>
    <cfRule type="expression" dxfId="459" priority="29">
      <formula>C15="Elsykkel"</formula>
    </cfRule>
  </conditionalFormatting>
  <conditionalFormatting sqref="C16:C17">
    <cfRule type="expression" dxfId="458" priority="34">
      <formula>AND(ISTEXT(F16)=TRUE,C16=0)</formula>
    </cfRule>
  </conditionalFormatting>
  <conditionalFormatting sqref="B18:B19">
    <cfRule type="expression" dxfId="457" priority="23">
      <formula>AND(ISTEXT(D18)=TRUE,B18=0)</formula>
    </cfRule>
  </conditionalFormatting>
  <conditionalFormatting sqref="F18:F19">
    <cfRule type="expression" dxfId="456" priority="24">
      <formula>D18="Batterielektrisk / hydrogen"</formula>
    </cfRule>
    <cfRule type="expression" dxfId="455" priority="25">
      <formula>AND(ISTEXT(C18)=TRUE,C18&lt;&gt;"Elsykkel",D18&lt;&gt;"Batterielektrisk / Hydrogen",F18=0)</formula>
    </cfRule>
    <cfRule type="expression" dxfId="454" priority="26">
      <formula>C18="Elsykkel"</formula>
    </cfRule>
  </conditionalFormatting>
  <conditionalFormatting sqref="D18:E19">
    <cfRule type="expression" dxfId="453" priority="21">
      <formula>AND(ISTEXT(C18)=TRUE,C18&lt;&gt;"Elsykkel",D18=0)</formula>
    </cfRule>
    <cfRule type="expression" dxfId="452" priority="22">
      <formula>C18="Elsykkel"</formula>
    </cfRule>
  </conditionalFormatting>
  <conditionalFormatting sqref="C18:C19">
    <cfRule type="expression" dxfId="451" priority="27">
      <formula>AND(ISTEXT(F18)=TRUE,C18=0)</formula>
    </cfRule>
  </conditionalFormatting>
  <conditionalFormatting sqref="Y12:Y21">
    <cfRule type="expression" dxfId="450" priority="19">
      <formula>X12=0</formula>
    </cfRule>
  </conditionalFormatting>
  <conditionalFormatting sqref="B12">
    <cfRule type="expression" dxfId="449" priority="14">
      <formula>AND(ISTEXT(D12)=TRUE,B12=0)</formula>
    </cfRule>
  </conditionalFormatting>
  <conditionalFormatting sqref="F12">
    <cfRule type="expression" dxfId="448" priority="15">
      <formula>D12="Batterielektrisk / hydrogen"</formula>
    </cfRule>
    <cfRule type="expression" dxfId="447" priority="16">
      <formula>AND(ISTEXT(D12)=TRUE,D12&lt;&gt;"Batterielektrisk / Hydrogen",F12=0)</formula>
    </cfRule>
    <cfRule type="expression" dxfId="446" priority="17">
      <formula>C12="Elsykkel"</formula>
    </cfRule>
  </conditionalFormatting>
  <conditionalFormatting sqref="C12">
    <cfRule type="expression" dxfId="445" priority="18">
      <formula>AND(ISNUMBER(B12)=TRUE,C12=0)</formula>
    </cfRule>
  </conditionalFormatting>
  <conditionalFormatting sqref="E12">
    <cfRule type="expression" dxfId="444" priority="12">
      <formula>D12="Batterielektrisk / hydrogen"</formula>
    </cfRule>
    <cfRule type="expression" dxfId="443" priority="13">
      <formula>AND(ISTEXT(C12)=TRUE,D12&lt;&gt;"Batterielektrisk / hydrogen",E12=0)</formula>
    </cfRule>
  </conditionalFormatting>
  <conditionalFormatting sqref="B13:B14">
    <cfRule type="expression" dxfId="442" priority="7">
      <formula>AND(ISTEXT(D13)=TRUE,B13=0)</formula>
    </cfRule>
  </conditionalFormatting>
  <conditionalFormatting sqref="F13:F14">
    <cfRule type="expression" dxfId="441" priority="8">
      <formula>D13="Batterielektrisk / hydrogen"</formula>
    </cfRule>
    <cfRule type="expression" dxfId="440" priority="9">
      <formula>AND(ISTEXT(D13)=TRUE,D13&lt;&gt;"Batterielektrisk / Hydrogen",F13=0)</formula>
    </cfRule>
    <cfRule type="expression" dxfId="439" priority="10">
      <formula>C13="Elsykkel"</formula>
    </cfRule>
  </conditionalFormatting>
  <conditionalFormatting sqref="D13:D14">
    <cfRule type="expression" dxfId="438" priority="5">
      <formula>AND(ISTEXT(#REF!)=TRUE,#REF!&lt;&gt;"Elsykkel",D13=0)</formula>
    </cfRule>
    <cfRule type="expression" dxfId="437" priority="6">
      <formula>C13="Elsykkel"</formula>
    </cfRule>
  </conditionalFormatting>
  <conditionalFormatting sqref="C13:C14">
    <cfRule type="expression" dxfId="436" priority="11">
      <formula>AND(ISNUMBER(B13)=TRUE,C13=0)</formula>
    </cfRule>
  </conditionalFormatting>
  <conditionalFormatting sqref="E13:E14">
    <cfRule type="expression" dxfId="435" priority="3">
      <formula>D13="Batterielektrisk / hydrogen"</formula>
    </cfRule>
    <cfRule type="expression" dxfId="434" priority="4">
      <formula>AND(ISTEXT(C13)=TRUE,D13&lt;&gt;"Batterielektrisk / hydrogen",E13=0)</formula>
    </cfRule>
  </conditionalFormatting>
  <conditionalFormatting sqref="D12">
    <cfRule type="expression" dxfId="433" priority="2">
      <formula>AND(ISTEXT(C12)=TRUE,D12=0)</formula>
    </cfRule>
  </conditionalFormatting>
  <conditionalFormatting sqref="C5:D5">
    <cfRule type="containsText" dxfId="432" priority="1" operator="containsText" text="(Skriv inn navn på leverandør her)">
      <formula>NOT(ISERROR(SEARCH("(Skriv inn navn på leverandør her)",C5)))</formula>
    </cfRule>
  </conditionalFormatting>
  <dataValidations count="1">
    <dataValidation allowBlank="1" showInputMessage="1" showErrorMessage="1" errorTitle="Velg fra rullegardinmeny" error="Det er ikke tillatt å skrive inn egne verdier. Benytt kommentarfelt ved behov." sqref="B12:G21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08" customWidth="1"/>
    <col min="2" max="2" width="20.88671875" style="108" customWidth="1"/>
    <col min="3" max="3" width="20" style="108" customWidth="1"/>
    <col min="4" max="4" width="26.5546875" style="108" customWidth="1"/>
    <col min="5" max="6" width="20" style="108" customWidth="1"/>
    <col min="7" max="7" width="63" style="108" customWidth="1"/>
    <col min="8" max="8" width="37.5546875" style="108" customWidth="1"/>
    <col min="9" max="9" width="11" style="108" customWidth="1"/>
    <col min="10" max="15" width="3.33203125" style="108" customWidth="1"/>
    <col min="16" max="16" width="7.44140625" style="108" customWidth="1"/>
    <col min="17" max="17" width="11.109375" style="108" customWidth="1"/>
    <col min="18" max="18" width="18.5546875" style="70" customWidth="1"/>
    <col min="19" max="19" width="2.33203125" style="108" customWidth="1"/>
    <col min="20" max="20" width="18.33203125" style="108" customWidth="1"/>
    <col min="21" max="21" width="28.44140625" style="108" customWidth="1"/>
    <col min="22" max="22" width="13.109375" style="70" customWidth="1"/>
    <col min="23" max="23" width="2.33203125" style="108" customWidth="1"/>
    <col min="24" max="25" width="13.5546875" style="108" customWidth="1"/>
    <col min="26" max="26" width="2.33203125" style="108" customWidth="1"/>
    <col min="27" max="27" width="11.33203125" style="108" customWidth="1"/>
    <col min="28" max="28" width="14.5546875" style="70" customWidth="1"/>
    <col min="29" max="29" width="2.33203125" style="108" customWidth="1"/>
    <col min="30" max="30" width="20.6640625" style="70" customWidth="1"/>
    <col min="31" max="31" width="2.33203125" style="108" customWidth="1"/>
    <col min="32" max="16384" width="11.44140625" style="108"/>
  </cols>
  <sheetData>
    <row r="1" spans="1:32" s="40" customFormat="1" ht="17.399999999999999" customHeight="1" x14ac:dyDescent="0.3">
      <c r="A1" s="38"/>
      <c r="B1" s="38" t="s">
        <v>58</v>
      </c>
      <c r="C1" s="38"/>
      <c r="D1" s="38"/>
      <c r="E1" s="38"/>
      <c r="F1" s="38"/>
      <c r="G1" s="38"/>
      <c r="H1" s="38"/>
      <c r="I1" s="38"/>
      <c r="J1" s="38" t="s">
        <v>58</v>
      </c>
      <c r="K1" s="38"/>
      <c r="L1" s="38"/>
      <c r="M1" s="38"/>
      <c r="N1" s="38"/>
      <c r="O1" s="38"/>
      <c r="P1" s="38"/>
      <c r="Q1" s="38"/>
      <c r="R1" s="39"/>
      <c r="S1" s="38"/>
      <c r="T1" s="38"/>
      <c r="U1" s="38"/>
      <c r="V1" s="39"/>
      <c r="W1" s="38"/>
      <c r="X1" s="38"/>
      <c r="Y1" s="38"/>
      <c r="Z1" s="38"/>
      <c r="AA1" s="38"/>
      <c r="AB1" s="39"/>
      <c r="AC1" s="38"/>
      <c r="AD1" s="39"/>
      <c r="AE1" s="38"/>
      <c r="AF1" s="38"/>
    </row>
    <row r="3" spans="1:32" ht="30" customHeight="1" x14ac:dyDescent="0.4">
      <c r="B3" s="138" t="s">
        <v>7</v>
      </c>
      <c r="C3" s="138"/>
      <c r="D3" s="138"/>
      <c r="E3" s="138"/>
      <c r="F3" s="138"/>
      <c r="G3" s="138"/>
      <c r="H3" s="96"/>
      <c r="I3" s="103"/>
    </row>
    <row r="4" spans="1:32" ht="17.399999999999999" customHeight="1" x14ac:dyDescent="0.4">
      <c r="B4" s="110"/>
      <c r="C4" s="110"/>
      <c r="D4" s="109"/>
      <c r="E4" s="126"/>
      <c r="F4" s="126"/>
      <c r="G4" s="126"/>
      <c r="H4" s="96"/>
      <c r="J4" s="68" t="s">
        <v>27</v>
      </c>
      <c r="K4" s="71"/>
      <c r="L4" s="71"/>
      <c r="M4" s="71"/>
    </row>
    <row r="5" spans="1:32" s="1" customFormat="1" ht="30" customHeight="1" x14ac:dyDescent="0.45">
      <c r="B5" s="37" t="s">
        <v>31</v>
      </c>
      <c r="C5" s="139" t="s">
        <v>9</v>
      </c>
      <c r="D5" s="140"/>
      <c r="E5" s="2"/>
      <c r="G5" s="2"/>
      <c r="H5" s="3"/>
      <c r="J5" s="67" t="s">
        <v>29</v>
      </c>
      <c r="K5" s="71"/>
      <c r="L5" s="71"/>
      <c r="M5" s="71"/>
      <c r="R5" s="16"/>
      <c r="V5" s="16"/>
      <c r="AB5" s="16"/>
      <c r="AD5" s="16"/>
    </row>
    <row r="6" spans="1:32" ht="17.399999999999999" customHeight="1" x14ac:dyDescent="0.4">
      <c r="B6" s="95"/>
      <c r="C6" s="95"/>
      <c r="D6" s="95"/>
      <c r="E6" s="95"/>
      <c r="F6" s="95"/>
      <c r="G6" s="95"/>
      <c r="H6" s="95"/>
      <c r="I6" s="104"/>
      <c r="J6" s="94"/>
      <c r="R6" s="108"/>
      <c r="S6" s="70"/>
      <c r="V6" s="108"/>
      <c r="W6" s="70"/>
      <c r="X6" s="70"/>
      <c r="Y6" s="70"/>
      <c r="Z6" s="70"/>
      <c r="AB6" s="108"/>
      <c r="AC6" s="70"/>
      <c r="AD6" s="108"/>
      <c r="AE6" s="70"/>
    </row>
    <row r="7" spans="1:32" ht="17.399999999999999" customHeight="1" x14ac:dyDescent="0.4">
      <c r="B7" s="51" t="s">
        <v>8</v>
      </c>
      <c r="C7" s="95"/>
      <c r="D7" s="95"/>
      <c r="E7" s="95"/>
      <c r="F7" s="95"/>
      <c r="G7" s="95"/>
      <c r="H7" s="95"/>
      <c r="I7" s="104"/>
      <c r="J7" s="94"/>
      <c r="R7" s="108"/>
      <c r="S7" s="70"/>
      <c r="V7" s="108"/>
      <c r="W7" s="70"/>
      <c r="X7" s="70"/>
      <c r="Y7" s="70"/>
      <c r="Z7" s="70"/>
      <c r="AB7" s="108"/>
      <c r="AC7" s="70"/>
      <c r="AD7" s="108"/>
      <c r="AE7" s="70"/>
    </row>
    <row r="8" spans="1:32" ht="17.399999999999999" customHeight="1" x14ac:dyDescent="0.4">
      <c r="B8" s="51" t="s">
        <v>52</v>
      </c>
      <c r="C8" s="95"/>
      <c r="D8" s="95"/>
      <c r="E8" s="95"/>
      <c r="F8" s="95"/>
      <c r="G8" s="95"/>
      <c r="H8" s="95"/>
      <c r="I8" s="104"/>
      <c r="J8" s="136" t="s">
        <v>26</v>
      </c>
      <c r="K8" s="136"/>
      <c r="L8" s="136"/>
      <c r="M8" s="136"/>
      <c r="N8" s="136"/>
      <c r="O8" s="136"/>
      <c r="P8" s="136"/>
      <c r="R8" s="108"/>
      <c r="S8" s="70"/>
      <c r="V8" s="108"/>
      <c r="W8" s="70"/>
      <c r="X8" s="70"/>
      <c r="Y8" s="70"/>
      <c r="Z8" s="70"/>
      <c r="AB8" s="108"/>
      <c r="AC8" s="70"/>
      <c r="AD8" s="108"/>
      <c r="AE8" s="70"/>
    </row>
    <row r="9" spans="1:32" ht="17.399999999999999" customHeight="1" x14ac:dyDescent="0.4">
      <c r="B9" s="95"/>
      <c r="C9" s="95"/>
      <c r="D9" s="95"/>
      <c r="E9" s="95"/>
      <c r="F9" s="95"/>
      <c r="G9" s="95"/>
      <c r="H9" s="95"/>
      <c r="I9" s="104"/>
      <c r="J9" s="136"/>
      <c r="K9" s="136"/>
      <c r="L9" s="136"/>
      <c r="M9" s="136"/>
      <c r="N9" s="136"/>
      <c r="O9" s="136"/>
      <c r="P9" s="136"/>
      <c r="R9" s="108"/>
      <c r="S9" s="70"/>
      <c r="V9" s="108"/>
      <c r="W9" s="70"/>
      <c r="X9" s="70"/>
      <c r="Y9" s="70"/>
      <c r="Z9" s="70"/>
      <c r="AB9" s="108"/>
      <c r="AC9" s="70"/>
      <c r="AD9" s="108"/>
      <c r="AE9" s="70"/>
    </row>
    <row r="10" spans="1:32" ht="17.399999999999999" customHeight="1" x14ac:dyDescent="0.4">
      <c r="B10" s="93">
        <v>1</v>
      </c>
      <c r="C10" s="93">
        <v>2</v>
      </c>
      <c r="D10" s="93">
        <v>3</v>
      </c>
      <c r="E10" s="93">
        <v>4</v>
      </c>
      <c r="F10" s="93">
        <v>5</v>
      </c>
      <c r="G10" s="93">
        <v>6</v>
      </c>
      <c r="H10" s="93">
        <v>7</v>
      </c>
      <c r="I10" s="104"/>
      <c r="J10" s="137"/>
      <c r="K10" s="137"/>
      <c r="L10" s="137"/>
      <c r="M10" s="137"/>
      <c r="N10" s="137"/>
      <c r="O10" s="137"/>
      <c r="P10" s="137"/>
      <c r="R10" s="93">
        <v>1</v>
      </c>
      <c r="S10" s="17"/>
      <c r="T10" s="93">
        <v>2</v>
      </c>
      <c r="U10" s="93">
        <v>3</v>
      </c>
      <c r="V10" s="93"/>
      <c r="W10" s="17"/>
      <c r="X10" s="17">
        <v>4</v>
      </c>
      <c r="Y10" s="17"/>
      <c r="Z10" s="17"/>
      <c r="AA10" s="93">
        <v>5</v>
      </c>
      <c r="AB10" s="93"/>
      <c r="AC10" s="17"/>
      <c r="AD10" s="93"/>
      <c r="AE10" s="17"/>
      <c r="AF10" s="93"/>
    </row>
    <row r="11" spans="1:32" ht="48" customHeight="1" x14ac:dyDescent="0.4">
      <c r="B11" s="97" t="s">
        <v>1</v>
      </c>
      <c r="C11" s="98" t="s">
        <v>3</v>
      </c>
      <c r="D11" s="98" t="s">
        <v>4</v>
      </c>
      <c r="E11" s="98" t="s">
        <v>41</v>
      </c>
      <c r="F11" s="98" t="s">
        <v>5</v>
      </c>
      <c r="G11" s="99" t="s">
        <v>42</v>
      </c>
      <c r="H11" s="99" t="s">
        <v>2</v>
      </c>
      <c r="I11" s="104"/>
      <c r="J11" s="141" t="s">
        <v>59</v>
      </c>
      <c r="K11" s="142"/>
      <c r="L11" s="142"/>
      <c r="M11" s="142"/>
      <c r="N11" s="142"/>
      <c r="O11" s="142"/>
      <c r="P11" s="143"/>
      <c r="R11" s="97" t="s">
        <v>1</v>
      </c>
      <c r="S11" s="18"/>
      <c r="T11" s="97" t="s">
        <v>3</v>
      </c>
      <c r="U11" s="97" t="s">
        <v>4</v>
      </c>
      <c r="V11" s="29" t="s">
        <v>18</v>
      </c>
      <c r="W11" s="18"/>
      <c r="X11" s="97" t="s">
        <v>43</v>
      </c>
      <c r="Y11" s="29" t="s">
        <v>44</v>
      </c>
      <c r="Z11" s="18"/>
      <c r="AA11" s="97" t="s">
        <v>15</v>
      </c>
      <c r="AB11" s="29" t="s">
        <v>17</v>
      </c>
      <c r="AC11" s="18"/>
      <c r="AD11" s="29" t="s">
        <v>50</v>
      </c>
      <c r="AE11" s="18"/>
      <c r="AF11" s="29" t="s">
        <v>28</v>
      </c>
    </row>
    <row r="12" spans="1:32" ht="17.399999999999999" customHeight="1" x14ac:dyDescent="0.4">
      <c r="B12" s="100"/>
      <c r="C12" s="100"/>
      <c r="D12" s="100"/>
      <c r="E12" s="102"/>
      <c r="F12" s="102"/>
      <c r="G12" s="107"/>
      <c r="H12" s="106"/>
      <c r="I12" s="105" t="s">
        <v>0</v>
      </c>
      <c r="J12" s="48">
        <f>IF(B12&gt;0,1,0)</f>
        <v>0</v>
      </c>
      <c r="K12" s="48">
        <f>IF(C12=0,0,1)</f>
        <v>0</v>
      </c>
      <c r="L12" s="48">
        <f>IF(D12=0,0,1)</f>
        <v>0</v>
      </c>
      <c r="M12" s="48">
        <f>IF(D12="Batterielektrisk / hydrogen",1,IF(E12=0,0,1))</f>
        <v>0</v>
      </c>
      <c r="N12" s="48">
        <f>IF(D12="Batterielektrisk / hydrogen",1,IF(F12=0,0,1))</f>
        <v>0</v>
      </c>
      <c r="O12" s="49">
        <f>SUM(J12:N12)</f>
        <v>0</v>
      </c>
      <c r="P12" s="50">
        <f>IF(O12=5,"OK",IF(O12=0,0,"FEIL"))</f>
        <v>0</v>
      </c>
      <c r="R12" s="100">
        <f t="shared" ref="R12:R21" si="0">B12</f>
        <v>0</v>
      </c>
      <c r="S12" s="20"/>
      <c r="T12" s="100">
        <f t="shared" ref="T12:T21" si="1">C12</f>
        <v>0</v>
      </c>
      <c r="U12" s="100">
        <f t="shared" ref="U12:U21" si="2">D12</f>
        <v>0</v>
      </c>
      <c r="V12" s="72">
        <f>IF(T12="Elsykkel",10,VLOOKUP(U12,Inndata!$B$5:$D$9,3,FALSE))</f>
        <v>0</v>
      </c>
      <c r="W12" s="19"/>
      <c r="X12" s="100">
        <f>E12</f>
        <v>0</v>
      </c>
      <c r="Y12" s="127">
        <f>VLOOKUP(X12,Inndata!$F$5:$H$10,3,FALSE)</f>
        <v>0</v>
      </c>
      <c r="Z12" s="19"/>
      <c r="AA12" s="100">
        <f t="shared" ref="AA12:AA21" si="3">F12</f>
        <v>0</v>
      </c>
      <c r="AB12" s="100">
        <f>IF(AA12=0,0,IF(AA12="Nei",0,1))</f>
        <v>0</v>
      </c>
      <c r="AC12" s="19"/>
      <c r="AD12" s="87">
        <f>IF(V12+AB12&gt;10,10,V12+Y12+AB12)</f>
        <v>0</v>
      </c>
      <c r="AE12" s="19"/>
      <c r="AF12" s="89">
        <f>R12*AD12</f>
        <v>0</v>
      </c>
    </row>
    <row r="13" spans="1:32" ht="17.399999999999999" customHeight="1" x14ac:dyDescent="0.4">
      <c r="B13" s="111"/>
      <c r="C13" s="111"/>
      <c r="D13" s="111"/>
      <c r="E13" s="113"/>
      <c r="F13" s="113"/>
      <c r="G13" s="114"/>
      <c r="H13" s="112"/>
      <c r="I13" s="105" t="s">
        <v>0</v>
      </c>
      <c r="J13" s="48">
        <f t="shared" ref="J13:J21" si="4">IF(B13&gt;0,1,0)</f>
        <v>0</v>
      </c>
      <c r="K13" s="48">
        <f t="shared" ref="K13:L21" si="5">IF(C13=0,0,1)</f>
        <v>0</v>
      </c>
      <c r="L13" s="48">
        <f t="shared" si="5"/>
        <v>0</v>
      </c>
      <c r="M13" s="48">
        <f t="shared" ref="M13:M21" si="6">IF(D13="Batterielektrisk / hydrogen",1,IF(E13=0,0,1))</f>
        <v>0</v>
      </c>
      <c r="N13" s="48">
        <f t="shared" ref="N13:N21" si="7">IF(D13="Batterielektrisk / hydrogen",1,IF(F13=0,0,1))</f>
        <v>0</v>
      </c>
      <c r="O13" s="49">
        <f t="shared" ref="O13:O21" si="8">SUM(J13:N13)</f>
        <v>0</v>
      </c>
      <c r="P13" s="50">
        <f t="shared" ref="P13:P21" si="9">IF(O13=5,"OK",IF(O13=0,0,"FEIL"))</f>
        <v>0</v>
      </c>
      <c r="R13" s="111">
        <f t="shared" si="0"/>
        <v>0</v>
      </c>
      <c r="S13" s="19"/>
      <c r="T13" s="111">
        <f t="shared" si="1"/>
        <v>0</v>
      </c>
      <c r="U13" s="111">
        <f t="shared" si="2"/>
        <v>0</v>
      </c>
      <c r="V13" s="111">
        <f>IF(T13="Elsykkel",10,VLOOKUP(U13,Inndata!$B$5:$D$9,3,FALSE))</f>
        <v>0</v>
      </c>
      <c r="W13" s="19"/>
      <c r="X13" s="111">
        <f>E13</f>
        <v>0</v>
      </c>
      <c r="Y13" s="128">
        <f>VLOOKUP(X13,Inndata!$F$5:$H$10,3,FALSE)</f>
        <v>0</v>
      </c>
      <c r="Z13" s="19"/>
      <c r="AA13" s="111">
        <f t="shared" si="3"/>
        <v>0</v>
      </c>
      <c r="AB13" s="111">
        <f t="shared" ref="AB13:AB21" si="10">IF(AA13=0,0,IF(AA13="Nei",0,1))</f>
        <v>0</v>
      </c>
      <c r="AC13" s="19"/>
      <c r="AD13" s="88">
        <f t="shared" ref="AD13:AD21" si="11">IF(V13+AB13&gt;10,10,V13+Y13+AB13)</f>
        <v>0</v>
      </c>
      <c r="AE13" s="19"/>
      <c r="AF13" s="89">
        <f t="shared" ref="AF13:AF21" si="12">R13*AD13</f>
        <v>0</v>
      </c>
    </row>
    <row r="14" spans="1:32" ht="17.399999999999999" customHeight="1" x14ac:dyDescent="0.4">
      <c r="B14" s="100"/>
      <c r="C14" s="100"/>
      <c r="D14" s="100"/>
      <c r="E14" s="102"/>
      <c r="F14" s="102"/>
      <c r="G14" s="107"/>
      <c r="H14" s="92"/>
      <c r="I14" s="105" t="s">
        <v>0</v>
      </c>
      <c r="J14" s="48">
        <f t="shared" si="4"/>
        <v>0</v>
      </c>
      <c r="K14" s="48">
        <f t="shared" si="5"/>
        <v>0</v>
      </c>
      <c r="L14" s="48">
        <f t="shared" si="5"/>
        <v>0</v>
      </c>
      <c r="M14" s="48">
        <f t="shared" si="6"/>
        <v>0</v>
      </c>
      <c r="N14" s="48">
        <f t="shared" si="7"/>
        <v>0</v>
      </c>
      <c r="O14" s="49">
        <f t="shared" si="8"/>
        <v>0</v>
      </c>
      <c r="P14" s="50">
        <f t="shared" si="9"/>
        <v>0</v>
      </c>
      <c r="R14" s="100">
        <f t="shared" si="0"/>
        <v>0</v>
      </c>
      <c r="S14" s="19"/>
      <c r="T14" s="100">
        <f t="shared" si="1"/>
        <v>0</v>
      </c>
      <c r="U14" s="100">
        <f t="shared" si="2"/>
        <v>0</v>
      </c>
      <c r="V14" s="72">
        <f>IF(T14="Elsykkel",10,VLOOKUP(U14,Inndata!$B$5:$D$9,3,FALSE))</f>
        <v>0</v>
      </c>
      <c r="W14" s="19"/>
      <c r="X14" s="100">
        <f t="shared" ref="X14:X21" si="13">E14</f>
        <v>0</v>
      </c>
      <c r="Y14" s="127">
        <f>VLOOKUP(X14,Inndata!$F$5:$H$10,3,FALSE)</f>
        <v>0</v>
      </c>
      <c r="Z14" s="19"/>
      <c r="AA14" s="100">
        <f t="shared" si="3"/>
        <v>0</v>
      </c>
      <c r="AB14" s="100">
        <f t="shared" si="10"/>
        <v>0</v>
      </c>
      <c r="AC14" s="19"/>
      <c r="AD14" s="87">
        <f t="shared" si="11"/>
        <v>0</v>
      </c>
      <c r="AE14" s="19"/>
      <c r="AF14" s="89">
        <f t="shared" si="12"/>
        <v>0</v>
      </c>
    </row>
    <row r="15" spans="1:32" ht="17.399999999999999" customHeight="1" x14ac:dyDescent="0.4">
      <c r="B15" s="111"/>
      <c r="C15" s="111"/>
      <c r="D15" s="111"/>
      <c r="E15" s="113"/>
      <c r="F15" s="113"/>
      <c r="G15" s="114"/>
      <c r="H15" s="112"/>
      <c r="I15" s="105" t="s">
        <v>0</v>
      </c>
      <c r="J15" s="48">
        <f t="shared" si="4"/>
        <v>0</v>
      </c>
      <c r="K15" s="48">
        <f t="shared" si="5"/>
        <v>0</v>
      </c>
      <c r="L15" s="48">
        <f t="shared" si="5"/>
        <v>0</v>
      </c>
      <c r="M15" s="48">
        <f t="shared" si="6"/>
        <v>0</v>
      </c>
      <c r="N15" s="48">
        <f t="shared" si="7"/>
        <v>0</v>
      </c>
      <c r="O15" s="49">
        <f t="shared" si="8"/>
        <v>0</v>
      </c>
      <c r="P15" s="50">
        <f t="shared" si="9"/>
        <v>0</v>
      </c>
      <c r="R15" s="111">
        <f t="shared" si="0"/>
        <v>0</v>
      </c>
      <c r="S15" s="19"/>
      <c r="T15" s="111">
        <f t="shared" si="1"/>
        <v>0</v>
      </c>
      <c r="U15" s="111">
        <f t="shared" si="2"/>
        <v>0</v>
      </c>
      <c r="V15" s="111">
        <f>IF(T15="Elsykkel",10,VLOOKUP(U15,Inndata!$B$5:$D$9,3,FALSE))</f>
        <v>0</v>
      </c>
      <c r="W15" s="19"/>
      <c r="X15" s="111">
        <f t="shared" si="13"/>
        <v>0</v>
      </c>
      <c r="Y15" s="128">
        <f>VLOOKUP(X15,Inndata!$F$5:$H$10,3,FALSE)</f>
        <v>0</v>
      </c>
      <c r="Z15" s="19"/>
      <c r="AA15" s="111">
        <f t="shared" si="3"/>
        <v>0</v>
      </c>
      <c r="AB15" s="111">
        <f t="shared" si="10"/>
        <v>0</v>
      </c>
      <c r="AC15" s="19"/>
      <c r="AD15" s="88">
        <f t="shared" si="11"/>
        <v>0</v>
      </c>
      <c r="AE15" s="19"/>
      <c r="AF15" s="89">
        <f t="shared" si="12"/>
        <v>0</v>
      </c>
    </row>
    <row r="16" spans="1:32" ht="17.399999999999999" customHeight="1" x14ac:dyDescent="0.4">
      <c r="B16" s="72"/>
      <c r="C16" s="72"/>
      <c r="D16" s="72"/>
      <c r="E16" s="91"/>
      <c r="F16" s="91"/>
      <c r="G16" s="90"/>
      <c r="H16" s="92"/>
      <c r="I16" s="115" t="s">
        <v>0</v>
      </c>
      <c r="J16" s="48">
        <f t="shared" si="4"/>
        <v>0</v>
      </c>
      <c r="K16" s="48">
        <f t="shared" si="5"/>
        <v>0</v>
      </c>
      <c r="L16" s="48">
        <f t="shared" si="5"/>
        <v>0</v>
      </c>
      <c r="M16" s="48">
        <f t="shared" si="6"/>
        <v>0</v>
      </c>
      <c r="N16" s="48">
        <f t="shared" si="7"/>
        <v>0</v>
      </c>
      <c r="O16" s="49">
        <f t="shared" si="8"/>
        <v>0</v>
      </c>
      <c r="P16" s="50">
        <f t="shared" si="9"/>
        <v>0</v>
      </c>
      <c r="R16" s="100">
        <f t="shared" si="0"/>
        <v>0</v>
      </c>
      <c r="S16" s="19"/>
      <c r="T16" s="100">
        <f t="shared" si="1"/>
        <v>0</v>
      </c>
      <c r="U16" s="100">
        <f t="shared" si="2"/>
        <v>0</v>
      </c>
      <c r="V16" s="72">
        <f>IF(T16="Elsykkel",10,VLOOKUP(U16,Inndata!$B$5:$D$9,3,FALSE))</f>
        <v>0</v>
      </c>
      <c r="W16" s="19"/>
      <c r="X16" s="100">
        <f t="shared" si="13"/>
        <v>0</v>
      </c>
      <c r="Y16" s="127">
        <f>VLOOKUP(X16,Inndata!$F$5:$H$10,3,FALSE)</f>
        <v>0</v>
      </c>
      <c r="Z16" s="19"/>
      <c r="AA16" s="100">
        <f t="shared" si="3"/>
        <v>0</v>
      </c>
      <c r="AB16" s="100">
        <f t="shared" si="10"/>
        <v>0</v>
      </c>
      <c r="AC16" s="19"/>
      <c r="AD16" s="87">
        <f t="shared" si="11"/>
        <v>0</v>
      </c>
      <c r="AE16" s="19"/>
      <c r="AF16" s="89">
        <f t="shared" si="12"/>
        <v>0</v>
      </c>
    </row>
    <row r="17" spans="2:32" ht="17.399999999999999" customHeight="1" x14ac:dyDescent="0.4">
      <c r="B17" s="111"/>
      <c r="C17" s="111"/>
      <c r="D17" s="111"/>
      <c r="E17" s="113"/>
      <c r="F17" s="113"/>
      <c r="G17" s="114"/>
      <c r="H17" s="112"/>
      <c r="I17" s="105" t="s">
        <v>0</v>
      </c>
      <c r="J17" s="48">
        <f t="shared" si="4"/>
        <v>0</v>
      </c>
      <c r="K17" s="48">
        <f t="shared" si="5"/>
        <v>0</v>
      </c>
      <c r="L17" s="48">
        <f t="shared" si="5"/>
        <v>0</v>
      </c>
      <c r="M17" s="48">
        <f t="shared" si="6"/>
        <v>0</v>
      </c>
      <c r="N17" s="48">
        <f t="shared" si="7"/>
        <v>0</v>
      </c>
      <c r="O17" s="49">
        <f t="shared" si="8"/>
        <v>0</v>
      </c>
      <c r="P17" s="50">
        <f t="shared" si="9"/>
        <v>0</v>
      </c>
      <c r="R17" s="111">
        <f t="shared" si="0"/>
        <v>0</v>
      </c>
      <c r="S17" s="19"/>
      <c r="T17" s="111">
        <f t="shared" si="1"/>
        <v>0</v>
      </c>
      <c r="U17" s="111">
        <f t="shared" si="2"/>
        <v>0</v>
      </c>
      <c r="V17" s="111">
        <f>IF(T17="Elsykkel",10,VLOOKUP(U17,Inndata!$B$5:$D$9,3,FALSE))</f>
        <v>0</v>
      </c>
      <c r="W17" s="19"/>
      <c r="X17" s="111">
        <f t="shared" si="13"/>
        <v>0</v>
      </c>
      <c r="Y17" s="128">
        <f>VLOOKUP(X17,Inndata!$F$5:$H$10,3,FALSE)</f>
        <v>0</v>
      </c>
      <c r="Z17" s="19"/>
      <c r="AA17" s="111">
        <f t="shared" si="3"/>
        <v>0</v>
      </c>
      <c r="AB17" s="111">
        <f t="shared" si="10"/>
        <v>0</v>
      </c>
      <c r="AC17" s="19"/>
      <c r="AD17" s="88">
        <f t="shared" si="11"/>
        <v>0</v>
      </c>
      <c r="AE17" s="19"/>
      <c r="AF17" s="89">
        <f t="shared" si="12"/>
        <v>0</v>
      </c>
    </row>
    <row r="18" spans="2:32" ht="17.399999999999999" customHeight="1" x14ac:dyDescent="0.4">
      <c r="B18" s="72"/>
      <c r="C18" s="72"/>
      <c r="D18" s="72"/>
      <c r="E18" s="91"/>
      <c r="F18" s="91"/>
      <c r="G18" s="90"/>
      <c r="H18" s="92"/>
      <c r="I18" s="105" t="s">
        <v>0</v>
      </c>
      <c r="J18" s="48">
        <f t="shared" si="4"/>
        <v>0</v>
      </c>
      <c r="K18" s="48">
        <f t="shared" si="5"/>
        <v>0</v>
      </c>
      <c r="L18" s="48">
        <f t="shared" si="5"/>
        <v>0</v>
      </c>
      <c r="M18" s="48">
        <f t="shared" si="6"/>
        <v>0</v>
      </c>
      <c r="N18" s="48">
        <f t="shared" si="7"/>
        <v>0</v>
      </c>
      <c r="O18" s="49">
        <f t="shared" si="8"/>
        <v>0</v>
      </c>
      <c r="P18" s="50">
        <f t="shared" si="9"/>
        <v>0</v>
      </c>
      <c r="R18" s="100">
        <f t="shared" si="0"/>
        <v>0</v>
      </c>
      <c r="S18" s="19"/>
      <c r="T18" s="100">
        <f t="shared" si="1"/>
        <v>0</v>
      </c>
      <c r="U18" s="100">
        <f t="shared" si="2"/>
        <v>0</v>
      </c>
      <c r="V18" s="100">
        <f>IF(T18="Elsykkel",10,VLOOKUP(U18,Inndata!$B$5:$D$9,3,FALSE))</f>
        <v>0</v>
      </c>
      <c r="W18" s="19"/>
      <c r="X18" s="100">
        <f t="shared" si="13"/>
        <v>0</v>
      </c>
      <c r="Y18" s="127">
        <f>VLOOKUP(X18,Inndata!$F$5:$H$10,3,FALSE)</f>
        <v>0</v>
      </c>
      <c r="Z18" s="19"/>
      <c r="AA18" s="100">
        <f t="shared" si="3"/>
        <v>0</v>
      </c>
      <c r="AB18" s="100">
        <f t="shared" si="10"/>
        <v>0</v>
      </c>
      <c r="AC18" s="19"/>
      <c r="AD18" s="87">
        <f t="shared" si="11"/>
        <v>0</v>
      </c>
      <c r="AE18" s="19"/>
      <c r="AF18" s="89">
        <f t="shared" si="12"/>
        <v>0</v>
      </c>
    </row>
    <row r="19" spans="2:32" ht="17.399999999999999" customHeight="1" x14ac:dyDescent="0.4">
      <c r="B19" s="111"/>
      <c r="C19" s="111"/>
      <c r="D19" s="111"/>
      <c r="E19" s="113"/>
      <c r="F19" s="113"/>
      <c r="G19" s="114"/>
      <c r="H19" s="112"/>
      <c r="I19" s="105" t="s">
        <v>0</v>
      </c>
      <c r="J19" s="48">
        <f t="shared" si="4"/>
        <v>0</v>
      </c>
      <c r="K19" s="48">
        <f t="shared" si="5"/>
        <v>0</v>
      </c>
      <c r="L19" s="48">
        <f t="shared" si="5"/>
        <v>0</v>
      </c>
      <c r="M19" s="48">
        <f t="shared" si="6"/>
        <v>0</v>
      </c>
      <c r="N19" s="48">
        <f t="shared" si="7"/>
        <v>0</v>
      </c>
      <c r="O19" s="49">
        <f t="shared" si="8"/>
        <v>0</v>
      </c>
      <c r="P19" s="50">
        <f t="shared" si="9"/>
        <v>0</v>
      </c>
      <c r="R19" s="111">
        <f t="shared" si="0"/>
        <v>0</v>
      </c>
      <c r="S19" s="19"/>
      <c r="T19" s="111">
        <f t="shared" si="1"/>
        <v>0</v>
      </c>
      <c r="U19" s="111">
        <f t="shared" si="2"/>
        <v>0</v>
      </c>
      <c r="V19" s="111">
        <f>IF(T19="Elsykkel",10,VLOOKUP(U19,Inndata!$B$5:$D$9,3,FALSE))</f>
        <v>0</v>
      </c>
      <c r="W19" s="19"/>
      <c r="X19" s="111">
        <f t="shared" si="13"/>
        <v>0</v>
      </c>
      <c r="Y19" s="128">
        <f>VLOOKUP(X19,Inndata!$F$5:$H$10,3,FALSE)</f>
        <v>0</v>
      </c>
      <c r="Z19" s="19"/>
      <c r="AA19" s="111">
        <f t="shared" si="3"/>
        <v>0</v>
      </c>
      <c r="AB19" s="111">
        <f t="shared" si="10"/>
        <v>0</v>
      </c>
      <c r="AC19" s="19"/>
      <c r="AD19" s="88">
        <f t="shared" si="11"/>
        <v>0</v>
      </c>
      <c r="AE19" s="19"/>
      <c r="AF19" s="89">
        <f t="shared" si="12"/>
        <v>0</v>
      </c>
    </row>
    <row r="20" spans="2:32" ht="17.399999999999999" customHeight="1" x14ac:dyDescent="0.4">
      <c r="B20" s="72"/>
      <c r="C20" s="72"/>
      <c r="D20" s="72"/>
      <c r="E20" s="91"/>
      <c r="F20" s="91"/>
      <c r="G20" s="90"/>
      <c r="H20" s="92"/>
      <c r="I20" s="105" t="s">
        <v>0</v>
      </c>
      <c r="J20" s="48">
        <f t="shared" si="4"/>
        <v>0</v>
      </c>
      <c r="K20" s="48">
        <f t="shared" si="5"/>
        <v>0</v>
      </c>
      <c r="L20" s="48">
        <f t="shared" si="5"/>
        <v>0</v>
      </c>
      <c r="M20" s="48">
        <f t="shared" si="6"/>
        <v>0</v>
      </c>
      <c r="N20" s="48">
        <f t="shared" si="7"/>
        <v>0</v>
      </c>
      <c r="O20" s="49">
        <f t="shared" si="8"/>
        <v>0</v>
      </c>
      <c r="P20" s="50">
        <f t="shared" si="9"/>
        <v>0</v>
      </c>
      <c r="R20" s="100">
        <f t="shared" si="0"/>
        <v>0</v>
      </c>
      <c r="S20" s="19"/>
      <c r="T20" s="100">
        <f t="shared" si="1"/>
        <v>0</v>
      </c>
      <c r="U20" s="100">
        <f t="shared" si="2"/>
        <v>0</v>
      </c>
      <c r="V20" s="100">
        <f>IF(T20="Elsykkel",10,VLOOKUP(U20,Inndata!$B$5:$D$9,3,FALSE))</f>
        <v>0</v>
      </c>
      <c r="W20" s="19"/>
      <c r="X20" s="100">
        <f t="shared" si="13"/>
        <v>0</v>
      </c>
      <c r="Y20" s="127">
        <f>VLOOKUP(X20,Inndata!$F$5:$H$10,3,FALSE)</f>
        <v>0</v>
      </c>
      <c r="Z20" s="19"/>
      <c r="AA20" s="100">
        <f t="shared" si="3"/>
        <v>0</v>
      </c>
      <c r="AB20" s="100">
        <f t="shared" si="10"/>
        <v>0</v>
      </c>
      <c r="AC20" s="19"/>
      <c r="AD20" s="87">
        <f t="shared" si="11"/>
        <v>0</v>
      </c>
      <c r="AE20" s="19"/>
      <c r="AF20" s="89">
        <f t="shared" si="12"/>
        <v>0</v>
      </c>
    </row>
    <row r="21" spans="2:32" ht="17.399999999999999" customHeight="1" x14ac:dyDescent="0.4">
      <c r="B21" s="111"/>
      <c r="C21" s="111"/>
      <c r="D21" s="111"/>
      <c r="E21" s="113"/>
      <c r="F21" s="113"/>
      <c r="G21" s="114"/>
      <c r="H21" s="112"/>
      <c r="I21" s="105" t="s">
        <v>0</v>
      </c>
      <c r="J21" s="48">
        <f t="shared" si="4"/>
        <v>0</v>
      </c>
      <c r="K21" s="48">
        <f t="shared" si="5"/>
        <v>0</v>
      </c>
      <c r="L21" s="48">
        <f t="shared" si="5"/>
        <v>0</v>
      </c>
      <c r="M21" s="48">
        <f t="shared" si="6"/>
        <v>0</v>
      </c>
      <c r="N21" s="48">
        <f t="shared" si="7"/>
        <v>0</v>
      </c>
      <c r="O21" s="49">
        <f t="shared" si="8"/>
        <v>0</v>
      </c>
      <c r="P21" s="50">
        <f t="shared" si="9"/>
        <v>0</v>
      </c>
      <c r="R21" s="111">
        <f t="shared" si="0"/>
        <v>0</v>
      </c>
      <c r="S21" s="19"/>
      <c r="T21" s="111">
        <f t="shared" si="1"/>
        <v>0</v>
      </c>
      <c r="U21" s="111">
        <f t="shared" si="2"/>
        <v>0</v>
      </c>
      <c r="V21" s="111">
        <f>IF(T21="Elsykkel",10,VLOOKUP(U21,Inndata!$B$5:$D$9,3,FALSE))</f>
        <v>0</v>
      </c>
      <c r="W21" s="19"/>
      <c r="X21" s="111">
        <f t="shared" si="13"/>
        <v>0</v>
      </c>
      <c r="Y21" s="128">
        <f>VLOOKUP(X21,Inndata!$F$5:$H$10,3,FALSE)</f>
        <v>0</v>
      </c>
      <c r="Z21" s="19"/>
      <c r="AA21" s="111">
        <f t="shared" si="3"/>
        <v>0</v>
      </c>
      <c r="AB21" s="111">
        <f t="shared" si="10"/>
        <v>0</v>
      </c>
      <c r="AC21" s="19"/>
      <c r="AD21" s="88">
        <f t="shared" si="11"/>
        <v>0</v>
      </c>
      <c r="AE21" s="19"/>
      <c r="AF21" s="89">
        <f t="shared" si="12"/>
        <v>0</v>
      </c>
    </row>
    <row r="22" spans="2:32" ht="17.399999999999999" customHeight="1" x14ac:dyDescent="0.4">
      <c r="H22" s="94"/>
      <c r="I22" s="104"/>
      <c r="J22" s="94"/>
      <c r="R22" s="108"/>
      <c r="S22" s="70"/>
      <c r="V22" s="108"/>
      <c r="W22" s="70"/>
      <c r="X22" s="70"/>
      <c r="Y22" s="70"/>
      <c r="Z22" s="70"/>
      <c r="AB22" s="108"/>
      <c r="AC22" s="70"/>
      <c r="AD22" s="108"/>
      <c r="AE22" s="70"/>
    </row>
    <row r="23" spans="2:32" ht="17.399999999999999" customHeight="1" x14ac:dyDescent="0.4">
      <c r="H23" s="94"/>
      <c r="I23" s="104"/>
      <c r="J23" s="94"/>
      <c r="R23" s="129" t="s">
        <v>16</v>
      </c>
      <c r="S23" s="70"/>
      <c r="V23" s="108"/>
      <c r="W23" s="70"/>
      <c r="X23" s="70"/>
      <c r="Y23" s="70"/>
      <c r="Z23" s="70"/>
      <c r="AB23" s="108"/>
      <c r="AC23" s="70"/>
      <c r="AD23" s="108"/>
      <c r="AE23" s="70"/>
      <c r="AF23" s="35" t="s">
        <v>21</v>
      </c>
    </row>
    <row r="24" spans="2:32" ht="24" customHeight="1" x14ac:dyDescent="0.4">
      <c r="B24" s="62" t="s">
        <v>25</v>
      </c>
      <c r="C24" s="63">
        <f>AF24</f>
        <v>0</v>
      </c>
      <c r="D24" s="101"/>
      <c r="E24" s="101"/>
      <c r="F24" s="101"/>
      <c r="H24" s="94"/>
      <c r="I24" s="104"/>
      <c r="J24" s="94"/>
      <c r="R24" s="130">
        <f>SUM(R12:R21)</f>
        <v>0</v>
      </c>
      <c r="S24" s="70"/>
      <c r="V24" s="108"/>
      <c r="W24" s="70"/>
      <c r="X24" s="70"/>
      <c r="Y24" s="70"/>
      <c r="Z24" s="70"/>
      <c r="AB24" s="108"/>
      <c r="AC24" s="70"/>
      <c r="AD24" s="108"/>
      <c r="AE24" s="70"/>
      <c r="AF24" s="36">
        <f>IF(R24=0,0,SUM(AF12:AF21)/R24)</f>
        <v>0</v>
      </c>
    </row>
    <row r="25" spans="2:32" ht="17.399999999999999" customHeight="1" x14ac:dyDescent="0.4">
      <c r="C25" s="70"/>
      <c r="D25" s="101"/>
      <c r="E25" s="101"/>
      <c r="F25" s="101"/>
      <c r="H25" s="94"/>
      <c r="I25" s="104"/>
      <c r="J25" s="94"/>
      <c r="R25" s="108"/>
      <c r="S25" s="70"/>
      <c r="V25" s="108"/>
      <c r="W25" s="70"/>
      <c r="X25" s="70"/>
      <c r="Y25" s="70"/>
      <c r="Z25" s="70"/>
      <c r="AB25" s="108"/>
      <c r="AC25" s="70"/>
      <c r="AD25" s="108"/>
      <c r="AE25" s="70"/>
    </row>
    <row r="26" spans="2:32" ht="17.399999999999999" customHeight="1" x14ac:dyDescent="0.4">
      <c r="C26" s="70"/>
      <c r="D26" s="101"/>
      <c r="E26" s="101"/>
      <c r="F26" s="101"/>
      <c r="H26" s="94"/>
      <c r="I26" s="104"/>
      <c r="J26" s="94"/>
      <c r="R26" s="108"/>
      <c r="S26" s="70"/>
      <c r="V26" s="108"/>
      <c r="W26" s="70"/>
      <c r="X26" s="70"/>
      <c r="Y26" s="70"/>
      <c r="Z26" s="70"/>
      <c r="AB26" s="108"/>
      <c r="AC26" s="70"/>
      <c r="AD26" s="108"/>
      <c r="AE26" s="70"/>
    </row>
    <row r="27" spans="2:32" ht="17.399999999999999" customHeight="1" x14ac:dyDescent="0.4">
      <c r="C27" s="70"/>
      <c r="D27" s="101"/>
      <c r="E27" s="101"/>
      <c r="F27" s="101"/>
      <c r="H27" s="94"/>
      <c r="I27" s="104"/>
      <c r="J27" s="94"/>
      <c r="R27" s="108"/>
      <c r="S27" s="70"/>
      <c r="V27" s="108"/>
      <c r="W27" s="70"/>
      <c r="X27" s="70"/>
      <c r="Y27" s="70"/>
      <c r="Z27" s="70"/>
      <c r="AB27" s="108"/>
      <c r="AC27" s="70"/>
      <c r="AD27" s="108"/>
      <c r="AE27" s="70"/>
    </row>
    <row r="28" spans="2:32" ht="17.399999999999999" customHeight="1" x14ac:dyDescent="0.4">
      <c r="H28" s="94"/>
      <c r="I28" s="104"/>
      <c r="J28" s="94"/>
      <c r="R28" s="108"/>
      <c r="S28" s="70"/>
      <c r="V28" s="108"/>
      <c r="W28" s="70"/>
      <c r="X28" s="70"/>
      <c r="Y28" s="70"/>
      <c r="Z28" s="70"/>
      <c r="AB28" s="108"/>
      <c r="AC28" s="70"/>
      <c r="AD28" s="108"/>
      <c r="AE28" s="70"/>
    </row>
    <row r="29" spans="2:32" ht="17.399999999999999" customHeight="1" x14ac:dyDescent="0.4">
      <c r="G29" s="94"/>
      <c r="H29" s="104"/>
      <c r="I29" s="94"/>
    </row>
    <row r="33" spans="18:22" ht="17.399999999999999" customHeight="1" x14ac:dyDescent="0.4">
      <c r="R33" s="108"/>
      <c r="V33" s="108"/>
    </row>
    <row r="34" spans="18:22" ht="17.399999999999999" customHeight="1" x14ac:dyDescent="0.4">
      <c r="R34" s="108"/>
      <c r="V34" s="108"/>
    </row>
    <row r="35" spans="18:22" ht="17.399999999999999" customHeight="1" x14ac:dyDescent="0.4">
      <c r="R35" s="108"/>
      <c r="V35" s="108"/>
    </row>
    <row r="36" spans="18:22" ht="17.399999999999999" customHeight="1" x14ac:dyDescent="0.4">
      <c r="R36" s="108"/>
      <c r="V36" s="108"/>
    </row>
  </sheetData>
  <mergeCells count="4">
    <mergeCell ref="C5:D5"/>
    <mergeCell ref="B3:G3"/>
    <mergeCell ref="J8:P10"/>
    <mergeCell ref="J11:P11"/>
  </mergeCells>
  <conditionalFormatting sqref="R12:R21">
    <cfRule type="expression" dxfId="431" priority="54">
      <formula>B12=0</formula>
    </cfRule>
  </conditionalFormatting>
  <conditionalFormatting sqref="T12:T21">
    <cfRule type="expression" dxfId="430" priority="53">
      <formula>C12=0</formula>
    </cfRule>
  </conditionalFormatting>
  <conditionalFormatting sqref="U12:U21">
    <cfRule type="expression" dxfId="429" priority="52">
      <formula>D12=0</formula>
    </cfRule>
  </conditionalFormatting>
  <conditionalFormatting sqref="V12:V21">
    <cfRule type="expression" dxfId="428" priority="51">
      <formula>T12=0</formula>
    </cfRule>
  </conditionalFormatting>
  <conditionalFormatting sqref="AA12:AA21">
    <cfRule type="expression" dxfId="427" priority="50">
      <formula>F12=0</formula>
    </cfRule>
  </conditionalFormatting>
  <conditionalFormatting sqref="AB12:AB21">
    <cfRule type="expression" dxfId="426" priority="49">
      <formula>AA12=0</formula>
    </cfRule>
  </conditionalFormatting>
  <conditionalFormatting sqref="AD12:AD21">
    <cfRule type="expression" dxfId="425" priority="48">
      <formula>T12=0</formula>
    </cfRule>
  </conditionalFormatting>
  <conditionalFormatting sqref="AF12:AF21">
    <cfRule type="expression" dxfId="424" priority="47">
      <formula>#REF!=0</formula>
    </cfRule>
  </conditionalFormatting>
  <conditionalFormatting sqref="P12:P21">
    <cfRule type="containsText" dxfId="423" priority="44" operator="containsText" text="OK">
      <formula>NOT(ISERROR(SEARCH("OK",P12)))</formula>
    </cfRule>
    <cfRule type="containsText" dxfId="422" priority="45" operator="containsText" text="FEIL">
      <formula>NOT(ISERROR(SEARCH("FEIL",P12)))</formula>
    </cfRule>
    <cfRule type="cellIs" dxfId="421" priority="46" operator="equal">
      <formula>0</formula>
    </cfRule>
  </conditionalFormatting>
  <conditionalFormatting sqref="X12:X21">
    <cfRule type="expression" dxfId="420" priority="20">
      <formula>X12=0</formula>
    </cfRule>
    <cfRule type="expression" dxfId="419" priority="42">
      <formula>AND(ISTEXT(W12)=TRUE,W12&lt;&gt;"Elsykkel",X12=0)</formula>
    </cfRule>
    <cfRule type="expression" dxfId="418" priority="43">
      <formula>W12="Elsykkel"</formula>
    </cfRule>
  </conditionalFormatting>
  <conditionalFormatting sqref="B15">
    <cfRule type="expression" dxfId="417" priority="37">
      <formula>AND(ISTEXT(D15)=TRUE,B15=0)</formula>
    </cfRule>
  </conditionalFormatting>
  <conditionalFormatting sqref="F15">
    <cfRule type="expression" dxfId="416" priority="38">
      <formula>D15="Batterielektrisk / hydrogen"</formula>
    </cfRule>
    <cfRule type="expression" dxfId="415" priority="39">
      <formula>AND(ISTEXT(C15)=TRUE,C15&lt;&gt;"Elsykkel",D15&lt;&gt;"Batterielektrisk / Hydrogen",F15=0)</formula>
    </cfRule>
    <cfRule type="expression" dxfId="414" priority="40">
      <formula>C15="Elsykkel"</formula>
    </cfRule>
  </conditionalFormatting>
  <conditionalFormatting sqref="E15">
    <cfRule type="expression" dxfId="413" priority="35">
      <formula>AND(ISTEXT(D15)=TRUE,D15&lt;&gt;"Elsykkel",E15=0)</formula>
    </cfRule>
    <cfRule type="expression" dxfId="412" priority="36">
      <formula>D15="Elsykkel"</formula>
    </cfRule>
  </conditionalFormatting>
  <conditionalFormatting sqref="C15">
    <cfRule type="expression" dxfId="411" priority="41">
      <formula>AND(ISTEXT(F15)=TRUE,C15=0)</formula>
    </cfRule>
  </conditionalFormatting>
  <conditionalFormatting sqref="B16:B17">
    <cfRule type="expression" dxfId="410" priority="30">
      <formula>AND(ISTEXT(D16)=TRUE,B16=0)</formula>
    </cfRule>
  </conditionalFormatting>
  <conditionalFormatting sqref="F16:F17">
    <cfRule type="expression" dxfId="409" priority="31">
      <formula>D16="Batterielektrisk / hydrogen"</formula>
    </cfRule>
    <cfRule type="expression" dxfId="408" priority="32">
      <formula>AND(ISTEXT(C16)=TRUE,C16&lt;&gt;"Elsykkel",D16&lt;&gt;"Batterielektrisk / Hydrogen",F16=0)</formula>
    </cfRule>
    <cfRule type="expression" dxfId="407" priority="33">
      <formula>C16="Elsykkel"</formula>
    </cfRule>
  </conditionalFormatting>
  <conditionalFormatting sqref="D17:E17 E16 D15:D16">
    <cfRule type="expression" dxfId="406" priority="28">
      <formula>AND(ISTEXT(C15)=TRUE,C15&lt;&gt;"Elsykkel",D15=0)</formula>
    </cfRule>
    <cfRule type="expression" dxfId="405" priority="29">
      <formula>C15="Elsykkel"</formula>
    </cfRule>
  </conditionalFormatting>
  <conditionalFormatting sqref="C16:C17">
    <cfRule type="expression" dxfId="404" priority="34">
      <formula>AND(ISTEXT(F16)=TRUE,C16=0)</formula>
    </cfRule>
  </conditionalFormatting>
  <conditionalFormatting sqref="B18:B19">
    <cfRule type="expression" dxfId="403" priority="23">
      <formula>AND(ISTEXT(D18)=TRUE,B18=0)</formula>
    </cfRule>
  </conditionalFormatting>
  <conditionalFormatting sqref="F18:F19">
    <cfRule type="expression" dxfId="402" priority="24">
      <formula>D18="Batterielektrisk / hydrogen"</formula>
    </cfRule>
    <cfRule type="expression" dxfId="401" priority="25">
      <formula>AND(ISTEXT(C18)=TRUE,C18&lt;&gt;"Elsykkel",D18&lt;&gt;"Batterielektrisk / Hydrogen",F18=0)</formula>
    </cfRule>
    <cfRule type="expression" dxfId="400" priority="26">
      <formula>C18="Elsykkel"</formula>
    </cfRule>
  </conditionalFormatting>
  <conditionalFormatting sqref="D18:E19">
    <cfRule type="expression" dxfId="399" priority="21">
      <formula>AND(ISTEXT(C18)=TRUE,C18&lt;&gt;"Elsykkel",D18=0)</formula>
    </cfRule>
    <cfRule type="expression" dxfId="398" priority="22">
      <formula>C18="Elsykkel"</formula>
    </cfRule>
  </conditionalFormatting>
  <conditionalFormatting sqref="C18:C19">
    <cfRule type="expression" dxfId="397" priority="27">
      <formula>AND(ISTEXT(F18)=TRUE,C18=0)</formula>
    </cfRule>
  </conditionalFormatting>
  <conditionalFormatting sqref="Y12:Y21">
    <cfRule type="expression" dxfId="396" priority="19">
      <formula>X12=0</formula>
    </cfRule>
  </conditionalFormatting>
  <conditionalFormatting sqref="B12">
    <cfRule type="expression" dxfId="395" priority="14">
      <formula>AND(ISTEXT(D12)=TRUE,B12=0)</formula>
    </cfRule>
  </conditionalFormatting>
  <conditionalFormatting sqref="F12">
    <cfRule type="expression" dxfId="394" priority="15">
      <formula>D12="Batterielektrisk / hydrogen"</formula>
    </cfRule>
    <cfRule type="expression" dxfId="393" priority="16">
      <formula>AND(ISTEXT(D12)=TRUE,D12&lt;&gt;"Batterielektrisk / Hydrogen",F12=0)</formula>
    </cfRule>
    <cfRule type="expression" dxfId="392" priority="17">
      <formula>C12="Elsykkel"</formula>
    </cfRule>
  </conditionalFormatting>
  <conditionalFormatting sqref="C12">
    <cfRule type="expression" dxfId="391" priority="18">
      <formula>AND(ISNUMBER(B12)=TRUE,C12=0)</formula>
    </cfRule>
  </conditionalFormatting>
  <conditionalFormatting sqref="E12">
    <cfRule type="expression" dxfId="390" priority="12">
      <formula>D12="Batterielektrisk / hydrogen"</formula>
    </cfRule>
    <cfRule type="expression" dxfId="389" priority="13">
      <formula>AND(ISTEXT(C12)=TRUE,D12&lt;&gt;"Batterielektrisk / hydrogen",E12=0)</formula>
    </cfRule>
  </conditionalFormatting>
  <conditionalFormatting sqref="B13:B14">
    <cfRule type="expression" dxfId="388" priority="7">
      <formula>AND(ISTEXT(D13)=TRUE,B13=0)</formula>
    </cfRule>
  </conditionalFormatting>
  <conditionalFormatting sqref="F13:F14">
    <cfRule type="expression" dxfId="387" priority="8">
      <formula>D13="Batterielektrisk / hydrogen"</formula>
    </cfRule>
    <cfRule type="expression" dxfId="386" priority="9">
      <formula>AND(ISTEXT(D13)=TRUE,D13&lt;&gt;"Batterielektrisk / Hydrogen",F13=0)</formula>
    </cfRule>
    <cfRule type="expression" dxfId="385" priority="10">
      <formula>C13="Elsykkel"</formula>
    </cfRule>
  </conditionalFormatting>
  <conditionalFormatting sqref="D13:D14">
    <cfRule type="expression" dxfId="384" priority="5">
      <formula>AND(ISTEXT(#REF!)=TRUE,#REF!&lt;&gt;"Elsykkel",D13=0)</formula>
    </cfRule>
    <cfRule type="expression" dxfId="383" priority="6">
      <formula>C13="Elsykkel"</formula>
    </cfRule>
  </conditionalFormatting>
  <conditionalFormatting sqref="C13:C14">
    <cfRule type="expression" dxfId="382" priority="11">
      <formula>AND(ISNUMBER(B13)=TRUE,C13=0)</formula>
    </cfRule>
  </conditionalFormatting>
  <conditionalFormatting sqref="E13:E14">
    <cfRule type="expression" dxfId="381" priority="3">
      <formula>D13="Batterielektrisk / hydrogen"</formula>
    </cfRule>
    <cfRule type="expression" dxfId="380" priority="4">
      <formula>AND(ISTEXT(C13)=TRUE,D13&lt;&gt;"Batterielektrisk / hydrogen",E13=0)</formula>
    </cfRule>
  </conditionalFormatting>
  <conditionalFormatting sqref="D12">
    <cfRule type="expression" dxfId="379" priority="2">
      <formula>AND(ISTEXT(C12)=TRUE,D12=0)</formula>
    </cfRule>
  </conditionalFormatting>
  <conditionalFormatting sqref="C5:D5">
    <cfRule type="containsText" dxfId="378" priority="1" operator="containsText" text="(Skriv inn navn på leverandør her)">
      <formula>NOT(ISERROR(SEARCH("(Skriv inn navn på leverandør her)",C5)))</formula>
    </cfRule>
  </conditionalFormatting>
  <dataValidations count="1">
    <dataValidation allowBlank="1" showInputMessage="1" showErrorMessage="1" errorTitle="Velg fra rullegardinmeny" error="Det er ikke tillatt å skrive inn egne verdier. Benytt kommentarfelt ved behov." sqref="B12:G21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08" customWidth="1"/>
    <col min="2" max="2" width="20.88671875" style="108" customWidth="1"/>
    <col min="3" max="3" width="20" style="108" customWidth="1"/>
    <col min="4" max="4" width="26.5546875" style="108" customWidth="1"/>
    <col min="5" max="6" width="20" style="108" customWidth="1"/>
    <col min="7" max="7" width="63" style="108" customWidth="1"/>
    <col min="8" max="8" width="37.5546875" style="108" customWidth="1"/>
    <col min="9" max="9" width="11" style="108" customWidth="1"/>
    <col min="10" max="15" width="3.33203125" style="108" customWidth="1"/>
    <col min="16" max="16" width="7.44140625" style="108" customWidth="1"/>
    <col min="17" max="17" width="11.109375" style="108" customWidth="1"/>
    <col min="18" max="18" width="18.5546875" style="70" customWidth="1"/>
    <col min="19" max="19" width="2.33203125" style="108" customWidth="1"/>
    <col min="20" max="20" width="18.33203125" style="108" customWidth="1"/>
    <col min="21" max="21" width="28.44140625" style="108" customWidth="1"/>
    <col min="22" max="22" width="13.109375" style="70" customWidth="1"/>
    <col min="23" max="23" width="2.33203125" style="108" customWidth="1"/>
    <col min="24" max="25" width="13.5546875" style="108" customWidth="1"/>
    <col min="26" max="26" width="2.33203125" style="108" customWidth="1"/>
    <col min="27" max="27" width="11.33203125" style="108" customWidth="1"/>
    <col min="28" max="28" width="14.5546875" style="70" customWidth="1"/>
    <col min="29" max="29" width="2.33203125" style="108" customWidth="1"/>
    <col min="30" max="30" width="20.6640625" style="70" customWidth="1"/>
    <col min="31" max="31" width="2.33203125" style="108" customWidth="1"/>
    <col min="32" max="16384" width="11.44140625" style="108"/>
  </cols>
  <sheetData>
    <row r="1" spans="1:32" s="40" customFormat="1" ht="17.399999999999999" customHeight="1" x14ac:dyDescent="0.3">
      <c r="A1" s="38"/>
      <c r="B1" s="38" t="s">
        <v>58</v>
      </c>
      <c r="C1" s="38"/>
      <c r="D1" s="38"/>
      <c r="E1" s="38"/>
      <c r="F1" s="38"/>
      <c r="G1" s="38"/>
      <c r="H1" s="38"/>
      <c r="I1" s="38"/>
      <c r="J1" s="38" t="s">
        <v>58</v>
      </c>
      <c r="K1" s="38"/>
      <c r="L1" s="38"/>
      <c r="M1" s="38"/>
      <c r="N1" s="38"/>
      <c r="O1" s="38"/>
      <c r="P1" s="38"/>
      <c r="Q1" s="38"/>
      <c r="R1" s="39"/>
      <c r="S1" s="38"/>
      <c r="T1" s="38"/>
      <c r="U1" s="38"/>
      <c r="V1" s="39"/>
      <c r="W1" s="38"/>
      <c r="X1" s="38"/>
      <c r="Y1" s="38"/>
      <c r="Z1" s="38"/>
      <c r="AA1" s="38"/>
      <c r="AB1" s="39"/>
      <c r="AC1" s="38"/>
      <c r="AD1" s="39"/>
      <c r="AE1" s="38"/>
      <c r="AF1" s="38"/>
    </row>
    <row r="3" spans="1:32" ht="30" customHeight="1" x14ac:dyDescent="0.4">
      <c r="B3" s="138" t="s">
        <v>7</v>
      </c>
      <c r="C3" s="138"/>
      <c r="D3" s="138"/>
      <c r="E3" s="138"/>
      <c r="F3" s="138"/>
      <c r="G3" s="138"/>
      <c r="H3" s="96"/>
      <c r="I3" s="103"/>
    </row>
    <row r="4" spans="1:32" ht="17.399999999999999" customHeight="1" x14ac:dyDescent="0.4">
      <c r="B4" s="110"/>
      <c r="C4" s="110"/>
      <c r="D4" s="109"/>
      <c r="E4" s="126"/>
      <c r="F4" s="126"/>
      <c r="G4" s="126"/>
      <c r="H4" s="96"/>
      <c r="J4" s="68" t="s">
        <v>27</v>
      </c>
      <c r="K4" s="71"/>
      <c r="L4" s="71"/>
      <c r="M4" s="71"/>
    </row>
    <row r="5" spans="1:32" s="1" customFormat="1" ht="30" customHeight="1" x14ac:dyDescent="0.45">
      <c r="B5" s="37" t="s">
        <v>32</v>
      </c>
      <c r="C5" s="139" t="s">
        <v>9</v>
      </c>
      <c r="D5" s="140"/>
      <c r="E5" s="2"/>
      <c r="G5" s="2"/>
      <c r="H5" s="3"/>
      <c r="J5" s="67" t="s">
        <v>29</v>
      </c>
      <c r="K5" s="71"/>
      <c r="L5" s="71"/>
      <c r="M5" s="71"/>
      <c r="R5" s="16"/>
      <c r="V5" s="16"/>
      <c r="AB5" s="16"/>
      <c r="AD5" s="16"/>
    </row>
    <row r="6" spans="1:32" ht="17.399999999999999" customHeight="1" x14ac:dyDescent="0.4">
      <c r="B6" s="95"/>
      <c r="C6" s="95"/>
      <c r="D6" s="95"/>
      <c r="E6" s="95"/>
      <c r="F6" s="95"/>
      <c r="G6" s="95"/>
      <c r="H6" s="95"/>
      <c r="I6" s="104"/>
      <c r="J6" s="94"/>
      <c r="R6" s="108"/>
      <c r="S6" s="70"/>
      <c r="V6" s="108"/>
      <c r="W6" s="70"/>
      <c r="X6" s="70"/>
      <c r="Y6" s="70"/>
      <c r="Z6" s="70"/>
      <c r="AB6" s="108"/>
      <c r="AC6" s="70"/>
      <c r="AD6" s="108"/>
      <c r="AE6" s="70"/>
    </row>
    <row r="7" spans="1:32" ht="17.399999999999999" customHeight="1" x14ac:dyDescent="0.4">
      <c r="B7" s="51" t="s">
        <v>8</v>
      </c>
      <c r="C7" s="95"/>
      <c r="D7" s="95"/>
      <c r="E7" s="95"/>
      <c r="F7" s="95"/>
      <c r="G7" s="95"/>
      <c r="H7" s="95"/>
      <c r="I7" s="104"/>
      <c r="J7" s="94"/>
      <c r="R7" s="108"/>
      <c r="S7" s="70"/>
      <c r="V7" s="108"/>
      <c r="W7" s="70"/>
      <c r="X7" s="70"/>
      <c r="Y7" s="70"/>
      <c r="Z7" s="70"/>
      <c r="AB7" s="108"/>
      <c r="AC7" s="70"/>
      <c r="AD7" s="108"/>
      <c r="AE7" s="70"/>
    </row>
    <row r="8" spans="1:32" ht="17.399999999999999" customHeight="1" x14ac:dyDescent="0.4">
      <c r="B8" s="51" t="s">
        <v>52</v>
      </c>
      <c r="C8" s="95"/>
      <c r="D8" s="95"/>
      <c r="E8" s="95"/>
      <c r="F8" s="95"/>
      <c r="G8" s="95"/>
      <c r="H8" s="95"/>
      <c r="I8" s="104"/>
      <c r="J8" s="136" t="s">
        <v>26</v>
      </c>
      <c r="K8" s="136"/>
      <c r="L8" s="136"/>
      <c r="M8" s="136"/>
      <c r="N8" s="136"/>
      <c r="O8" s="136"/>
      <c r="P8" s="136"/>
      <c r="R8" s="108"/>
      <c r="S8" s="70"/>
      <c r="V8" s="108"/>
      <c r="W8" s="70"/>
      <c r="X8" s="70"/>
      <c r="Y8" s="70"/>
      <c r="Z8" s="70"/>
      <c r="AB8" s="108"/>
      <c r="AC8" s="70"/>
      <c r="AD8" s="108"/>
      <c r="AE8" s="70"/>
    </row>
    <row r="9" spans="1:32" ht="17.399999999999999" customHeight="1" x14ac:dyDescent="0.4">
      <c r="B9" s="95"/>
      <c r="C9" s="95"/>
      <c r="D9" s="95"/>
      <c r="E9" s="95"/>
      <c r="F9" s="95"/>
      <c r="G9" s="95"/>
      <c r="H9" s="95"/>
      <c r="I9" s="104"/>
      <c r="J9" s="136"/>
      <c r="K9" s="136"/>
      <c r="L9" s="136"/>
      <c r="M9" s="136"/>
      <c r="N9" s="136"/>
      <c r="O9" s="136"/>
      <c r="P9" s="136"/>
      <c r="R9" s="108"/>
      <c r="S9" s="70"/>
      <c r="V9" s="108"/>
      <c r="W9" s="70"/>
      <c r="X9" s="70"/>
      <c r="Y9" s="70"/>
      <c r="Z9" s="70"/>
      <c r="AB9" s="108"/>
      <c r="AC9" s="70"/>
      <c r="AD9" s="108"/>
      <c r="AE9" s="70"/>
    </row>
    <row r="10" spans="1:32" ht="17.399999999999999" customHeight="1" x14ac:dyDescent="0.4">
      <c r="B10" s="93">
        <v>1</v>
      </c>
      <c r="C10" s="93">
        <v>2</v>
      </c>
      <c r="D10" s="93">
        <v>3</v>
      </c>
      <c r="E10" s="93">
        <v>4</v>
      </c>
      <c r="F10" s="93">
        <v>5</v>
      </c>
      <c r="G10" s="93">
        <v>6</v>
      </c>
      <c r="H10" s="93">
        <v>7</v>
      </c>
      <c r="I10" s="104"/>
      <c r="J10" s="137"/>
      <c r="K10" s="137"/>
      <c r="L10" s="137"/>
      <c r="M10" s="137"/>
      <c r="N10" s="137"/>
      <c r="O10" s="137"/>
      <c r="P10" s="137"/>
      <c r="R10" s="93">
        <v>1</v>
      </c>
      <c r="S10" s="17"/>
      <c r="T10" s="93">
        <v>2</v>
      </c>
      <c r="U10" s="93">
        <v>3</v>
      </c>
      <c r="V10" s="93"/>
      <c r="W10" s="17"/>
      <c r="X10" s="17">
        <v>4</v>
      </c>
      <c r="Y10" s="17"/>
      <c r="Z10" s="17"/>
      <c r="AA10" s="93">
        <v>5</v>
      </c>
      <c r="AB10" s="93"/>
      <c r="AC10" s="17"/>
      <c r="AD10" s="93"/>
      <c r="AE10" s="17"/>
      <c r="AF10" s="93"/>
    </row>
    <row r="11" spans="1:32" ht="48" customHeight="1" x14ac:dyDescent="0.4">
      <c r="B11" s="97" t="s">
        <v>1</v>
      </c>
      <c r="C11" s="98" t="s">
        <v>3</v>
      </c>
      <c r="D11" s="98" t="s">
        <v>4</v>
      </c>
      <c r="E11" s="98" t="s">
        <v>41</v>
      </c>
      <c r="F11" s="98" t="s">
        <v>5</v>
      </c>
      <c r="G11" s="99" t="s">
        <v>42</v>
      </c>
      <c r="H11" s="99" t="s">
        <v>2</v>
      </c>
      <c r="I11" s="104"/>
      <c r="J11" s="141" t="s">
        <v>59</v>
      </c>
      <c r="K11" s="142"/>
      <c r="L11" s="142"/>
      <c r="M11" s="142"/>
      <c r="N11" s="142"/>
      <c r="O11" s="142"/>
      <c r="P11" s="143"/>
      <c r="R11" s="97" t="s">
        <v>1</v>
      </c>
      <c r="S11" s="18"/>
      <c r="T11" s="97" t="s">
        <v>3</v>
      </c>
      <c r="U11" s="97" t="s">
        <v>4</v>
      </c>
      <c r="V11" s="29" t="s">
        <v>18</v>
      </c>
      <c r="W11" s="18"/>
      <c r="X11" s="97" t="s">
        <v>43</v>
      </c>
      <c r="Y11" s="29" t="s">
        <v>44</v>
      </c>
      <c r="Z11" s="18"/>
      <c r="AA11" s="97" t="s">
        <v>15</v>
      </c>
      <c r="AB11" s="29" t="s">
        <v>17</v>
      </c>
      <c r="AC11" s="18"/>
      <c r="AD11" s="29" t="s">
        <v>50</v>
      </c>
      <c r="AE11" s="18"/>
      <c r="AF11" s="29" t="s">
        <v>28</v>
      </c>
    </row>
    <row r="12" spans="1:32" ht="17.399999999999999" customHeight="1" x14ac:dyDescent="0.4">
      <c r="B12" s="100"/>
      <c r="C12" s="100"/>
      <c r="D12" s="100"/>
      <c r="E12" s="102"/>
      <c r="F12" s="102"/>
      <c r="G12" s="107"/>
      <c r="H12" s="106"/>
      <c r="I12" s="105" t="s">
        <v>0</v>
      </c>
      <c r="J12" s="48">
        <f>IF(B12&gt;0,1,0)</f>
        <v>0</v>
      </c>
      <c r="K12" s="48">
        <f>IF(C12=0,0,1)</f>
        <v>0</v>
      </c>
      <c r="L12" s="48">
        <f>IF(D12=0,0,1)</f>
        <v>0</v>
      </c>
      <c r="M12" s="48">
        <f>IF(D12="Batterielektrisk / hydrogen",1,IF(E12=0,0,1))</f>
        <v>0</v>
      </c>
      <c r="N12" s="48">
        <f>IF(D12="Batterielektrisk / hydrogen",1,IF(F12=0,0,1))</f>
        <v>0</v>
      </c>
      <c r="O12" s="49">
        <f>SUM(J12:N12)</f>
        <v>0</v>
      </c>
      <c r="P12" s="50">
        <f>IF(O12=5,"OK",IF(O12=0,0,"FEIL"))</f>
        <v>0</v>
      </c>
      <c r="R12" s="100">
        <f t="shared" ref="R12:R21" si="0">B12</f>
        <v>0</v>
      </c>
      <c r="S12" s="20"/>
      <c r="T12" s="100">
        <f t="shared" ref="T12:T21" si="1">C12</f>
        <v>0</v>
      </c>
      <c r="U12" s="100">
        <f t="shared" ref="U12:U21" si="2">D12</f>
        <v>0</v>
      </c>
      <c r="V12" s="72">
        <f>IF(T12="Elsykkel",10,VLOOKUP(U12,Inndata!$B$5:$D$9,3,FALSE))</f>
        <v>0</v>
      </c>
      <c r="W12" s="19"/>
      <c r="X12" s="100">
        <f>E12</f>
        <v>0</v>
      </c>
      <c r="Y12" s="127">
        <f>VLOOKUP(X12,Inndata!$F$5:$H$10,3,FALSE)</f>
        <v>0</v>
      </c>
      <c r="Z12" s="19"/>
      <c r="AA12" s="100">
        <f t="shared" ref="AA12:AA21" si="3">F12</f>
        <v>0</v>
      </c>
      <c r="AB12" s="100">
        <f>IF(AA12=0,0,IF(AA12="Nei",0,1))</f>
        <v>0</v>
      </c>
      <c r="AC12" s="19"/>
      <c r="AD12" s="87">
        <f>IF(V12+AB12&gt;10,10,V12+Y12+AB12)</f>
        <v>0</v>
      </c>
      <c r="AE12" s="19"/>
      <c r="AF12" s="89">
        <f>R12*AD12</f>
        <v>0</v>
      </c>
    </row>
    <row r="13" spans="1:32" ht="17.399999999999999" customHeight="1" x14ac:dyDescent="0.4">
      <c r="B13" s="111"/>
      <c r="C13" s="111"/>
      <c r="D13" s="111"/>
      <c r="E13" s="113"/>
      <c r="F13" s="113"/>
      <c r="G13" s="114"/>
      <c r="H13" s="112"/>
      <c r="I13" s="105" t="s">
        <v>0</v>
      </c>
      <c r="J13" s="48">
        <f t="shared" ref="J13:J21" si="4">IF(B13&gt;0,1,0)</f>
        <v>0</v>
      </c>
      <c r="K13" s="48">
        <f t="shared" ref="K13:L21" si="5">IF(C13=0,0,1)</f>
        <v>0</v>
      </c>
      <c r="L13" s="48">
        <f t="shared" si="5"/>
        <v>0</v>
      </c>
      <c r="M13" s="48">
        <f t="shared" ref="M13:M21" si="6">IF(D13="Batterielektrisk / hydrogen",1,IF(E13=0,0,1))</f>
        <v>0</v>
      </c>
      <c r="N13" s="48">
        <f t="shared" ref="N13:N21" si="7">IF(D13="Batterielektrisk / hydrogen",1,IF(F13=0,0,1))</f>
        <v>0</v>
      </c>
      <c r="O13" s="49">
        <f t="shared" ref="O13:O21" si="8">SUM(J13:N13)</f>
        <v>0</v>
      </c>
      <c r="P13" s="50">
        <f t="shared" ref="P13:P21" si="9">IF(O13=5,"OK",IF(O13=0,0,"FEIL"))</f>
        <v>0</v>
      </c>
      <c r="R13" s="111">
        <f t="shared" si="0"/>
        <v>0</v>
      </c>
      <c r="S13" s="19"/>
      <c r="T13" s="111">
        <f t="shared" si="1"/>
        <v>0</v>
      </c>
      <c r="U13" s="111">
        <f t="shared" si="2"/>
        <v>0</v>
      </c>
      <c r="V13" s="111">
        <f>IF(T13="Elsykkel",10,VLOOKUP(U13,Inndata!$B$5:$D$9,3,FALSE))</f>
        <v>0</v>
      </c>
      <c r="W13" s="19"/>
      <c r="X13" s="111">
        <f>E13</f>
        <v>0</v>
      </c>
      <c r="Y13" s="128">
        <f>VLOOKUP(X13,Inndata!$F$5:$H$10,3,FALSE)</f>
        <v>0</v>
      </c>
      <c r="Z13" s="19"/>
      <c r="AA13" s="111">
        <f t="shared" si="3"/>
        <v>0</v>
      </c>
      <c r="AB13" s="111">
        <f t="shared" ref="AB13:AB21" si="10">IF(AA13=0,0,IF(AA13="Nei",0,1))</f>
        <v>0</v>
      </c>
      <c r="AC13" s="19"/>
      <c r="AD13" s="88">
        <f t="shared" ref="AD13:AD21" si="11">IF(V13+AB13&gt;10,10,V13+Y13+AB13)</f>
        <v>0</v>
      </c>
      <c r="AE13" s="19"/>
      <c r="AF13" s="89">
        <f t="shared" ref="AF13:AF21" si="12">R13*AD13</f>
        <v>0</v>
      </c>
    </row>
    <row r="14" spans="1:32" ht="17.399999999999999" customHeight="1" x14ac:dyDescent="0.4">
      <c r="B14" s="100"/>
      <c r="C14" s="100"/>
      <c r="D14" s="100"/>
      <c r="E14" s="102"/>
      <c r="F14" s="102"/>
      <c r="G14" s="107"/>
      <c r="H14" s="92"/>
      <c r="I14" s="105" t="s">
        <v>0</v>
      </c>
      <c r="J14" s="48">
        <f t="shared" si="4"/>
        <v>0</v>
      </c>
      <c r="K14" s="48">
        <f t="shared" si="5"/>
        <v>0</v>
      </c>
      <c r="L14" s="48">
        <f t="shared" si="5"/>
        <v>0</v>
      </c>
      <c r="M14" s="48">
        <f t="shared" si="6"/>
        <v>0</v>
      </c>
      <c r="N14" s="48">
        <f t="shared" si="7"/>
        <v>0</v>
      </c>
      <c r="O14" s="49">
        <f t="shared" si="8"/>
        <v>0</v>
      </c>
      <c r="P14" s="50">
        <f t="shared" si="9"/>
        <v>0</v>
      </c>
      <c r="R14" s="100">
        <f t="shared" si="0"/>
        <v>0</v>
      </c>
      <c r="S14" s="19"/>
      <c r="T14" s="100">
        <f t="shared" si="1"/>
        <v>0</v>
      </c>
      <c r="U14" s="100">
        <f t="shared" si="2"/>
        <v>0</v>
      </c>
      <c r="V14" s="72">
        <f>IF(T14="Elsykkel",10,VLOOKUP(U14,Inndata!$B$5:$D$9,3,FALSE))</f>
        <v>0</v>
      </c>
      <c r="W14" s="19"/>
      <c r="X14" s="100">
        <f t="shared" ref="X14:X21" si="13">E14</f>
        <v>0</v>
      </c>
      <c r="Y14" s="127">
        <f>VLOOKUP(X14,Inndata!$F$5:$H$10,3,FALSE)</f>
        <v>0</v>
      </c>
      <c r="Z14" s="19"/>
      <c r="AA14" s="100">
        <f t="shared" si="3"/>
        <v>0</v>
      </c>
      <c r="AB14" s="100">
        <f t="shared" si="10"/>
        <v>0</v>
      </c>
      <c r="AC14" s="19"/>
      <c r="AD14" s="87">
        <f t="shared" si="11"/>
        <v>0</v>
      </c>
      <c r="AE14" s="19"/>
      <c r="AF14" s="89">
        <f t="shared" si="12"/>
        <v>0</v>
      </c>
    </row>
    <row r="15" spans="1:32" ht="17.399999999999999" customHeight="1" x14ac:dyDescent="0.4">
      <c r="B15" s="111"/>
      <c r="C15" s="111"/>
      <c r="D15" s="111"/>
      <c r="E15" s="113"/>
      <c r="F15" s="113"/>
      <c r="G15" s="114"/>
      <c r="H15" s="112"/>
      <c r="I15" s="105" t="s">
        <v>0</v>
      </c>
      <c r="J15" s="48">
        <f t="shared" si="4"/>
        <v>0</v>
      </c>
      <c r="K15" s="48">
        <f t="shared" si="5"/>
        <v>0</v>
      </c>
      <c r="L15" s="48">
        <f t="shared" si="5"/>
        <v>0</v>
      </c>
      <c r="M15" s="48">
        <f t="shared" si="6"/>
        <v>0</v>
      </c>
      <c r="N15" s="48">
        <f t="shared" si="7"/>
        <v>0</v>
      </c>
      <c r="O15" s="49">
        <f t="shared" si="8"/>
        <v>0</v>
      </c>
      <c r="P15" s="50">
        <f t="shared" si="9"/>
        <v>0</v>
      </c>
      <c r="R15" s="111">
        <f t="shared" si="0"/>
        <v>0</v>
      </c>
      <c r="S15" s="19"/>
      <c r="T15" s="111">
        <f t="shared" si="1"/>
        <v>0</v>
      </c>
      <c r="U15" s="111">
        <f t="shared" si="2"/>
        <v>0</v>
      </c>
      <c r="V15" s="111">
        <f>IF(T15="Elsykkel",10,VLOOKUP(U15,Inndata!$B$5:$D$9,3,FALSE))</f>
        <v>0</v>
      </c>
      <c r="W15" s="19"/>
      <c r="X15" s="111">
        <f t="shared" si="13"/>
        <v>0</v>
      </c>
      <c r="Y15" s="128">
        <f>VLOOKUP(X15,Inndata!$F$5:$H$10,3,FALSE)</f>
        <v>0</v>
      </c>
      <c r="Z15" s="19"/>
      <c r="AA15" s="111">
        <f t="shared" si="3"/>
        <v>0</v>
      </c>
      <c r="AB15" s="111">
        <f t="shared" si="10"/>
        <v>0</v>
      </c>
      <c r="AC15" s="19"/>
      <c r="AD15" s="88">
        <f t="shared" si="11"/>
        <v>0</v>
      </c>
      <c r="AE15" s="19"/>
      <c r="AF15" s="89">
        <f t="shared" si="12"/>
        <v>0</v>
      </c>
    </row>
    <row r="16" spans="1:32" ht="17.399999999999999" customHeight="1" x14ac:dyDescent="0.4">
      <c r="B16" s="72"/>
      <c r="C16" s="72"/>
      <c r="D16" s="72"/>
      <c r="E16" s="91"/>
      <c r="F16" s="91"/>
      <c r="G16" s="90"/>
      <c r="H16" s="92"/>
      <c r="I16" s="115" t="s">
        <v>0</v>
      </c>
      <c r="J16" s="48">
        <f t="shared" si="4"/>
        <v>0</v>
      </c>
      <c r="K16" s="48">
        <f t="shared" si="5"/>
        <v>0</v>
      </c>
      <c r="L16" s="48">
        <f t="shared" si="5"/>
        <v>0</v>
      </c>
      <c r="M16" s="48">
        <f t="shared" si="6"/>
        <v>0</v>
      </c>
      <c r="N16" s="48">
        <f t="shared" si="7"/>
        <v>0</v>
      </c>
      <c r="O16" s="49">
        <f t="shared" si="8"/>
        <v>0</v>
      </c>
      <c r="P16" s="50">
        <f t="shared" si="9"/>
        <v>0</v>
      </c>
      <c r="R16" s="100">
        <f t="shared" si="0"/>
        <v>0</v>
      </c>
      <c r="S16" s="19"/>
      <c r="T16" s="100">
        <f t="shared" si="1"/>
        <v>0</v>
      </c>
      <c r="U16" s="100">
        <f t="shared" si="2"/>
        <v>0</v>
      </c>
      <c r="V16" s="72">
        <f>IF(T16="Elsykkel",10,VLOOKUP(U16,Inndata!$B$5:$D$9,3,FALSE))</f>
        <v>0</v>
      </c>
      <c r="W16" s="19"/>
      <c r="X16" s="100">
        <f t="shared" si="13"/>
        <v>0</v>
      </c>
      <c r="Y16" s="127">
        <f>VLOOKUP(X16,Inndata!$F$5:$H$10,3,FALSE)</f>
        <v>0</v>
      </c>
      <c r="Z16" s="19"/>
      <c r="AA16" s="100">
        <f t="shared" si="3"/>
        <v>0</v>
      </c>
      <c r="AB16" s="100">
        <f t="shared" si="10"/>
        <v>0</v>
      </c>
      <c r="AC16" s="19"/>
      <c r="AD16" s="87">
        <f t="shared" si="11"/>
        <v>0</v>
      </c>
      <c r="AE16" s="19"/>
      <c r="AF16" s="89">
        <f t="shared" si="12"/>
        <v>0</v>
      </c>
    </row>
    <row r="17" spans="2:32" ht="17.399999999999999" customHeight="1" x14ac:dyDescent="0.4">
      <c r="B17" s="111"/>
      <c r="C17" s="111"/>
      <c r="D17" s="111"/>
      <c r="E17" s="113"/>
      <c r="F17" s="113"/>
      <c r="G17" s="114"/>
      <c r="H17" s="112"/>
      <c r="I17" s="105" t="s">
        <v>0</v>
      </c>
      <c r="J17" s="48">
        <f t="shared" si="4"/>
        <v>0</v>
      </c>
      <c r="K17" s="48">
        <f t="shared" si="5"/>
        <v>0</v>
      </c>
      <c r="L17" s="48">
        <f t="shared" si="5"/>
        <v>0</v>
      </c>
      <c r="M17" s="48">
        <f t="shared" si="6"/>
        <v>0</v>
      </c>
      <c r="N17" s="48">
        <f t="shared" si="7"/>
        <v>0</v>
      </c>
      <c r="O17" s="49">
        <f t="shared" si="8"/>
        <v>0</v>
      </c>
      <c r="P17" s="50">
        <f t="shared" si="9"/>
        <v>0</v>
      </c>
      <c r="R17" s="111">
        <f t="shared" si="0"/>
        <v>0</v>
      </c>
      <c r="S17" s="19"/>
      <c r="T17" s="111">
        <f t="shared" si="1"/>
        <v>0</v>
      </c>
      <c r="U17" s="111">
        <f t="shared" si="2"/>
        <v>0</v>
      </c>
      <c r="V17" s="111">
        <f>IF(T17="Elsykkel",10,VLOOKUP(U17,Inndata!$B$5:$D$9,3,FALSE))</f>
        <v>0</v>
      </c>
      <c r="W17" s="19"/>
      <c r="X17" s="111">
        <f t="shared" si="13"/>
        <v>0</v>
      </c>
      <c r="Y17" s="128">
        <f>VLOOKUP(X17,Inndata!$F$5:$H$10,3,FALSE)</f>
        <v>0</v>
      </c>
      <c r="Z17" s="19"/>
      <c r="AA17" s="111">
        <f t="shared" si="3"/>
        <v>0</v>
      </c>
      <c r="AB17" s="111">
        <f t="shared" si="10"/>
        <v>0</v>
      </c>
      <c r="AC17" s="19"/>
      <c r="AD17" s="88">
        <f t="shared" si="11"/>
        <v>0</v>
      </c>
      <c r="AE17" s="19"/>
      <c r="AF17" s="89">
        <f t="shared" si="12"/>
        <v>0</v>
      </c>
    </row>
    <row r="18" spans="2:32" ht="17.399999999999999" customHeight="1" x14ac:dyDescent="0.4">
      <c r="B18" s="72"/>
      <c r="C18" s="72"/>
      <c r="D18" s="72"/>
      <c r="E18" s="91"/>
      <c r="F18" s="91"/>
      <c r="G18" s="90"/>
      <c r="H18" s="92"/>
      <c r="I18" s="105" t="s">
        <v>0</v>
      </c>
      <c r="J18" s="48">
        <f t="shared" si="4"/>
        <v>0</v>
      </c>
      <c r="K18" s="48">
        <f t="shared" si="5"/>
        <v>0</v>
      </c>
      <c r="L18" s="48">
        <f t="shared" si="5"/>
        <v>0</v>
      </c>
      <c r="M18" s="48">
        <f t="shared" si="6"/>
        <v>0</v>
      </c>
      <c r="N18" s="48">
        <f t="shared" si="7"/>
        <v>0</v>
      </c>
      <c r="O18" s="49">
        <f t="shared" si="8"/>
        <v>0</v>
      </c>
      <c r="P18" s="50">
        <f t="shared" si="9"/>
        <v>0</v>
      </c>
      <c r="R18" s="100">
        <f t="shared" si="0"/>
        <v>0</v>
      </c>
      <c r="S18" s="19"/>
      <c r="T18" s="100">
        <f t="shared" si="1"/>
        <v>0</v>
      </c>
      <c r="U18" s="100">
        <f t="shared" si="2"/>
        <v>0</v>
      </c>
      <c r="V18" s="100">
        <f>IF(T18="Elsykkel",10,VLOOKUP(U18,Inndata!$B$5:$D$9,3,FALSE))</f>
        <v>0</v>
      </c>
      <c r="W18" s="19"/>
      <c r="X18" s="100">
        <f t="shared" si="13"/>
        <v>0</v>
      </c>
      <c r="Y18" s="127">
        <f>VLOOKUP(X18,Inndata!$F$5:$H$10,3,FALSE)</f>
        <v>0</v>
      </c>
      <c r="Z18" s="19"/>
      <c r="AA18" s="100">
        <f t="shared" si="3"/>
        <v>0</v>
      </c>
      <c r="AB18" s="100">
        <f t="shared" si="10"/>
        <v>0</v>
      </c>
      <c r="AC18" s="19"/>
      <c r="AD18" s="87">
        <f t="shared" si="11"/>
        <v>0</v>
      </c>
      <c r="AE18" s="19"/>
      <c r="AF18" s="89">
        <f t="shared" si="12"/>
        <v>0</v>
      </c>
    </row>
    <row r="19" spans="2:32" ht="17.399999999999999" customHeight="1" x14ac:dyDescent="0.4">
      <c r="B19" s="111"/>
      <c r="C19" s="111"/>
      <c r="D19" s="111"/>
      <c r="E19" s="113"/>
      <c r="F19" s="113"/>
      <c r="G19" s="114"/>
      <c r="H19" s="112"/>
      <c r="I19" s="105" t="s">
        <v>0</v>
      </c>
      <c r="J19" s="48">
        <f t="shared" si="4"/>
        <v>0</v>
      </c>
      <c r="K19" s="48">
        <f t="shared" si="5"/>
        <v>0</v>
      </c>
      <c r="L19" s="48">
        <f t="shared" si="5"/>
        <v>0</v>
      </c>
      <c r="M19" s="48">
        <f t="shared" si="6"/>
        <v>0</v>
      </c>
      <c r="N19" s="48">
        <f t="shared" si="7"/>
        <v>0</v>
      </c>
      <c r="O19" s="49">
        <f t="shared" si="8"/>
        <v>0</v>
      </c>
      <c r="P19" s="50">
        <f t="shared" si="9"/>
        <v>0</v>
      </c>
      <c r="R19" s="111">
        <f t="shared" si="0"/>
        <v>0</v>
      </c>
      <c r="S19" s="19"/>
      <c r="T19" s="111">
        <f t="shared" si="1"/>
        <v>0</v>
      </c>
      <c r="U19" s="111">
        <f t="shared" si="2"/>
        <v>0</v>
      </c>
      <c r="V19" s="111">
        <f>IF(T19="Elsykkel",10,VLOOKUP(U19,Inndata!$B$5:$D$9,3,FALSE))</f>
        <v>0</v>
      </c>
      <c r="W19" s="19"/>
      <c r="X19" s="111">
        <f t="shared" si="13"/>
        <v>0</v>
      </c>
      <c r="Y19" s="128">
        <f>VLOOKUP(X19,Inndata!$F$5:$H$10,3,FALSE)</f>
        <v>0</v>
      </c>
      <c r="Z19" s="19"/>
      <c r="AA19" s="111">
        <f t="shared" si="3"/>
        <v>0</v>
      </c>
      <c r="AB19" s="111">
        <f t="shared" si="10"/>
        <v>0</v>
      </c>
      <c r="AC19" s="19"/>
      <c r="AD19" s="88">
        <f t="shared" si="11"/>
        <v>0</v>
      </c>
      <c r="AE19" s="19"/>
      <c r="AF19" s="89">
        <f t="shared" si="12"/>
        <v>0</v>
      </c>
    </row>
    <row r="20" spans="2:32" ht="17.399999999999999" customHeight="1" x14ac:dyDescent="0.4">
      <c r="B20" s="72"/>
      <c r="C20" s="72"/>
      <c r="D20" s="72"/>
      <c r="E20" s="91"/>
      <c r="F20" s="91"/>
      <c r="G20" s="90"/>
      <c r="H20" s="92"/>
      <c r="I20" s="105" t="s">
        <v>0</v>
      </c>
      <c r="J20" s="48">
        <f t="shared" si="4"/>
        <v>0</v>
      </c>
      <c r="K20" s="48">
        <f t="shared" si="5"/>
        <v>0</v>
      </c>
      <c r="L20" s="48">
        <f t="shared" si="5"/>
        <v>0</v>
      </c>
      <c r="M20" s="48">
        <f t="shared" si="6"/>
        <v>0</v>
      </c>
      <c r="N20" s="48">
        <f t="shared" si="7"/>
        <v>0</v>
      </c>
      <c r="O20" s="49">
        <f t="shared" si="8"/>
        <v>0</v>
      </c>
      <c r="P20" s="50">
        <f t="shared" si="9"/>
        <v>0</v>
      </c>
      <c r="R20" s="100">
        <f t="shared" si="0"/>
        <v>0</v>
      </c>
      <c r="S20" s="19"/>
      <c r="T20" s="100">
        <f t="shared" si="1"/>
        <v>0</v>
      </c>
      <c r="U20" s="100">
        <f t="shared" si="2"/>
        <v>0</v>
      </c>
      <c r="V20" s="100">
        <f>IF(T20="Elsykkel",10,VLOOKUP(U20,Inndata!$B$5:$D$9,3,FALSE))</f>
        <v>0</v>
      </c>
      <c r="W20" s="19"/>
      <c r="X20" s="100">
        <f t="shared" si="13"/>
        <v>0</v>
      </c>
      <c r="Y20" s="127">
        <f>VLOOKUP(X20,Inndata!$F$5:$H$10,3,FALSE)</f>
        <v>0</v>
      </c>
      <c r="Z20" s="19"/>
      <c r="AA20" s="100">
        <f t="shared" si="3"/>
        <v>0</v>
      </c>
      <c r="AB20" s="100">
        <f t="shared" si="10"/>
        <v>0</v>
      </c>
      <c r="AC20" s="19"/>
      <c r="AD20" s="87">
        <f t="shared" si="11"/>
        <v>0</v>
      </c>
      <c r="AE20" s="19"/>
      <c r="AF20" s="89">
        <f t="shared" si="12"/>
        <v>0</v>
      </c>
    </row>
    <row r="21" spans="2:32" ht="17.399999999999999" customHeight="1" x14ac:dyDescent="0.4">
      <c r="B21" s="111"/>
      <c r="C21" s="111"/>
      <c r="D21" s="111"/>
      <c r="E21" s="113"/>
      <c r="F21" s="113"/>
      <c r="G21" s="114"/>
      <c r="H21" s="112"/>
      <c r="I21" s="105" t="s">
        <v>0</v>
      </c>
      <c r="J21" s="48">
        <f t="shared" si="4"/>
        <v>0</v>
      </c>
      <c r="K21" s="48">
        <f t="shared" si="5"/>
        <v>0</v>
      </c>
      <c r="L21" s="48">
        <f t="shared" si="5"/>
        <v>0</v>
      </c>
      <c r="M21" s="48">
        <f t="shared" si="6"/>
        <v>0</v>
      </c>
      <c r="N21" s="48">
        <f t="shared" si="7"/>
        <v>0</v>
      </c>
      <c r="O21" s="49">
        <f t="shared" si="8"/>
        <v>0</v>
      </c>
      <c r="P21" s="50">
        <f t="shared" si="9"/>
        <v>0</v>
      </c>
      <c r="R21" s="111">
        <f t="shared" si="0"/>
        <v>0</v>
      </c>
      <c r="S21" s="19"/>
      <c r="T21" s="111">
        <f t="shared" si="1"/>
        <v>0</v>
      </c>
      <c r="U21" s="111">
        <f t="shared" si="2"/>
        <v>0</v>
      </c>
      <c r="V21" s="111">
        <f>IF(T21="Elsykkel",10,VLOOKUP(U21,Inndata!$B$5:$D$9,3,FALSE))</f>
        <v>0</v>
      </c>
      <c r="W21" s="19"/>
      <c r="X21" s="111">
        <f t="shared" si="13"/>
        <v>0</v>
      </c>
      <c r="Y21" s="128">
        <f>VLOOKUP(X21,Inndata!$F$5:$H$10,3,FALSE)</f>
        <v>0</v>
      </c>
      <c r="Z21" s="19"/>
      <c r="AA21" s="111">
        <f t="shared" si="3"/>
        <v>0</v>
      </c>
      <c r="AB21" s="111">
        <f t="shared" si="10"/>
        <v>0</v>
      </c>
      <c r="AC21" s="19"/>
      <c r="AD21" s="88">
        <f t="shared" si="11"/>
        <v>0</v>
      </c>
      <c r="AE21" s="19"/>
      <c r="AF21" s="89">
        <f t="shared" si="12"/>
        <v>0</v>
      </c>
    </row>
    <row r="22" spans="2:32" ht="17.399999999999999" customHeight="1" x14ac:dyDescent="0.4">
      <c r="H22" s="94"/>
      <c r="I22" s="104"/>
      <c r="J22" s="94"/>
      <c r="R22" s="108"/>
      <c r="S22" s="70"/>
      <c r="V22" s="108"/>
      <c r="W22" s="70"/>
      <c r="X22" s="70"/>
      <c r="Y22" s="70"/>
      <c r="Z22" s="70"/>
      <c r="AB22" s="108"/>
      <c r="AC22" s="70"/>
      <c r="AD22" s="108"/>
      <c r="AE22" s="70"/>
    </row>
    <row r="23" spans="2:32" ht="17.399999999999999" customHeight="1" x14ac:dyDescent="0.4">
      <c r="H23" s="94"/>
      <c r="I23" s="104"/>
      <c r="J23" s="94"/>
      <c r="R23" s="129" t="s">
        <v>16</v>
      </c>
      <c r="S23" s="70"/>
      <c r="V23" s="108"/>
      <c r="W23" s="70"/>
      <c r="X23" s="70"/>
      <c r="Y23" s="70"/>
      <c r="Z23" s="70"/>
      <c r="AB23" s="108"/>
      <c r="AC23" s="70"/>
      <c r="AD23" s="108"/>
      <c r="AE23" s="70"/>
      <c r="AF23" s="35" t="s">
        <v>21</v>
      </c>
    </row>
    <row r="24" spans="2:32" ht="24" customHeight="1" x14ac:dyDescent="0.4">
      <c r="B24" s="62" t="s">
        <v>25</v>
      </c>
      <c r="C24" s="63">
        <f>AF24</f>
        <v>0</v>
      </c>
      <c r="D24" s="101"/>
      <c r="E24" s="101"/>
      <c r="F24" s="101"/>
      <c r="H24" s="94"/>
      <c r="I24" s="104"/>
      <c r="J24" s="94"/>
      <c r="R24" s="130">
        <f>SUM(R12:R21)</f>
        <v>0</v>
      </c>
      <c r="S24" s="70"/>
      <c r="V24" s="108"/>
      <c r="W24" s="70"/>
      <c r="X24" s="70"/>
      <c r="Y24" s="70"/>
      <c r="Z24" s="70"/>
      <c r="AB24" s="108"/>
      <c r="AC24" s="70"/>
      <c r="AD24" s="108"/>
      <c r="AE24" s="70"/>
      <c r="AF24" s="36">
        <f>IF(R24=0,0,SUM(AF12:AF21)/R24)</f>
        <v>0</v>
      </c>
    </row>
    <row r="25" spans="2:32" ht="17.399999999999999" customHeight="1" x14ac:dyDescent="0.4">
      <c r="C25" s="70"/>
      <c r="D25" s="101"/>
      <c r="E25" s="101"/>
      <c r="F25" s="101"/>
      <c r="H25" s="94"/>
      <c r="I25" s="104"/>
      <c r="J25" s="94"/>
      <c r="R25" s="108"/>
      <c r="S25" s="70"/>
      <c r="V25" s="108"/>
      <c r="W25" s="70"/>
      <c r="X25" s="70"/>
      <c r="Y25" s="70"/>
      <c r="Z25" s="70"/>
      <c r="AB25" s="108"/>
      <c r="AC25" s="70"/>
      <c r="AD25" s="108"/>
      <c r="AE25" s="70"/>
    </row>
    <row r="26" spans="2:32" ht="17.399999999999999" customHeight="1" x14ac:dyDescent="0.4">
      <c r="C26" s="70"/>
      <c r="D26" s="101"/>
      <c r="E26" s="101"/>
      <c r="F26" s="101"/>
      <c r="H26" s="94"/>
      <c r="I26" s="104"/>
      <c r="J26" s="94"/>
      <c r="R26" s="108"/>
      <c r="S26" s="70"/>
      <c r="V26" s="108"/>
      <c r="W26" s="70"/>
      <c r="X26" s="70"/>
      <c r="Y26" s="70"/>
      <c r="Z26" s="70"/>
      <c r="AB26" s="108"/>
      <c r="AC26" s="70"/>
      <c r="AD26" s="108"/>
      <c r="AE26" s="70"/>
    </row>
    <row r="27" spans="2:32" ht="17.399999999999999" customHeight="1" x14ac:dyDescent="0.4">
      <c r="C27" s="70"/>
      <c r="D27" s="101"/>
      <c r="E27" s="101"/>
      <c r="F27" s="101"/>
      <c r="H27" s="94"/>
      <c r="I27" s="104"/>
      <c r="J27" s="94"/>
      <c r="R27" s="108"/>
      <c r="S27" s="70"/>
      <c r="V27" s="108"/>
      <c r="W27" s="70"/>
      <c r="X27" s="70"/>
      <c r="Y27" s="70"/>
      <c r="Z27" s="70"/>
      <c r="AB27" s="108"/>
      <c r="AC27" s="70"/>
      <c r="AD27" s="108"/>
      <c r="AE27" s="70"/>
    </row>
    <row r="28" spans="2:32" ht="17.399999999999999" customHeight="1" x14ac:dyDescent="0.4">
      <c r="H28" s="94"/>
      <c r="I28" s="104"/>
      <c r="J28" s="94"/>
      <c r="R28" s="108"/>
      <c r="S28" s="70"/>
      <c r="V28" s="108"/>
      <c r="W28" s="70"/>
      <c r="X28" s="70"/>
      <c r="Y28" s="70"/>
      <c r="Z28" s="70"/>
      <c r="AB28" s="108"/>
      <c r="AC28" s="70"/>
      <c r="AD28" s="108"/>
      <c r="AE28" s="70"/>
    </row>
    <row r="29" spans="2:32" ht="17.399999999999999" customHeight="1" x14ac:dyDescent="0.4">
      <c r="G29" s="94"/>
      <c r="H29" s="104"/>
      <c r="I29" s="94"/>
    </row>
    <row r="33" spans="18:22" ht="17.399999999999999" customHeight="1" x14ac:dyDescent="0.4">
      <c r="R33" s="108"/>
      <c r="V33" s="108"/>
    </row>
    <row r="34" spans="18:22" ht="17.399999999999999" customHeight="1" x14ac:dyDescent="0.4">
      <c r="R34" s="108"/>
      <c r="V34" s="108"/>
    </row>
    <row r="35" spans="18:22" ht="17.399999999999999" customHeight="1" x14ac:dyDescent="0.4">
      <c r="R35" s="108"/>
      <c r="V35" s="108"/>
    </row>
    <row r="36" spans="18:22" ht="17.399999999999999" customHeight="1" x14ac:dyDescent="0.4">
      <c r="R36" s="108"/>
      <c r="V36" s="108"/>
    </row>
  </sheetData>
  <mergeCells count="4">
    <mergeCell ref="C5:D5"/>
    <mergeCell ref="B3:G3"/>
    <mergeCell ref="J8:P10"/>
    <mergeCell ref="J11:P11"/>
  </mergeCells>
  <conditionalFormatting sqref="R12:R21">
    <cfRule type="expression" dxfId="377" priority="54">
      <formula>B12=0</formula>
    </cfRule>
  </conditionalFormatting>
  <conditionalFormatting sqref="T12:T21">
    <cfRule type="expression" dxfId="376" priority="53">
      <formula>C12=0</formula>
    </cfRule>
  </conditionalFormatting>
  <conditionalFormatting sqref="U12:U21">
    <cfRule type="expression" dxfId="375" priority="52">
      <formula>D12=0</formula>
    </cfRule>
  </conditionalFormatting>
  <conditionalFormatting sqref="V12:V21">
    <cfRule type="expression" dxfId="374" priority="51">
      <formula>T12=0</formula>
    </cfRule>
  </conditionalFormatting>
  <conditionalFormatting sqref="AA12:AA21">
    <cfRule type="expression" dxfId="373" priority="50">
      <formula>F12=0</formula>
    </cfRule>
  </conditionalFormatting>
  <conditionalFormatting sqref="AB12:AB21">
    <cfRule type="expression" dxfId="372" priority="49">
      <formula>AA12=0</formula>
    </cfRule>
  </conditionalFormatting>
  <conditionalFormatting sqref="AD12:AD21">
    <cfRule type="expression" dxfId="371" priority="48">
      <formula>T12=0</formula>
    </cfRule>
  </conditionalFormatting>
  <conditionalFormatting sqref="AF12:AF21">
    <cfRule type="expression" dxfId="370" priority="47">
      <formula>#REF!=0</formula>
    </cfRule>
  </conditionalFormatting>
  <conditionalFormatting sqref="P12:P21">
    <cfRule type="containsText" dxfId="369" priority="44" operator="containsText" text="OK">
      <formula>NOT(ISERROR(SEARCH("OK",P12)))</formula>
    </cfRule>
    <cfRule type="containsText" dxfId="368" priority="45" operator="containsText" text="FEIL">
      <formula>NOT(ISERROR(SEARCH("FEIL",P12)))</formula>
    </cfRule>
    <cfRule type="cellIs" dxfId="367" priority="46" operator="equal">
      <formula>0</formula>
    </cfRule>
  </conditionalFormatting>
  <conditionalFormatting sqref="X12:X21">
    <cfRule type="expression" dxfId="366" priority="20">
      <formula>X12=0</formula>
    </cfRule>
    <cfRule type="expression" dxfId="365" priority="42">
      <formula>AND(ISTEXT(W12)=TRUE,W12&lt;&gt;"Elsykkel",X12=0)</formula>
    </cfRule>
    <cfRule type="expression" dxfId="364" priority="43">
      <formula>W12="Elsykkel"</formula>
    </cfRule>
  </conditionalFormatting>
  <conditionalFormatting sqref="B15">
    <cfRule type="expression" dxfId="363" priority="37">
      <formula>AND(ISTEXT(D15)=TRUE,B15=0)</formula>
    </cfRule>
  </conditionalFormatting>
  <conditionalFormatting sqref="F15">
    <cfRule type="expression" dxfId="362" priority="38">
      <formula>D15="Batterielektrisk / hydrogen"</formula>
    </cfRule>
    <cfRule type="expression" dxfId="361" priority="39">
      <formula>AND(ISTEXT(C15)=TRUE,C15&lt;&gt;"Elsykkel",D15&lt;&gt;"Batterielektrisk / Hydrogen",F15=0)</formula>
    </cfRule>
    <cfRule type="expression" dxfId="360" priority="40">
      <formula>C15="Elsykkel"</formula>
    </cfRule>
  </conditionalFormatting>
  <conditionalFormatting sqref="E15">
    <cfRule type="expression" dxfId="359" priority="35">
      <formula>AND(ISTEXT(D15)=TRUE,D15&lt;&gt;"Elsykkel",E15=0)</formula>
    </cfRule>
    <cfRule type="expression" dxfId="358" priority="36">
      <formula>D15="Elsykkel"</formula>
    </cfRule>
  </conditionalFormatting>
  <conditionalFormatting sqref="C15">
    <cfRule type="expression" dxfId="357" priority="41">
      <formula>AND(ISTEXT(F15)=TRUE,C15=0)</formula>
    </cfRule>
  </conditionalFormatting>
  <conditionalFormatting sqref="B16:B17">
    <cfRule type="expression" dxfId="356" priority="30">
      <formula>AND(ISTEXT(D16)=TRUE,B16=0)</formula>
    </cfRule>
  </conditionalFormatting>
  <conditionalFormatting sqref="F16:F17">
    <cfRule type="expression" dxfId="355" priority="31">
      <formula>D16="Batterielektrisk / hydrogen"</formula>
    </cfRule>
    <cfRule type="expression" dxfId="354" priority="32">
      <formula>AND(ISTEXT(C16)=TRUE,C16&lt;&gt;"Elsykkel",D16&lt;&gt;"Batterielektrisk / Hydrogen",F16=0)</formula>
    </cfRule>
    <cfRule type="expression" dxfId="353" priority="33">
      <formula>C16="Elsykkel"</formula>
    </cfRule>
  </conditionalFormatting>
  <conditionalFormatting sqref="D17:E17 E16 D15:D16">
    <cfRule type="expression" dxfId="352" priority="28">
      <formula>AND(ISTEXT(C15)=TRUE,C15&lt;&gt;"Elsykkel",D15=0)</formula>
    </cfRule>
    <cfRule type="expression" dxfId="351" priority="29">
      <formula>C15="Elsykkel"</formula>
    </cfRule>
  </conditionalFormatting>
  <conditionalFormatting sqref="C16:C17">
    <cfRule type="expression" dxfId="350" priority="34">
      <formula>AND(ISTEXT(F16)=TRUE,C16=0)</formula>
    </cfRule>
  </conditionalFormatting>
  <conditionalFormatting sqref="B18:B19">
    <cfRule type="expression" dxfId="349" priority="23">
      <formula>AND(ISTEXT(D18)=TRUE,B18=0)</formula>
    </cfRule>
  </conditionalFormatting>
  <conditionalFormatting sqref="F18:F19">
    <cfRule type="expression" dxfId="348" priority="24">
      <formula>D18="Batterielektrisk / hydrogen"</formula>
    </cfRule>
    <cfRule type="expression" dxfId="347" priority="25">
      <formula>AND(ISTEXT(C18)=TRUE,C18&lt;&gt;"Elsykkel",D18&lt;&gt;"Batterielektrisk / Hydrogen",F18=0)</formula>
    </cfRule>
    <cfRule type="expression" dxfId="346" priority="26">
      <formula>C18="Elsykkel"</formula>
    </cfRule>
  </conditionalFormatting>
  <conditionalFormatting sqref="D18:E19">
    <cfRule type="expression" dxfId="345" priority="21">
      <formula>AND(ISTEXT(C18)=TRUE,C18&lt;&gt;"Elsykkel",D18=0)</formula>
    </cfRule>
    <cfRule type="expression" dxfId="344" priority="22">
      <formula>C18="Elsykkel"</formula>
    </cfRule>
  </conditionalFormatting>
  <conditionalFormatting sqref="C18:C19">
    <cfRule type="expression" dxfId="343" priority="27">
      <formula>AND(ISTEXT(F18)=TRUE,C18=0)</formula>
    </cfRule>
  </conditionalFormatting>
  <conditionalFormatting sqref="Y12:Y21">
    <cfRule type="expression" dxfId="342" priority="19">
      <formula>X12=0</formula>
    </cfRule>
  </conditionalFormatting>
  <conditionalFormatting sqref="B12">
    <cfRule type="expression" dxfId="341" priority="14">
      <formula>AND(ISTEXT(D12)=TRUE,B12=0)</formula>
    </cfRule>
  </conditionalFormatting>
  <conditionalFormatting sqref="F12">
    <cfRule type="expression" dxfId="340" priority="15">
      <formula>D12="Batterielektrisk / hydrogen"</formula>
    </cfRule>
    <cfRule type="expression" dxfId="339" priority="16">
      <formula>AND(ISTEXT(D12)=TRUE,D12&lt;&gt;"Batterielektrisk / Hydrogen",F12=0)</formula>
    </cfRule>
    <cfRule type="expression" dxfId="338" priority="17">
      <formula>C12="Elsykkel"</formula>
    </cfRule>
  </conditionalFormatting>
  <conditionalFormatting sqref="C12">
    <cfRule type="expression" dxfId="337" priority="18">
      <formula>AND(ISNUMBER(B12)=TRUE,C12=0)</formula>
    </cfRule>
  </conditionalFormatting>
  <conditionalFormatting sqref="E12">
    <cfRule type="expression" dxfId="336" priority="12">
      <formula>D12="Batterielektrisk / hydrogen"</formula>
    </cfRule>
    <cfRule type="expression" dxfId="335" priority="13">
      <formula>AND(ISTEXT(C12)=TRUE,D12&lt;&gt;"Batterielektrisk / hydrogen",E12=0)</formula>
    </cfRule>
  </conditionalFormatting>
  <conditionalFormatting sqref="B13:B14">
    <cfRule type="expression" dxfId="334" priority="7">
      <formula>AND(ISTEXT(D13)=TRUE,B13=0)</formula>
    </cfRule>
  </conditionalFormatting>
  <conditionalFormatting sqref="F13:F14">
    <cfRule type="expression" dxfId="333" priority="8">
      <formula>D13="Batterielektrisk / hydrogen"</formula>
    </cfRule>
    <cfRule type="expression" dxfId="332" priority="9">
      <formula>AND(ISTEXT(D13)=TRUE,D13&lt;&gt;"Batterielektrisk / Hydrogen",F13=0)</formula>
    </cfRule>
    <cfRule type="expression" dxfId="331" priority="10">
      <formula>C13="Elsykkel"</formula>
    </cfRule>
  </conditionalFormatting>
  <conditionalFormatting sqref="D13:D14">
    <cfRule type="expression" dxfId="330" priority="5">
      <formula>AND(ISTEXT(#REF!)=TRUE,#REF!&lt;&gt;"Elsykkel",D13=0)</formula>
    </cfRule>
    <cfRule type="expression" dxfId="329" priority="6">
      <formula>C13="Elsykkel"</formula>
    </cfRule>
  </conditionalFormatting>
  <conditionalFormatting sqref="C13:C14">
    <cfRule type="expression" dxfId="328" priority="11">
      <formula>AND(ISNUMBER(B13)=TRUE,C13=0)</formula>
    </cfRule>
  </conditionalFormatting>
  <conditionalFormatting sqref="E13:E14">
    <cfRule type="expression" dxfId="327" priority="3">
      <formula>D13="Batterielektrisk / hydrogen"</formula>
    </cfRule>
    <cfRule type="expression" dxfId="326" priority="4">
      <formula>AND(ISTEXT(C13)=TRUE,D13&lt;&gt;"Batterielektrisk / hydrogen",E13=0)</formula>
    </cfRule>
  </conditionalFormatting>
  <conditionalFormatting sqref="D12">
    <cfRule type="expression" dxfId="325" priority="2">
      <formula>AND(ISTEXT(C12)=TRUE,D12=0)</formula>
    </cfRule>
  </conditionalFormatting>
  <conditionalFormatting sqref="C5:D5">
    <cfRule type="containsText" dxfId="324" priority="1" operator="containsText" text="(Skriv inn navn på leverandør her)">
      <formula>NOT(ISERROR(SEARCH("(Skriv inn navn på leverandør her)",C5)))</formula>
    </cfRule>
  </conditionalFormatting>
  <dataValidations count="1">
    <dataValidation allowBlank="1" showInputMessage="1" showErrorMessage="1" errorTitle="Velg fra rullegardinmeny" error="Det er ikke tillatt å skrive inn egne verdier. Benytt kommentarfelt ved behov." sqref="B12:G21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08" customWidth="1"/>
    <col min="2" max="2" width="20.88671875" style="108" customWidth="1"/>
    <col min="3" max="3" width="20" style="108" customWidth="1"/>
    <col min="4" max="4" width="26.5546875" style="108" customWidth="1"/>
    <col min="5" max="6" width="20" style="108" customWidth="1"/>
    <col min="7" max="7" width="63" style="108" customWidth="1"/>
    <col min="8" max="8" width="37.5546875" style="108" customWidth="1"/>
    <col min="9" max="9" width="11" style="108" customWidth="1"/>
    <col min="10" max="15" width="3.33203125" style="108" customWidth="1"/>
    <col min="16" max="16" width="7.44140625" style="108" customWidth="1"/>
    <col min="17" max="17" width="11.109375" style="108" customWidth="1"/>
    <col min="18" max="18" width="18.5546875" style="70" customWidth="1"/>
    <col min="19" max="19" width="2.33203125" style="108" customWidth="1"/>
    <col min="20" max="20" width="18.33203125" style="108" customWidth="1"/>
    <col min="21" max="21" width="28.44140625" style="108" customWidth="1"/>
    <col min="22" max="22" width="13.109375" style="70" customWidth="1"/>
    <col min="23" max="23" width="2.33203125" style="108" customWidth="1"/>
    <col min="24" max="25" width="13.5546875" style="108" customWidth="1"/>
    <col min="26" max="26" width="2.33203125" style="108" customWidth="1"/>
    <col min="27" max="27" width="11.33203125" style="108" customWidth="1"/>
    <col min="28" max="28" width="14.5546875" style="70" customWidth="1"/>
    <col min="29" max="29" width="2.33203125" style="108" customWidth="1"/>
    <col min="30" max="30" width="20.6640625" style="70" customWidth="1"/>
    <col min="31" max="31" width="2.33203125" style="108" customWidth="1"/>
    <col min="32" max="16384" width="11.44140625" style="108"/>
  </cols>
  <sheetData>
    <row r="1" spans="1:32" s="40" customFormat="1" ht="17.399999999999999" customHeight="1" x14ac:dyDescent="0.3">
      <c r="A1" s="38"/>
      <c r="B1" s="38" t="s">
        <v>58</v>
      </c>
      <c r="C1" s="38"/>
      <c r="D1" s="38"/>
      <c r="E1" s="38"/>
      <c r="F1" s="38"/>
      <c r="G1" s="38"/>
      <c r="H1" s="38"/>
      <c r="I1" s="38"/>
      <c r="J1" s="38" t="s">
        <v>58</v>
      </c>
      <c r="K1" s="38"/>
      <c r="L1" s="38"/>
      <c r="M1" s="38"/>
      <c r="N1" s="38"/>
      <c r="O1" s="38"/>
      <c r="P1" s="38"/>
      <c r="Q1" s="38"/>
      <c r="R1" s="39"/>
      <c r="S1" s="38"/>
      <c r="T1" s="38"/>
      <c r="U1" s="38"/>
      <c r="V1" s="39"/>
      <c r="W1" s="38"/>
      <c r="X1" s="38"/>
      <c r="Y1" s="38"/>
      <c r="Z1" s="38"/>
      <c r="AA1" s="38"/>
      <c r="AB1" s="39"/>
      <c r="AC1" s="38"/>
      <c r="AD1" s="39"/>
      <c r="AE1" s="38"/>
      <c r="AF1" s="38"/>
    </row>
    <row r="3" spans="1:32" ht="30" customHeight="1" x14ac:dyDescent="0.4">
      <c r="B3" s="138" t="s">
        <v>7</v>
      </c>
      <c r="C3" s="138"/>
      <c r="D3" s="138"/>
      <c r="E3" s="138"/>
      <c r="F3" s="138"/>
      <c r="G3" s="138"/>
      <c r="H3" s="96"/>
      <c r="I3" s="103"/>
    </row>
    <row r="4" spans="1:32" ht="17.399999999999999" customHeight="1" x14ac:dyDescent="0.4">
      <c r="B4" s="110"/>
      <c r="C4" s="110"/>
      <c r="D4" s="109"/>
      <c r="E4" s="126"/>
      <c r="F4" s="126"/>
      <c r="G4" s="126"/>
      <c r="H4" s="96"/>
      <c r="J4" s="68" t="s">
        <v>27</v>
      </c>
      <c r="K4" s="71"/>
      <c r="L4" s="71"/>
      <c r="M4" s="71"/>
    </row>
    <row r="5" spans="1:32" s="1" customFormat="1" ht="30" customHeight="1" x14ac:dyDescent="0.45">
      <c r="B5" s="37" t="s">
        <v>33</v>
      </c>
      <c r="C5" s="139" t="s">
        <v>9</v>
      </c>
      <c r="D5" s="140"/>
      <c r="E5" s="2"/>
      <c r="G5" s="2"/>
      <c r="H5" s="3"/>
      <c r="J5" s="67" t="s">
        <v>29</v>
      </c>
      <c r="K5" s="71"/>
      <c r="L5" s="71"/>
      <c r="M5" s="71"/>
      <c r="R5" s="16"/>
      <c r="V5" s="16"/>
      <c r="AB5" s="16"/>
      <c r="AD5" s="16"/>
    </row>
    <row r="6" spans="1:32" ht="17.399999999999999" customHeight="1" x14ac:dyDescent="0.4">
      <c r="B6" s="95"/>
      <c r="C6" s="95"/>
      <c r="D6" s="95"/>
      <c r="E6" s="95"/>
      <c r="F6" s="95"/>
      <c r="G6" s="95"/>
      <c r="H6" s="95"/>
      <c r="I6" s="104"/>
      <c r="J6" s="94"/>
      <c r="R6" s="108"/>
      <c r="S6" s="70"/>
      <c r="V6" s="108"/>
      <c r="W6" s="70"/>
      <c r="X6" s="70"/>
      <c r="Y6" s="70"/>
      <c r="Z6" s="70"/>
      <c r="AB6" s="108"/>
      <c r="AC6" s="70"/>
      <c r="AD6" s="108"/>
      <c r="AE6" s="70"/>
    </row>
    <row r="7" spans="1:32" ht="17.399999999999999" customHeight="1" x14ac:dyDescent="0.4">
      <c r="B7" s="51" t="s">
        <v>8</v>
      </c>
      <c r="C7" s="95"/>
      <c r="D7" s="95"/>
      <c r="E7" s="95"/>
      <c r="F7" s="95"/>
      <c r="G7" s="95"/>
      <c r="H7" s="95"/>
      <c r="I7" s="104"/>
      <c r="J7" s="94"/>
      <c r="R7" s="108"/>
      <c r="S7" s="70"/>
      <c r="V7" s="108"/>
      <c r="W7" s="70"/>
      <c r="X7" s="70"/>
      <c r="Y7" s="70"/>
      <c r="Z7" s="70"/>
      <c r="AB7" s="108"/>
      <c r="AC7" s="70"/>
      <c r="AD7" s="108"/>
      <c r="AE7" s="70"/>
    </row>
    <row r="8" spans="1:32" ht="17.399999999999999" customHeight="1" x14ac:dyDescent="0.4">
      <c r="B8" s="51" t="s">
        <v>52</v>
      </c>
      <c r="C8" s="95"/>
      <c r="D8" s="95"/>
      <c r="E8" s="95"/>
      <c r="F8" s="95"/>
      <c r="G8" s="95"/>
      <c r="H8" s="95"/>
      <c r="I8" s="104"/>
      <c r="J8" s="136" t="s">
        <v>26</v>
      </c>
      <c r="K8" s="136"/>
      <c r="L8" s="136"/>
      <c r="M8" s="136"/>
      <c r="N8" s="136"/>
      <c r="O8" s="136"/>
      <c r="P8" s="136"/>
      <c r="R8" s="108"/>
      <c r="S8" s="70"/>
      <c r="V8" s="108"/>
      <c r="W8" s="70"/>
      <c r="X8" s="70"/>
      <c r="Y8" s="70"/>
      <c r="Z8" s="70"/>
      <c r="AB8" s="108"/>
      <c r="AC8" s="70"/>
      <c r="AD8" s="108"/>
      <c r="AE8" s="70"/>
    </row>
    <row r="9" spans="1:32" ht="17.399999999999999" customHeight="1" x14ac:dyDescent="0.4">
      <c r="B9" s="95"/>
      <c r="C9" s="95"/>
      <c r="D9" s="95"/>
      <c r="E9" s="95"/>
      <c r="F9" s="95"/>
      <c r="G9" s="95"/>
      <c r="H9" s="95"/>
      <c r="I9" s="104"/>
      <c r="J9" s="136"/>
      <c r="K9" s="136"/>
      <c r="L9" s="136"/>
      <c r="M9" s="136"/>
      <c r="N9" s="136"/>
      <c r="O9" s="136"/>
      <c r="P9" s="136"/>
      <c r="R9" s="108"/>
      <c r="S9" s="70"/>
      <c r="V9" s="108"/>
      <c r="W9" s="70"/>
      <c r="X9" s="70"/>
      <c r="Y9" s="70"/>
      <c r="Z9" s="70"/>
      <c r="AB9" s="108"/>
      <c r="AC9" s="70"/>
      <c r="AD9" s="108"/>
      <c r="AE9" s="70"/>
    </row>
    <row r="10" spans="1:32" ht="17.399999999999999" customHeight="1" x14ac:dyDescent="0.4">
      <c r="B10" s="93">
        <v>1</v>
      </c>
      <c r="C10" s="93">
        <v>2</v>
      </c>
      <c r="D10" s="93">
        <v>3</v>
      </c>
      <c r="E10" s="93">
        <v>4</v>
      </c>
      <c r="F10" s="93">
        <v>5</v>
      </c>
      <c r="G10" s="93">
        <v>6</v>
      </c>
      <c r="H10" s="93">
        <v>7</v>
      </c>
      <c r="I10" s="104"/>
      <c r="J10" s="137"/>
      <c r="K10" s="137"/>
      <c r="L10" s="137"/>
      <c r="M10" s="137"/>
      <c r="N10" s="137"/>
      <c r="O10" s="137"/>
      <c r="P10" s="137"/>
      <c r="R10" s="93">
        <v>1</v>
      </c>
      <c r="S10" s="17"/>
      <c r="T10" s="93">
        <v>2</v>
      </c>
      <c r="U10" s="93">
        <v>3</v>
      </c>
      <c r="V10" s="93"/>
      <c r="W10" s="17"/>
      <c r="X10" s="17">
        <v>4</v>
      </c>
      <c r="Y10" s="17"/>
      <c r="Z10" s="17"/>
      <c r="AA10" s="93">
        <v>5</v>
      </c>
      <c r="AB10" s="93"/>
      <c r="AC10" s="17"/>
      <c r="AD10" s="93"/>
      <c r="AE10" s="17"/>
      <c r="AF10" s="93"/>
    </row>
    <row r="11" spans="1:32" ht="48" customHeight="1" x14ac:dyDescent="0.4">
      <c r="B11" s="97" t="s">
        <v>1</v>
      </c>
      <c r="C11" s="98" t="s">
        <v>3</v>
      </c>
      <c r="D11" s="98" t="s">
        <v>4</v>
      </c>
      <c r="E11" s="98" t="s">
        <v>41</v>
      </c>
      <c r="F11" s="98" t="s">
        <v>5</v>
      </c>
      <c r="G11" s="99" t="s">
        <v>42</v>
      </c>
      <c r="H11" s="99" t="s">
        <v>2</v>
      </c>
      <c r="I11" s="104"/>
      <c r="J11" s="141" t="s">
        <v>59</v>
      </c>
      <c r="K11" s="142"/>
      <c r="L11" s="142"/>
      <c r="M11" s="142"/>
      <c r="N11" s="142"/>
      <c r="O11" s="142"/>
      <c r="P11" s="143"/>
      <c r="R11" s="97" t="s">
        <v>1</v>
      </c>
      <c r="S11" s="18"/>
      <c r="T11" s="97" t="s">
        <v>3</v>
      </c>
      <c r="U11" s="97" t="s">
        <v>4</v>
      </c>
      <c r="V11" s="29" t="s">
        <v>18</v>
      </c>
      <c r="W11" s="18"/>
      <c r="X11" s="97" t="s">
        <v>43</v>
      </c>
      <c r="Y11" s="29" t="s">
        <v>44</v>
      </c>
      <c r="Z11" s="18"/>
      <c r="AA11" s="97" t="s">
        <v>15</v>
      </c>
      <c r="AB11" s="29" t="s">
        <v>17</v>
      </c>
      <c r="AC11" s="18"/>
      <c r="AD11" s="29" t="s">
        <v>50</v>
      </c>
      <c r="AE11" s="18"/>
      <c r="AF11" s="29" t="s">
        <v>28</v>
      </c>
    </row>
    <row r="12" spans="1:32" ht="17.399999999999999" customHeight="1" x14ac:dyDescent="0.4">
      <c r="B12" s="100"/>
      <c r="C12" s="100"/>
      <c r="D12" s="100"/>
      <c r="E12" s="102"/>
      <c r="F12" s="102"/>
      <c r="G12" s="107"/>
      <c r="H12" s="106"/>
      <c r="I12" s="105" t="s">
        <v>0</v>
      </c>
      <c r="J12" s="48">
        <f>IF(B12&gt;0,1,0)</f>
        <v>0</v>
      </c>
      <c r="K12" s="48">
        <f>IF(C12=0,0,1)</f>
        <v>0</v>
      </c>
      <c r="L12" s="48">
        <f>IF(D12=0,0,1)</f>
        <v>0</v>
      </c>
      <c r="M12" s="48">
        <f>IF(D12="Batterielektrisk / hydrogen",1,IF(E12=0,0,1))</f>
        <v>0</v>
      </c>
      <c r="N12" s="48">
        <f>IF(D12="Batterielektrisk / hydrogen",1,IF(F12=0,0,1))</f>
        <v>0</v>
      </c>
      <c r="O12" s="49">
        <f>SUM(J12:N12)</f>
        <v>0</v>
      </c>
      <c r="P12" s="50">
        <f>IF(O12=5,"OK",IF(O12=0,0,"FEIL"))</f>
        <v>0</v>
      </c>
      <c r="R12" s="100">
        <f t="shared" ref="R12:R21" si="0">B12</f>
        <v>0</v>
      </c>
      <c r="S12" s="20"/>
      <c r="T12" s="100">
        <f t="shared" ref="T12:T21" si="1">C12</f>
        <v>0</v>
      </c>
      <c r="U12" s="100">
        <f t="shared" ref="U12:U21" si="2">D12</f>
        <v>0</v>
      </c>
      <c r="V12" s="72">
        <f>IF(T12="Elsykkel",10,VLOOKUP(U12,Inndata!$B$5:$D$9,3,FALSE))</f>
        <v>0</v>
      </c>
      <c r="W12" s="19"/>
      <c r="X12" s="100">
        <f>E12</f>
        <v>0</v>
      </c>
      <c r="Y12" s="127">
        <f>VLOOKUP(X12,Inndata!$F$5:$H$10,3,FALSE)</f>
        <v>0</v>
      </c>
      <c r="Z12" s="19"/>
      <c r="AA12" s="100">
        <f t="shared" ref="AA12:AA21" si="3">F12</f>
        <v>0</v>
      </c>
      <c r="AB12" s="100">
        <f>IF(AA12=0,0,IF(AA12="Nei",0,1))</f>
        <v>0</v>
      </c>
      <c r="AC12" s="19"/>
      <c r="AD12" s="87">
        <f>IF(V12+AB12&gt;10,10,V12+Y12+AB12)</f>
        <v>0</v>
      </c>
      <c r="AE12" s="19"/>
      <c r="AF12" s="89">
        <f>R12*AD12</f>
        <v>0</v>
      </c>
    </row>
    <row r="13" spans="1:32" ht="17.399999999999999" customHeight="1" x14ac:dyDescent="0.4">
      <c r="B13" s="111"/>
      <c r="C13" s="111"/>
      <c r="D13" s="111"/>
      <c r="E13" s="113"/>
      <c r="F13" s="113"/>
      <c r="G13" s="114"/>
      <c r="H13" s="112"/>
      <c r="I13" s="105" t="s">
        <v>0</v>
      </c>
      <c r="J13" s="48">
        <f t="shared" ref="J13:J21" si="4">IF(B13&gt;0,1,0)</f>
        <v>0</v>
      </c>
      <c r="K13" s="48">
        <f t="shared" ref="K13:L21" si="5">IF(C13=0,0,1)</f>
        <v>0</v>
      </c>
      <c r="L13" s="48">
        <f t="shared" si="5"/>
        <v>0</v>
      </c>
      <c r="M13" s="48">
        <f t="shared" ref="M13:M21" si="6">IF(D13="Batterielektrisk / hydrogen",1,IF(E13=0,0,1))</f>
        <v>0</v>
      </c>
      <c r="N13" s="48">
        <f t="shared" ref="N13:N21" si="7">IF(D13="Batterielektrisk / hydrogen",1,IF(F13=0,0,1))</f>
        <v>0</v>
      </c>
      <c r="O13" s="49">
        <f t="shared" ref="O13:O21" si="8">SUM(J13:N13)</f>
        <v>0</v>
      </c>
      <c r="P13" s="50">
        <f t="shared" ref="P13:P21" si="9">IF(O13=5,"OK",IF(O13=0,0,"FEIL"))</f>
        <v>0</v>
      </c>
      <c r="R13" s="111">
        <f t="shared" si="0"/>
        <v>0</v>
      </c>
      <c r="S13" s="19"/>
      <c r="T13" s="111">
        <f t="shared" si="1"/>
        <v>0</v>
      </c>
      <c r="U13" s="111">
        <f t="shared" si="2"/>
        <v>0</v>
      </c>
      <c r="V13" s="111">
        <f>IF(T13="Elsykkel",10,VLOOKUP(U13,Inndata!$B$5:$D$9,3,FALSE))</f>
        <v>0</v>
      </c>
      <c r="W13" s="19"/>
      <c r="X13" s="111">
        <f>E13</f>
        <v>0</v>
      </c>
      <c r="Y13" s="128">
        <f>VLOOKUP(X13,Inndata!$F$5:$H$10,3,FALSE)</f>
        <v>0</v>
      </c>
      <c r="Z13" s="19"/>
      <c r="AA13" s="111">
        <f t="shared" si="3"/>
        <v>0</v>
      </c>
      <c r="AB13" s="111">
        <f t="shared" ref="AB13:AB21" si="10">IF(AA13=0,0,IF(AA13="Nei",0,1))</f>
        <v>0</v>
      </c>
      <c r="AC13" s="19"/>
      <c r="AD13" s="88">
        <f t="shared" ref="AD13:AD21" si="11">IF(V13+AB13&gt;10,10,V13+Y13+AB13)</f>
        <v>0</v>
      </c>
      <c r="AE13" s="19"/>
      <c r="AF13" s="89">
        <f t="shared" ref="AF13:AF21" si="12">R13*AD13</f>
        <v>0</v>
      </c>
    </row>
    <row r="14" spans="1:32" ht="17.399999999999999" customHeight="1" x14ac:dyDescent="0.4">
      <c r="B14" s="100"/>
      <c r="C14" s="100"/>
      <c r="D14" s="100"/>
      <c r="E14" s="102"/>
      <c r="F14" s="102"/>
      <c r="G14" s="107"/>
      <c r="H14" s="92"/>
      <c r="I14" s="105" t="s">
        <v>0</v>
      </c>
      <c r="J14" s="48">
        <f t="shared" si="4"/>
        <v>0</v>
      </c>
      <c r="K14" s="48">
        <f t="shared" si="5"/>
        <v>0</v>
      </c>
      <c r="L14" s="48">
        <f t="shared" si="5"/>
        <v>0</v>
      </c>
      <c r="M14" s="48">
        <f t="shared" si="6"/>
        <v>0</v>
      </c>
      <c r="N14" s="48">
        <f t="shared" si="7"/>
        <v>0</v>
      </c>
      <c r="O14" s="49">
        <f t="shared" si="8"/>
        <v>0</v>
      </c>
      <c r="P14" s="50">
        <f t="shared" si="9"/>
        <v>0</v>
      </c>
      <c r="R14" s="100">
        <f t="shared" si="0"/>
        <v>0</v>
      </c>
      <c r="S14" s="19"/>
      <c r="T14" s="100">
        <f t="shared" si="1"/>
        <v>0</v>
      </c>
      <c r="U14" s="100">
        <f t="shared" si="2"/>
        <v>0</v>
      </c>
      <c r="V14" s="72">
        <f>IF(T14="Elsykkel",10,VLOOKUP(U14,Inndata!$B$5:$D$9,3,FALSE))</f>
        <v>0</v>
      </c>
      <c r="W14" s="19"/>
      <c r="X14" s="100">
        <f t="shared" ref="X14:X21" si="13">E14</f>
        <v>0</v>
      </c>
      <c r="Y14" s="127">
        <f>VLOOKUP(X14,Inndata!$F$5:$H$10,3,FALSE)</f>
        <v>0</v>
      </c>
      <c r="Z14" s="19"/>
      <c r="AA14" s="100">
        <f t="shared" si="3"/>
        <v>0</v>
      </c>
      <c r="AB14" s="100">
        <f t="shared" si="10"/>
        <v>0</v>
      </c>
      <c r="AC14" s="19"/>
      <c r="AD14" s="87">
        <f t="shared" si="11"/>
        <v>0</v>
      </c>
      <c r="AE14" s="19"/>
      <c r="AF14" s="89">
        <f t="shared" si="12"/>
        <v>0</v>
      </c>
    </row>
    <row r="15" spans="1:32" ht="17.399999999999999" customHeight="1" x14ac:dyDescent="0.4">
      <c r="B15" s="111"/>
      <c r="C15" s="111"/>
      <c r="D15" s="111"/>
      <c r="E15" s="113"/>
      <c r="F15" s="113"/>
      <c r="G15" s="114"/>
      <c r="H15" s="112"/>
      <c r="I15" s="105" t="s">
        <v>0</v>
      </c>
      <c r="J15" s="48">
        <f t="shared" si="4"/>
        <v>0</v>
      </c>
      <c r="K15" s="48">
        <f t="shared" si="5"/>
        <v>0</v>
      </c>
      <c r="L15" s="48">
        <f t="shared" si="5"/>
        <v>0</v>
      </c>
      <c r="M15" s="48">
        <f t="shared" si="6"/>
        <v>0</v>
      </c>
      <c r="N15" s="48">
        <f t="shared" si="7"/>
        <v>0</v>
      </c>
      <c r="O15" s="49">
        <f t="shared" si="8"/>
        <v>0</v>
      </c>
      <c r="P15" s="50">
        <f t="shared" si="9"/>
        <v>0</v>
      </c>
      <c r="R15" s="111">
        <f t="shared" si="0"/>
        <v>0</v>
      </c>
      <c r="S15" s="19"/>
      <c r="T15" s="111">
        <f t="shared" si="1"/>
        <v>0</v>
      </c>
      <c r="U15" s="111">
        <f t="shared" si="2"/>
        <v>0</v>
      </c>
      <c r="V15" s="111">
        <f>IF(T15="Elsykkel",10,VLOOKUP(U15,Inndata!$B$5:$D$9,3,FALSE))</f>
        <v>0</v>
      </c>
      <c r="W15" s="19"/>
      <c r="X15" s="111">
        <f t="shared" si="13"/>
        <v>0</v>
      </c>
      <c r="Y15" s="128">
        <f>VLOOKUP(X15,Inndata!$F$5:$H$10,3,FALSE)</f>
        <v>0</v>
      </c>
      <c r="Z15" s="19"/>
      <c r="AA15" s="111">
        <f t="shared" si="3"/>
        <v>0</v>
      </c>
      <c r="AB15" s="111">
        <f t="shared" si="10"/>
        <v>0</v>
      </c>
      <c r="AC15" s="19"/>
      <c r="AD15" s="88">
        <f t="shared" si="11"/>
        <v>0</v>
      </c>
      <c r="AE15" s="19"/>
      <c r="AF15" s="89">
        <f t="shared" si="12"/>
        <v>0</v>
      </c>
    </row>
    <row r="16" spans="1:32" ht="17.399999999999999" customHeight="1" x14ac:dyDescent="0.4">
      <c r="B16" s="72"/>
      <c r="C16" s="72"/>
      <c r="D16" s="72"/>
      <c r="E16" s="91"/>
      <c r="F16" s="91"/>
      <c r="G16" s="90"/>
      <c r="H16" s="92"/>
      <c r="I16" s="115" t="s">
        <v>0</v>
      </c>
      <c r="J16" s="48">
        <f t="shared" si="4"/>
        <v>0</v>
      </c>
      <c r="K16" s="48">
        <f t="shared" si="5"/>
        <v>0</v>
      </c>
      <c r="L16" s="48">
        <f t="shared" si="5"/>
        <v>0</v>
      </c>
      <c r="M16" s="48">
        <f t="shared" si="6"/>
        <v>0</v>
      </c>
      <c r="N16" s="48">
        <f t="shared" si="7"/>
        <v>0</v>
      </c>
      <c r="O16" s="49">
        <f t="shared" si="8"/>
        <v>0</v>
      </c>
      <c r="P16" s="50">
        <f t="shared" si="9"/>
        <v>0</v>
      </c>
      <c r="R16" s="100">
        <f t="shared" si="0"/>
        <v>0</v>
      </c>
      <c r="S16" s="19"/>
      <c r="T16" s="100">
        <f t="shared" si="1"/>
        <v>0</v>
      </c>
      <c r="U16" s="100">
        <f t="shared" si="2"/>
        <v>0</v>
      </c>
      <c r="V16" s="72">
        <f>IF(T16="Elsykkel",10,VLOOKUP(U16,Inndata!$B$5:$D$9,3,FALSE))</f>
        <v>0</v>
      </c>
      <c r="W16" s="19"/>
      <c r="X16" s="100">
        <f t="shared" si="13"/>
        <v>0</v>
      </c>
      <c r="Y16" s="127">
        <f>VLOOKUP(X16,Inndata!$F$5:$H$10,3,FALSE)</f>
        <v>0</v>
      </c>
      <c r="Z16" s="19"/>
      <c r="AA16" s="100">
        <f t="shared" si="3"/>
        <v>0</v>
      </c>
      <c r="AB16" s="100">
        <f t="shared" si="10"/>
        <v>0</v>
      </c>
      <c r="AC16" s="19"/>
      <c r="AD16" s="87">
        <f t="shared" si="11"/>
        <v>0</v>
      </c>
      <c r="AE16" s="19"/>
      <c r="AF16" s="89">
        <f t="shared" si="12"/>
        <v>0</v>
      </c>
    </row>
    <row r="17" spans="2:32" ht="17.399999999999999" customHeight="1" x14ac:dyDescent="0.4">
      <c r="B17" s="111"/>
      <c r="C17" s="111"/>
      <c r="D17" s="111"/>
      <c r="E17" s="113"/>
      <c r="F17" s="113"/>
      <c r="G17" s="114"/>
      <c r="H17" s="112"/>
      <c r="I17" s="105" t="s">
        <v>0</v>
      </c>
      <c r="J17" s="48">
        <f t="shared" si="4"/>
        <v>0</v>
      </c>
      <c r="K17" s="48">
        <f t="shared" si="5"/>
        <v>0</v>
      </c>
      <c r="L17" s="48">
        <f t="shared" si="5"/>
        <v>0</v>
      </c>
      <c r="M17" s="48">
        <f t="shared" si="6"/>
        <v>0</v>
      </c>
      <c r="N17" s="48">
        <f t="shared" si="7"/>
        <v>0</v>
      </c>
      <c r="O17" s="49">
        <f t="shared" si="8"/>
        <v>0</v>
      </c>
      <c r="P17" s="50">
        <f t="shared" si="9"/>
        <v>0</v>
      </c>
      <c r="R17" s="111">
        <f t="shared" si="0"/>
        <v>0</v>
      </c>
      <c r="S17" s="19"/>
      <c r="T17" s="111">
        <f t="shared" si="1"/>
        <v>0</v>
      </c>
      <c r="U17" s="111">
        <f t="shared" si="2"/>
        <v>0</v>
      </c>
      <c r="V17" s="111">
        <f>IF(T17="Elsykkel",10,VLOOKUP(U17,Inndata!$B$5:$D$9,3,FALSE))</f>
        <v>0</v>
      </c>
      <c r="W17" s="19"/>
      <c r="X17" s="111">
        <f t="shared" si="13"/>
        <v>0</v>
      </c>
      <c r="Y17" s="128">
        <f>VLOOKUP(X17,Inndata!$F$5:$H$10,3,FALSE)</f>
        <v>0</v>
      </c>
      <c r="Z17" s="19"/>
      <c r="AA17" s="111">
        <f t="shared" si="3"/>
        <v>0</v>
      </c>
      <c r="AB17" s="111">
        <f t="shared" si="10"/>
        <v>0</v>
      </c>
      <c r="AC17" s="19"/>
      <c r="AD17" s="88">
        <f t="shared" si="11"/>
        <v>0</v>
      </c>
      <c r="AE17" s="19"/>
      <c r="AF17" s="89">
        <f t="shared" si="12"/>
        <v>0</v>
      </c>
    </row>
    <row r="18" spans="2:32" ht="17.399999999999999" customHeight="1" x14ac:dyDescent="0.4">
      <c r="B18" s="72"/>
      <c r="C18" s="72"/>
      <c r="D18" s="72"/>
      <c r="E18" s="91"/>
      <c r="F18" s="91"/>
      <c r="G18" s="90"/>
      <c r="H18" s="92"/>
      <c r="I18" s="105" t="s">
        <v>0</v>
      </c>
      <c r="J18" s="48">
        <f t="shared" si="4"/>
        <v>0</v>
      </c>
      <c r="K18" s="48">
        <f t="shared" si="5"/>
        <v>0</v>
      </c>
      <c r="L18" s="48">
        <f t="shared" si="5"/>
        <v>0</v>
      </c>
      <c r="M18" s="48">
        <f t="shared" si="6"/>
        <v>0</v>
      </c>
      <c r="N18" s="48">
        <f t="shared" si="7"/>
        <v>0</v>
      </c>
      <c r="O18" s="49">
        <f t="shared" si="8"/>
        <v>0</v>
      </c>
      <c r="P18" s="50">
        <f t="shared" si="9"/>
        <v>0</v>
      </c>
      <c r="R18" s="100">
        <f t="shared" si="0"/>
        <v>0</v>
      </c>
      <c r="S18" s="19"/>
      <c r="T18" s="100">
        <f t="shared" si="1"/>
        <v>0</v>
      </c>
      <c r="U18" s="100">
        <f t="shared" si="2"/>
        <v>0</v>
      </c>
      <c r="V18" s="100">
        <f>IF(T18="Elsykkel",10,VLOOKUP(U18,Inndata!$B$5:$D$9,3,FALSE))</f>
        <v>0</v>
      </c>
      <c r="W18" s="19"/>
      <c r="X18" s="100">
        <f t="shared" si="13"/>
        <v>0</v>
      </c>
      <c r="Y18" s="127">
        <f>VLOOKUP(X18,Inndata!$F$5:$H$10,3,FALSE)</f>
        <v>0</v>
      </c>
      <c r="Z18" s="19"/>
      <c r="AA18" s="100">
        <f t="shared" si="3"/>
        <v>0</v>
      </c>
      <c r="AB18" s="100">
        <f t="shared" si="10"/>
        <v>0</v>
      </c>
      <c r="AC18" s="19"/>
      <c r="AD18" s="87">
        <f t="shared" si="11"/>
        <v>0</v>
      </c>
      <c r="AE18" s="19"/>
      <c r="AF18" s="89">
        <f t="shared" si="12"/>
        <v>0</v>
      </c>
    </row>
    <row r="19" spans="2:32" ht="17.399999999999999" customHeight="1" x14ac:dyDescent="0.4">
      <c r="B19" s="111"/>
      <c r="C19" s="111"/>
      <c r="D19" s="111"/>
      <c r="E19" s="113"/>
      <c r="F19" s="113"/>
      <c r="G19" s="114"/>
      <c r="H19" s="112"/>
      <c r="I19" s="105" t="s">
        <v>0</v>
      </c>
      <c r="J19" s="48">
        <f t="shared" si="4"/>
        <v>0</v>
      </c>
      <c r="K19" s="48">
        <f t="shared" si="5"/>
        <v>0</v>
      </c>
      <c r="L19" s="48">
        <f t="shared" si="5"/>
        <v>0</v>
      </c>
      <c r="M19" s="48">
        <f t="shared" si="6"/>
        <v>0</v>
      </c>
      <c r="N19" s="48">
        <f t="shared" si="7"/>
        <v>0</v>
      </c>
      <c r="O19" s="49">
        <f t="shared" si="8"/>
        <v>0</v>
      </c>
      <c r="P19" s="50">
        <f t="shared" si="9"/>
        <v>0</v>
      </c>
      <c r="R19" s="111">
        <f t="shared" si="0"/>
        <v>0</v>
      </c>
      <c r="S19" s="19"/>
      <c r="T19" s="111">
        <f t="shared" si="1"/>
        <v>0</v>
      </c>
      <c r="U19" s="111">
        <f t="shared" si="2"/>
        <v>0</v>
      </c>
      <c r="V19" s="111">
        <f>IF(T19="Elsykkel",10,VLOOKUP(U19,Inndata!$B$5:$D$9,3,FALSE))</f>
        <v>0</v>
      </c>
      <c r="W19" s="19"/>
      <c r="X19" s="111">
        <f t="shared" si="13"/>
        <v>0</v>
      </c>
      <c r="Y19" s="128">
        <f>VLOOKUP(X19,Inndata!$F$5:$H$10,3,FALSE)</f>
        <v>0</v>
      </c>
      <c r="Z19" s="19"/>
      <c r="AA19" s="111">
        <f t="shared" si="3"/>
        <v>0</v>
      </c>
      <c r="AB19" s="111">
        <f t="shared" si="10"/>
        <v>0</v>
      </c>
      <c r="AC19" s="19"/>
      <c r="AD19" s="88">
        <f t="shared" si="11"/>
        <v>0</v>
      </c>
      <c r="AE19" s="19"/>
      <c r="AF19" s="89">
        <f t="shared" si="12"/>
        <v>0</v>
      </c>
    </row>
    <row r="20" spans="2:32" ht="17.399999999999999" customHeight="1" x14ac:dyDescent="0.4">
      <c r="B20" s="72"/>
      <c r="C20" s="72"/>
      <c r="D20" s="72"/>
      <c r="E20" s="91"/>
      <c r="F20" s="91"/>
      <c r="G20" s="90"/>
      <c r="H20" s="92"/>
      <c r="I20" s="105" t="s">
        <v>0</v>
      </c>
      <c r="J20" s="48">
        <f t="shared" si="4"/>
        <v>0</v>
      </c>
      <c r="K20" s="48">
        <f t="shared" si="5"/>
        <v>0</v>
      </c>
      <c r="L20" s="48">
        <f t="shared" si="5"/>
        <v>0</v>
      </c>
      <c r="M20" s="48">
        <f t="shared" si="6"/>
        <v>0</v>
      </c>
      <c r="N20" s="48">
        <f t="shared" si="7"/>
        <v>0</v>
      </c>
      <c r="O20" s="49">
        <f t="shared" si="8"/>
        <v>0</v>
      </c>
      <c r="P20" s="50">
        <f t="shared" si="9"/>
        <v>0</v>
      </c>
      <c r="R20" s="100">
        <f t="shared" si="0"/>
        <v>0</v>
      </c>
      <c r="S20" s="19"/>
      <c r="T20" s="100">
        <f t="shared" si="1"/>
        <v>0</v>
      </c>
      <c r="U20" s="100">
        <f t="shared" si="2"/>
        <v>0</v>
      </c>
      <c r="V20" s="100">
        <f>IF(T20="Elsykkel",10,VLOOKUP(U20,Inndata!$B$5:$D$9,3,FALSE))</f>
        <v>0</v>
      </c>
      <c r="W20" s="19"/>
      <c r="X20" s="100">
        <f t="shared" si="13"/>
        <v>0</v>
      </c>
      <c r="Y20" s="127">
        <f>VLOOKUP(X20,Inndata!$F$5:$H$10,3,FALSE)</f>
        <v>0</v>
      </c>
      <c r="Z20" s="19"/>
      <c r="AA20" s="100">
        <f t="shared" si="3"/>
        <v>0</v>
      </c>
      <c r="AB20" s="100">
        <f t="shared" si="10"/>
        <v>0</v>
      </c>
      <c r="AC20" s="19"/>
      <c r="AD20" s="87">
        <f t="shared" si="11"/>
        <v>0</v>
      </c>
      <c r="AE20" s="19"/>
      <c r="AF20" s="89">
        <f t="shared" si="12"/>
        <v>0</v>
      </c>
    </row>
    <row r="21" spans="2:32" ht="17.399999999999999" customHeight="1" x14ac:dyDescent="0.4">
      <c r="B21" s="111"/>
      <c r="C21" s="111"/>
      <c r="D21" s="111"/>
      <c r="E21" s="113"/>
      <c r="F21" s="113"/>
      <c r="G21" s="114"/>
      <c r="H21" s="112"/>
      <c r="I21" s="105" t="s">
        <v>0</v>
      </c>
      <c r="J21" s="48">
        <f t="shared" si="4"/>
        <v>0</v>
      </c>
      <c r="K21" s="48">
        <f t="shared" si="5"/>
        <v>0</v>
      </c>
      <c r="L21" s="48">
        <f t="shared" si="5"/>
        <v>0</v>
      </c>
      <c r="M21" s="48">
        <f t="shared" si="6"/>
        <v>0</v>
      </c>
      <c r="N21" s="48">
        <f t="shared" si="7"/>
        <v>0</v>
      </c>
      <c r="O21" s="49">
        <f t="shared" si="8"/>
        <v>0</v>
      </c>
      <c r="P21" s="50">
        <f t="shared" si="9"/>
        <v>0</v>
      </c>
      <c r="R21" s="111">
        <f t="shared" si="0"/>
        <v>0</v>
      </c>
      <c r="S21" s="19"/>
      <c r="T21" s="111">
        <f t="shared" si="1"/>
        <v>0</v>
      </c>
      <c r="U21" s="111">
        <f t="shared" si="2"/>
        <v>0</v>
      </c>
      <c r="V21" s="111">
        <f>IF(T21="Elsykkel",10,VLOOKUP(U21,Inndata!$B$5:$D$9,3,FALSE))</f>
        <v>0</v>
      </c>
      <c r="W21" s="19"/>
      <c r="X21" s="111">
        <f t="shared" si="13"/>
        <v>0</v>
      </c>
      <c r="Y21" s="128">
        <f>VLOOKUP(X21,Inndata!$F$5:$H$10,3,FALSE)</f>
        <v>0</v>
      </c>
      <c r="Z21" s="19"/>
      <c r="AA21" s="111">
        <f t="shared" si="3"/>
        <v>0</v>
      </c>
      <c r="AB21" s="111">
        <f t="shared" si="10"/>
        <v>0</v>
      </c>
      <c r="AC21" s="19"/>
      <c r="AD21" s="88">
        <f t="shared" si="11"/>
        <v>0</v>
      </c>
      <c r="AE21" s="19"/>
      <c r="AF21" s="89">
        <f t="shared" si="12"/>
        <v>0</v>
      </c>
    </row>
    <row r="22" spans="2:32" ht="17.399999999999999" customHeight="1" x14ac:dyDescent="0.4">
      <c r="H22" s="94"/>
      <c r="I22" s="104"/>
      <c r="J22" s="94"/>
      <c r="R22" s="108"/>
      <c r="S22" s="70"/>
      <c r="V22" s="108"/>
      <c r="W22" s="70"/>
      <c r="X22" s="70"/>
      <c r="Y22" s="70"/>
      <c r="Z22" s="70"/>
      <c r="AB22" s="108"/>
      <c r="AC22" s="70"/>
      <c r="AD22" s="108"/>
      <c r="AE22" s="70"/>
    </row>
    <row r="23" spans="2:32" ht="17.399999999999999" customHeight="1" x14ac:dyDescent="0.4">
      <c r="H23" s="94"/>
      <c r="I23" s="104"/>
      <c r="J23" s="94"/>
      <c r="R23" s="129" t="s">
        <v>16</v>
      </c>
      <c r="S23" s="70"/>
      <c r="V23" s="108"/>
      <c r="W23" s="70"/>
      <c r="X23" s="70"/>
      <c r="Y23" s="70"/>
      <c r="Z23" s="70"/>
      <c r="AB23" s="108"/>
      <c r="AC23" s="70"/>
      <c r="AD23" s="108"/>
      <c r="AE23" s="70"/>
      <c r="AF23" s="35" t="s">
        <v>21</v>
      </c>
    </row>
    <row r="24" spans="2:32" ht="24" customHeight="1" x14ac:dyDescent="0.4">
      <c r="B24" s="62" t="s">
        <v>25</v>
      </c>
      <c r="C24" s="63">
        <f>AF24</f>
        <v>0</v>
      </c>
      <c r="D24" s="101"/>
      <c r="E24" s="101"/>
      <c r="F24" s="101"/>
      <c r="H24" s="94"/>
      <c r="I24" s="104"/>
      <c r="J24" s="94"/>
      <c r="R24" s="130">
        <f>SUM(R12:R21)</f>
        <v>0</v>
      </c>
      <c r="S24" s="70"/>
      <c r="V24" s="108"/>
      <c r="W24" s="70"/>
      <c r="X24" s="70"/>
      <c r="Y24" s="70"/>
      <c r="Z24" s="70"/>
      <c r="AB24" s="108"/>
      <c r="AC24" s="70"/>
      <c r="AD24" s="108"/>
      <c r="AE24" s="70"/>
      <c r="AF24" s="36">
        <f>IF(R24=0,0,SUM(AF12:AF21)/R24)</f>
        <v>0</v>
      </c>
    </row>
    <row r="25" spans="2:32" ht="17.399999999999999" customHeight="1" x14ac:dyDescent="0.4">
      <c r="C25" s="70"/>
      <c r="D25" s="101"/>
      <c r="E25" s="101"/>
      <c r="F25" s="101"/>
      <c r="H25" s="94"/>
      <c r="I25" s="104"/>
      <c r="J25" s="94"/>
      <c r="R25" s="108"/>
      <c r="S25" s="70"/>
      <c r="V25" s="108"/>
      <c r="W25" s="70"/>
      <c r="X25" s="70"/>
      <c r="Y25" s="70"/>
      <c r="Z25" s="70"/>
      <c r="AB25" s="108"/>
      <c r="AC25" s="70"/>
      <c r="AD25" s="108"/>
      <c r="AE25" s="70"/>
    </row>
    <row r="26" spans="2:32" ht="17.399999999999999" customHeight="1" x14ac:dyDescent="0.4">
      <c r="C26" s="70"/>
      <c r="D26" s="101"/>
      <c r="E26" s="101"/>
      <c r="F26" s="101"/>
      <c r="H26" s="94"/>
      <c r="I26" s="104"/>
      <c r="J26" s="94"/>
      <c r="R26" s="108"/>
      <c r="S26" s="70"/>
      <c r="V26" s="108"/>
      <c r="W26" s="70"/>
      <c r="X26" s="70"/>
      <c r="Y26" s="70"/>
      <c r="Z26" s="70"/>
      <c r="AB26" s="108"/>
      <c r="AC26" s="70"/>
      <c r="AD26" s="108"/>
      <c r="AE26" s="70"/>
    </row>
    <row r="27" spans="2:32" ht="17.399999999999999" customHeight="1" x14ac:dyDescent="0.4">
      <c r="C27" s="70"/>
      <c r="D27" s="101"/>
      <c r="E27" s="101"/>
      <c r="F27" s="101"/>
      <c r="H27" s="94"/>
      <c r="I27" s="104"/>
      <c r="J27" s="94"/>
      <c r="R27" s="108"/>
      <c r="S27" s="70"/>
      <c r="V27" s="108"/>
      <c r="W27" s="70"/>
      <c r="X27" s="70"/>
      <c r="Y27" s="70"/>
      <c r="Z27" s="70"/>
      <c r="AB27" s="108"/>
      <c r="AC27" s="70"/>
      <c r="AD27" s="108"/>
      <c r="AE27" s="70"/>
    </row>
    <row r="28" spans="2:32" ht="17.399999999999999" customHeight="1" x14ac:dyDescent="0.4">
      <c r="H28" s="94"/>
      <c r="I28" s="104"/>
      <c r="J28" s="94"/>
      <c r="R28" s="108"/>
      <c r="S28" s="70"/>
      <c r="V28" s="108"/>
      <c r="W28" s="70"/>
      <c r="X28" s="70"/>
      <c r="Y28" s="70"/>
      <c r="Z28" s="70"/>
      <c r="AB28" s="108"/>
      <c r="AC28" s="70"/>
      <c r="AD28" s="108"/>
      <c r="AE28" s="70"/>
    </row>
    <row r="29" spans="2:32" ht="17.399999999999999" customHeight="1" x14ac:dyDescent="0.4">
      <c r="G29" s="94"/>
      <c r="H29" s="104"/>
      <c r="I29" s="94"/>
    </row>
    <row r="33" spans="18:22" ht="17.399999999999999" customHeight="1" x14ac:dyDescent="0.4">
      <c r="R33" s="108"/>
      <c r="V33" s="108"/>
    </row>
    <row r="34" spans="18:22" ht="17.399999999999999" customHeight="1" x14ac:dyDescent="0.4">
      <c r="R34" s="108"/>
      <c r="V34" s="108"/>
    </row>
    <row r="35" spans="18:22" ht="17.399999999999999" customHeight="1" x14ac:dyDescent="0.4">
      <c r="R35" s="108"/>
      <c r="V35" s="108"/>
    </row>
    <row r="36" spans="18:22" ht="17.399999999999999" customHeight="1" x14ac:dyDescent="0.4">
      <c r="R36" s="108"/>
      <c r="V36" s="108"/>
    </row>
  </sheetData>
  <mergeCells count="4">
    <mergeCell ref="C5:D5"/>
    <mergeCell ref="B3:G3"/>
    <mergeCell ref="J8:P10"/>
    <mergeCell ref="J11:P11"/>
  </mergeCells>
  <conditionalFormatting sqref="R12:R21">
    <cfRule type="expression" dxfId="323" priority="54">
      <formula>B12=0</formula>
    </cfRule>
  </conditionalFormatting>
  <conditionalFormatting sqref="T12:T21">
    <cfRule type="expression" dxfId="322" priority="53">
      <formula>C12=0</formula>
    </cfRule>
  </conditionalFormatting>
  <conditionalFormatting sqref="U12:U21">
    <cfRule type="expression" dxfId="321" priority="52">
      <formula>D12=0</formula>
    </cfRule>
  </conditionalFormatting>
  <conditionalFormatting sqref="V12:V21">
    <cfRule type="expression" dxfId="320" priority="51">
      <formula>T12=0</formula>
    </cfRule>
  </conditionalFormatting>
  <conditionalFormatting sqref="AA12:AA21">
    <cfRule type="expression" dxfId="319" priority="50">
      <formula>F12=0</formula>
    </cfRule>
  </conditionalFormatting>
  <conditionalFormatting sqref="AB12:AB21">
    <cfRule type="expression" dxfId="318" priority="49">
      <formula>AA12=0</formula>
    </cfRule>
  </conditionalFormatting>
  <conditionalFormatting sqref="AD12:AD21">
    <cfRule type="expression" dxfId="317" priority="48">
      <formula>T12=0</formula>
    </cfRule>
  </conditionalFormatting>
  <conditionalFormatting sqref="AF12:AF21">
    <cfRule type="expression" dxfId="316" priority="47">
      <formula>#REF!=0</formula>
    </cfRule>
  </conditionalFormatting>
  <conditionalFormatting sqref="P12:P21">
    <cfRule type="containsText" dxfId="315" priority="44" operator="containsText" text="OK">
      <formula>NOT(ISERROR(SEARCH("OK",P12)))</formula>
    </cfRule>
    <cfRule type="containsText" dxfId="314" priority="45" operator="containsText" text="FEIL">
      <formula>NOT(ISERROR(SEARCH("FEIL",P12)))</formula>
    </cfRule>
    <cfRule type="cellIs" dxfId="313" priority="46" operator="equal">
      <formula>0</formula>
    </cfRule>
  </conditionalFormatting>
  <conditionalFormatting sqref="X12:X21">
    <cfRule type="expression" dxfId="312" priority="20">
      <formula>X12=0</formula>
    </cfRule>
    <cfRule type="expression" dxfId="311" priority="42">
      <formula>AND(ISTEXT(W12)=TRUE,W12&lt;&gt;"Elsykkel",X12=0)</formula>
    </cfRule>
    <cfRule type="expression" dxfId="310" priority="43">
      <formula>W12="Elsykkel"</formula>
    </cfRule>
  </conditionalFormatting>
  <conditionalFormatting sqref="B15">
    <cfRule type="expression" dxfId="309" priority="37">
      <formula>AND(ISTEXT(D15)=TRUE,B15=0)</formula>
    </cfRule>
  </conditionalFormatting>
  <conditionalFormatting sqref="F15">
    <cfRule type="expression" dxfId="308" priority="38">
      <formula>D15="Batterielektrisk / hydrogen"</formula>
    </cfRule>
    <cfRule type="expression" dxfId="307" priority="39">
      <formula>AND(ISTEXT(C15)=TRUE,C15&lt;&gt;"Elsykkel",D15&lt;&gt;"Batterielektrisk / Hydrogen",F15=0)</formula>
    </cfRule>
    <cfRule type="expression" dxfId="306" priority="40">
      <formula>C15="Elsykkel"</formula>
    </cfRule>
  </conditionalFormatting>
  <conditionalFormatting sqref="E15">
    <cfRule type="expression" dxfId="305" priority="35">
      <formula>AND(ISTEXT(D15)=TRUE,D15&lt;&gt;"Elsykkel",E15=0)</formula>
    </cfRule>
    <cfRule type="expression" dxfId="304" priority="36">
      <formula>D15="Elsykkel"</formula>
    </cfRule>
  </conditionalFormatting>
  <conditionalFormatting sqref="C15">
    <cfRule type="expression" dxfId="303" priority="41">
      <formula>AND(ISTEXT(F15)=TRUE,C15=0)</formula>
    </cfRule>
  </conditionalFormatting>
  <conditionalFormatting sqref="B16:B17">
    <cfRule type="expression" dxfId="302" priority="30">
      <formula>AND(ISTEXT(D16)=TRUE,B16=0)</formula>
    </cfRule>
  </conditionalFormatting>
  <conditionalFormatting sqref="F16:F17">
    <cfRule type="expression" dxfId="301" priority="31">
      <formula>D16="Batterielektrisk / hydrogen"</formula>
    </cfRule>
    <cfRule type="expression" dxfId="300" priority="32">
      <formula>AND(ISTEXT(C16)=TRUE,C16&lt;&gt;"Elsykkel",D16&lt;&gt;"Batterielektrisk / Hydrogen",F16=0)</formula>
    </cfRule>
    <cfRule type="expression" dxfId="299" priority="33">
      <formula>C16="Elsykkel"</formula>
    </cfRule>
  </conditionalFormatting>
  <conditionalFormatting sqref="D17:E17 E16 D15:D16">
    <cfRule type="expression" dxfId="298" priority="28">
      <formula>AND(ISTEXT(C15)=TRUE,C15&lt;&gt;"Elsykkel",D15=0)</formula>
    </cfRule>
    <cfRule type="expression" dxfId="297" priority="29">
      <formula>C15="Elsykkel"</formula>
    </cfRule>
  </conditionalFormatting>
  <conditionalFormatting sqref="C16:C17">
    <cfRule type="expression" dxfId="296" priority="34">
      <formula>AND(ISTEXT(F16)=TRUE,C16=0)</formula>
    </cfRule>
  </conditionalFormatting>
  <conditionalFormatting sqref="B18:B19">
    <cfRule type="expression" dxfId="295" priority="23">
      <formula>AND(ISTEXT(D18)=TRUE,B18=0)</formula>
    </cfRule>
  </conditionalFormatting>
  <conditionalFormatting sqref="F18:F19">
    <cfRule type="expression" dxfId="294" priority="24">
      <formula>D18="Batterielektrisk / hydrogen"</formula>
    </cfRule>
    <cfRule type="expression" dxfId="293" priority="25">
      <formula>AND(ISTEXT(C18)=TRUE,C18&lt;&gt;"Elsykkel",D18&lt;&gt;"Batterielektrisk / Hydrogen",F18=0)</formula>
    </cfRule>
    <cfRule type="expression" dxfId="292" priority="26">
      <formula>C18="Elsykkel"</formula>
    </cfRule>
  </conditionalFormatting>
  <conditionalFormatting sqref="D18:E19">
    <cfRule type="expression" dxfId="291" priority="21">
      <formula>AND(ISTEXT(C18)=TRUE,C18&lt;&gt;"Elsykkel",D18=0)</formula>
    </cfRule>
    <cfRule type="expression" dxfId="290" priority="22">
      <formula>C18="Elsykkel"</formula>
    </cfRule>
  </conditionalFormatting>
  <conditionalFormatting sqref="C18:C19">
    <cfRule type="expression" dxfId="289" priority="27">
      <formula>AND(ISTEXT(F18)=TRUE,C18=0)</formula>
    </cfRule>
  </conditionalFormatting>
  <conditionalFormatting sqref="Y12:Y21">
    <cfRule type="expression" dxfId="288" priority="19">
      <formula>X12=0</formula>
    </cfRule>
  </conditionalFormatting>
  <conditionalFormatting sqref="B12">
    <cfRule type="expression" dxfId="287" priority="14">
      <formula>AND(ISTEXT(D12)=TRUE,B12=0)</formula>
    </cfRule>
  </conditionalFormatting>
  <conditionalFormatting sqref="F12">
    <cfRule type="expression" dxfId="286" priority="15">
      <formula>D12="Batterielektrisk / hydrogen"</formula>
    </cfRule>
    <cfRule type="expression" dxfId="285" priority="16">
      <formula>AND(ISTEXT(D12)=TRUE,D12&lt;&gt;"Batterielektrisk / Hydrogen",F12=0)</formula>
    </cfRule>
    <cfRule type="expression" dxfId="284" priority="17">
      <formula>C12="Elsykkel"</formula>
    </cfRule>
  </conditionalFormatting>
  <conditionalFormatting sqref="C12">
    <cfRule type="expression" dxfId="283" priority="18">
      <formula>AND(ISNUMBER(B12)=TRUE,C12=0)</formula>
    </cfRule>
  </conditionalFormatting>
  <conditionalFormatting sqref="E12">
    <cfRule type="expression" dxfId="282" priority="12">
      <formula>D12="Batterielektrisk / hydrogen"</formula>
    </cfRule>
    <cfRule type="expression" dxfId="281" priority="13">
      <formula>AND(ISTEXT(C12)=TRUE,D12&lt;&gt;"Batterielektrisk / hydrogen",E12=0)</formula>
    </cfRule>
  </conditionalFormatting>
  <conditionalFormatting sqref="B13:B14">
    <cfRule type="expression" dxfId="280" priority="7">
      <formula>AND(ISTEXT(D13)=TRUE,B13=0)</formula>
    </cfRule>
  </conditionalFormatting>
  <conditionalFormatting sqref="F13:F14">
    <cfRule type="expression" dxfId="279" priority="8">
      <formula>D13="Batterielektrisk / hydrogen"</formula>
    </cfRule>
    <cfRule type="expression" dxfId="278" priority="9">
      <formula>AND(ISTEXT(D13)=TRUE,D13&lt;&gt;"Batterielektrisk / Hydrogen",F13=0)</formula>
    </cfRule>
    <cfRule type="expression" dxfId="277" priority="10">
      <formula>C13="Elsykkel"</formula>
    </cfRule>
  </conditionalFormatting>
  <conditionalFormatting sqref="D13:D14">
    <cfRule type="expression" dxfId="276" priority="5">
      <formula>AND(ISTEXT(#REF!)=TRUE,#REF!&lt;&gt;"Elsykkel",D13=0)</formula>
    </cfRule>
    <cfRule type="expression" dxfId="275" priority="6">
      <formula>C13="Elsykkel"</formula>
    </cfRule>
  </conditionalFormatting>
  <conditionalFormatting sqref="C13:C14">
    <cfRule type="expression" dxfId="274" priority="11">
      <formula>AND(ISNUMBER(B13)=TRUE,C13=0)</formula>
    </cfRule>
  </conditionalFormatting>
  <conditionalFormatting sqref="E13:E14">
    <cfRule type="expression" dxfId="273" priority="3">
      <formula>D13="Batterielektrisk / hydrogen"</formula>
    </cfRule>
    <cfRule type="expression" dxfId="272" priority="4">
      <formula>AND(ISTEXT(C13)=TRUE,D13&lt;&gt;"Batterielektrisk / hydrogen",E13=0)</formula>
    </cfRule>
  </conditionalFormatting>
  <conditionalFormatting sqref="D12">
    <cfRule type="expression" dxfId="271" priority="2">
      <formula>AND(ISTEXT(C12)=TRUE,D12=0)</formula>
    </cfRule>
  </conditionalFormatting>
  <conditionalFormatting sqref="C5:D5">
    <cfRule type="containsText" dxfId="270" priority="1" operator="containsText" text="(Skriv inn navn på leverandør her)">
      <formula>NOT(ISERROR(SEARCH("(Skriv inn navn på leverandør her)",C5)))</formula>
    </cfRule>
  </conditionalFormatting>
  <dataValidations count="1">
    <dataValidation allowBlank="1" showInputMessage="1" showErrorMessage="1" errorTitle="Velg fra rullegardinmeny" error="Det er ikke tillatt å skrive inn egne verdier. Benytt kommentarfelt ved behov." sqref="B12:G21"/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08" customWidth="1"/>
    <col min="2" max="2" width="20.88671875" style="108" customWidth="1"/>
    <col min="3" max="3" width="20" style="108" customWidth="1"/>
    <col min="4" max="4" width="26.5546875" style="108" customWidth="1"/>
    <col min="5" max="6" width="20" style="108" customWidth="1"/>
    <col min="7" max="7" width="63" style="108" customWidth="1"/>
    <col min="8" max="8" width="37.5546875" style="108" customWidth="1"/>
    <col min="9" max="9" width="11" style="108" customWidth="1"/>
    <col min="10" max="15" width="3.33203125" style="108" customWidth="1"/>
    <col min="16" max="16" width="7.44140625" style="108" customWidth="1"/>
    <col min="17" max="17" width="11.109375" style="108" customWidth="1"/>
    <col min="18" max="18" width="18.5546875" style="70" customWidth="1"/>
    <col min="19" max="19" width="2.33203125" style="108" customWidth="1"/>
    <col min="20" max="20" width="18.33203125" style="108" customWidth="1"/>
    <col min="21" max="21" width="28.44140625" style="108" customWidth="1"/>
    <col min="22" max="22" width="13.109375" style="70" customWidth="1"/>
    <col min="23" max="23" width="2.33203125" style="108" customWidth="1"/>
    <col min="24" max="25" width="13.5546875" style="108" customWidth="1"/>
    <col min="26" max="26" width="2.33203125" style="108" customWidth="1"/>
    <col min="27" max="27" width="11.33203125" style="108" customWidth="1"/>
    <col min="28" max="28" width="14.5546875" style="70" customWidth="1"/>
    <col min="29" max="29" width="2.33203125" style="108" customWidth="1"/>
    <col min="30" max="30" width="20.6640625" style="70" customWidth="1"/>
    <col min="31" max="31" width="2.33203125" style="108" customWidth="1"/>
    <col min="32" max="16384" width="11.44140625" style="108"/>
  </cols>
  <sheetData>
    <row r="1" spans="1:32" s="40" customFormat="1" ht="17.399999999999999" customHeight="1" x14ac:dyDescent="0.3">
      <c r="A1" s="38"/>
      <c r="B1" s="38" t="s">
        <v>58</v>
      </c>
      <c r="C1" s="38"/>
      <c r="D1" s="38"/>
      <c r="E1" s="38"/>
      <c r="F1" s="38"/>
      <c r="G1" s="38"/>
      <c r="H1" s="38"/>
      <c r="I1" s="38"/>
      <c r="J1" s="38" t="s">
        <v>58</v>
      </c>
      <c r="K1" s="38"/>
      <c r="L1" s="38"/>
      <c r="M1" s="38"/>
      <c r="N1" s="38"/>
      <c r="O1" s="38"/>
      <c r="P1" s="38"/>
      <c r="Q1" s="38"/>
      <c r="R1" s="39"/>
      <c r="S1" s="38"/>
      <c r="T1" s="38"/>
      <c r="U1" s="38"/>
      <c r="V1" s="39"/>
      <c r="W1" s="38"/>
      <c r="X1" s="38"/>
      <c r="Y1" s="38"/>
      <c r="Z1" s="38"/>
      <c r="AA1" s="38"/>
      <c r="AB1" s="39"/>
      <c r="AC1" s="38"/>
      <c r="AD1" s="39"/>
      <c r="AE1" s="38"/>
      <c r="AF1" s="38"/>
    </row>
    <row r="3" spans="1:32" ht="30" customHeight="1" x14ac:dyDescent="0.4">
      <c r="B3" s="138" t="s">
        <v>7</v>
      </c>
      <c r="C3" s="138"/>
      <c r="D3" s="138"/>
      <c r="E3" s="138"/>
      <c r="F3" s="138"/>
      <c r="G3" s="138"/>
      <c r="H3" s="96"/>
      <c r="I3" s="103"/>
    </row>
    <row r="4" spans="1:32" ht="17.399999999999999" customHeight="1" x14ac:dyDescent="0.4">
      <c r="B4" s="110"/>
      <c r="C4" s="110"/>
      <c r="D4" s="109"/>
      <c r="E4" s="126"/>
      <c r="F4" s="126"/>
      <c r="G4" s="126"/>
      <c r="H4" s="96"/>
      <c r="J4" s="68" t="s">
        <v>27</v>
      </c>
      <c r="K4" s="71"/>
      <c r="L4" s="71"/>
      <c r="M4" s="71"/>
    </row>
    <row r="5" spans="1:32" s="1" customFormat="1" ht="30" customHeight="1" x14ac:dyDescent="0.45">
      <c r="B5" s="37" t="s">
        <v>34</v>
      </c>
      <c r="C5" s="139" t="s">
        <v>9</v>
      </c>
      <c r="D5" s="140"/>
      <c r="E5" s="2"/>
      <c r="G5" s="2"/>
      <c r="H5" s="3"/>
      <c r="J5" s="67" t="s">
        <v>29</v>
      </c>
      <c r="K5" s="71"/>
      <c r="L5" s="71"/>
      <c r="M5" s="71"/>
      <c r="R5" s="16"/>
      <c r="V5" s="16"/>
      <c r="AB5" s="16"/>
      <c r="AD5" s="16"/>
    </row>
    <row r="6" spans="1:32" ht="17.399999999999999" customHeight="1" x14ac:dyDescent="0.4">
      <c r="B6" s="95"/>
      <c r="C6" s="95"/>
      <c r="D6" s="95"/>
      <c r="E6" s="95"/>
      <c r="F6" s="95"/>
      <c r="G6" s="95"/>
      <c r="H6" s="95"/>
      <c r="I6" s="104"/>
      <c r="J6" s="94"/>
      <c r="R6" s="108"/>
      <c r="S6" s="70"/>
      <c r="V6" s="108"/>
      <c r="W6" s="70"/>
      <c r="X6" s="70"/>
      <c r="Y6" s="70"/>
      <c r="Z6" s="70"/>
      <c r="AB6" s="108"/>
      <c r="AC6" s="70"/>
      <c r="AD6" s="108"/>
      <c r="AE6" s="70"/>
    </row>
    <row r="7" spans="1:32" ht="17.399999999999999" customHeight="1" x14ac:dyDescent="0.4">
      <c r="B7" s="51" t="s">
        <v>8</v>
      </c>
      <c r="C7" s="95"/>
      <c r="D7" s="95"/>
      <c r="E7" s="95"/>
      <c r="F7" s="95"/>
      <c r="G7" s="95"/>
      <c r="H7" s="95"/>
      <c r="I7" s="104"/>
      <c r="J7" s="94"/>
      <c r="R7" s="108"/>
      <c r="S7" s="70"/>
      <c r="V7" s="108"/>
      <c r="W7" s="70"/>
      <c r="X7" s="70"/>
      <c r="Y7" s="70"/>
      <c r="Z7" s="70"/>
      <c r="AB7" s="108"/>
      <c r="AC7" s="70"/>
      <c r="AD7" s="108"/>
      <c r="AE7" s="70"/>
    </row>
    <row r="8" spans="1:32" ht="17.399999999999999" customHeight="1" x14ac:dyDescent="0.4">
      <c r="B8" s="51" t="s">
        <v>52</v>
      </c>
      <c r="C8" s="95"/>
      <c r="D8" s="95"/>
      <c r="E8" s="95"/>
      <c r="F8" s="95"/>
      <c r="G8" s="95"/>
      <c r="H8" s="95"/>
      <c r="I8" s="104"/>
      <c r="J8" s="136" t="s">
        <v>26</v>
      </c>
      <c r="K8" s="136"/>
      <c r="L8" s="136"/>
      <c r="M8" s="136"/>
      <c r="N8" s="136"/>
      <c r="O8" s="136"/>
      <c r="P8" s="136"/>
      <c r="R8" s="108"/>
      <c r="S8" s="70"/>
      <c r="V8" s="108"/>
      <c r="W8" s="70"/>
      <c r="X8" s="70"/>
      <c r="Y8" s="70"/>
      <c r="Z8" s="70"/>
      <c r="AB8" s="108"/>
      <c r="AC8" s="70"/>
      <c r="AD8" s="108"/>
      <c r="AE8" s="70"/>
    </row>
    <row r="9" spans="1:32" ht="17.399999999999999" customHeight="1" x14ac:dyDescent="0.4">
      <c r="B9" s="95"/>
      <c r="C9" s="95"/>
      <c r="D9" s="95"/>
      <c r="E9" s="95"/>
      <c r="F9" s="95"/>
      <c r="G9" s="95"/>
      <c r="H9" s="95"/>
      <c r="I9" s="104"/>
      <c r="J9" s="136"/>
      <c r="K9" s="136"/>
      <c r="L9" s="136"/>
      <c r="M9" s="136"/>
      <c r="N9" s="136"/>
      <c r="O9" s="136"/>
      <c r="P9" s="136"/>
      <c r="R9" s="108"/>
      <c r="S9" s="70"/>
      <c r="V9" s="108"/>
      <c r="W9" s="70"/>
      <c r="X9" s="70"/>
      <c r="Y9" s="70"/>
      <c r="Z9" s="70"/>
      <c r="AB9" s="108"/>
      <c r="AC9" s="70"/>
      <c r="AD9" s="108"/>
      <c r="AE9" s="70"/>
    </row>
    <row r="10" spans="1:32" ht="17.399999999999999" customHeight="1" x14ac:dyDescent="0.4">
      <c r="B10" s="93">
        <v>1</v>
      </c>
      <c r="C10" s="93">
        <v>2</v>
      </c>
      <c r="D10" s="93">
        <v>3</v>
      </c>
      <c r="E10" s="93">
        <v>4</v>
      </c>
      <c r="F10" s="93">
        <v>5</v>
      </c>
      <c r="G10" s="93">
        <v>6</v>
      </c>
      <c r="H10" s="93">
        <v>7</v>
      </c>
      <c r="I10" s="104"/>
      <c r="J10" s="137"/>
      <c r="K10" s="137"/>
      <c r="L10" s="137"/>
      <c r="M10" s="137"/>
      <c r="N10" s="137"/>
      <c r="O10" s="137"/>
      <c r="P10" s="137"/>
      <c r="R10" s="93">
        <v>1</v>
      </c>
      <c r="S10" s="17"/>
      <c r="T10" s="93">
        <v>2</v>
      </c>
      <c r="U10" s="93">
        <v>3</v>
      </c>
      <c r="V10" s="93"/>
      <c r="W10" s="17"/>
      <c r="X10" s="17">
        <v>4</v>
      </c>
      <c r="Y10" s="17"/>
      <c r="Z10" s="17"/>
      <c r="AA10" s="93">
        <v>5</v>
      </c>
      <c r="AB10" s="93"/>
      <c r="AC10" s="17"/>
      <c r="AD10" s="93"/>
      <c r="AE10" s="17"/>
      <c r="AF10" s="93"/>
    </row>
    <row r="11" spans="1:32" ht="48" customHeight="1" x14ac:dyDescent="0.4">
      <c r="B11" s="97" t="s">
        <v>1</v>
      </c>
      <c r="C11" s="98" t="s">
        <v>3</v>
      </c>
      <c r="D11" s="98" t="s">
        <v>4</v>
      </c>
      <c r="E11" s="98" t="s">
        <v>41</v>
      </c>
      <c r="F11" s="98" t="s">
        <v>5</v>
      </c>
      <c r="G11" s="99" t="s">
        <v>42</v>
      </c>
      <c r="H11" s="99" t="s">
        <v>2</v>
      </c>
      <c r="I11" s="104"/>
      <c r="J11" s="141" t="s">
        <v>59</v>
      </c>
      <c r="K11" s="142"/>
      <c r="L11" s="142"/>
      <c r="M11" s="142"/>
      <c r="N11" s="142"/>
      <c r="O11" s="142"/>
      <c r="P11" s="143"/>
      <c r="R11" s="97" t="s">
        <v>1</v>
      </c>
      <c r="S11" s="18"/>
      <c r="T11" s="97" t="s">
        <v>3</v>
      </c>
      <c r="U11" s="97" t="s">
        <v>4</v>
      </c>
      <c r="V11" s="29" t="s">
        <v>18</v>
      </c>
      <c r="W11" s="18"/>
      <c r="X11" s="97" t="s">
        <v>43</v>
      </c>
      <c r="Y11" s="29" t="s">
        <v>44</v>
      </c>
      <c r="Z11" s="18"/>
      <c r="AA11" s="97" t="s">
        <v>15</v>
      </c>
      <c r="AB11" s="29" t="s">
        <v>17</v>
      </c>
      <c r="AC11" s="18"/>
      <c r="AD11" s="29" t="s">
        <v>50</v>
      </c>
      <c r="AE11" s="18"/>
      <c r="AF11" s="29" t="s">
        <v>28</v>
      </c>
    </row>
    <row r="12" spans="1:32" ht="17.399999999999999" customHeight="1" x14ac:dyDescent="0.4">
      <c r="B12" s="100"/>
      <c r="C12" s="100"/>
      <c r="D12" s="100"/>
      <c r="E12" s="102"/>
      <c r="F12" s="102"/>
      <c r="G12" s="107"/>
      <c r="H12" s="106"/>
      <c r="I12" s="105" t="s">
        <v>0</v>
      </c>
      <c r="J12" s="48">
        <f>IF(B12&gt;0,1,0)</f>
        <v>0</v>
      </c>
      <c r="K12" s="48">
        <f>IF(C12=0,0,1)</f>
        <v>0</v>
      </c>
      <c r="L12" s="48">
        <f>IF(D12=0,0,1)</f>
        <v>0</v>
      </c>
      <c r="M12" s="48">
        <f>IF(D12="Batterielektrisk / hydrogen",1,IF(E12=0,0,1))</f>
        <v>0</v>
      </c>
      <c r="N12" s="48">
        <f>IF(D12="Batterielektrisk / hydrogen",1,IF(F12=0,0,1))</f>
        <v>0</v>
      </c>
      <c r="O12" s="49">
        <f>SUM(J12:N12)</f>
        <v>0</v>
      </c>
      <c r="P12" s="50">
        <f>IF(O12=5,"OK",IF(O12=0,0,"FEIL"))</f>
        <v>0</v>
      </c>
      <c r="R12" s="100">
        <f t="shared" ref="R12:R21" si="0">B12</f>
        <v>0</v>
      </c>
      <c r="S12" s="20"/>
      <c r="T12" s="100">
        <f t="shared" ref="T12:T21" si="1">C12</f>
        <v>0</v>
      </c>
      <c r="U12" s="100">
        <f t="shared" ref="U12:U21" si="2">D12</f>
        <v>0</v>
      </c>
      <c r="V12" s="72">
        <f>IF(T12="Elsykkel",10,VLOOKUP(U12,Inndata!$B$5:$D$9,3,FALSE))</f>
        <v>0</v>
      </c>
      <c r="W12" s="19"/>
      <c r="X12" s="100">
        <f>E12</f>
        <v>0</v>
      </c>
      <c r="Y12" s="127">
        <f>VLOOKUP(X12,Inndata!$F$5:$H$10,3,FALSE)</f>
        <v>0</v>
      </c>
      <c r="Z12" s="19"/>
      <c r="AA12" s="100">
        <f t="shared" ref="AA12:AA21" si="3">F12</f>
        <v>0</v>
      </c>
      <c r="AB12" s="100">
        <f>IF(AA12=0,0,IF(AA12="Nei",0,1))</f>
        <v>0</v>
      </c>
      <c r="AC12" s="19"/>
      <c r="AD12" s="87">
        <f>IF(V12+AB12&gt;10,10,V12+Y12+AB12)</f>
        <v>0</v>
      </c>
      <c r="AE12" s="19"/>
      <c r="AF12" s="89">
        <f>R12*AD12</f>
        <v>0</v>
      </c>
    </row>
    <row r="13" spans="1:32" ht="17.399999999999999" customHeight="1" x14ac:dyDescent="0.4">
      <c r="B13" s="111"/>
      <c r="C13" s="111"/>
      <c r="D13" s="111"/>
      <c r="E13" s="113"/>
      <c r="F13" s="113"/>
      <c r="G13" s="114"/>
      <c r="H13" s="112"/>
      <c r="I13" s="105" t="s">
        <v>0</v>
      </c>
      <c r="J13" s="48">
        <f t="shared" ref="J13:J21" si="4">IF(B13&gt;0,1,0)</f>
        <v>0</v>
      </c>
      <c r="K13" s="48">
        <f t="shared" ref="K13:L21" si="5">IF(C13=0,0,1)</f>
        <v>0</v>
      </c>
      <c r="L13" s="48">
        <f t="shared" si="5"/>
        <v>0</v>
      </c>
      <c r="M13" s="48">
        <f t="shared" ref="M13:M21" si="6">IF(D13="Batterielektrisk / hydrogen",1,IF(E13=0,0,1))</f>
        <v>0</v>
      </c>
      <c r="N13" s="48">
        <f t="shared" ref="N13:N21" si="7">IF(D13="Batterielektrisk / hydrogen",1,IF(F13=0,0,1))</f>
        <v>0</v>
      </c>
      <c r="O13" s="49">
        <f t="shared" ref="O13:O21" si="8">SUM(J13:N13)</f>
        <v>0</v>
      </c>
      <c r="P13" s="50">
        <f t="shared" ref="P13:P21" si="9">IF(O13=5,"OK",IF(O13=0,0,"FEIL"))</f>
        <v>0</v>
      </c>
      <c r="R13" s="111">
        <f t="shared" si="0"/>
        <v>0</v>
      </c>
      <c r="S13" s="19"/>
      <c r="T13" s="111">
        <f t="shared" si="1"/>
        <v>0</v>
      </c>
      <c r="U13" s="111">
        <f t="shared" si="2"/>
        <v>0</v>
      </c>
      <c r="V13" s="111">
        <f>IF(T13="Elsykkel",10,VLOOKUP(U13,Inndata!$B$5:$D$9,3,FALSE))</f>
        <v>0</v>
      </c>
      <c r="W13" s="19"/>
      <c r="X13" s="111">
        <f>E13</f>
        <v>0</v>
      </c>
      <c r="Y13" s="128">
        <f>VLOOKUP(X13,Inndata!$F$5:$H$10,3,FALSE)</f>
        <v>0</v>
      </c>
      <c r="Z13" s="19"/>
      <c r="AA13" s="111">
        <f t="shared" si="3"/>
        <v>0</v>
      </c>
      <c r="AB13" s="111">
        <f t="shared" ref="AB13:AB21" si="10">IF(AA13=0,0,IF(AA13="Nei",0,1))</f>
        <v>0</v>
      </c>
      <c r="AC13" s="19"/>
      <c r="AD13" s="88">
        <f t="shared" ref="AD13:AD21" si="11">IF(V13+AB13&gt;10,10,V13+Y13+AB13)</f>
        <v>0</v>
      </c>
      <c r="AE13" s="19"/>
      <c r="AF13" s="89">
        <f t="shared" ref="AF13:AF21" si="12">R13*AD13</f>
        <v>0</v>
      </c>
    </row>
    <row r="14" spans="1:32" ht="17.399999999999999" customHeight="1" x14ac:dyDescent="0.4">
      <c r="B14" s="100"/>
      <c r="C14" s="100"/>
      <c r="D14" s="100"/>
      <c r="E14" s="102"/>
      <c r="F14" s="102"/>
      <c r="G14" s="107"/>
      <c r="H14" s="92"/>
      <c r="I14" s="105" t="s">
        <v>0</v>
      </c>
      <c r="J14" s="48">
        <f t="shared" si="4"/>
        <v>0</v>
      </c>
      <c r="K14" s="48">
        <f t="shared" si="5"/>
        <v>0</v>
      </c>
      <c r="L14" s="48">
        <f t="shared" si="5"/>
        <v>0</v>
      </c>
      <c r="M14" s="48">
        <f t="shared" si="6"/>
        <v>0</v>
      </c>
      <c r="N14" s="48">
        <f t="shared" si="7"/>
        <v>0</v>
      </c>
      <c r="O14" s="49">
        <f t="shared" si="8"/>
        <v>0</v>
      </c>
      <c r="P14" s="50">
        <f t="shared" si="9"/>
        <v>0</v>
      </c>
      <c r="R14" s="100">
        <f t="shared" si="0"/>
        <v>0</v>
      </c>
      <c r="S14" s="19"/>
      <c r="T14" s="100">
        <f t="shared" si="1"/>
        <v>0</v>
      </c>
      <c r="U14" s="100">
        <f t="shared" si="2"/>
        <v>0</v>
      </c>
      <c r="V14" s="72">
        <f>IF(T14="Elsykkel",10,VLOOKUP(U14,Inndata!$B$5:$D$9,3,FALSE))</f>
        <v>0</v>
      </c>
      <c r="W14" s="19"/>
      <c r="X14" s="100">
        <f t="shared" ref="X14:X21" si="13">E14</f>
        <v>0</v>
      </c>
      <c r="Y14" s="127">
        <f>VLOOKUP(X14,Inndata!$F$5:$H$10,3,FALSE)</f>
        <v>0</v>
      </c>
      <c r="Z14" s="19"/>
      <c r="AA14" s="100">
        <f t="shared" si="3"/>
        <v>0</v>
      </c>
      <c r="AB14" s="100">
        <f t="shared" si="10"/>
        <v>0</v>
      </c>
      <c r="AC14" s="19"/>
      <c r="AD14" s="87">
        <f t="shared" si="11"/>
        <v>0</v>
      </c>
      <c r="AE14" s="19"/>
      <c r="AF14" s="89">
        <f t="shared" si="12"/>
        <v>0</v>
      </c>
    </row>
    <row r="15" spans="1:32" ht="17.399999999999999" customHeight="1" x14ac:dyDescent="0.4">
      <c r="B15" s="111"/>
      <c r="C15" s="111"/>
      <c r="D15" s="111"/>
      <c r="E15" s="113"/>
      <c r="F15" s="113"/>
      <c r="G15" s="114"/>
      <c r="H15" s="112"/>
      <c r="I15" s="105" t="s">
        <v>0</v>
      </c>
      <c r="J15" s="48">
        <f t="shared" si="4"/>
        <v>0</v>
      </c>
      <c r="K15" s="48">
        <f t="shared" si="5"/>
        <v>0</v>
      </c>
      <c r="L15" s="48">
        <f t="shared" si="5"/>
        <v>0</v>
      </c>
      <c r="M15" s="48">
        <f t="shared" si="6"/>
        <v>0</v>
      </c>
      <c r="N15" s="48">
        <f t="shared" si="7"/>
        <v>0</v>
      </c>
      <c r="O15" s="49">
        <f t="shared" si="8"/>
        <v>0</v>
      </c>
      <c r="P15" s="50">
        <f t="shared" si="9"/>
        <v>0</v>
      </c>
      <c r="R15" s="111">
        <f t="shared" si="0"/>
        <v>0</v>
      </c>
      <c r="S15" s="19"/>
      <c r="T15" s="111">
        <f t="shared" si="1"/>
        <v>0</v>
      </c>
      <c r="U15" s="111">
        <f t="shared" si="2"/>
        <v>0</v>
      </c>
      <c r="V15" s="111">
        <f>IF(T15="Elsykkel",10,VLOOKUP(U15,Inndata!$B$5:$D$9,3,FALSE))</f>
        <v>0</v>
      </c>
      <c r="W15" s="19"/>
      <c r="X15" s="111">
        <f t="shared" si="13"/>
        <v>0</v>
      </c>
      <c r="Y15" s="128">
        <f>VLOOKUP(X15,Inndata!$F$5:$H$10,3,FALSE)</f>
        <v>0</v>
      </c>
      <c r="Z15" s="19"/>
      <c r="AA15" s="111">
        <f t="shared" si="3"/>
        <v>0</v>
      </c>
      <c r="AB15" s="111">
        <f t="shared" si="10"/>
        <v>0</v>
      </c>
      <c r="AC15" s="19"/>
      <c r="AD15" s="88">
        <f t="shared" si="11"/>
        <v>0</v>
      </c>
      <c r="AE15" s="19"/>
      <c r="AF15" s="89">
        <f t="shared" si="12"/>
        <v>0</v>
      </c>
    </row>
    <row r="16" spans="1:32" ht="17.399999999999999" customHeight="1" x14ac:dyDescent="0.4">
      <c r="B16" s="72"/>
      <c r="C16" s="72"/>
      <c r="D16" s="72"/>
      <c r="E16" s="91"/>
      <c r="F16" s="91"/>
      <c r="G16" s="90"/>
      <c r="H16" s="92"/>
      <c r="I16" s="115" t="s">
        <v>0</v>
      </c>
      <c r="J16" s="48">
        <f t="shared" si="4"/>
        <v>0</v>
      </c>
      <c r="K16" s="48">
        <f t="shared" si="5"/>
        <v>0</v>
      </c>
      <c r="L16" s="48">
        <f t="shared" si="5"/>
        <v>0</v>
      </c>
      <c r="M16" s="48">
        <f t="shared" si="6"/>
        <v>0</v>
      </c>
      <c r="N16" s="48">
        <f t="shared" si="7"/>
        <v>0</v>
      </c>
      <c r="O16" s="49">
        <f t="shared" si="8"/>
        <v>0</v>
      </c>
      <c r="P16" s="50">
        <f t="shared" si="9"/>
        <v>0</v>
      </c>
      <c r="R16" s="100">
        <f t="shared" si="0"/>
        <v>0</v>
      </c>
      <c r="S16" s="19"/>
      <c r="T16" s="100">
        <f t="shared" si="1"/>
        <v>0</v>
      </c>
      <c r="U16" s="100">
        <f t="shared" si="2"/>
        <v>0</v>
      </c>
      <c r="V16" s="72">
        <f>IF(T16="Elsykkel",10,VLOOKUP(U16,Inndata!$B$5:$D$9,3,FALSE))</f>
        <v>0</v>
      </c>
      <c r="W16" s="19"/>
      <c r="X16" s="100">
        <f t="shared" si="13"/>
        <v>0</v>
      </c>
      <c r="Y16" s="127">
        <f>VLOOKUP(X16,Inndata!$F$5:$H$10,3,FALSE)</f>
        <v>0</v>
      </c>
      <c r="Z16" s="19"/>
      <c r="AA16" s="100">
        <f t="shared" si="3"/>
        <v>0</v>
      </c>
      <c r="AB16" s="100">
        <f t="shared" si="10"/>
        <v>0</v>
      </c>
      <c r="AC16" s="19"/>
      <c r="AD16" s="87">
        <f t="shared" si="11"/>
        <v>0</v>
      </c>
      <c r="AE16" s="19"/>
      <c r="AF16" s="89">
        <f t="shared" si="12"/>
        <v>0</v>
      </c>
    </row>
    <row r="17" spans="2:32" ht="17.399999999999999" customHeight="1" x14ac:dyDescent="0.4">
      <c r="B17" s="111"/>
      <c r="C17" s="111"/>
      <c r="D17" s="111"/>
      <c r="E17" s="113"/>
      <c r="F17" s="113"/>
      <c r="G17" s="114"/>
      <c r="H17" s="112"/>
      <c r="I17" s="105" t="s">
        <v>0</v>
      </c>
      <c r="J17" s="48">
        <f t="shared" si="4"/>
        <v>0</v>
      </c>
      <c r="K17" s="48">
        <f t="shared" si="5"/>
        <v>0</v>
      </c>
      <c r="L17" s="48">
        <f t="shared" si="5"/>
        <v>0</v>
      </c>
      <c r="M17" s="48">
        <f t="shared" si="6"/>
        <v>0</v>
      </c>
      <c r="N17" s="48">
        <f t="shared" si="7"/>
        <v>0</v>
      </c>
      <c r="O17" s="49">
        <f t="shared" si="8"/>
        <v>0</v>
      </c>
      <c r="P17" s="50">
        <f t="shared" si="9"/>
        <v>0</v>
      </c>
      <c r="R17" s="111">
        <f t="shared" si="0"/>
        <v>0</v>
      </c>
      <c r="S17" s="19"/>
      <c r="T17" s="111">
        <f t="shared" si="1"/>
        <v>0</v>
      </c>
      <c r="U17" s="111">
        <f t="shared" si="2"/>
        <v>0</v>
      </c>
      <c r="V17" s="111">
        <f>IF(T17="Elsykkel",10,VLOOKUP(U17,Inndata!$B$5:$D$9,3,FALSE))</f>
        <v>0</v>
      </c>
      <c r="W17" s="19"/>
      <c r="X17" s="111">
        <f t="shared" si="13"/>
        <v>0</v>
      </c>
      <c r="Y17" s="128">
        <f>VLOOKUP(X17,Inndata!$F$5:$H$10,3,FALSE)</f>
        <v>0</v>
      </c>
      <c r="Z17" s="19"/>
      <c r="AA17" s="111">
        <f t="shared" si="3"/>
        <v>0</v>
      </c>
      <c r="AB17" s="111">
        <f t="shared" si="10"/>
        <v>0</v>
      </c>
      <c r="AC17" s="19"/>
      <c r="AD17" s="88">
        <f t="shared" si="11"/>
        <v>0</v>
      </c>
      <c r="AE17" s="19"/>
      <c r="AF17" s="89">
        <f t="shared" si="12"/>
        <v>0</v>
      </c>
    </row>
    <row r="18" spans="2:32" ht="17.399999999999999" customHeight="1" x14ac:dyDescent="0.4">
      <c r="B18" s="72"/>
      <c r="C18" s="72"/>
      <c r="D18" s="72"/>
      <c r="E18" s="91"/>
      <c r="F18" s="91"/>
      <c r="G18" s="90"/>
      <c r="H18" s="92"/>
      <c r="I18" s="105" t="s">
        <v>0</v>
      </c>
      <c r="J18" s="48">
        <f t="shared" si="4"/>
        <v>0</v>
      </c>
      <c r="K18" s="48">
        <f t="shared" si="5"/>
        <v>0</v>
      </c>
      <c r="L18" s="48">
        <f t="shared" si="5"/>
        <v>0</v>
      </c>
      <c r="M18" s="48">
        <f t="shared" si="6"/>
        <v>0</v>
      </c>
      <c r="N18" s="48">
        <f t="shared" si="7"/>
        <v>0</v>
      </c>
      <c r="O18" s="49">
        <f t="shared" si="8"/>
        <v>0</v>
      </c>
      <c r="P18" s="50">
        <f t="shared" si="9"/>
        <v>0</v>
      </c>
      <c r="R18" s="100">
        <f t="shared" si="0"/>
        <v>0</v>
      </c>
      <c r="S18" s="19"/>
      <c r="T18" s="100">
        <f t="shared" si="1"/>
        <v>0</v>
      </c>
      <c r="U18" s="100">
        <f t="shared" si="2"/>
        <v>0</v>
      </c>
      <c r="V18" s="100">
        <f>IF(T18="Elsykkel",10,VLOOKUP(U18,Inndata!$B$5:$D$9,3,FALSE))</f>
        <v>0</v>
      </c>
      <c r="W18" s="19"/>
      <c r="X18" s="100">
        <f t="shared" si="13"/>
        <v>0</v>
      </c>
      <c r="Y18" s="127">
        <f>VLOOKUP(X18,Inndata!$F$5:$H$10,3,FALSE)</f>
        <v>0</v>
      </c>
      <c r="Z18" s="19"/>
      <c r="AA18" s="100">
        <f t="shared" si="3"/>
        <v>0</v>
      </c>
      <c r="AB18" s="100">
        <f t="shared" si="10"/>
        <v>0</v>
      </c>
      <c r="AC18" s="19"/>
      <c r="AD18" s="87">
        <f t="shared" si="11"/>
        <v>0</v>
      </c>
      <c r="AE18" s="19"/>
      <c r="AF18" s="89">
        <f t="shared" si="12"/>
        <v>0</v>
      </c>
    </row>
    <row r="19" spans="2:32" ht="17.399999999999999" customHeight="1" x14ac:dyDescent="0.4">
      <c r="B19" s="111"/>
      <c r="C19" s="111"/>
      <c r="D19" s="111"/>
      <c r="E19" s="113"/>
      <c r="F19" s="113"/>
      <c r="G19" s="114"/>
      <c r="H19" s="112"/>
      <c r="I19" s="105" t="s">
        <v>0</v>
      </c>
      <c r="J19" s="48">
        <f t="shared" si="4"/>
        <v>0</v>
      </c>
      <c r="K19" s="48">
        <f t="shared" si="5"/>
        <v>0</v>
      </c>
      <c r="L19" s="48">
        <f t="shared" si="5"/>
        <v>0</v>
      </c>
      <c r="M19" s="48">
        <f t="shared" si="6"/>
        <v>0</v>
      </c>
      <c r="N19" s="48">
        <f t="shared" si="7"/>
        <v>0</v>
      </c>
      <c r="O19" s="49">
        <f t="shared" si="8"/>
        <v>0</v>
      </c>
      <c r="P19" s="50">
        <f t="shared" si="9"/>
        <v>0</v>
      </c>
      <c r="R19" s="111">
        <f t="shared" si="0"/>
        <v>0</v>
      </c>
      <c r="S19" s="19"/>
      <c r="T19" s="111">
        <f t="shared" si="1"/>
        <v>0</v>
      </c>
      <c r="U19" s="111">
        <f t="shared" si="2"/>
        <v>0</v>
      </c>
      <c r="V19" s="111">
        <f>IF(T19="Elsykkel",10,VLOOKUP(U19,Inndata!$B$5:$D$9,3,FALSE))</f>
        <v>0</v>
      </c>
      <c r="W19" s="19"/>
      <c r="X19" s="111">
        <f t="shared" si="13"/>
        <v>0</v>
      </c>
      <c r="Y19" s="128">
        <f>VLOOKUP(X19,Inndata!$F$5:$H$10,3,FALSE)</f>
        <v>0</v>
      </c>
      <c r="Z19" s="19"/>
      <c r="AA19" s="111">
        <f t="shared" si="3"/>
        <v>0</v>
      </c>
      <c r="AB19" s="111">
        <f t="shared" si="10"/>
        <v>0</v>
      </c>
      <c r="AC19" s="19"/>
      <c r="AD19" s="88">
        <f t="shared" si="11"/>
        <v>0</v>
      </c>
      <c r="AE19" s="19"/>
      <c r="AF19" s="89">
        <f t="shared" si="12"/>
        <v>0</v>
      </c>
    </row>
    <row r="20" spans="2:32" ht="17.399999999999999" customHeight="1" x14ac:dyDescent="0.4">
      <c r="B20" s="72"/>
      <c r="C20" s="72"/>
      <c r="D20" s="72"/>
      <c r="E20" s="91"/>
      <c r="F20" s="91"/>
      <c r="G20" s="90"/>
      <c r="H20" s="92"/>
      <c r="I20" s="105" t="s">
        <v>0</v>
      </c>
      <c r="J20" s="48">
        <f t="shared" si="4"/>
        <v>0</v>
      </c>
      <c r="K20" s="48">
        <f t="shared" si="5"/>
        <v>0</v>
      </c>
      <c r="L20" s="48">
        <f t="shared" si="5"/>
        <v>0</v>
      </c>
      <c r="M20" s="48">
        <f t="shared" si="6"/>
        <v>0</v>
      </c>
      <c r="N20" s="48">
        <f t="shared" si="7"/>
        <v>0</v>
      </c>
      <c r="O20" s="49">
        <f t="shared" si="8"/>
        <v>0</v>
      </c>
      <c r="P20" s="50">
        <f t="shared" si="9"/>
        <v>0</v>
      </c>
      <c r="R20" s="100">
        <f t="shared" si="0"/>
        <v>0</v>
      </c>
      <c r="S20" s="19"/>
      <c r="T20" s="100">
        <f t="shared" si="1"/>
        <v>0</v>
      </c>
      <c r="U20" s="100">
        <f t="shared" si="2"/>
        <v>0</v>
      </c>
      <c r="V20" s="100">
        <f>IF(T20="Elsykkel",10,VLOOKUP(U20,Inndata!$B$5:$D$9,3,FALSE))</f>
        <v>0</v>
      </c>
      <c r="W20" s="19"/>
      <c r="X20" s="100">
        <f t="shared" si="13"/>
        <v>0</v>
      </c>
      <c r="Y20" s="127">
        <f>VLOOKUP(X20,Inndata!$F$5:$H$10,3,FALSE)</f>
        <v>0</v>
      </c>
      <c r="Z20" s="19"/>
      <c r="AA20" s="100">
        <f t="shared" si="3"/>
        <v>0</v>
      </c>
      <c r="AB20" s="100">
        <f t="shared" si="10"/>
        <v>0</v>
      </c>
      <c r="AC20" s="19"/>
      <c r="AD20" s="87">
        <f t="shared" si="11"/>
        <v>0</v>
      </c>
      <c r="AE20" s="19"/>
      <c r="AF20" s="89">
        <f t="shared" si="12"/>
        <v>0</v>
      </c>
    </row>
    <row r="21" spans="2:32" ht="17.399999999999999" customHeight="1" x14ac:dyDescent="0.4">
      <c r="B21" s="111"/>
      <c r="C21" s="111"/>
      <c r="D21" s="111"/>
      <c r="E21" s="113"/>
      <c r="F21" s="113"/>
      <c r="G21" s="114"/>
      <c r="H21" s="112"/>
      <c r="I21" s="105" t="s">
        <v>0</v>
      </c>
      <c r="J21" s="48">
        <f t="shared" si="4"/>
        <v>0</v>
      </c>
      <c r="K21" s="48">
        <f t="shared" si="5"/>
        <v>0</v>
      </c>
      <c r="L21" s="48">
        <f t="shared" si="5"/>
        <v>0</v>
      </c>
      <c r="M21" s="48">
        <f t="shared" si="6"/>
        <v>0</v>
      </c>
      <c r="N21" s="48">
        <f t="shared" si="7"/>
        <v>0</v>
      </c>
      <c r="O21" s="49">
        <f t="shared" si="8"/>
        <v>0</v>
      </c>
      <c r="P21" s="50">
        <f t="shared" si="9"/>
        <v>0</v>
      </c>
      <c r="R21" s="111">
        <f t="shared" si="0"/>
        <v>0</v>
      </c>
      <c r="S21" s="19"/>
      <c r="T21" s="111">
        <f t="shared" si="1"/>
        <v>0</v>
      </c>
      <c r="U21" s="111">
        <f t="shared" si="2"/>
        <v>0</v>
      </c>
      <c r="V21" s="111">
        <f>IF(T21="Elsykkel",10,VLOOKUP(U21,Inndata!$B$5:$D$9,3,FALSE))</f>
        <v>0</v>
      </c>
      <c r="W21" s="19"/>
      <c r="X21" s="111">
        <f t="shared" si="13"/>
        <v>0</v>
      </c>
      <c r="Y21" s="128">
        <f>VLOOKUP(X21,Inndata!$F$5:$H$10,3,FALSE)</f>
        <v>0</v>
      </c>
      <c r="Z21" s="19"/>
      <c r="AA21" s="111">
        <f t="shared" si="3"/>
        <v>0</v>
      </c>
      <c r="AB21" s="111">
        <f t="shared" si="10"/>
        <v>0</v>
      </c>
      <c r="AC21" s="19"/>
      <c r="AD21" s="88">
        <f t="shared" si="11"/>
        <v>0</v>
      </c>
      <c r="AE21" s="19"/>
      <c r="AF21" s="89">
        <f t="shared" si="12"/>
        <v>0</v>
      </c>
    </row>
    <row r="22" spans="2:32" ht="17.399999999999999" customHeight="1" x14ac:dyDescent="0.4">
      <c r="H22" s="94"/>
      <c r="I22" s="104"/>
      <c r="J22" s="94"/>
      <c r="R22" s="108"/>
      <c r="S22" s="70"/>
      <c r="V22" s="108"/>
      <c r="W22" s="70"/>
      <c r="X22" s="70"/>
      <c r="Y22" s="70"/>
      <c r="Z22" s="70"/>
      <c r="AB22" s="108"/>
      <c r="AC22" s="70"/>
      <c r="AD22" s="108"/>
      <c r="AE22" s="70"/>
    </row>
    <row r="23" spans="2:32" ht="17.399999999999999" customHeight="1" x14ac:dyDescent="0.4">
      <c r="H23" s="94"/>
      <c r="I23" s="104"/>
      <c r="J23" s="94"/>
      <c r="R23" s="129" t="s">
        <v>16</v>
      </c>
      <c r="S23" s="70"/>
      <c r="V23" s="108"/>
      <c r="W23" s="70"/>
      <c r="X23" s="70"/>
      <c r="Y23" s="70"/>
      <c r="Z23" s="70"/>
      <c r="AB23" s="108"/>
      <c r="AC23" s="70"/>
      <c r="AD23" s="108"/>
      <c r="AE23" s="70"/>
      <c r="AF23" s="35" t="s">
        <v>21</v>
      </c>
    </row>
    <row r="24" spans="2:32" ht="24" customHeight="1" x14ac:dyDescent="0.4">
      <c r="B24" s="62" t="s">
        <v>25</v>
      </c>
      <c r="C24" s="63">
        <f>AF24</f>
        <v>0</v>
      </c>
      <c r="D24" s="101"/>
      <c r="E24" s="101"/>
      <c r="F24" s="101"/>
      <c r="H24" s="94"/>
      <c r="I24" s="104"/>
      <c r="J24" s="94"/>
      <c r="R24" s="130">
        <f>SUM(R12:R21)</f>
        <v>0</v>
      </c>
      <c r="S24" s="70"/>
      <c r="V24" s="108"/>
      <c r="W24" s="70"/>
      <c r="X24" s="70"/>
      <c r="Y24" s="70"/>
      <c r="Z24" s="70"/>
      <c r="AB24" s="108"/>
      <c r="AC24" s="70"/>
      <c r="AD24" s="108"/>
      <c r="AE24" s="70"/>
      <c r="AF24" s="36">
        <f>IF(R24=0,0,SUM(AF12:AF21)/R24)</f>
        <v>0</v>
      </c>
    </row>
    <row r="25" spans="2:32" ht="17.399999999999999" customHeight="1" x14ac:dyDescent="0.4">
      <c r="C25" s="70"/>
      <c r="D25" s="101"/>
      <c r="E25" s="101"/>
      <c r="F25" s="101"/>
      <c r="H25" s="94"/>
      <c r="I25" s="104"/>
      <c r="J25" s="94"/>
      <c r="R25" s="108"/>
      <c r="S25" s="70"/>
      <c r="V25" s="108"/>
      <c r="W25" s="70"/>
      <c r="X25" s="70"/>
      <c r="Y25" s="70"/>
      <c r="Z25" s="70"/>
      <c r="AB25" s="108"/>
      <c r="AC25" s="70"/>
      <c r="AD25" s="108"/>
      <c r="AE25" s="70"/>
    </row>
    <row r="26" spans="2:32" ht="17.399999999999999" customHeight="1" x14ac:dyDescent="0.4">
      <c r="C26" s="70"/>
      <c r="D26" s="101"/>
      <c r="E26" s="101"/>
      <c r="F26" s="101"/>
      <c r="H26" s="94"/>
      <c r="I26" s="104"/>
      <c r="J26" s="94"/>
      <c r="R26" s="108"/>
      <c r="S26" s="70"/>
      <c r="V26" s="108"/>
      <c r="W26" s="70"/>
      <c r="X26" s="70"/>
      <c r="Y26" s="70"/>
      <c r="Z26" s="70"/>
      <c r="AB26" s="108"/>
      <c r="AC26" s="70"/>
      <c r="AD26" s="108"/>
      <c r="AE26" s="70"/>
    </row>
    <row r="27" spans="2:32" ht="17.399999999999999" customHeight="1" x14ac:dyDescent="0.4">
      <c r="C27" s="70"/>
      <c r="D27" s="101"/>
      <c r="E27" s="101"/>
      <c r="F27" s="101"/>
      <c r="H27" s="94"/>
      <c r="I27" s="104"/>
      <c r="J27" s="94"/>
      <c r="R27" s="108"/>
      <c r="S27" s="70"/>
      <c r="V27" s="108"/>
      <c r="W27" s="70"/>
      <c r="X27" s="70"/>
      <c r="Y27" s="70"/>
      <c r="Z27" s="70"/>
      <c r="AB27" s="108"/>
      <c r="AC27" s="70"/>
      <c r="AD27" s="108"/>
      <c r="AE27" s="70"/>
    </row>
    <row r="28" spans="2:32" ht="17.399999999999999" customHeight="1" x14ac:dyDescent="0.4">
      <c r="H28" s="94"/>
      <c r="I28" s="104"/>
      <c r="J28" s="94"/>
      <c r="R28" s="108"/>
      <c r="S28" s="70"/>
      <c r="V28" s="108"/>
      <c r="W28" s="70"/>
      <c r="X28" s="70"/>
      <c r="Y28" s="70"/>
      <c r="Z28" s="70"/>
      <c r="AB28" s="108"/>
      <c r="AC28" s="70"/>
      <c r="AD28" s="108"/>
      <c r="AE28" s="70"/>
    </row>
    <row r="29" spans="2:32" ht="17.399999999999999" customHeight="1" x14ac:dyDescent="0.4">
      <c r="G29" s="94"/>
      <c r="H29" s="104"/>
      <c r="I29" s="94"/>
    </row>
    <row r="33" spans="18:22" ht="17.399999999999999" customHeight="1" x14ac:dyDescent="0.4">
      <c r="R33" s="108"/>
      <c r="V33" s="108"/>
    </row>
    <row r="34" spans="18:22" ht="17.399999999999999" customHeight="1" x14ac:dyDescent="0.4">
      <c r="R34" s="108"/>
      <c r="V34" s="108"/>
    </row>
    <row r="35" spans="18:22" ht="17.399999999999999" customHeight="1" x14ac:dyDescent="0.4">
      <c r="R35" s="108"/>
      <c r="V35" s="108"/>
    </row>
    <row r="36" spans="18:22" ht="17.399999999999999" customHeight="1" x14ac:dyDescent="0.4">
      <c r="R36" s="108"/>
      <c r="V36" s="108"/>
    </row>
  </sheetData>
  <mergeCells count="4">
    <mergeCell ref="C5:D5"/>
    <mergeCell ref="B3:G3"/>
    <mergeCell ref="J8:P10"/>
    <mergeCell ref="J11:P11"/>
  </mergeCells>
  <conditionalFormatting sqref="R12:R21">
    <cfRule type="expression" dxfId="269" priority="54">
      <formula>B12=0</formula>
    </cfRule>
  </conditionalFormatting>
  <conditionalFormatting sqref="T12:T21">
    <cfRule type="expression" dxfId="268" priority="53">
      <formula>C12=0</formula>
    </cfRule>
  </conditionalFormatting>
  <conditionalFormatting sqref="U12:U21">
    <cfRule type="expression" dxfId="267" priority="52">
      <formula>D12=0</formula>
    </cfRule>
  </conditionalFormatting>
  <conditionalFormatting sqref="V12:V21">
    <cfRule type="expression" dxfId="266" priority="51">
      <formula>T12=0</formula>
    </cfRule>
  </conditionalFormatting>
  <conditionalFormatting sqref="AA12:AA21">
    <cfRule type="expression" dxfId="265" priority="50">
      <formula>F12=0</formula>
    </cfRule>
  </conditionalFormatting>
  <conditionalFormatting sqref="AB12:AB21">
    <cfRule type="expression" dxfId="264" priority="49">
      <formula>AA12=0</formula>
    </cfRule>
  </conditionalFormatting>
  <conditionalFormatting sqref="AD12:AD21">
    <cfRule type="expression" dxfId="263" priority="48">
      <formula>T12=0</formula>
    </cfRule>
  </conditionalFormatting>
  <conditionalFormatting sqref="AF12:AF21">
    <cfRule type="expression" dxfId="262" priority="47">
      <formula>#REF!=0</formula>
    </cfRule>
  </conditionalFormatting>
  <conditionalFormatting sqref="P12:P21">
    <cfRule type="containsText" dxfId="261" priority="44" operator="containsText" text="OK">
      <formula>NOT(ISERROR(SEARCH("OK",P12)))</formula>
    </cfRule>
    <cfRule type="containsText" dxfId="260" priority="45" operator="containsText" text="FEIL">
      <formula>NOT(ISERROR(SEARCH("FEIL",P12)))</formula>
    </cfRule>
    <cfRule type="cellIs" dxfId="259" priority="46" operator="equal">
      <formula>0</formula>
    </cfRule>
  </conditionalFormatting>
  <conditionalFormatting sqref="X12:X21">
    <cfRule type="expression" dxfId="258" priority="20">
      <formula>X12=0</formula>
    </cfRule>
    <cfRule type="expression" dxfId="257" priority="42">
      <formula>AND(ISTEXT(W12)=TRUE,W12&lt;&gt;"Elsykkel",X12=0)</formula>
    </cfRule>
    <cfRule type="expression" dxfId="256" priority="43">
      <formula>W12="Elsykkel"</formula>
    </cfRule>
  </conditionalFormatting>
  <conditionalFormatting sqref="B15">
    <cfRule type="expression" dxfId="255" priority="37">
      <formula>AND(ISTEXT(D15)=TRUE,B15=0)</formula>
    </cfRule>
  </conditionalFormatting>
  <conditionalFormatting sqref="F15">
    <cfRule type="expression" dxfId="254" priority="38">
      <formula>D15="Batterielektrisk / hydrogen"</formula>
    </cfRule>
    <cfRule type="expression" dxfId="253" priority="39">
      <formula>AND(ISTEXT(C15)=TRUE,C15&lt;&gt;"Elsykkel",D15&lt;&gt;"Batterielektrisk / Hydrogen",F15=0)</formula>
    </cfRule>
    <cfRule type="expression" dxfId="252" priority="40">
      <formula>C15="Elsykkel"</formula>
    </cfRule>
  </conditionalFormatting>
  <conditionalFormatting sqref="E15">
    <cfRule type="expression" dxfId="251" priority="35">
      <formula>AND(ISTEXT(D15)=TRUE,D15&lt;&gt;"Elsykkel",E15=0)</formula>
    </cfRule>
    <cfRule type="expression" dxfId="250" priority="36">
      <formula>D15="Elsykkel"</formula>
    </cfRule>
  </conditionalFormatting>
  <conditionalFormatting sqref="C15">
    <cfRule type="expression" dxfId="249" priority="41">
      <formula>AND(ISTEXT(F15)=TRUE,C15=0)</formula>
    </cfRule>
  </conditionalFormatting>
  <conditionalFormatting sqref="B16:B17">
    <cfRule type="expression" dxfId="248" priority="30">
      <formula>AND(ISTEXT(D16)=TRUE,B16=0)</formula>
    </cfRule>
  </conditionalFormatting>
  <conditionalFormatting sqref="F16:F17">
    <cfRule type="expression" dxfId="247" priority="31">
      <formula>D16="Batterielektrisk / hydrogen"</formula>
    </cfRule>
    <cfRule type="expression" dxfId="246" priority="32">
      <formula>AND(ISTEXT(C16)=TRUE,C16&lt;&gt;"Elsykkel",D16&lt;&gt;"Batterielektrisk / Hydrogen",F16=0)</formula>
    </cfRule>
    <cfRule type="expression" dxfId="245" priority="33">
      <formula>C16="Elsykkel"</formula>
    </cfRule>
  </conditionalFormatting>
  <conditionalFormatting sqref="D17:E17 E16 D15:D16">
    <cfRule type="expression" dxfId="244" priority="28">
      <formula>AND(ISTEXT(C15)=TRUE,C15&lt;&gt;"Elsykkel",D15=0)</formula>
    </cfRule>
    <cfRule type="expression" dxfId="243" priority="29">
      <formula>C15="Elsykkel"</formula>
    </cfRule>
  </conditionalFormatting>
  <conditionalFormatting sqref="C16:C17">
    <cfRule type="expression" dxfId="242" priority="34">
      <formula>AND(ISTEXT(F16)=TRUE,C16=0)</formula>
    </cfRule>
  </conditionalFormatting>
  <conditionalFormatting sqref="B18:B19">
    <cfRule type="expression" dxfId="241" priority="23">
      <formula>AND(ISTEXT(D18)=TRUE,B18=0)</formula>
    </cfRule>
  </conditionalFormatting>
  <conditionalFormatting sqref="F18:F19">
    <cfRule type="expression" dxfId="240" priority="24">
      <formula>D18="Batterielektrisk / hydrogen"</formula>
    </cfRule>
    <cfRule type="expression" dxfId="239" priority="25">
      <formula>AND(ISTEXT(C18)=TRUE,C18&lt;&gt;"Elsykkel",D18&lt;&gt;"Batterielektrisk / Hydrogen",F18=0)</formula>
    </cfRule>
    <cfRule type="expression" dxfId="238" priority="26">
      <formula>C18="Elsykkel"</formula>
    </cfRule>
  </conditionalFormatting>
  <conditionalFormatting sqref="D18:E19">
    <cfRule type="expression" dxfId="237" priority="21">
      <formula>AND(ISTEXT(C18)=TRUE,C18&lt;&gt;"Elsykkel",D18=0)</formula>
    </cfRule>
    <cfRule type="expression" dxfId="236" priority="22">
      <formula>C18="Elsykkel"</formula>
    </cfRule>
  </conditionalFormatting>
  <conditionalFormatting sqref="C18:C19">
    <cfRule type="expression" dxfId="235" priority="27">
      <formula>AND(ISTEXT(F18)=TRUE,C18=0)</formula>
    </cfRule>
  </conditionalFormatting>
  <conditionalFormatting sqref="Y12:Y21">
    <cfRule type="expression" dxfId="234" priority="19">
      <formula>X12=0</formula>
    </cfRule>
  </conditionalFormatting>
  <conditionalFormatting sqref="B12">
    <cfRule type="expression" dxfId="233" priority="14">
      <formula>AND(ISTEXT(D12)=TRUE,B12=0)</formula>
    </cfRule>
  </conditionalFormatting>
  <conditionalFormatting sqref="F12">
    <cfRule type="expression" dxfId="232" priority="15">
      <formula>D12="Batterielektrisk / hydrogen"</formula>
    </cfRule>
    <cfRule type="expression" dxfId="231" priority="16">
      <formula>AND(ISTEXT(D12)=TRUE,D12&lt;&gt;"Batterielektrisk / Hydrogen",F12=0)</formula>
    </cfRule>
    <cfRule type="expression" dxfId="230" priority="17">
      <formula>C12="Elsykkel"</formula>
    </cfRule>
  </conditionalFormatting>
  <conditionalFormatting sqref="C12">
    <cfRule type="expression" dxfId="229" priority="18">
      <formula>AND(ISNUMBER(B12)=TRUE,C12=0)</formula>
    </cfRule>
  </conditionalFormatting>
  <conditionalFormatting sqref="E12">
    <cfRule type="expression" dxfId="228" priority="12">
      <formula>D12="Batterielektrisk / hydrogen"</formula>
    </cfRule>
    <cfRule type="expression" dxfId="227" priority="13">
      <formula>AND(ISTEXT(C12)=TRUE,D12&lt;&gt;"Batterielektrisk / hydrogen",E12=0)</formula>
    </cfRule>
  </conditionalFormatting>
  <conditionalFormatting sqref="B13:B14">
    <cfRule type="expression" dxfId="226" priority="7">
      <formula>AND(ISTEXT(D13)=TRUE,B13=0)</formula>
    </cfRule>
  </conditionalFormatting>
  <conditionalFormatting sqref="F13:F14">
    <cfRule type="expression" dxfId="225" priority="8">
      <formula>D13="Batterielektrisk / hydrogen"</formula>
    </cfRule>
    <cfRule type="expression" dxfId="224" priority="9">
      <formula>AND(ISTEXT(D13)=TRUE,D13&lt;&gt;"Batterielektrisk / Hydrogen",F13=0)</formula>
    </cfRule>
    <cfRule type="expression" dxfId="223" priority="10">
      <formula>C13="Elsykkel"</formula>
    </cfRule>
  </conditionalFormatting>
  <conditionalFormatting sqref="D13:D14">
    <cfRule type="expression" dxfId="222" priority="5">
      <formula>AND(ISTEXT(#REF!)=TRUE,#REF!&lt;&gt;"Elsykkel",D13=0)</formula>
    </cfRule>
    <cfRule type="expression" dxfId="221" priority="6">
      <formula>C13="Elsykkel"</formula>
    </cfRule>
  </conditionalFormatting>
  <conditionalFormatting sqref="C13:C14">
    <cfRule type="expression" dxfId="220" priority="11">
      <formula>AND(ISNUMBER(B13)=TRUE,C13=0)</formula>
    </cfRule>
  </conditionalFormatting>
  <conditionalFormatting sqref="E13:E14">
    <cfRule type="expression" dxfId="219" priority="3">
      <formula>D13="Batterielektrisk / hydrogen"</formula>
    </cfRule>
    <cfRule type="expression" dxfId="218" priority="4">
      <formula>AND(ISTEXT(C13)=TRUE,D13&lt;&gt;"Batterielektrisk / hydrogen",E13=0)</formula>
    </cfRule>
  </conditionalFormatting>
  <conditionalFormatting sqref="D12">
    <cfRule type="expression" dxfId="217" priority="2">
      <formula>AND(ISTEXT(C12)=TRUE,D12=0)</formula>
    </cfRule>
  </conditionalFormatting>
  <conditionalFormatting sqref="C5:D5">
    <cfRule type="containsText" dxfId="216" priority="1" operator="containsText" text="(Skriv inn navn på leverandør her)">
      <formula>NOT(ISERROR(SEARCH("(Skriv inn navn på leverandør her)",C5)))</formula>
    </cfRule>
  </conditionalFormatting>
  <dataValidations count="1">
    <dataValidation allowBlank="1" showInputMessage="1" showErrorMessage="1" errorTitle="Velg fra rullegardinmeny" error="Det er ikke tillatt å skrive inn egne verdier. Benytt kommentarfelt ved behov." sqref="B12:G21"/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08" customWidth="1"/>
    <col min="2" max="2" width="20.88671875" style="108" customWidth="1"/>
    <col min="3" max="3" width="20" style="108" customWidth="1"/>
    <col min="4" max="4" width="26.5546875" style="108" customWidth="1"/>
    <col min="5" max="6" width="20" style="108" customWidth="1"/>
    <col min="7" max="7" width="63" style="108" customWidth="1"/>
    <col min="8" max="8" width="37.5546875" style="108" customWidth="1"/>
    <col min="9" max="9" width="11" style="108" customWidth="1"/>
    <col min="10" max="15" width="3.33203125" style="108" customWidth="1"/>
    <col min="16" max="16" width="7.44140625" style="108" customWidth="1"/>
    <col min="17" max="17" width="11.109375" style="108" customWidth="1"/>
    <col min="18" max="18" width="18.5546875" style="70" customWidth="1"/>
    <col min="19" max="19" width="2.33203125" style="108" customWidth="1"/>
    <col min="20" max="20" width="18.33203125" style="108" customWidth="1"/>
    <col min="21" max="21" width="28.44140625" style="108" customWidth="1"/>
    <col min="22" max="22" width="13.109375" style="70" customWidth="1"/>
    <col min="23" max="23" width="2.33203125" style="108" customWidth="1"/>
    <col min="24" max="25" width="13.5546875" style="108" customWidth="1"/>
    <col min="26" max="26" width="2.33203125" style="108" customWidth="1"/>
    <col min="27" max="27" width="11.33203125" style="108" customWidth="1"/>
    <col min="28" max="28" width="14.5546875" style="70" customWidth="1"/>
    <col min="29" max="29" width="2.33203125" style="108" customWidth="1"/>
    <col min="30" max="30" width="20.6640625" style="70" customWidth="1"/>
    <col min="31" max="31" width="2.33203125" style="108" customWidth="1"/>
    <col min="32" max="16384" width="11.44140625" style="108"/>
  </cols>
  <sheetData>
    <row r="1" spans="1:32" s="40" customFormat="1" ht="17.399999999999999" customHeight="1" x14ac:dyDescent="0.3">
      <c r="A1" s="38"/>
      <c r="B1" s="38" t="s">
        <v>58</v>
      </c>
      <c r="C1" s="38"/>
      <c r="D1" s="38"/>
      <c r="E1" s="38"/>
      <c r="F1" s="38"/>
      <c r="G1" s="38"/>
      <c r="H1" s="38"/>
      <c r="I1" s="38"/>
      <c r="J1" s="38" t="s">
        <v>58</v>
      </c>
      <c r="K1" s="38"/>
      <c r="L1" s="38"/>
      <c r="M1" s="38"/>
      <c r="N1" s="38"/>
      <c r="O1" s="38"/>
      <c r="P1" s="38"/>
      <c r="Q1" s="38"/>
      <c r="R1" s="39"/>
      <c r="S1" s="38"/>
      <c r="T1" s="38"/>
      <c r="U1" s="38"/>
      <c r="V1" s="39"/>
      <c r="W1" s="38"/>
      <c r="X1" s="38"/>
      <c r="Y1" s="38"/>
      <c r="Z1" s="38"/>
      <c r="AA1" s="38"/>
      <c r="AB1" s="39"/>
      <c r="AC1" s="38"/>
      <c r="AD1" s="39"/>
      <c r="AE1" s="38"/>
      <c r="AF1" s="38"/>
    </row>
    <row r="3" spans="1:32" ht="30" customHeight="1" x14ac:dyDescent="0.4">
      <c r="B3" s="138" t="s">
        <v>7</v>
      </c>
      <c r="C3" s="138"/>
      <c r="D3" s="138"/>
      <c r="E3" s="138"/>
      <c r="F3" s="138"/>
      <c r="G3" s="138"/>
      <c r="H3" s="96"/>
      <c r="I3" s="103"/>
    </row>
    <row r="4" spans="1:32" ht="17.399999999999999" customHeight="1" x14ac:dyDescent="0.4">
      <c r="B4" s="110"/>
      <c r="C4" s="110"/>
      <c r="D4" s="109"/>
      <c r="E4" s="126"/>
      <c r="F4" s="126"/>
      <c r="G4" s="126"/>
      <c r="H4" s="96"/>
      <c r="J4" s="68" t="s">
        <v>27</v>
      </c>
      <c r="K4" s="71"/>
      <c r="L4" s="71"/>
      <c r="M4" s="71"/>
    </row>
    <row r="5" spans="1:32" s="1" customFormat="1" ht="30" customHeight="1" x14ac:dyDescent="0.45">
      <c r="B5" s="37" t="s">
        <v>35</v>
      </c>
      <c r="C5" s="139" t="s">
        <v>9</v>
      </c>
      <c r="D5" s="140"/>
      <c r="E5" s="2"/>
      <c r="G5" s="2"/>
      <c r="H5" s="3"/>
      <c r="J5" s="67" t="s">
        <v>29</v>
      </c>
      <c r="K5" s="71"/>
      <c r="L5" s="71"/>
      <c r="M5" s="71"/>
      <c r="R5" s="16"/>
      <c r="V5" s="16"/>
      <c r="AB5" s="16"/>
      <c r="AD5" s="16"/>
    </row>
    <row r="6" spans="1:32" ht="17.399999999999999" customHeight="1" x14ac:dyDescent="0.4">
      <c r="B6" s="95"/>
      <c r="C6" s="95"/>
      <c r="D6" s="95"/>
      <c r="E6" s="95"/>
      <c r="F6" s="95"/>
      <c r="G6" s="95"/>
      <c r="H6" s="95"/>
      <c r="I6" s="104"/>
      <c r="J6" s="94"/>
      <c r="R6" s="108"/>
      <c r="S6" s="70"/>
      <c r="V6" s="108"/>
      <c r="W6" s="70"/>
      <c r="X6" s="70"/>
      <c r="Y6" s="70"/>
      <c r="Z6" s="70"/>
      <c r="AB6" s="108"/>
      <c r="AC6" s="70"/>
      <c r="AD6" s="108"/>
      <c r="AE6" s="70"/>
    </row>
    <row r="7" spans="1:32" ht="17.399999999999999" customHeight="1" x14ac:dyDescent="0.4">
      <c r="B7" s="51" t="s">
        <v>8</v>
      </c>
      <c r="C7" s="95"/>
      <c r="D7" s="95"/>
      <c r="E7" s="95"/>
      <c r="F7" s="95"/>
      <c r="G7" s="95"/>
      <c r="H7" s="95"/>
      <c r="I7" s="104"/>
      <c r="J7" s="94"/>
      <c r="R7" s="108"/>
      <c r="S7" s="70"/>
      <c r="V7" s="108"/>
      <c r="W7" s="70"/>
      <c r="X7" s="70"/>
      <c r="Y7" s="70"/>
      <c r="Z7" s="70"/>
      <c r="AB7" s="108"/>
      <c r="AC7" s="70"/>
      <c r="AD7" s="108"/>
      <c r="AE7" s="70"/>
    </row>
    <row r="8" spans="1:32" ht="17.399999999999999" customHeight="1" x14ac:dyDescent="0.4">
      <c r="B8" s="51" t="s">
        <v>52</v>
      </c>
      <c r="C8" s="95"/>
      <c r="D8" s="95"/>
      <c r="E8" s="95"/>
      <c r="F8" s="95"/>
      <c r="G8" s="95"/>
      <c r="H8" s="95"/>
      <c r="I8" s="104"/>
      <c r="J8" s="136" t="s">
        <v>26</v>
      </c>
      <c r="K8" s="136"/>
      <c r="L8" s="136"/>
      <c r="M8" s="136"/>
      <c r="N8" s="136"/>
      <c r="O8" s="136"/>
      <c r="P8" s="136"/>
      <c r="R8" s="108"/>
      <c r="S8" s="70"/>
      <c r="V8" s="108"/>
      <c r="W8" s="70"/>
      <c r="X8" s="70"/>
      <c r="Y8" s="70"/>
      <c r="Z8" s="70"/>
      <c r="AB8" s="108"/>
      <c r="AC8" s="70"/>
      <c r="AD8" s="108"/>
      <c r="AE8" s="70"/>
    </row>
    <row r="9" spans="1:32" ht="17.399999999999999" customHeight="1" x14ac:dyDescent="0.4">
      <c r="B9" s="95"/>
      <c r="C9" s="95"/>
      <c r="D9" s="95"/>
      <c r="E9" s="95"/>
      <c r="F9" s="95"/>
      <c r="G9" s="95"/>
      <c r="H9" s="95"/>
      <c r="I9" s="104"/>
      <c r="J9" s="136"/>
      <c r="K9" s="136"/>
      <c r="L9" s="136"/>
      <c r="M9" s="136"/>
      <c r="N9" s="136"/>
      <c r="O9" s="136"/>
      <c r="P9" s="136"/>
      <c r="R9" s="108"/>
      <c r="S9" s="70"/>
      <c r="V9" s="108"/>
      <c r="W9" s="70"/>
      <c r="X9" s="70"/>
      <c r="Y9" s="70"/>
      <c r="Z9" s="70"/>
      <c r="AB9" s="108"/>
      <c r="AC9" s="70"/>
      <c r="AD9" s="108"/>
      <c r="AE9" s="70"/>
    </row>
    <row r="10" spans="1:32" ht="17.399999999999999" customHeight="1" x14ac:dyDescent="0.4">
      <c r="B10" s="93">
        <v>1</v>
      </c>
      <c r="C10" s="93">
        <v>2</v>
      </c>
      <c r="D10" s="93">
        <v>3</v>
      </c>
      <c r="E10" s="93">
        <v>4</v>
      </c>
      <c r="F10" s="93">
        <v>5</v>
      </c>
      <c r="G10" s="93">
        <v>6</v>
      </c>
      <c r="H10" s="93">
        <v>7</v>
      </c>
      <c r="I10" s="104"/>
      <c r="J10" s="137"/>
      <c r="K10" s="137"/>
      <c r="L10" s="137"/>
      <c r="M10" s="137"/>
      <c r="N10" s="137"/>
      <c r="O10" s="137"/>
      <c r="P10" s="137"/>
      <c r="R10" s="93">
        <v>1</v>
      </c>
      <c r="S10" s="17"/>
      <c r="T10" s="93">
        <v>2</v>
      </c>
      <c r="U10" s="93">
        <v>3</v>
      </c>
      <c r="V10" s="93"/>
      <c r="W10" s="17"/>
      <c r="X10" s="17">
        <v>4</v>
      </c>
      <c r="Y10" s="17"/>
      <c r="Z10" s="17"/>
      <c r="AA10" s="93">
        <v>5</v>
      </c>
      <c r="AB10" s="93"/>
      <c r="AC10" s="17"/>
      <c r="AD10" s="93"/>
      <c r="AE10" s="17"/>
      <c r="AF10" s="93"/>
    </row>
    <row r="11" spans="1:32" ht="48" customHeight="1" x14ac:dyDescent="0.4">
      <c r="B11" s="97" t="s">
        <v>1</v>
      </c>
      <c r="C11" s="98" t="s">
        <v>3</v>
      </c>
      <c r="D11" s="98" t="s">
        <v>4</v>
      </c>
      <c r="E11" s="98" t="s">
        <v>41</v>
      </c>
      <c r="F11" s="98" t="s">
        <v>5</v>
      </c>
      <c r="G11" s="99" t="s">
        <v>42</v>
      </c>
      <c r="H11" s="99" t="s">
        <v>2</v>
      </c>
      <c r="I11" s="104"/>
      <c r="J11" s="141" t="s">
        <v>59</v>
      </c>
      <c r="K11" s="142"/>
      <c r="L11" s="142"/>
      <c r="M11" s="142"/>
      <c r="N11" s="142"/>
      <c r="O11" s="142"/>
      <c r="P11" s="143"/>
      <c r="R11" s="97" t="s">
        <v>1</v>
      </c>
      <c r="S11" s="18"/>
      <c r="T11" s="97" t="s">
        <v>3</v>
      </c>
      <c r="U11" s="97" t="s">
        <v>4</v>
      </c>
      <c r="V11" s="29" t="s">
        <v>18</v>
      </c>
      <c r="W11" s="18"/>
      <c r="X11" s="97" t="s">
        <v>43</v>
      </c>
      <c r="Y11" s="29" t="s">
        <v>44</v>
      </c>
      <c r="Z11" s="18"/>
      <c r="AA11" s="97" t="s">
        <v>15</v>
      </c>
      <c r="AB11" s="29" t="s">
        <v>17</v>
      </c>
      <c r="AC11" s="18"/>
      <c r="AD11" s="29" t="s">
        <v>50</v>
      </c>
      <c r="AE11" s="18"/>
      <c r="AF11" s="29" t="s">
        <v>28</v>
      </c>
    </row>
    <row r="12" spans="1:32" ht="17.399999999999999" customHeight="1" x14ac:dyDescent="0.4">
      <c r="B12" s="100"/>
      <c r="C12" s="100"/>
      <c r="D12" s="100"/>
      <c r="E12" s="102"/>
      <c r="F12" s="102"/>
      <c r="G12" s="107"/>
      <c r="H12" s="106"/>
      <c r="I12" s="105" t="s">
        <v>0</v>
      </c>
      <c r="J12" s="48">
        <f>IF(B12&gt;0,1,0)</f>
        <v>0</v>
      </c>
      <c r="K12" s="48">
        <f>IF(C12=0,0,1)</f>
        <v>0</v>
      </c>
      <c r="L12" s="48">
        <f>IF(D12=0,0,1)</f>
        <v>0</v>
      </c>
      <c r="M12" s="48">
        <f>IF(D12="Batterielektrisk / hydrogen",1,IF(E12=0,0,1))</f>
        <v>0</v>
      </c>
      <c r="N12" s="48">
        <f>IF(D12="Batterielektrisk / hydrogen",1,IF(F12=0,0,1))</f>
        <v>0</v>
      </c>
      <c r="O12" s="49">
        <f>SUM(J12:N12)</f>
        <v>0</v>
      </c>
      <c r="P12" s="50">
        <f>IF(O12=5,"OK",IF(O12=0,0,"FEIL"))</f>
        <v>0</v>
      </c>
      <c r="R12" s="100">
        <f t="shared" ref="R12:R21" si="0">B12</f>
        <v>0</v>
      </c>
      <c r="S12" s="20"/>
      <c r="T12" s="100">
        <f t="shared" ref="T12:T21" si="1">C12</f>
        <v>0</v>
      </c>
      <c r="U12" s="100">
        <f t="shared" ref="U12:U21" si="2">D12</f>
        <v>0</v>
      </c>
      <c r="V12" s="72">
        <f>IF(T12="Elsykkel",10,VLOOKUP(U12,Inndata!$B$5:$D$9,3,FALSE))</f>
        <v>0</v>
      </c>
      <c r="W12" s="19"/>
      <c r="X12" s="100">
        <f>E12</f>
        <v>0</v>
      </c>
      <c r="Y12" s="127">
        <f>VLOOKUP(X12,Inndata!$F$5:$H$10,3,FALSE)</f>
        <v>0</v>
      </c>
      <c r="Z12" s="19"/>
      <c r="AA12" s="100">
        <f t="shared" ref="AA12:AA21" si="3">F12</f>
        <v>0</v>
      </c>
      <c r="AB12" s="100">
        <f>IF(AA12=0,0,IF(AA12="Nei",0,1))</f>
        <v>0</v>
      </c>
      <c r="AC12" s="19"/>
      <c r="AD12" s="87">
        <f>IF(V12+AB12&gt;10,10,V12+Y12+AB12)</f>
        <v>0</v>
      </c>
      <c r="AE12" s="19"/>
      <c r="AF12" s="89">
        <f>R12*AD12</f>
        <v>0</v>
      </c>
    </row>
    <row r="13" spans="1:32" ht="17.399999999999999" customHeight="1" x14ac:dyDescent="0.4">
      <c r="B13" s="111"/>
      <c r="C13" s="111"/>
      <c r="D13" s="111"/>
      <c r="E13" s="113"/>
      <c r="F13" s="113"/>
      <c r="G13" s="114"/>
      <c r="H13" s="112"/>
      <c r="I13" s="105" t="s">
        <v>0</v>
      </c>
      <c r="J13" s="48">
        <f t="shared" ref="J13:J21" si="4">IF(B13&gt;0,1,0)</f>
        <v>0</v>
      </c>
      <c r="K13" s="48">
        <f t="shared" ref="K13:L21" si="5">IF(C13=0,0,1)</f>
        <v>0</v>
      </c>
      <c r="L13" s="48">
        <f t="shared" si="5"/>
        <v>0</v>
      </c>
      <c r="M13" s="48">
        <f t="shared" ref="M13:M21" si="6">IF(D13="Batterielektrisk / hydrogen",1,IF(E13=0,0,1))</f>
        <v>0</v>
      </c>
      <c r="N13" s="48">
        <f t="shared" ref="N13:N21" si="7">IF(D13="Batterielektrisk / hydrogen",1,IF(F13=0,0,1))</f>
        <v>0</v>
      </c>
      <c r="O13" s="49">
        <f t="shared" ref="O13:O21" si="8">SUM(J13:N13)</f>
        <v>0</v>
      </c>
      <c r="P13" s="50">
        <f t="shared" ref="P13:P21" si="9">IF(O13=5,"OK",IF(O13=0,0,"FEIL"))</f>
        <v>0</v>
      </c>
      <c r="R13" s="111">
        <f t="shared" si="0"/>
        <v>0</v>
      </c>
      <c r="S13" s="19"/>
      <c r="T13" s="111">
        <f t="shared" si="1"/>
        <v>0</v>
      </c>
      <c r="U13" s="111">
        <f t="shared" si="2"/>
        <v>0</v>
      </c>
      <c r="V13" s="111">
        <f>IF(T13="Elsykkel",10,VLOOKUP(U13,Inndata!$B$5:$D$9,3,FALSE))</f>
        <v>0</v>
      </c>
      <c r="W13" s="19"/>
      <c r="X13" s="111">
        <f>E13</f>
        <v>0</v>
      </c>
      <c r="Y13" s="128">
        <f>VLOOKUP(X13,Inndata!$F$5:$H$10,3,FALSE)</f>
        <v>0</v>
      </c>
      <c r="Z13" s="19"/>
      <c r="AA13" s="111">
        <f t="shared" si="3"/>
        <v>0</v>
      </c>
      <c r="AB13" s="111">
        <f t="shared" ref="AB13:AB21" si="10">IF(AA13=0,0,IF(AA13="Nei",0,1))</f>
        <v>0</v>
      </c>
      <c r="AC13" s="19"/>
      <c r="AD13" s="88">
        <f t="shared" ref="AD13:AD21" si="11">IF(V13+AB13&gt;10,10,V13+Y13+AB13)</f>
        <v>0</v>
      </c>
      <c r="AE13" s="19"/>
      <c r="AF13" s="89">
        <f t="shared" ref="AF13:AF21" si="12">R13*AD13</f>
        <v>0</v>
      </c>
    </row>
    <row r="14" spans="1:32" ht="17.399999999999999" customHeight="1" x14ac:dyDescent="0.4">
      <c r="B14" s="100"/>
      <c r="C14" s="100"/>
      <c r="D14" s="100"/>
      <c r="E14" s="102"/>
      <c r="F14" s="102"/>
      <c r="G14" s="107"/>
      <c r="H14" s="92"/>
      <c r="I14" s="105" t="s">
        <v>0</v>
      </c>
      <c r="J14" s="48">
        <f t="shared" si="4"/>
        <v>0</v>
      </c>
      <c r="K14" s="48">
        <f t="shared" si="5"/>
        <v>0</v>
      </c>
      <c r="L14" s="48">
        <f t="shared" si="5"/>
        <v>0</v>
      </c>
      <c r="M14" s="48">
        <f t="shared" si="6"/>
        <v>0</v>
      </c>
      <c r="N14" s="48">
        <f t="shared" si="7"/>
        <v>0</v>
      </c>
      <c r="O14" s="49">
        <f t="shared" si="8"/>
        <v>0</v>
      </c>
      <c r="P14" s="50">
        <f t="shared" si="9"/>
        <v>0</v>
      </c>
      <c r="R14" s="100">
        <f t="shared" si="0"/>
        <v>0</v>
      </c>
      <c r="S14" s="19"/>
      <c r="T14" s="100">
        <f t="shared" si="1"/>
        <v>0</v>
      </c>
      <c r="U14" s="100">
        <f t="shared" si="2"/>
        <v>0</v>
      </c>
      <c r="V14" s="72">
        <f>IF(T14="Elsykkel",10,VLOOKUP(U14,Inndata!$B$5:$D$9,3,FALSE))</f>
        <v>0</v>
      </c>
      <c r="W14" s="19"/>
      <c r="X14" s="100">
        <f t="shared" ref="X14:X21" si="13">E14</f>
        <v>0</v>
      </c>
      <c r="Y14" s="127">
        <f>VLOOKUP(X14,Inndata!$F$5:$H$10,3,FALSE)</f>
        <v>0</v>
      </c>
      <c r="Z14" s="19"/>
      <c r="AA14" s="100">
        <f t="shared" si="3"/>
        <v>0</v>
      </c>
      <c r="AB14" s="100">
        <f t="shared" si="10"/>
        <v>0</v>
      </c>
      <c r="AC14" s="19"/>
      <c r="AD14" s="87">
        <f t="shared" si="11"/>
        <v>0</v>
      </c>
      <c r="AE14" s="19"/>
      <c r="AF14" s="89">
        <f t="shared" si="12"/>
        <v>0</v>
      </c>
    </row>
    <row r="15" spans="1:32" ht="17.399999999999999" customHeight="1" x14ac:dyDescent="0.4">
      <c r="B15" s="111"/>
      <c r="C15" s="111"/>
      <c r="D15" s="111"/>
      <c r="E15" s="113"/>
      <c r="F15" s="113"/>
      <c r="G15" s="114"/>
      <c r="H15" s="112"/>
      <c r="I15" s="105" t="s">
        <v>0</v>
      </c>
      <c r="J15" s="48">
        <f t="shared" si="4"/>
        <v>0</v>
      </c>
      <c r="K15" s="48">
        <f t="shared" si="5"/>
        <v>0</v>
      </c>
      <c r="L15" s="48">
        <f t="shared" si="5"/>
        <v>0</v>
      </c>
      <c r="M15" s="48">
        <f t="shared" si="6"/>
        <v>0</v>
      </c>
      <c r="N15" s="48">
        <f t="shared" si="7"/>
        <v>0</v>
      </c>
      <c r="O15" s="49">
        <f t="shared" si="8"/>
        <v>0</v>
      </c>
      <c r="P15" s="50">
        <f t="shared" si="9"/>
        <v>0</v>
      </c>
      <c r="R15" s="111">
        <f t="shared" si="0"/>
        <v>0</v>
      </c>
      <c r="S15" s="19"/>
      <c r="T15" s="111">
        <f t="shared" si="1"/>
        <v>0</v>
      </c>
      <c r="U15" s="111">
        <f t="shared" si="2"/>
        <v>0</v>
      </c>
      <c r="V15" s="111">
        <f>IF(T15="Elsykkel",10,VLOOKUP(U15,Inndata!$B$5:$D$9,3,FALSE))</f>
        <v>0</v>
      </c>
      <c r="W15" s="19"/>
      <c r="X15" s="111">
        <f t="shared" si="13"/>
        <v>0</v>
      </c>
      <c r="Y15" s="128">
        <f>VLOOKUP(X15,Inndata!$F$5:$H$10,3,FALSE)</f>
        <v>0</v>
      </c>
      <c r="Z15" s="19"/>
      <c r="AA15" s="111">
        <f t="shared" si="3"/>
        <v>0</v>
      </c>
      <c r="AB15" s="111">
        <f t="shared" si="10"/>
        <v>0</v>
      </c>
      <c r="AC15" s="19"/>
      <c r="AD15" s="88">
        <f t="shared" si="11"/>
        <v>0</v>
      </c>
      <c r="AE15" s="19"/>
      <c r="AF15" s="89">
        <f t="shared" si="12"/>
        <v>0</v>
      </c>
    </row>
    <row r="16" spans="1:32" ht="17.399999999999999" customHeight="1" x14ac:dyDescent="0.4">
      <c r="B16" s="72"/>
      <c r="C16" s="72"/>
      <c r="D16" s="72"/>
      <c r="E16" s="91"/>
      <c r="F16" s="91"/>
      <c r="G16" s="90"/>
      <c r="H16" s="92"/>
      <c r="I16" s="115" t="s">
        <v>0</v>
      </c>
      <c r="J16" s="48">
        <f t="shared" si="4"/>
        <v>0</v>
      </c>
      <c r="K16" s="48">
        <f t="shared" si="5"/>
        <v>0</v>
      </c>
      <c r="L16" s="48">
        <f t="shared" si="5"/>
        <v>0</v>
      </c>
      <c r="M16" s="48">
        <f t="shared" si="6"/>
        <v>0</v>
      </c>
      <c r="N16" s="48">
        <f t="shared" si="7"/>
        <v>0</v>
      </c>
      <c r="O16" s="49">
        <f t="shared" si="8"/>
        <v>0</v>
      </c>
      <c r="P16" s="50">
        <f t="shared" si="9"/>
        <v>0</v>
      </c>
      <c r="R16" s="100">
        <f t="shared" si="0"/>
        <v>0</v>
      </c>
      <c r="S16" s="19"/>
      <c r="T16" s="100">
        <f t="shared" si="1"/>
        <v>0</v>
      </c>
      <c r="U16" s="100">
        <f t="shared" si="2"/>
        <v>0</v>
      </c>
      <c r="V16" s="72">
        <f>IF(T16="Elsykkel",10,VLOOKUP(U16,Inndata!$B$5:$D$9,3,FALSE))</f>
        <v>0</v>
      </c>
      <c r="W16" s="19"/>
      <c r="X16" s="100">
        <f t="shared" si="13"/>
        <v>0</v>
      </c>
      <c r="Y16" s="127">
        <f>VLOOKUP(X16,Inndata!$F$5:$H$10,3,FALSE)</f>
        <v>0</v>
      </c>
      <c r="Z16" s="19"/>
      <c r="AA16" s="100">
        <f t="shared" si="3"/>
        <v>0</v>
      </c>
      <c r="AB16" s="100">
        <f t="shared" si="10"/>
        <v>0</v>
      </c>
      <c r="AC16" s="19"/>
      <c r="AD16" s="87">
        <f t="shared" si="11"/>
        <v>0</v>
      </c>
      <c r="AE16" s="19"/>
      <c r="AF16" s="89">
        <f t="shared" si="12"/>
        <v>0</v>
      </c>
    </row>
    <row r="17" spans="2:32" ht="17.399999999999999" customHeight="1" x14ac:dyDescent="0.4">
      <c r="B17" s="111"/>
      <c r="C17" s="111"/>
      <c r="D17" s="111"/>
      <c r="E17" s="113"/>
      <c r="F17" s="113"/>
      <c r="G17" s="114"/>
      <c r="H17" s="112"/>
      <c r="I17" s="105" t="s">
        <v>0</v>
      </c>
      <c r="J17" s="48">
        <f t="shared" si="4"/>
        <v>0</v>
      </c>
      <c r="K17" s="48">
        <f t="shared" si="5"/>
        <v>0</v>
      </c>
      <c r="L17" s="48">
        <f t="shared" si="5"/>
        <v>0</v>
      </c>
      <c r="M17" s="48">
        <f t="shared" si="6"/>
        <v>0</v>
      </c>
      <c r="N17" s="48">
        <f t="shared" si="7"/>
        <v>0</v>
      </c>
      <c r="O17" s="49">
        <f t="shared" si="8"/>
        <v>0</v>
      </c>
      <c r="P17" s="50">
        <f t="shared" si="9"/>
        <v>0</v>
      </c>
      <c r="R17" s="111">
        <f t="shared" si="0"/>
        <v>0</v>
      </c>
      <c r="S17" s="19"/>
      <c r="T17" s="111">
        <f t="shared" si="1"/>
        <v>0</v>
      </c>
      <c r="U17" s="111">
        <f t="shared" si="2"/>
        <v>0</v>
      </c>
      <c r="V17" s="111">
        <f>IF(T17="Elsykkel",10,VLOOKUP(U17,Inndata!$B$5:$D$9,3,FALSE))</f>
        <v>0</v>
      </c>
      <c r="W17" s="19"/>
      <c r="X17" s="111">
        <f t="shared" si="13"/>
        <v>0</v>
      </c>
      <c r="Y17" s="128">
        <f>VLOOKUP(X17,Inndata!$F$5:$H$10,3,FALSE)</f>
        <v>0</v>
      </c>
      <c r="Z17" s="19"/>
      <c r="AA17" s="111">
        <f t="shared" si="3"/>
        <v>0</v>
      </c>
      <c r="AB17" s="111">
        <f t="shared" si="10"/>
        <v>0</v>
      </c>
      <c r="AC17" s="19"/>
      <c r="AD17" s="88">
        <f t="shared" si="11"/>
        <v>0</v>
      </c>
      <c r="AE17" s="19"/>
      <c r="AF17" s="89">
        <f t="shared" si="12"/>
        <v>0</v>
      </c>
    </row>
    <row r="18" spans="2:32" ht="17.399999999999999" customHeight="1" x14ac:dyDescent="0.4">
      <c r="B18" s="72"/>
      <c r="C18" s="72"/>
      <c r="D18" s="72"/>
      <c r="E18" s="91"/>
      <c r="F18" s="91"/>
      <c r="G18" s="90"/>
      <c r="H18" s="92"/>
      <c r="I18" s="105" t="s">
        <v>0</v>
      </c>
      <c r="J18" s="48">
        <f t="shared" si="4"/>
        <v>0</v>
      </c>
      <c r="K18" s="48">
        <f t="shared" si="5"/>
        <v>0</v>
      </c>
      <c r="L18" s="48">
        <f t="shared" si="5"/>
        <v>0</v>
      </c>
      <c r="M18" s="48">
        <f t="shared" si="6"/>
        <v>0</v>
      </c>
      <c r="N18" s="48">
        <f t="shared" si="7"/>
        <v>0</v>
      </c>
      <c r="O18" s="49">
        <f t="shared" si="8"/>
        <v>0</v>
      </c>
      <c r="P18" s="50">
        <f t="shared" si="9"/>
        <v>0</v>
      </c>
      <c r="R18" s="100">
        <f t="shared" si="0"/>
        <v>0</v>
      </c>
      <c r="S18" s="19"/>
      <c r="T18" s="100">
        <f t="shared" si="1"/>
        <v>0</v>
      </c>
      <c r="U18" s="100">
        <f t="shared" si="2"/>
        <v>0</v>
      </c>
      <c r="V18" s="100">
        <f>IF(T18="Elsykkel",10,VLOOKUP(U18,Inndata!$B$5:$D$9,3,FALSE))</f>
        <v>0</v>
      </c>
      <c r="W18" s="19"/>
      <c r="X18" s="100">
        <f t="shared" si="13"/>
        <v>0</v>
      </c>
      <c r="Y18" s="127">
        <f>VLOOKUP(X18,Inndata!$F$5:$H$10,3,FALSE)</f>
        <v>0</v>
      </c>
      <c r="Z18" s="19"/>
      <c r="AA18" s="100">
        <f t="shared" si="3"/>
        <v>0</v>
      </c>
      <c r="AB18" s="100">
        <f t="shared" si="10"/>
        <v>0</v>
      </c>
      <c r="AC18" s="19"/>
      <c r="AD18" s="87">
        <f t="shared" si="11"/>
        <v>0</v>
      </c>
      <c r="AE18" s="19"/>
      <c r="AF18" s="89">
        <f t="shared" si="12"/>
        <v>0</v>
      </c>
    </row>
    <row r="19" spans="2:32" ht="17.399999999999999" customHeight="1" x14ac:dyDescent="0.4">
      <c r="B19" s="111"/>
      <c r="C19" s="111"/>
      <c r="D19" s="111"/>
      <c r="E19" s="113"/>
      <c r="F19" s="113"/>
      <c r="G19" s="114"/>
      <c r="H19" s="112"/>
      <c r="I19" s="105" t="s">
        <v>0</v>
      </c>
      <c r="J19" s="48">
        <f t="shared" si="4"/>
        <v>0</v>
      </c>
      <c r="K19" s="48">
        <f t="shared" si="5"/>
        <v>0</v>
      </c>
      <c r="L19" s="48">
        <f t="shared" si="5"/>
        <v>0</v>
      </c>
      <c r="M19" s="48">
        <f t="shared" si="6"/>
        <v>0</v>
      </c>
      <c r="N19" s="48">
        <f t="shared" si="7"/>
        <v>0</v>
      </c>
      <c r="O19" s="49">
        <f t="shared" si="8"/>
        <v>0</v>
      </c>
      <c r="P19" s="50">
        <f t="shared" si="9"/>
        <v>0</v>
      </c>
      <c r="R19" s="111">
        <f t="shared" si="0"/>
        <v>0</v>
      </c>
      <c r="S19" s="19"/>
      <c r="T19" s="111">
        <f t="shared" si="1"/>
        <v>0</v>
      </c>
      <c r="U19" s="111">
        <f t="shared" si="2"/>
        <v>0</v>
      </c>
      <c r="V19" s="111">
        <f>IF(T19="Elsykkel",10,VLOOKUP(U19,Inndata!$B$5:$D$9,3,FALSE))</f>
        <v>0</v>
      </c>
      <c r="W19" s="19"/>
      <c r="X19" s="111">
        <f t="shared" si="13"/>
        <v>0</v>
      </c>
      <c r="Y19" s="128">
        <f>VLOOKUP(X19,Inndata!$F$5:$H$10,3,FALSE)</f>
        <v>0</v>
      </c>
      <c r="Z19" s="19"/>
      <c r="AA19" s="111">
        <f t="shared" si="3"/>
        <v>0</v>
      </c>
      <c r="AB19" s="111">
        <f t="shared" si="10"/>
        <v>0</v>
      </c>
      <c r="AC19" s="19"/>
      <c r="AD19" s="88">
        <f t="shared" si="11"/>
        <v>0</v>
      </c>
      <c r="AE19" s="19"/>
      <c r="AF19" s="89">
        <f t="shared" si="12"/>
        <v>0</v>
      </c>
    </row>
    <row r="20" spans="2:32" ht="17.399999999999999" customHeight="1" x14ac:dyDescent="0.4">
      <c r="B20" s="72"/>
      <c r="C20" s="72"/>
      <c r="D20" s="72"/>
      <c r="E20" s="91"/>
      <c r="F20" s="91"/>
      <c r="G20" s="90"/>
      <c r="H20" s="92"/>
      <c r="I20" s="105" t="s">
        <v>0</v>
      </c>
      <c r="J20" s="48">
        <f t="shared" si="4"/>
        <v>0</v>
      </c>
      <c r="K20" s="48">
        <f t="shared" si="5"/>
        <v>0</v>
      </c>
      <c r="L20" s="48">
        <f t="shared" si="5"/>
        <v>0</v>
      </c>
      <c r="M20" s="48">
        <f t="shared" si="6"/>
        <v>0</v>
      </c>
      <c r="N20" s="48">
        <f t="shared" si="7"/>
        <v>0</v>
      </c>
      <c r="O20" s="49">
        <f t="shared" si="8"/>
        <v>0</v>
      </c>
      <c r="P20" s="50">
        <f t="shared" si="9"/>
        <v>0</v>
      </c>
      <c r="R20" s="100">
        <f t="shared" si="0"/>
        <v>0</v>
      </c>
      <c r="S20" s="19"/>
      <c r="T20" s="100">
        <f t="shared" si="1"/>
        <v>0</v>
      </c>
      <c r="U20" s="100">
        <f t="shared" si="2"/>
        <v>0</v>
      </c>
      <c r="V20" s="100">
        <f>IF(T20="Elsykkel",10,VLOOKUP(U20,Inndata!$B$5:$D$9,3,FALSE))</f>
        <v>0</v>
      </c>
      <c r="W20" s="19"/>
      <c r="X20" s="100">
        <f t="shared" si="13"/>
        <v>0</v>
      </c>
      <c r="Y20" s="127">
        <f>VLOOKUP(X20,Inndata!$F$5:$H$10,3,FALSE)</f>
        <v>0</v>
      </c>
      <c r="Z20" s="19"/>
      <c r="AA20" s="100">
        <f t="shared" si="3"/>
        <v>0</v>
      </c>
      <c r="AB20" s="100">
        <f t="shared" si="10"/>
        <v>0</v>
      </c>
      <c r="AC20" s="19"/>
      <c r="AD20" s="87">
        <f t="shared" si="11"/>
        <v>0</v>
      </c>
      <c r="AE20" s="19"/>
      <c r="AF20" s="89">
        <f t="shared" si="12"/>
        <v>0</v>
      </c>
    </row>
    <row r="21" spans="2:32" ht="17.399999999999999" customHeight="1" x14ac:dyDescent="0.4">
      <c r="B21" s="111"/>
      <c r="C21" s="111"/>
      <c r="D21" s="111"/>
      <c r="E21" s="113"/>
      <c r="F21" s="113"/>
      <c r="G21" s="114"/>
      <c r="H21" s="112"/>
      <c r="I21" s="105" t="s">
        <v>0</v>
      </c>
      <c r="J21" s="48">
        <f t="shared" si="4"/>
        <v>0</v>
      </c>
      <c r="K21" s="48">
        <f t="shared" si="5"/>
        <v>0</v>
      </c>
      <c r="L21" s="48">
        <f t="shared" si="5"/>
        <v>0</v>
      </c>
      <c r="M21" s="48">
        <f t="shared" si="6"/>
        <v>0</v>
      </c>
      <c r="N21" s="48">
        <f t="shared" si="7"/>
        <v>0</v>
      </c>
      <c r="O21" s="49">
        <f t="shared" si="8"/>
        <v>0</v>
      </c>
      <c r="P21" s="50">
        <f t="shared" si="9"/>
        <v>0</v>
      </c>
      <c r="R21" s="111">
        <f t="shared" si="0"/>
        <v>0</v>
      </c>
      <c r="S21" s="19"/>
      <c r="T21" s="111">
        <f t="shared" si="1"/>
        <v>0</v>
      </c>
      <c r="U21" s="111">
        <f t="shared" si="2"/>
        <v>0</v>
      </c>
      <c r="V21" s="111">
        <f>IF(T21="Elsykkel",10,VLOOKUP(U21,Inndata!$B$5:$D$9,3,FALSE))</f>
        <v>0</v>
      </c>
      <c r="W21" s="19"/>
      <c r="X21" s="111">
        <f t="shared" si="13"/>
        <v>0</v>
      </c>
      <c r="Y21" s="128">
        <f>VLOOKUP(X21,Inndata!$F$5:$H$10,3,FALSE)</f>
        <v>0</v>
      </c>
      <c r="Z21" s="19"/>
      <c r="AA21" s="111">
        <f t="shared" si="3"/>
        <v>0</v>
      </c>
      <c r="AB21" s="111">
        <f t="shared" si="10"/>
        <v>0</v>
      </c>
      <c r="AC21" s="19"/>
      <c r="AD21" s="88">
        <f t="shared" si="11"/>
        <v>0</v>
      </c>
      <c r="AE21" s="19"/>
      <c r="AF21" s="89">
        <f t="shared" si="12"/>
        <v>0</v>
      </c>
    </row>
    <row r="22" spans="2:32" ht="17.399999999999999" customHeight="1" x14ac:dyDescent="0.4">
      <c r="H22" s="94"/>
      <c r="I22" s="104"/>
      <c r="J22" s="94"/>
      <c r="R22" s="108"/>
      <c r="S22" s="70"/>
      <c r="V22" s="108"/>
      <c r="W22" s="70"/>
      <c r="X22" s="70"/>
      <c r="Y22" s="70"/>
      <c r="Z22" s="70"/>
      <c r="AB22" s="108"/>
      <c r="AC22" s="70"/>
      <c r="AD22" s="108"/>
      <c r="AE22" s="70"/>
    </row>
    <row r="23" spans="2:32" ht="17.399999999999999" customHeight="1" x14ac:dyDescent="0.4">
      <c r="H23" s="94"/>
      <c r="I23" s="104"/>
      <c r="J23" s="94"/>
      <c r="R23" s="129" t="s">
        <v>16</v>
      </c>
      <c r="S23" s="70"/>
      <c r="V23" s="108"/>
      <c r="W23" s="70"/>
      <c r="X23" s="70"/>
      <c r="Y23" s="70"/>
      <c r="Z23" s="70"/>
      <c r="AB23" s="108"/>
      <c r="AC23" s="70"/>
      <c r="AD23" s="108"/>
      <c r="AE23" s="70"/>
      <c r="AF23" s="35" t="s">
        <v>21</v>
      </c>
    </row>
    <row r="24" spans="2:32" ht="24" customHeight="1" x14ac:dyDescent="0.4">
      <c r="B24" s="62" t="s">
        <v>25</v>
      </c>
      <c r="C24" s="63">
        <f>AF24</f>
        <v>0</v>
      </c>
      <c r="D24" s="101"/>
      <c r="E24" s="101"/>
      <c r="F24" s="101"/>
      <c r="H24" s="94"/>
      <c r="I24" s="104"/>
      <c r="J24" s="94"/>
      <c r="R24" s="130">
        <f>SUM(R12:R21)</f>
        <v>0</v>
      </c>
      <c r="S24" s="70"/>
      <c r="V24" s="108"/>
      <c r="W24" s="70"/>
      <c r="X24" s="70"/>
      <c r="Y24" s="70"/>
      <c r="Z24" s="70"/>
      <c r="AB24" s="108"/>
      <c r="AC24" s="70"/>
      <c r="AD24" s="108"/>
      <c r="AE24" s="70"/>
      <c r="AF24" s="36">
        <f>IF(R24=0,0,SUM(AF12:AF21)/R24)</f>
        <v>0</v>
      </c>
    </row>
    <row r="25" spans="2:32" ht="17.399999999999999" customHeight="1" x14ac:dyDescent="0.4">
      <c r="C25" s="70"/>
      <c r="D25" s="101"/>
      <c r="E25" s="101"/>
      <c r="F25" s="101"/>
      <c r="H25" s="94"/>
      <c r="I25" s="104"/>
      <c r="J25" s="94"/>
      <c r="R25" s="108"/>
      <c r="S25" s="70"/>
      <c r="V25" s="108"/>
      <c r="W25" s="70"/>
      <c r="X25" s="70"/>
      <c r="Y25" s="70"/>
      <c r="Z25" s="70"/>
      <c r="AB25" s="108"/>
      <c r="AC25" s="70"/>
      <c r="AD25" s="108"/>
      <c r="AE25" s="70"/>
    </row>
    <row r="26" spans="2:32" ht="17.399999999999999" customHeight="1" x14ac:dyDescent="0.4">
      <c r="C26" s="70"/>
      <c r="D26" s="101"/>
      <c r="E26" s="101"/>
      <c r="F26" s="101"/>
      <c r="H26" s="94"/>
      <c r="I26" s="104"/>
      <c r="J26" s="94"/>
      <c r="R26" s="108"/>
      <c r="S26" s="70"/>
      <c r="V26" s="108"/>
      <c r="W26" s="70"/>
      <c r="X26" s="70"/>
      <c r="Y26" s="70"/>
      <c r="Z26" s="70"/>
      <c r="AB26" s="108"/>
      <c r="AC26" s="70"/>
      <c r="AD26" s="108"/>
      <c r="AE26" s="70"/>
    </row>
    <row r="27" spans="2:32" ht="17.399999999999999" customHeight="1" x14ac:dyDescent="0.4">
      <c r="C27" s="70"/>
      <c r="D27" s="101"/>
      <c r="E27" s="101"/>
      <c r="F27" s="101"/>
      <c r="H27" s="94"/>
      <c r="I27" s="104"/>
      <c r="J27" s="94"/>
      <c r="R27" s="108"/>
      <c r="S27" s="70"/>
      <c r="V27" s="108"/>
      <c r="W27" s="70"/>
      <c r="X27" s="70"/>
      <c r="Y27" s="70"/>
      <c r="Z27" s="70"/>
      <c r="AB27" s="108"/>
      <c r="AC27" s="70"/>
      <c r="AD27" s="108"/>
      <c r="AE27" s="70"/>
    </row>
    <row r="28" spans="2:32" ht="17.399999999999999" customHeight="1" x14ac:dyDescent="0.4">
      <c r="H28" s="94"/>
      <c r="I28" s="104"/>
      <c r="J28" s="94"/>
      <c r="R28" s="108"/>
      <c r="S28" s="70"/>
      <c r="V28" s="108"/>
      <c r="W28" s="70"/>
      <c r="X28" s="70"/>
      <c r="Y28" s="70"/>
      <c r="Z28" s="70"/>
      <c r="AB28" s="108"/>
      <c r="AC28" s="70"/>
      <c r="AD28" s="108"/>
      <c r="AE28" s="70"/>
    </row>
    <row r="29" spans="2:32" ht="17.399999999999999" customHeight="1" x14ac:dyDescent="0.4">
      <c r="G29" s="94"/>
      <c r="H29" s="104"/>
      <c r="I29" s="94"/>
    </row>
    <row r="33" spans="18:22" ht="17.399999999999999" customHeight="1" x14ac:dyDescent="0.4">
      <c r="R33" s="108"/>
      <c r="V33" s="108"/>
    </row>
    <row r="34" spans="18:22" ht="17.399999999999999" customHeight="1" x14ac:dyDescent="0.4">
      <c r="R34" s="108"/>
      <c r="V34" s="108"/>
    </row>
    <row r="35" spans="18:22" ht="17.399999999999999" customHeight="1" x14ac:dyDescent="0.4">
      <c r="R35" s="108"/>
      <c r="V35" s="108"/>
    </row>
    <row r="36" spans="18:22" ht="17.399999999999999" customHeight="1" x14ac:dyDescent="0.4">
      <c r="R36" s="108"/>
      <c r="V36" s="108"/>
    </row>
  </sheetData>
  <mergeCells count="4">
    <mergeCell ref="C5:D5"/>
    <mergeCell ref="B3:G3"/>
    <mergeCell ref="J8:P10"/>
    <mergeCell ref="J11:P11"/>
  </mergeCells>
  <conditionalFormatting sqref="R12:R21">
    <cfRule type="expression" dxfId="215" priority="54">
      <formula>B12=0</formula>
    </cfRule>
  </conditionalFormatting>
  <conditionalFormatting sqref="T12:T21">
    <cfRule type="expression" dxfId="214" priority="53">
      <formula>C12=0</formula>
    </cfRule>
  </conditionalFormatting>
  <conditionalFormatting sqref="U12:U21">
    <cfRule type="expression" dxfId="213" priority="52">
      <formula>D12=0</formula>
    </cfRule>
  </conditionalFormatting>
  <conditionalFormatting sqref="V12:V21">
    <cfRule type="expression" dxfId="212" priority="51">
      <formula>T12=0</formula>
    </cfRule>
  </conditionalFormatting>
  <conditionalFormatting sqref="AA12:AA21">
    <cfRule type="expression" dxfId="211" priority="50">
      <formula>F12=0</formula>
    </cfRule>
  </conditionalFormatting>
  <conditionalFormatting sqref="AB12:AB21">
    <cfRule type="expression" dxfId="210" priority="49">
      <formula>AA12=0</formula>
    </cfRule>
  </conditionalFormatting>
  <conditionalFormatting sqref="AD12:AD21">
    <cfRule type="expression" dxfId="209" priority="48">
      <formula>T12=0</formula>
    </cfRule>
  </conditionalFormatting>
  <conditionalFormatting sqref="AF12:AF21">
    <cfRule type="expression" dxfId="208" priority="47">
      <formula>#REF!=0</formula>
    </cfRule>
  </conditionalFormatting>
  <conditionalFormatting sqref="P12:P21">
    <cfRule type="containsText" dxfId="207" priority="44" operator="containsText" text="OK">
      <formula>NOT(ISERROR(SEARCH("OK",P12)))</formula>
    </cfRule>
    <cfRule type="containsText" dxfId="206" priority="45" operator="containsText" text="FEIL">
      <formula>NOT(ISERROR(SEARCH("FEIL",P12)))</formula>
    </cfRule>
    <cfRule type="cellIs" dxfId="205" priority="46" operator="equal">
      <formula>0</formula>
    </cfRule>
  </conditionalFormatting>
  <conditionalFormatting sqref="X12:X21">
    <cfRule type="expression" dxfId="204" priority="20">
      <formula>X12=0</formula>
    </cfRule>
    <cfRule type="expression" dxfId="203" priority="42">
      <formula>AND(ISTEXT(W12)=TRUE,W12&lt;&gt;"Elsykkel",X12=0)</formula>
    </cfRule>
    <cfRule type="expression" dxfId="202" priority="43">
      <formula>W12="Elsykkel"</formula>
    </cfRule>
  </conditionalFormatting>
  <conditionalFormatting sqref="B15">
    <cfRule type="expression" dxfId="201" priority="37">
      <formula>AND(ISTEXT(D15)=TRUE,B15=0)</formula>
    </cfRule>
  </conditionalFormatting>
  <conditionalFormatting sqref="F15">
    <cfRule type="expression" dxfId="200" priority="38">
      <formula>D15="Batterielektrisk / hydrogen"</formula>
    </cfRule>
    <cfRule type="expression" dxfId="199" priority="39">
      <formula>AND(ISTEXT(C15)=TRUE,C15&lt;&gt;"Elsykkel",D15&lt;&gt;"Batterielektrisk / Hydrogen",F15=0)</formula>
    </cfRule>
    <cfRule type="expression" dxfId="198" priority="40">
      <formula>C15="Elsykkel"</formula>
    </cfRule>
  </conditionalFormatting>
  <conditionalFormatting sqref="E15">
    <cfRule type="expression" dxfId="197" priority="35">
      <formula>AND(ISTEXT(D15)=TRUE,D15&lt;&gt;"Elsykkel",E15=0)</formula>
    </cfRule>
    <cfRule type="expression" dxfId="196" priority="36">
      <formula>D15="Elsykkel"</formula>
    </cfRule>
  </conditionalFormatting>
  <conditionalFormatting sqref="C15">
    <cfRule type="expression" dxfId="195" priority="41">
      <formula>AND(ISTEXT(F15)=TRUE,C15=0)</formula>
    </cfRule>
  </conditionalFormatting>
  <conditionalFormatting sqref="B16:B17">
    <cfRule type="expression" dxfId="194" priority="30">
      <formula>AND(ISTEXT(D16)=TRUE,B16=0)</formula>
    </cfRule>
  </conditionalFormatting>
  <conditionalFormatting sqref="F16:F17">
    <cfRule type="expression" dxfId="193" priority="31">
      <formula>D16="Batterielektrisk / hydrogen"</formula>
    </cfRule>
    <cfRule type="expression" dxfId="192" priority="32">
      <formula>AND(ISTEXT(C16)=TRUE,C16&lt;&gt;"Elsykkel",D16&lt;&gt;"Batterielektrisk / Hydrogen",F16=0)</formula>
    </cfRule>
    <cfRule type="expression" dxfId="191" priority="33">
      <formula>C16="Elsykkel"</formula>
    </cfRule>
  </conditionalFormatting>
  <conditionalFormatting sqref="D17:E17 E16 D15:D16">
    <cfRule type="expression" dxfId="190" priority="28">
      <formula>AND(ISTEXT(C15)=TRUE,C15&lt;&gt;"Elsykkel",D15=0)</formula>
    </cfRule>
    <cfRule type="expression" dxfId="189" priority="29">
      <formula>C15="Elsykkel"</formula>
    </cfRule>
  </conditionalFormatting>
  <conditionalFormatting sqref="C16:C17">
    <cfRule type="expression" dxfId="188" priority="34">
      <formula>AND(ISTEXT(F16)=TRUE,C16=0)</formula>
    </cfRule>
  </conditionalFormatting>
  <conditionalFormatting sqref="B18:B19">
    <cfRule type="expression" dxfId="187" priority="23">
      <formula>AND(ISTEXT(D18)=TRUE,B18=0)</formula>
    </cfRule>
  </conditionalFormatting>
  <conditionalFormatting sqref="F18:F19">
    <cfRule type="expression" dxfId="186" priority="24">
      <formula>D18="Batterielektrisk / hydrogen"</formula>
    </cfRule>
    <cfRule type="expression" dxfId="185" priority="25">
      <formula>AND(ISTEXT(C18)=TRUE,C18&lt;&gt;"Elsykkel",D18&lt;&gt;"Batterielektrisk / Hydrogen",F18=0)</formula>
    </cfRule>
    <cfRule type="expression" dxfId="184" priority="26">
      <formula>C18="Elsykkel"</formula>
    </cfRule>
  </conditionalFormatting>
  <conditionalFormatting sqref="D18:E19">
    <cfRule type="expression" dxfId="183" priority="21">
      <formula>AND(ISTEXT(C18)=TRUE,C18&lt;&gt;"Elsykkel",D18=0)</formula>
    </cfRule>
    <cfRule type="expression" dxfId="182" priority="22">
      <formula>C18="Elsykkel"</formula>
    </cfRule>
  </conditionalFormatting>
  <conditionalFormatting sqref="C18:C19">
    <cfRule type="expression" dxfId="181" priority="27">
      <formula>AND(ISTEXT(F18)=TRUE,C18=0)</formula>
    </cfRule>
  </conditionalFormatting>
  <conditionalFormatting sqref="Y12:Y21">
    <cfRule type="expression" dxfId="180" priority="19">
      <formula>X12=0</formula>
    </cfRule>
  </conditionalFormatting>
  <conditionalFormatting sqref="B12">
    <cfRule type="expression" dxfId="179" priority="14">
      <formula>AND(ISTEXT(D12)=TRUE,B12=0)</formula>
    </cfRule>
  </conditionalFormatting>
  <conditionalFormatting sqref="F12">
    <cfRule type="expression" dxfId="178" priority="15">
      <formula>D12="Batterielektrisk / hydrogen"</formula>
    </cfRule>
    <cfRule type="expression" dxfId="177" priority="16">
      <formula>AND(ISTEXT(D12)=TRUE,D12&lt;&gt;"Batterielektrisk / Hydrogen",F12=0)</formula>
    </cfRule>
    <cfRule type="expression" dxfId="176" priority="17">
      <formula>C12="Elsykkel"</formula>
    </cfRule>
  </conditionalFormatting>
  <conditionalFormatting sqref="C12">
    <cfRule type="expression" dxfId="175" priority="18">
      <formula>AND(ISNUMBER(B12)=TRUE,C12=0)</formula>
    </cfRule>
  </conditionalFormatting>
  <conditionalFormatting sqref="E12">
    <cfRule type="expression" dxfId="174" priority="12">
      <formula>D12="Batterielektrisk / hydrogen"</formula>
    </cfRule>
    <cfRule type="expression" dxfId="173" priority="13">
      <formula>AND(ISTEXT(C12)=TRUE,D12&lt;&gt;"Batterielektrisk / hydrogen",E12=0)</formula>
    </cfRule>
  </conditionalFormatting>
  <conditionalFormatting sqref="B13:B14">
    <cfRule type="expression" dxfId="172" priority="7">
      <formula>AND(ISTEXT(D13)=TRUE,B13=0)</formula>
    </cfRule>
  </conditionalFormatting>
  <conditionalFormatting sqref="F13:F14">
    <cfRule type="expression" dxfId="171" priority="8">
      <formula>D13="Batterielektrisk / hydrogen"</formula>
    </cfRule>
    <cfRule type="expression" dxfId="170" priority="9">
      <formula>AND(ISTEXT(D13)=TRUE,D13&lt;&gt;"Batterielektrisk / Hydrogen",F13=0)</formula>
    </cfRule>
    <cfRule type="expression" dxfId="169" priority="10">
      <formula>C13="Elsykkel"</formula>
    </cfRule>
  </conditionalFormatting>
  <conditionalFormatting sqref="D13:D14">
    <cfRule type="expression" dxfId="168" priority="5">
      <formula>AND(ISTEXT(#REF!)=TRUE,#REF!&lt;&gt;"Elsykkel",D13=0)</formula>
    </cfRule>
    <cfRule type="expression" dxfId="167" priority="6">
      <formula>C13="Elsykkel"</formula>
    </cfRule>
  </conditionalFormatting>
  <conditionalFormatting sqref="C13:C14">
    <cfRule type="expression" dxfId="166" priority="11">
      <formula>AND(ISNUMBER(B13)=TRUE,C13=0)</formula>
    </cfRule>
  </conditionalFormatting>
  <conditionalFormatting sqref="E13:E14">
    <cfRule type="expression" dxfId="165" priority="3">
      <formula>D13="Batterielektrisk / hydrogen"</formula>
    </cfRule>
    <cfRule type="expression" dxfId="164" priority="4">
      <formula>AND(ISTEXT(C13)=TRUE,D13&lt;&gt;"Batterielektrisk / hydrogen",E13=0)</formula>
    </cfRule>
  </conditionalFormatting>
  <conditionalFormatting sqref="D12">
    <cfRule type="expression" dxfId="163" priority="2">
      <formula>AND(ISTEXT(C12)=TRUE,D12=0)</formula>
    </cfRule>
  </conditionalFormatting>
  <conditionalFormatting sqref="C5:D5">
    <cfRule type="containsText" dxfId="162" priority="1" operator="containsText" text="(Skriv inn navn på leverandør her)">
      <formula>NOT(ISERROR(SEARCH("(Skriv inn navn på leverandør her)",C5)))</formula>
    </cfRule>
  </conditionalFormatting>
  <dataValidations count="1">
    <dataValidation allowBlank="1" showInputMessage="1" showErrorMessage="1" errorTitle="Velg fra rullegardinmeny" error="Det er ikke tillatt å skrive inn egne verdier. Benytt kommentarfelt ved behov." sqref="B12:G21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08" customWidth="1"/>
    <col min="2" max="2" width="20.88671875" style="108" customWidth="1"/>
    <col min="3" max="3" width="20" style="108" customWidth="1"/>
    <col min="4" max="4" width="26.5546875" style="108" customWidth="1"/>
    <col min="5" max="6" width="20" style="108" customWidth="1"/>
    <col min="7" max="7" width="63" style="108" customWidth="1"/>
    <col min="8" max="8" width="37.5546875" style="108" customWidth="1"/>
    <col min="9" max="9" width="11" style="108" customWidth="1"/>
    <col min="10" max="15" width="3.33203125" style="108" customWidth="1"/>
    <col min="16" max="16" width="7.44140625" style="108" customWidth="1"/>
    <col min="17" max="17" width="11.109375" style="108" customWidth="1"/>
    <col min="18" max="18" width="18.5546875" style="70" customWidth="1"/>
    <col min="19" max="19" width="2.33203125" style="108" customWidth="1"/>
    <col min="20" max="20" width="18.33203125" style="108" customWidth="1"/>
    <col min="21" max="21" width="28.44140625" style="108" customWidth="1"/>
    <col min="22" max="22" width="13.109375" style="70" customWidth="1"/>
    <col min="23" max="23" width="2.33203125" style="108" customWidth="1"/>
    <col min="24" max="25" width="13.5546875" style="108" customWidth="1"/>
    <col min="26" max="26" width="2.33203125" style="108" customWidth="1"/>
    <col min="27" max="27" width="11.33203125" style="108" customWidth="1"/>
    <col min="28" max="28" width="14.5546875" style="70" customWidth="1"/>
    <col min="29" max="29" width="2.33203125" style="108" customWidth="1"/>
    <col min="30" max="30" width="20.6640625" style="70" customWidth="1"/>
    <col min="31" max="31" width="2.33203125" style="108" customWidth="1"/>
    <col min="32" max="16384" width="11.44140625" style="108"/>
  </cols>
  <sheetData>
    <row r="1" spans="1:32" s="40" customFormat="1" ht="17.399999999999999" customHeight="1" x14ac:dyDescent="0.3">
      <c r="A1" s="38"/>
      <c r="B1" s="38" t="s">
        <v>58</v>
      </c>
      <c r="C1" s="38"/>
      <c r="D1" s="38"/>
      <c r="E1" s="38"/>
      <c r="F1" s="38"/>
      <c r="G1" s="38"/>
      <c r="H1" s="38"/>
      <c r="I1" s="38"/>
      <c r="J1" s="38" t="s">
        <v>58</v>
      </c>
      <c r="K1" s="38"/>
      <c r="L1" s="38"/>
      <c r="M1" s="38"/>
      <c r="N1" s="38"/>
      <c r="O1" s="38"/>
      <c r="P1" s="38"/>
      <c r="Q1" s="38"/>
      <c r="R1" s="39"/>
      <c r="S1" s="38"/>
      <c r="T1" s="38"/>
      <c r="U1" s="38"/>
      <c r="V1" s="39"/>
      <c r="W1" s="38"/>
      <c r="X1" s="38"/>
      <c r="Y1" s="38"/>
      <c r="Z1" s="38"/>
      <c r="AA1" s="38"/>
      <c r="AB1" s="39"/>
      <c r="AC1" s="38"/>
      <c r="AD1" s="39"/>
      <c r="AE1" s="38"/>
      <c r="AF1" s="38"/>
    </row>
    <row r="3" spans="1:32" ht="30" customHeight="1" x14ac:dyDescent="0.4">
      <c r="B3" s="138" t="s">
        <v>7</v>
      </c>
      <c r="C3" s="138"/>
      <c r="D3" s="138"/>
      <c r="E3" s="138"/>
      <c r="F3" s="138"/>
      <c r="G3" s="138"/>
      <c r="H3" s="96"/>
      <c r="I3" s="103"/>
    </row>
    <row r="4" spans="1:32" ht="17.399999999999999" customHeight="1" x14ac:dyDescent="0.4">
      <c r="B4" s="110"/>
      <c r="C4" s="110"/>
      <c r="D4" s="109"/>
      <c r="E4" s="126"/>
      <c r="F4" s="126"/>
      <c r="G4" s="126"/>
      <c r="H4" s="96"/>
      <c r="J4" s="68" t="s">
        <v>27</v>
      </c>
      <c r="K4" s="71"/>
      <c r="L4" s="71"/>
      <c r="M4" s="71"/>
    </row>
    <row r="5" spans="1:32" s="1" customFormat="1" ht="30" customHeight="1" x14ac:dyDescent="0.45">
      <c r="B5" s="37" t="s">
        <v>36</v>
      </c>
      <c r="C5" s="139" t="s">
        <v>9</v>
      </c>
      <c r="D5" s="140"/>
      <c r="E5" s="2"/>
      <c r="G5" s="2"/>
      <c r="H5" s="3"/>
      <c r="J5" s="67" t="s">
        <v>29</v>
      </c>
      <c r="K5" s="71"/>
      <c r="L5" s="71"/>
      <c r="M5" s="71"/>
      <c r="R5" s="16"/>
      <c r="V5" s="16"/>
      <c r="AB5" s="16"/>
      <c r="AD5" s="16"/>
    </row>
    <row r="6" spans="1:32" ht="17.399999999999999" customHeight="1" x14ac:dyDescent="0.4">
      <c r="B6" s="95"/>
      <c r="C6" s="95"/>
      <c r="D6" s="95"/>
      <c r="E6" s="95"/>
      <c r="F6" s="95"/>
      <c r="G6" s="95"/>
      <c r="H6" s="95"/>
      <c r="I6" s="104"/>
      <c r="J6" s="94"/>
      <c r="R6" s="108"/>
      <c r="S6" s="70"/>
      <c r="V6" s="108"/>
      <c r="W6" s="70"/>
      <c r="X6" s="70"/>
      <c r="Y6" s="70"/>
      <c r="Z6" s="70"/>
      <c r="AB6" s="108"/>
      <c r="AC6" s="70"/>
      <c r="AD6" s="108"/>
      <c r="AE6" s="70"/>
    </row>
    <row r="7" spans="1:32" ht="17.399999999999999" customHeight="1" x14ac:dyDescent="0.4">
      <c r="B7" s="51" t="s">
        <v>8</v>
      </c>
      <c r="C7" s="95"/>
      <c r="D7" s="95"/>
      <c r="E7" s="95"/>
      <c r="F7" s="95"/>
      <c r="G7" s="95"/>
      <c r="H7" s="95"/>
      <c r="I7" s="104"/>
      <c r="J7" s="94"/>
      <c r="R7" s="108"/>
      <c r="S7" s="70"/>
      <c r="V7" s="108"/>
      <c r="W7" s="70"/>
      <c r="X7" s="70"/>
      <c r="Y7" s="70"/>
      <c r="Z7" s="70"/>
      <c r="AB7" s="108"/>
      <c r="AC7" s="70"/>
      <c r="AD7" s="108"/>
      <c r="AE7" s="70"/>
    </row>
    <row r="8" spans="1:32" ht="17.399999999999999" customHeight="1" x14ac:dyDescent="0.4">
      <c r="B8" s="51" t="s">
        <v>52</v>
      </c>
      <c r="C8" s="95"/>
      <c r="D8" s="95"/>
      <c r="E8" s="95"/>
      <c r="F8" s="95"/>
      <c r="G8" s="95"/>
      <c r="H8" s="95"/>
      <c r="I8" s="104"/>
      <c r="J8" s="136" t="s">
        <v>26</v>
      </c>
      <c r="K8" s="136"/>
      <c r="L8" s="136"/>
      <c r="M8" s="136"/>
      <c r="N8" s="136"/>
      <c r="O8" s="136"/>
      <c r="P8" s="136"/>
      <c r="R8" s="108"/>
      <c r="S8" s="70"/>
      <c r="V8" s="108"/>
      <c r="W8" s="70"/>
      <c r="X8" s="70"/>
      <c r="Y8" s="70"/>
      <c r="Z8" s="70"/>
      <c r="AB8" s="108"/>
      <c r="AC8" s="70"/>
      <c r="AD8" s="108"/>
      <c r="AE8" s="70"/>
    </row>
    <row r="9" spans="1:32" ht="17.399999999999999" customHeight="1" x14ac:dyDescent="0.4">
      <c r="B9" s="95"/>
      <c r="C9" s="95"/>
      <c r="D9" s="95"/>
      <c r="E9" s="95"/>
      <c r="F9" s="95"/>
      <c r="G9" s="95"/>
      <c r="H9" s="95"/>
      <c r="I9" s="104"/>
      <c r="J9" s="136"/>
      <c r="K9" s="136"/>
      <c r="L9" s="136"/>
      <c r="M9" s="136"/>
      <c r="N9" s="136"/>
      <c r="O9" s="136"/>
      <c r="P9" s="136"/>
      <c r="R9" s="108"/>
      <c r="S9" s="70"/>
      <c r="V9" s="108"/>
      <c r="W9" s="70"/>
      <c r="X9" s="70"/>
      <c r="Y9" s="70"/>
      <c r="Z9" s="70"/>
      <c r="AB9" s="108"/>
      <c r="AC9" s="70"/>
      <c r="AD9" s="108"/>
      <c r="AE9" s="70"/>
    </row>
    <row r="10" spans="1:32" ht="17.399999999999999" customHeight="1" x14ac:dyDescent="0.4">
      <c r="B10" s="93">
        <v>1</v>
      </c>
      <c r="C10" s="93">
        <v>2</v>
      </c>
      <c r="D10" s="93">
        <v>3</v>
      </c>
      <c r="E10" s="93">
        <v>4</v>
      </c>
      <c r="F10" s="93">
        <v>5</v>
      </c>
      <c r="G10" s="93">
        <v>6</v>
      </c>
      <c r="H10" s="93">
        <v>7</v>
      </c>
      <c r="I10" s="104"/>
      <c r="J10" s="137"/>
      <c r="K10" s="137"/>
      <c r="L10" s="137"/>
      <c r="M10" s="137"/>
      <c r="N10" s="137"/>
      <c r="O10" s="137"/>
      <c r="P10" s="137"/>
      <c r="R10" s="93">
        <v>1</v>
      </c>
      <c r="S10" s="17"/>
      <c r="T10" s="93">
        <v>2</v>
      </c>
      <c r="U10" s="93">
        <v>3</v>
      </c>
      <c r="V10" s="93"/>
      <c r="W10" s="17"/>
      <c r="X10" s="17">
        <v>4</v>
      </c>
      <c r="Y10" s="17"/>
      <c r="Z10" s="17"/>
      <c r="AA10" s="93">
        <v>5</v>
      </c>
      <c r="AB10" s="93"/>
      <c r="AC10" s="17"/>
      <c r="AD10" s="93"/>
      <c r="AE10" s="17"/>
      <c r="AF10" s="93"/>
    </row>
    <row r="11" spans="1:32" ht="48" customHeight="1" x14ac:dyDescent="0.4">
      <c r="B11" s="97" t="s">
        <v>1</v>
      </c>
      <c r="C11" s="98" t="s">
        <v>3</v>
      </c>
      <c r="D11" s="98" t="s">
        <v>4</v>
      </c>
      <c r="E11" s="98" t="s">
        <v>41</v>
      </c>
      <c r="F11" s="98" t="s">
        <v>5</v>
      </c>
      <c r="G11" s="99" t="s">
        <v>42</v>
      </c>
      <c r="H11" s="99" t="s">
        <v>2</v>
      </c>
      <c r="I11" s="104"/>
      <c r="J11" s="141" t="s">
        <v>59</v>
      </c>
      <c r="K11" s="142"/>
      <c r="L11" s="142"/>
      <c r="M11" s="142"/>
      <c r="N11" s="142"/>
      <c r="O11" s="142"/>
      <c r="P11" s="143"/>
      <c r="R11" s="97" t="s">
        <v>1</v>
      </c>
      <c r="S11" s="18"/>
      <c r="T11" s="97" t="s">
        <v>3</v>
      </c>
      <c r="U11" s="97" t="s">
        <v>4</v>
      </c>
      <c r="V11" s="29" t="s">
        <v>18</v>
      </c>
      <c r="W11" s="18"/>
      <c r="X11" s="97" t="s">
        <v>43</v>
      </c>
      <c r="Y11" s="29" t="s">
        <v>44</v>
      </c>
      <c r="Z11" s="18"/>
      <c r="AA11" s="97" t="s">
        <v>15</v>
      </c>
      <c r="AB11" s="29" t="s">
        <v>17</v>
      </c>
      <c r="AC11" s="18"/>
      <c r="AD11" s="29" t="s">
        <v>50</v>
      </c>
      <c r="AE11" s="18"/>
      <c r="AF11" s="29" t="s">
        <v>28</v>
      </c>
    </row>
    <row r="12" spans="1:32" ht="17.399999999999999" customHeight="1" x14ac:dyDescent="0.4">
      <c r="B12" s="100"/>
      <c r="C12" s="100"/>
      <c r="D12" s="100"/>
      <c r="E12" s="102"/>
      <c r="F12" s="102"/>
      <c r="G12" s="107"/>
      <c r="H12" s="106"/>
      <c r="I12" s="105" t="s">
        <v>0</v>
      </c>
      <c r="J12" s="48">
        <f>IF(B12&gt;0,1,0)</f>
        <v>0</v>
      </c>
      <c r="K12" s="48">
        <f>IF(C12=0,0,1)</f>
        <v>0</v>
      </c>
      <c r="L12" s="48">
        <f>IF(D12=0,0,1)</f>
        <v>0</v>
      </c>
      <c r="M12" s="48">
        <f>IF(D12="Batterielektrisk / hydrogen",1,IF(E12=0,0,1))</f>
        <v>0</v>
      </c>
      <c r="N12" s="48">
        <f>IF(D12="Batterielektrisk / hydrogen",1,IF(F12=0,0,1))</f>
        <v>0</v>
      </c>
      <c r="O12" s="49">
        <f>SUM(J12:N12)</f>
        <v>0</v>
      </c>
      <c r="P12" s="50">
        <f>IF(O12=5,"OK",IF(O12=0,0,"FEIL"))</f>
        <v>0</v>
      </c>
      <c r="R12" s="100">
        <f t="shared" ref="R12:R21" si="0">B12</f>
        <v>0</v>
      </c>
      <c r="S12" s="20"/>
      <c r="T12" s="100">
        <f t="shared" ref="T12:T21" si="1">C12</f>
        <v>0</v>
      </c>
      <c r="U12" s="100">
        <f t="shared" ref="U12:U21" si="2">D12</f>
        <v>0</v>
      </c>
      <c r="V12" s="72">
        <f>IF(T12="Elsykkel",10,VLOOKUP(U12,Inndata!$B$5:$D$9,3,FALSE))</f>
        <v>0</v>
      </c>
      <c r="W12" s="19"/>
      <c r="X12" s="100">
        <f>E12</f>
        <v>0</v>
      </c>
      <c r="Y12" s="127">
        <f>VLOOKUP(X12,Inndata!$F$5:$H$10,3,FALSE)</f>
        <v>0</v>
      </c>
      <c r="Z12" s="19"/>
      <c r="AA12" s="100">
        <f t="shared" ref="AA12:AA21" si="3">F12</f>
        <v>0</v>
      </c>
      <c r="AB12" s="100">
        <f>IF(AA12=0,0,IF(AA12="Nei",0,1))</f>
        <v>0</v>
      </c>
      <c r="AC12" s="19"/>
      <c r="AD12" s="87">
        <f>IF(V12+AB12&gt;10,10,V12+Y12+AB12)</f>
        <v>0</v>
      </c>
      <c r="AE12" s="19"/>
      <c r="AF12" s="89">
        <f>R12*AD12</f>
        <v>0</v>
      </c>
    </row>
    <row r="13" spans="1:32" ht="17.399999999999999" customHeight="1" x14ac:dyDescent="0.4">
      <c r="B13" s="111"/>
      <c r="C13" s="111"/>
      <c r="D13" s="111"/>
      <c r="E13" s="113"/>
      <c r="F13" s="113"/>
      <c r="G13" s="114"/>
      <c r="H13" s="112"/>
      <c r="I13" s="105" t="s">
        <v>0</v>
      </c>
      <c r="J13" s="48">
        <f t="shared" ref="J13:J21" si="4">IF(B13&gt;0,1,0)</f>
        <v>0</v>
      </c>
      <c r="K13" s="48">
        <f t="shared" ref="K13:L21" si="5">IF(C13=0,0,1)</f>
        <v>0</v>
      </c>
      <c r="L13" s="48">
        <f t="shared" si="5"/>
        <v>0</v>
      </c>
      <c r="M13" s="48">
        <f t="shared" ref="M13:M21" si="6">IF(D13="Batterielektrisk / hydrogen",1,IF(E13=0,0,1))</f>
        <v>0</v>
      </c>
      <c r="N13" s="48">
        <f t="shared" ref="N13:N21" si="7">IF(D13="Batterielektrisk / hydrogen",1,IF(F13=0,0,1))</f>
        <v>0</v>
      </c>
      <c r="O13" s="49">
        <f t="shared" ref="O13:O21" si="8">SUM(J13:N13)</f>
        <v>0</v>
      </c>
      <c r="P13" s="50">
        <f t="shared" ref="P13:P21" si="9">IF(O13=5,"OK",IF(O13=0,0,"FEIL"))</f>
        <v>0</v>
      </c>
      <c r="R13" s="111">
        <f t="shared" si="0"/>
        <v>0</v>
      </c>
      <c r="S13" s="19"/>
      <c r="T13" s="111">
        <f t="shared" si="1"/>
        <v>0</v>
      </c>
      <c r="U13" s="111">
        <f t="shared" si="2"/>
        <v>0</v>
      </c>
      <c r="V13" s="111">
        <f>IF(T13="Elsykkel",10,VLOOKUP(U13,Inndata!$B$5:$D$9,3,FALSE))</f>
        <v>0</v>
      </c>
      <c r="W13" s="19"/>
      <c r="X13" s="111">
        <f>E13</f>
        <v>0</v>
      </c>
      <c r="Y13" s="128">
        <f>VLOOKUP(X13,Inndata!$F$5:$H$10,3,FALSE)</f>
        <v>0</v>
      </c>
      <c r="Z13" s="19"/>
      <c r="AA13" s="111">
        <f t="shared" si="3"/>
        <v>0</v>
      </c>
      <c r="AB13" s="111">
        <f t="shared" ref="AB13:AB21" si="10">IF(AA13=0,0,IF(AA13="Nei",0,1))</f>
        <v>0</v>
      </c>
      <c r="AC13" s="19"/>
      <c r="AD13" s="88">
        <f t="shared" ref="AD13:AD21" si="11">IF(V13+AB13&gt;10,10,V13+Y13+AB13)</f>
        <v>0</v>
      </c>
      <c r="AE13" s="19"/>
      <c r="AF13" s="89">
        <f t="shared" ref="AF13:AF21" si="12">R13*AD13</f>
        <v>0</v>
      </c>
    </row>
    <row r="14" spans="1:32" ht="17.399999999999999" customHeight="1" x14ac:dyDescent="0.4">
      <c r="B14" s="100"/>
      <c r="C14" s="100"/>
      <c r="D14" s="100"/>
      <c r="E14" s="102"/>
      <c r="F14" s="102"/>
      <c r="G14" s="107"/>
      <c r="H14" s="92"/>
      <c r="I14" s="105" t="s">
        <v>0</v>
      </c>
      <c r="J14" s="48">
        <f t="shared" si="4"/>
        <v>0</v>
      </c>
      <c r="K14" s="48">
        <f t="shared" si="5"/>
        <v>0</v>
      </c>
      <c r="L14" s="48">
        <f t="shared" si="5"/>
        <v>0</v>
      </c>
      <c r="M14" s="48">
        <f t="shared" si="6"/>
        <v>0</v>
      </c>
      <c r="N14" s="48">
        <f t="shared" si="7"/>
        <v>0</v>
      </c>
      <c r="O14" s="49">
        <f t="shared" si="8"/>
        <v>0</v>
      </c>
      <c r="P14" s="50">
        <f t="shared" si="9"/>
        <v>0</v>
      </c>
      <c r="R14" s="100">
        <f t="shared" si="0"/>
        <v>0</v>
      </c>
      <c r="S14" s="19"/>
      <c r="T14" s="100">
        <f t="shared" si="1"/>
        <v>0</v>
      </c>
      <c r="U14" s="100">
        <f t="shared" si="2"/>
        <v>0</v>
      </c>
      <c r="V14" s="72">
        <f>IF(T14="Elsykkel",10,VLOOKUP(U14,Inndata!$B$5:$D$9,3,FALSE))</f>
        <v>0</v>
      </c>
      <c r="W14" s="19"/>
      <c r="X14" s="100">
        <f t="shared" ref="X14:X21" si="13">E14</f>
        <v>0</v>
      </c>
      <c r="Y14" s="127">
        <f>VLOOKUP(X14,Inndata!$F$5:$H$10,3,FALSE)</f>
        <v>0</v>
      </c>
      <c r="Z14" s="19"/>
      <c r="AA14" s="100">
        <f t="shared" si="3"/>
        <v>0</v>
      </c>
      <c r="AB14" s="100">
        <f t="shared" si="10"/>
        <v>0</v>
      </c>
      <c r="AC14" s="19"/>
      <c r="AD14" s="87">
        <f t="shared" si="11"/>
        <v>0</v>
      </c>
      <c r="AE14" s="19"/>
      <c r="AF14" s="89">
        <f t="shared" si="12"/>
        <v>0</v>
      </c>
    </row>
    <row r="15" spans="1:32" ht="17.399999999999999" customHeight="1" x14ac:dyDescent="0.4">
      <c r="B15" s="111"/>
      <c r="C15" s="111"/>
      <c r="D15" s="111"/>
      <c r="E15" s="113"/>
      <c r="F15" s="113"/>
      <c r="G15" s="114"/>
      <c r="H15" s="112"/>
      <c r="I15" s="105" t="s">
        <v>0</v>
      </c>
      <c r="J15" s="48">
        <f t="shared" si="4"/>
        <v>0</v>
      </c>
      <c r="K15" s="48">
        <f t="shared" si="5"/>
        <v>0</v>
      </c>
      <c r="L15" s="48">
        <f t="shared" si="5"/>
        <v>0</v>
      </c>
      <c r="M15" s="48">
        <f t="shared" si="6"/>
        <v>0</v>
      </c>
      <c r="N15" s="48">
        <f t="shared" si="7"/>
        <v>0</v>
      </c>
      <c r="O15" s="49">
        <f t="shared" si="8"/>
        <v>0</v>
      </c>
      <c r="P15" s="50">
        <f t="shared" si="9"/>
        <v>0</v>
      </c>
      <c r="R15" s="111">
        <f t="shared" si="0"/>
        <v>0</v>
      </c>
      <c r="S15" s="19"/>
      <c r="T15" s="111">
        <f t="shared" si="1"/>
        <v>0</v>
      </c>
      <c r="U15" s="111">
        <f t="shared" si="2"/>
        <v>0</v>
      </c>
      <c r="V15" s="111">
        <f>IF(T15="Elsykkel",10,VLOOKUP(U15,Inndata!$B$5:$D$9,3,FALSE))</f>
        <v>0</v>
      </c>
      <c r="W15" s="19"/>
      <c r="X15" s="111">
        <f t="shared" si="13"/>
        <v>0</v>
      </c>
      <c r="Y15" s="128">
        <f>VLOOKUP(X15,Inndata!$F$5:$H$10,3,FALSE)</f>
        <v>0</v>
      </c>
      <c r="Z15" s="19"/>
      <c r="AA15" s="111">
        <f t="shared" si="3"/>
        <v>0</v>
      </c>
      <c r="AB15" s="111">
        <f t="shared" si="10"/>
        <v>0</v>
      </c>
      <c r="AC15" s="19"/>
      <c r="AD15" s="88">
        <f t="shared" si="11"/>
        <v>0</v>
      </c>
      <c r="AE15" s="19"/>
      <c r="AF15" s="89">
        <f t="shared" si="12"/>
        <v>0</v>
      </c>
    </row>
    <row r="16" spans="1:32" ht="17.399999999999999" customHeight="1" x14ac:dyDescent="0.4">
      <c r="B16" s="72"/>
      <c r="C16" s="72"/>
      <c r="D16" s="72"/>
      <c r="E16" s="91"/>
      <c r="F16" s="91"/>
      <c r="G16" s="90"/>
      <c r="H16" s="92"/>
      <c r="I16" s="115" t="s">
        <v>0</v>
      </c>
      <c r="J16" s="48">
        <f t="shared" si="4"/>
        <v>0</v>
      </c>
      <c r="K16" s="48">
        <f t="shared" si="5"/>
        <v>0</v>
      </c>
      <c r="L16" s="48">
        <f t="shared" si="5"/>
        <v>0</v>
      </c>
      <c r="M16" s="48">
        <f t="shared" si="6"/>
        <v>0</v>
      </c>
      <c r="N16" s="48">
        <f t="shared" si="7"/>
        <v>0</v>
      </c>
      <c r="O16" s="49">
        <f t="shared" si="8"/>
        <v>0</v>
      </c>
      <c r="P16" s="50">
        <f t="shared" si="9"/>
        <v>0</v>
      </c>
      <c r="R16" s="100">
        <f t="shared" si="0"/>
        <v>0</v>
      </c>
      <c r="S16" s="19"/>
      <c r="T16" s="100">
        <f t="shared" si="1"/>
        <v>0</v>
      </c>
      <c r="U16" s="100">
        <f t="shared" si="2"/>
        <v>0</v>
      </c>
      <c r="V16" s="72">
        <f>IF(T16="Elsykkel",10,VLOOKUP(U16,Inndata!$B$5:$D$9,3,FALSE))</f>
        <v>0</v>
      </c>
      <c r="W16" s="19"/>
      <c r="X16" s="100">
        <f t="shared" si="13"/>
        <v>0</v>
      </c>
      <c r="Y16" s="127">
        <f>VLOOKUP(X16,Inndata!$F$5:$H$10,3,FALSE)</f>
        <v>0</v>
      </c>
      <c r="Z16" s="19"/>
      <c r="AA16" s="100">
        <f t="shared" si="3"/>
        <v>0</v>
      </c>
      <c r="AB16" s="100">
        <f t="shared" si="10"/>
        <v>0</v>
      </c>
      <c r="AC16" s="19"/>
      <c r="AD16" s="87">
        <f t="shared" si="11"/>
        <v>0</v>
      </c>
      <c r="AE16" s="19"/>
      <c r="AF16" s="89">
        <f t="shared" si="12"/>
        <v>0</v>
      </c>
    </row>
    <row r="17" spans="2:32" ht="17.399999999999999" customHeight="1" x14ac:dyDescent="0.4">
      <c r="B17" s="111"/>
      <c r="C17" s="111"/>
      <c r="D17" s="111"/>
      <c r="E17" s="113"/>
      <c r="F17" s="113"/>
      <c r="G17" s="114"/>
      <c r="H17" s="112"/>
      <c r="I17" s="105" t="s">
        <v>0</v>
      </c>
      <c r="J17" s="48">
        <f t="shared" si="4"/>
        <v>0</v>
      </c>
      <c r="K17" s="48">
        <f t="shared" si="5"/>
        <v>0</v>
      </c>
      <c r="L17" s="48">
        <f t="shared" si="5"/>
        <v>0</v>
      </c>
      <c r="M17" s="48">
        <f t="shared" si="6"/>
        <v>0</v>
      </c>
      <c r="N17" s="48">
        <f t="shared" si="7"/>
        <v>0</v>
      </c>
      <c r="O17" s="49">
        <f t="shared" si="8"/>
        <v>0</v>
      </c>
      <c r="P17" s="50">
        <f t="shared" si="9"/>
        <v>0</v>
      </c>
      <c r="R17" s="111">
        <f t="shared" si="0"/>
        <v>0</v>
      </c>
      <c r="S17" s="19"/>
      <c r="T17" s="111">
        <f t="shared" si="1"/>
        <v>0</v>
      </c>
      <c r="U17" s="111">
        <f t="shared" si="2"/>
        <v>0</v>
      </c>
      <c r="V17" s="111">
        <f>IF(T17="Elsykkel",10,VLOOKUP(U17,Inndata!$B$5:$D$9,3,FALSE))</f>
        <v>0</v>
      </c>
      <c r="W17" s="19"/>
      <c r="X17" s="111">
        <f t="shared" si="13"/>
        <v>0</v>
      </c>
      <c r="Y17" s="128">
        <f>VLOOKUP(X17,Inndata!$F$5:$H$10,3,FALSE)</f>
        <v>0</v>
      </c>
      <c r="Z17" s="19"/>
      <c r="AA17" s="111">
        <f t="shared" si="3"/>
        <v>0</v>
      </c>
      <c r="AB17" s="111">
        <f t="shared" si="10"/>
        <v>0</v>
      </c>
      <c r="AC17" s="19"/>
      <c r="AD17" s="88">
        <f t="shared" si="11"/>
        <v>0</v>
      </c>
      <c r="AE17" s="19"/>
      <c r="AF17" s="89">
        <f t="shared" si="12"/>
        <v>0</v>
      </c>
    </row>
    <row r="18" spans="2:32" ht="17.399999999999999" customHeight="1" x14ac:dyDescent="0.4">
      <c r="B18" s="72"/>
      <c r="C18" s="72"/>
      <c r="D18" s="72"/>
      <c r="E18" s="91"/>
      <c r="F18" s="91"/>
      <c r="G18" s="90"/>
      <c r="H18" s="92"/>
      <c r="I18" s="105" t="s">
        <v>0</v>
      </c>
      <c r="J18" s="48">
        <f t="shared" si="4"/>
        <v>0</v>
      </c>
      <c r="K18" s="48">
        <f t="shared" si="5"/>
        <v>0</v>
      </c>
      <c r="L18" s="48">
        <f t="shared" si="5"/>
        <v>0</v>
      </c>
      <c r="M18" s="48">
        <f t="shared" si="6"/>
        <v>0</v>
      </c>
      <c r="N18" s="48">
        <f t="shared" si="7"/>
        <v>0</v>
      </c>
      <c r="O18" s="49">
        <f t="shared" si="8"/>
        <v>0</v>
      </c>
      <c r="P18" s="50">
        <f t="shared" si="9"/>
        <v>0</v>
      </c>
      <c r="R18" s="100">
        <f t="shared" si="0"/>
        <v>0</v>
      </c>
      <c r="S18" s="19"/>
      <c r="T18" s="100">
        <f t="shared" si="1"/>
        <v>0</v>
      </c>
      <c r="U18" s="100">
        <f t="shared" si="2"/>
        <v>0</v>
      </c>
      <c r="V18" s="100">
        <f>IF(T18="Elsykkel",10,VLOOKUP(U18,Inndata!$B$5:$D$9,3,FALSE))</f>
        <v>0</v>
      </c>
      <c r="W18" s="19"/>
      <c r="X18" s="100">
        <f t="shared" si="13"/>
        <v>0</v>
      </c>
      <c r="Y18" s="127">
        <f>VLOOKUP(X18,Inndata!$F$5:$H$10,3,FALSE)</f>
        <v>0</v>
      </c>
      <c r="Z18" s="19"/>
      <c r="AA18" s="100">
        <f t="shared" si="3"/>
        <v>0</v>
      </c>
      <c r="AB18" s="100">
        <f t="shared" si="10"/>
        <v>0</v>
      </c>
      <c r="AC18" s="19"/>
      <c r="AD18" s="87">
        <f t="shared" si="11"/>
        <v>0</v>
      </c>
      <c r="AE18" s="19"/>
      <c r="AF18" s="89">
        <f t="shared" si="12"/>
        <v>0</v>
      </c>
    </row>
    <row r="19" spans="2:32" ht="17.399999999999999" customHeight="1" x14ac:dyDescent="0.4">
      <c r="B19" s="111"/>
      <c r="C19" s="111"/>
      <c r="D19" s="111"/>
      <c r="E19" s="113"/>
      <c r="F19" s="113"/>
      <c r="G19" s="114"/>
      <c r="H19" s="112"/>
      <c r="I19" s="105" t="s">
        <v>0</v>
      </c>
      <c r="J19" s="48">
        <f t="shared" si="4"/>
        <v>0</v>
      </c>
      <c r="K19" s="48">
        <f t="shared" si="5"/>
        <v>0</v>
      </c>
      <c r="L19" s="48">
        <f t="shared" si="5"/>
        <v>0</v>
      </c>
      <c r="M19" s="48">
        <f t="shared" si="6"/>
        <v>0</v>
      </c>
      <c r="N19" s="48">
        <f t="shared" si="7"/>
        <v>0</v>
      </c>
      <c r="O19" s="49">
        <f t="shared" si="8"/>
        <v>0</v>
      </c>
      <c r="P19" s="50">
        <f t="shared" si="9"/>
        <v>0</v>
      </c>
      <c r="R19" s="111">
        <f t="shared" si="0"/>
        <v>0</v>
      </c>
      <c r="S19" s="19"/>
      <c r="T19" s="111">
        <f t="shared" si="1"/>
        <v>0</v>
      </c>
      <c r="U19" s="111">
        <f t="shared" si="2"/>
        <v>0</v>
      </c>
      <c r="V19" s="111">
        <f>IF(T19="Elsykkel",10,VLOOKUP(U19,Inndata!$B$5:$D$9,3,FALSE))</f>
        <v>0</v>
      </c>
      <c r="W19" s="19"/>
      <c r="X19" s="111">
        <f t="shared" si="13"/>
        <v>0</v>
      </c>
      <c r="Y19" s="128">
        <f>VLOOKUP(X19,Inndata!$F$5:$H$10,3,FALSE)</f>
        <v>0</v>
      </c>
      <c r="Z19" s="19"/>
      <c r="AA19" s="111">
        <f t="shared" si="3"/>
        <v>0</v>
      </c>
      <c r="AB19" s="111">
        <f t="shared" si="10"/>
        <v>0</v>
      </c>
      <c r="AC19" s="19"/>
      <c r="AD19" s="88">
        <f t="shared" si="11"/>
        <v>0</v>
      </c>
      <c r="AE19" s="19"/>
      <c r="AF19" s="89">
        <f t="shared" si="12"/>
        <v>0</v>
      </c>
    </row>
    <row r="20" spans="2:32" ht="17.399999999999999" customHeight="1" x14ac:dyDescent="0.4">
      <c r="B20" s="72"/>
      <c r="C20" s="72"/>
      <c r="D20" s="72"/>
      <c r="E20" s="91"/>
      <c r="F20" s="91"/>
      <c r="G20" s="90"/>
      <c r="H20" s="92"/>
      <c r="I20" s="105" t="s">
        <v>0</v>
      </c>
      <c r="J20" s="48">
        <f t="shared" si="4"/>
        <v>0</v>
      </c>
      <c r="K20" s="48">
        <f t="shared" si="5"/>
        <v>0</v>
      </c>
      <c r="L20" s="48">
        <f t="shared" si="5"/>
        <v>0</v>
      </c>
      <c r="M20" s="48">
        <f t="shared" si="6"/>
        <v>0</v>
      </c>
      <c r="N20" s="48">
        <f t="shared" si="7"/>
        <v>0</v>
      </c>
      <c r="O20" s="49">
        <f t="shared" si="8"/>
        <v>0</v>
      </c>
      <c r="P20" s="50">
        <f t="shared" si="9"/>
        <v>0</v>
      </c>
      <c r="R20" s="100">
        <f t="shared" si="0"/>
        <v>0</v>
      </c>
      <c r="S20" s="19"/>
      <c r="T20" s="100">
        <f t="shared" si="1"/>
        <v>0</v>
      </c>
      <c r="U20" s="100">
        <f t="shared" si="2"/>
        <v>0</v>
      </c>
      <c r="V20" s="100">
        <f>IF(T20="Elsykkel",10,VLOOKUP(U20,Inndata!$B$5:$D$9,3,FALSE))</f>
        <v>0</v>
      </c>
      <c r="W20" s="19"/>
      <c r="X20" s="100">
        <f t="shared" si="13"/>
        <v>0</v>
      </c>
      <c r="Y20" s="127">
        <f>VLOOKUP(X20,Inndata!$F$5:$H$10,3,FALSE)</f>
        <v>0</v>
      </c>
      <c r="Z20" s="19"/>
      <c r="AA20" s="100">
        <f t="shared" si="3"/>
        <v>0</v>
      </c>
      <c r="AB20" s="100">
        <f t="shared" si="10"/>
        <v>0</v>
      </c>
      <c r="AC20" s="19"/>
      <c r="AD20" s="87">
        <f t="shared" si="11"/>
        <v>0</v>
      </c>
      <c r="AE20" s="19"/>
      <c r="AF20" s="89">
        <f t="shared" si="12"/>
        <v>0</v>
      </c>
    </row>
    <row r="21" spans="2:32" ht="17.399999999999999" customHeight="1" x14ac:dyDescent="0.4">
      <c r="B21" s="111"/>
      <c r="C21" s="111"/>
      <c r="D21" s="111"/>
      <c r="E21" s="113"/>
      <c r="F21" s="113"/>
      <c r="G21" s="114"/>
      <c r="H21" s="112"/>
      <c r="I21" s="105" t="s">
        <v>0</v>
      </c>
      <c r="J21" s="48">
        <f t="shared" si="4"/>
        <v>0</v>
      </c>
      <c r="K21" s="48">
        <f t="shared" si="5"/>
        <v>0</v>
      </c>
      <c r="L21" s="48">
        <f t="shared" si="5"/>
        <v>0</v>
      </c>
      <c r="M21" s="48">
        <f t="shared" si="6"/>
        <v>0</v>
      </c>
      <c r="N21" s="48">
        <f t="shared" si="7"/>
        <v>0</v>
      </c>
      <c r="O21" s="49">
        <f t="shared" si="8"/>
        <v>0</v>
      </c>
      <c r="P21" s="50">
        <f t="shared" si="9"/>
        <v>0</v>
      </c>
      <c r="R21" s="111">
        <f t="shared" si="0"/>
        <v>0</v>
      </c>
      <c r="S21" s="19"/>
      <c r="T21" s="111">
        <f t="shared" si="1"/>
        <v>0</v>
      </c>
      <c r="U21" s="111">
        <f t="shared" si="2"/>
        <v>0</v>
      </c>
      <c r="V21" s="111">
        <f>IF(T21="Elsykkel",10,VLOOKUP(U21,Inndata!$B$5:$D$9,3,FALSE))</f>
        <v>0</v>
      </c>
      <c r="W21" s="19"/>
      <c r="X21" s="111">
        <f t="shared" si="13"/>
        <v>0</v>
      </c>
      <c r="Y21" s="128">
        <f>VLOOKUP(X21,Inndata!$F$5:$H$10,3,FALSE)</f>
        <v>0</v>
      </c>
      <c r="Z21" s="19"/>
      <c r="AA21" s="111">
        <f t="shared" si="3"/>
        <v>0</v>
      </c>
      <c r="AB21" s="111">
        <f t="shared" si="10"/>
        <v>0</v>
      </c>
      <c r="AC21" s="19"/>
      <c r="AD21" s="88">
        <f t="shared" si="11"/>
        <v>0</v>
      </c>
      <c r="AE21" s="19"/>
      <c r="AF21" s="89">
        <f t="shared" si="12"/>
        <v>0</v>
      </c>
    </row>
    <row r="22" spans="2:32" ht="17.399999999999999" customHeight="1" x14ac:dyDescent="0.4">
      <c r="H22" s="94"/>
      <c r="I22" s="104"/>
      <c r="J22" s="94"/>
      <c r="R22" s="108"/>
      <c r="S22" s="70"/>
      <c r="V22" s="108"/>
      <c r="W22" s="70"/>
      <c r="X22" s="70"/>
      <c r="Y22" s="70"/>
      <c r="Z22" s="70"/>
      <c r="AB22" s="108"/>
      <c r="AC22" s="70"/>
      <c r="AD22" s="108"/>
      <c r="AE22" s="70"/>
    </row>
    <row r="23" spans="2:32" ht="17.399999999999999" customHeight="1" x14ac:dyDescent="0.4">
      <c r="H23" s="94"/>
      <c r="I23" s="104"/>
      <c r="J23" s="94"/>
      <c r="R23" s="129" t="s">
        <v>16</v>
      </c>
      <c r="S23" s="70"/>
      <c r="V23" s="108"/>
      <c r="W23" s="70"/>
      <c r="X23" s="70"/>
      <c r="Y23" s="70"/>
      <c r="Z23" s="70"/>
      <c r="AB23" s="108"/>
      <c r="AC23" s="70"/>
      <c r="AD23" s="108"/>
      <c r="AE23" s="70"/>
      <c r="AF23" s="35" t="s">
        <v>21</v>
      </c>
    </row>
    <row r="24" spans="2:32" ht="24" customHeight="1" x14ac:dyDescent="0.4">
      <c r="B24" s="62" t="s">
        <v>25</v>
      </c>
      <c r="C24" s="63">
        <f>AF24</f>
        <v>0</v>
      </c>
      <c r="D24" s="101"/>
      <c r="E24" s="101"/>
      <c r="F24" s="101"/>
      <c r="H24" s="94"/>
      <c r="I24" s="104"/>
      <c r="J24" s="94"/>
      <c r="R24" s="130">
        <f>SUM(R12:R21)</f>
        <v>0</v>
      </c>
      <c r="S24" s="70"/>
      <c r="V24" s="108"/>
      <c r="W24" s="70"/>
      <c r="X24" s="70"/>
      <c r="Y24" s="70"/>
      <c r="Z24" s="70"/>
      <c r="AB24" s="108"/>
      <c r="AC24" s="70"/>
      <c r="AD24" s="108"/>
      <c r="AE24" s="70"/>
      <c r="AF24" s="36">
        <f>IF(R24=0,0,SUM(AF12:AF21)/R24)</f>
        <v>0</v>
      </c>
    </row>
    <row r="25" spans="2:32" ht="17.399999999999999" customHeight="1" x14ac:dyDescent="0.4">
      <c r="C25" s="70"/>
      <c r="D25" s="101"/>
      <c r="E25" s="101"/>
      <c r="F25" s="101"/>
      <c r="H25" s="94"/>
      <c r="I25" s="104"/>
      <c r="J25" s="94"/>
      <c r="R25" s="108"/>
      <c r="S25" s="70"/>
      <c r="V25" s="108"/>
      <c r="W25" s="70"/>
      <c r="X25" s="70"/>
      <c r="Y25" s="70"/>
      <c r="Z25" s="70"/>
      <c r="AB25" s="108"/>
      <c r="AC25" s="70"/>
      <c r="AD25" s="108"/>
      <c r="AE25" s="70"/>
    </row>
    <row r="26" spans="2:32" ht="17.399999999999999" customHeight="1" x14ac:dyDescent="0.4">
      <c r="C26" s="70"/>
      <c r="D26" s="101"/>
      <c r="E26" s="101"/>
      <c r="F26" s="101"/>
      <c r="H26" s="94"/>
      <c r="I26" s="104"/>
      <c r="J26" s="94"/>
      <c r="R26" s="108"/>
      <c r="S26" s="70"/>
      <c r="V26" s="108"/>
      <c r="W26" s="70"/>
      <c r="X26" s="70"/>
      <c r="Y26" s="70"/>
      <c r="Z26" s="70"/>
      <c r="AB26" s="108"/>
      <c r="AC26" s="70"/>
      <c r="AD26" s="108"/>
      <c r="AE26" s="70"/>
    </row>
    <row r="27" spans="2:32" ht="17.399999999999999" customHeight="1" x14ac:dyDescent="0.4">
      <c r="C27" s="70"/>
      <c r="D27" s="101"/>
      <c r="E27" s="101"/>
      <c r="F27" s="101"/>
      <c r="H27" s="94"/>
      <c r="I27" s="104"/>
      <c r="J27" s="94"/>
      <c r="R27" s="108"/>
      <c r="S27" s="70"/>
      <c r="V27" s="108"/>
      <c r="W27" s="70"/>
      <c r="X27" s="70"/>
      <c r="Y27" s="70"/>
      <c r="Z27" s="70"/>
      <c r="AB27" s="108"/>
      <c r="AC27" s="70"/>
      <c r="AD27" s="108"/>
      <c r="AE27" s="70"/>
    </row>
    <row r="28" spans="2:32" ht="17.399999999999999" customHeight="1" x14ac:dyDescent="0.4">
      <c r="H28" s="94"/>
      <c r="I28" s="104"/>
      <c r="J28" s="94"/>
      <c r="R28" s="108"/>
      <c r="S28" s="70"/>
      <c r="V28" s="108"/>
      <c r="W28" s="70"/>
      <c r="X28" s="70"/>
      <c r="Y28" s="70"/>
      <c r="Z28" s="70"/>
      <c r="AB28" s="108"/>
      <c r="AC28" s="70"/>
      <c r="AD28" s="108"/>
      <c r="AE28" s="70"/>
    </row>
    <row r="29" spans="2:32" ht="17.399999999999999" customHeight="1" x14ac:dyDescent="0.4">
      <c r="G29" s="94"/>
      <c r="H29" s="104"/>
      <c r="I29" s="94"/>
    </row>
    <row r="33" spans="18:22" ht="17.399999999999999" customHeight="1" x14ac:dyDescent="0.4">
      <c r="R33" s="108"/>
      <c r="V33" s="108"/>
    </row>
    <row r="34" spans="18:22" ht="17.399999999999999" customHeight="1" x14ac:dyDescent="0.4">
      <c r="R34" s="108"/>
      <c r="V34" s="108"/>
    </row>
    <row r="35" spans="18:22" ht="17.399999999999999" customHeight="1" x14ac:dyDescent="0.4">
      <c r="R35" s="108"/>
      <c r="V35" s="108"/>
    </row>
    <row r="36" spans="18:22" ht="17.399999999999999" customHeight="1" x14ac:dyDescent="0.4">
      <c r="R36" s="108"/>
      <c r="V36" s="108"/>
    </row>
  </sheetData>
  <mergeCells count="4">
    <mergeCell ref="C5:D5"/>
    <mergeCell ref="B3:G3"/>
    <mergeCell ref="J8:P10"/>
    <mergeCell ref="J11:P11"/>
  </mergeCells>
  <conditionalFormatting sqref="R12:R21">
    <cfRule type="expression" dxfId="161" priority="54">
      <formula>B12=0</formula>
    </cfRule>
  </conditionalFormatting>
  <conditionalFormatting sqref="T12:T21">
    <cfRule type="expression" dxfId="160" priority="53">
      <formula>C12=0</formula>
    </cfRule>
  </conditionalFormatting>
  <conditionalFormatting sqref="U12:U21">
    <cfRule type="expression" dxfId="159" priority="52">
      <formula>D12=0</formula>
    </cfRule>
  </conditionalFormatting>
  <conditionalFormatting sqref="V12:V21">
    <cfRule type="expression" dxfId="158" priority="51">
      <formula>T12=0</formula>
    </cfRule>
  </conditionalFormatting>
  <conditionalFormatting sqref="AA12:AA21">
    <cfRule type="expression" dxfId="157" priority="50">
      <formula>F12=0</formula>
    </cfRule>
  </conditionalFormatting>
  <conditionalFormatting sqref="AB12:AB21">
    <cfRule type="expression" dxfId="156" priority="49">
      <formula>AA12=0</formula>
    </cfRule>
  </conditionalFormatting>
  <conditionalFormatting sqref="AD12:AD21">
    <cfRule type="expression" dxfId="155" priority="48">
      <formula>T12=0</formula>
    </cfRule>
  </conditionalFormatting>
  <conditionalFormatting sqref="AF12:AF21">
    <cfRule type="expression" dxfId="154" priority="47">
      <formula>#REF!=0</formula>
    </cfRule>
  </conditionalFormatting>
  <conditionalFormatting sqref="P12:P21">
    <cfRule type="containsText" dxfId="153" priority="44" operator="containsText" text="OK">
      <formula>NOT(ISERROR(SEARCH("OK",P12)))</formula>
    </cfRule>
    <cfRule type="containsText" dxfId="152" priority="45" operator="containsText" text="FEIL">
      <formula>NOT(ISERROR(SEARCH("FEIL",P12)))</formula>
    </cfRule>
    <cfRule type="cellIs" dxfId="151" priority="46" operator="equal">
      <formula>0</formula>
    </cfRule>
  </conditionalFormatting>
  <conditionalFormatting sqref="X12:X21">
    <cfRule type="expression" dxfId="150" priority="20">
      <formula>X12=0</formula>
    </cfRule>
    <cfRule type="expression" dxfId="149" priority="42">
      <formula>AND(ISTEXT(W12)=TRUE,W12&lt;&gt;"Elsykkel",X12=0)</formula>
    </cfRule>
    <cfRule type="expression" dxfId="148" priority="43">
      <formula>W12="Elsykkel"</formula>
    </cfRule>
  </conditionalFormatting>
  <conditionalFormatting sqref="B15">
    <cfRule type="expression" dxfId="147" priority="37">
      <formula>AND(ISTEXT(D15)=TRUE,B15=0)</formula>
    </cfRule>
  </conditionalFormatting>
  <conditionalFormatting sqref="F15">
    <cfRule type="expression" dxfId="146" priority="38">
      <formula>D15="Batterielektrisk / hydrogen"</formula>
    </cfRule>
    <cfRule type="expression" dxfId="145" priority="39">
      <formula>AND(ISTEXT(C15)=TRUE,C15&lt;&gt;"Elsykkel",D15&lt;&gt;"Batterielektrisk / Hydrogen",F15=0)</formula>
    </cfRule>
    <cfRule type="expression" dxfId="144" priority="40">
      <formula>C15="Elsykkel"</formula>
    </cfRule>
  </conditionalFormatting>
  <conditionalFormatting sqref="E15">
    <cfRule type="expression" dxfId="143" priority="35">
      <formula>AND(ISTEXT(D15)=TRUE,D15&lt;&gt;"Elsykkel",E15=0)</formula>
    </cfRule>
    <cfRule type="expression" dxfId="142" priority="36">
      <formula>D15="Elsykkel"</formula>
    </cfRule>
  </conditionalFormatting>
  <conditionalFormatting sqref="C15">
    <cfRule type="expression" dxfId="141" priority="41">
      <formula>AND(ISTEXT(F15)=TRUE,C15=0)</formula>
    </cfRule>
  </conditionalFormatting>
  <conditionalFormatting sqref="B16:B17">
    <cfRule type="expression" dxfId="140" priority="30">
      <formula>AND(ISTEXT(D16)=TRUE,B16=0)</formula>
    </cfRule>
  </conditionalFormatting>
  <conditionalFormatting sqref="F16:F17">
    <cfRule type="expression" dxfId="139" priority="31">
      <formula>D16="Batterielektrisk / hydrogen"</formula>
    </cfRule>
    <cfRule type="expression" dxfId="138" priority="32">
      <formula>AND(ISTEXT(C16)=TRUE,C16&lt;&gt;"Elsykkel",D16&lt;&gt;"Batterielektrisk / Hydrogen",F16=0)</formula>
    </cfRule>
    <cfRule type="expression" dxfId="137" priority="33">
      <formula>C16="Elsykkel"</formula>
    </cfRule>
  </conditionalFormatting>
  <conditionalFormatting sqref="D17:E17 E16 D15:D16">
    <cfRule type="expression" dxfId="136" priority="28">
      <formula>AND(ISTEXT(C15)=TRUE,C15&lt;&gt;"Elsykkel",D15=0)</formula>
    </cfRule>
    <cfRule type="expression" dxfId="135" priority="29">
      <formula>C15="Elsykkel"</formula>
    </cfRule>
  </conditionalFormatting>
  <conditionalFormatting sqref="C16:C17">
    <cfRule type="expression" dxfId="134" priority="34">
      <formula>AND(ISTEXT(F16)=TRUE,C16=0)</formula>
    </cfRule>
  </conditionalFormatting>
  <conditionalFormatting sqref="B18:B19">
    <cfRule type="expression" dxfId="133" priority="23">
      <formula>AND(ISTEXT(D18)=TRUE,B18=0)</formula>
    </cfRule>
  </conditionalFormatting>
  <conditionalFormatting sqref="F18:F19">
    <cfRule type="expression" dxfId="132" priority="24">
      <formula>D18="Batterielektrisk / hydrogen"</formula>
    </cfRule>
    <cfRule type="expression" dxfId="131" priority="25">
      <formula>AND(ISTEXT(C18)=TRUE,C18&lt;&gt;"Elsykkel",D18&lt;&gt;"Batterielektrisk / Hydrogen",F18=0)</formula>
    </cfRule>
    <cfRule type="expression" dxfId="130" priority="26">
      <formula>C18="Elsykkel"</formula>
    </cfRule>
  </conditionalFormatting>
  <conditionalFormatting sqref="D18:E19">
    <cfRule type="expression" dxfId="129" priority="21">
      <formula>AND(ISTEXT(C18)=TRUE,C18&lt;&gt;"Elsykkel",D18=0)</formula>
    </cfRule>
    <cfRule type="expression" dxfId="128" priority="22">
      <formula>C18="Elsykkel"</formula>
    </cfRule>
  </conditionalFormatting>
  <conditionalFormatting sqref="C18:C19">
    <cfRule type="expression" dxfId="127" priority="27">
      <formula>AND(ISTEXT(F18)=TRUE,C18=0)</formula>
    </cfRule>
  </conditionalFormatting>
  <conditionalFormatting sqref="Y12:Y21">
    <cfRule type="expression" dxfId="126" priority="19">
      <formula>X12=0</formula>
    </cfRule>
  </conditionalFormatting>
  <conditionalFormatting sqref="B12">
    <cfRule type="expression" dxfId="125" priority="14">
      <formula>AND(ISTEXT(D12)=TRUE,B12=0)</formula>
    </cfRule>
  </conditionalFormatting>
  <conditionalFormatting sqref="F12">
    <cfRule type="expression" dxfId="124" priority="15">
      <formula>D12="Batterielektrisk / hydrogen"</formula>
    </cfRule>
    <cfRule type="expression" dxfId="123" priority="16">
      <formula>AND(ISTEXT(D12)=TRUE,D12&lt;&gt;"Batterielektrisk / Hydrogen",F12=0)</formula>
    </cfRule>
    <cfRule type="expression" dxfId="122" priority="17">
      <formula>C12="Elsykkel"</formula>
    </cfRule>
  </conditionalFormatting>
  <conditionalFormatting sqref="C12">
    <cfRule type="expression" dxfId="121" priority="18">
      <formula>AND(ISNUMBER(B12)=TRUE,C12=0)</formula>
    </cfRule>
  </conditionalFormatting>
  <conditionalFormatting sqref="E12">
    <cfRule type="expression" dxfId="120" priority="12">
      <formula>D12="Batterielektrisk / hydrogen"</formula>
    </cfRule>
    <cfRule type="expression" dxfId="119" priority="13">
      <formula>AND(ISTEXT(C12)=TRUE,D12&lt;&gt;"Batterielektrisk / hydrogen",E12=0)</formula>
    </cfRule>
  </conditionalFormatting>
  <conditionalFormatting sqref="B13:B14">
    <cfRule type="expression" dxfId="118" priority="7">
      <formula>AND(ISTEXT(D13)=TRUE,B13=0)</formula>
    </cfRule>
  </conditionalFormatting>
  <conditionalFormatting sqref="F13:F14">
    <cfRule type="expression" dxfId="117" priority="8">
      <formula>D13="Batterielektrisk / hydrogen"</formula>
    </cfRule>
    <cfRule type="expression" dxfId="116" priority="9">
      <formula>AND(ISTEXT(D13)=TRUE,D13&lt;&gt;"Batterielektrisk / Hydrogen",F13=0)</formula>
    </cfRule>
    <cfRule type="expression" dxfId="115" priority="10">
      <formula>C13="Elsykkel"</formula>
    </cfRule>
  </conditionalFormatting>
  <conditionalFormatting sqref="D13:D14">
    <cfRule type="expression" dxfId="114" priority="5">
      <formula>AND(ISTEXT(#REF!)=TRUE,#REF!&lt;&gt;"Elsykkel",D13=0)</formula>
    </cfRule>
    <cfRule type="expression" dxfId="113" priority="6">
      <formula>C13="Elsykkel"</formula>
    </cfRule>
  </conditionalFormatting>
  <conditionalFormatting sqref="C13:C14">
    <cfRule type="expression" dxfId="112" priority="11">
      <formula>AND(ISNUMBER(B13)=TRUE,C13=0)</formula>
    </cfRule>
  </conditionalFormatting>
  <conditionalFormatting sqref="E13:E14">
    <cfRule type="expression" dxfId="111" priority="3">
      <formula>D13="Batterielektrisk / hydrogen"</formula>
    </cfRule>
    <cfRule type="expression" dxfId="110" priority="4">
      <formula>AND(ISTEXT(C13)=TRUE,D13&lt;&gt;"Batterielektrisk / hydrogen",E13=0)</formula>
    </cfRule>
  </conditionalFormatting>
  <conditionalFormatting sqref="D12">
    <cfRule type="expression" dxfId="109" priority="2">
      <formula>AND(ISTEXT(C12)=TRUE,D12=0)</formula>
    </cfRule>
  </conditionalFormatting>
  <conditionalFormatting sqref="C5:D5">
    <cfRule type="containsText" dxfId="108" priority="1" operator="containsText" text="(Skriv inn navn på leverandør her)">
      <formula>NOT(ISERROR(SEARCH("(Skriv inn navn på leverandør her)",C5)))</formula>
    </cfRule>
  </conditionalFormatting>
  <dataValidations count="1">
    <dataValidation allowBlank="1" showInputMessage="1" showErrorMessage="1" errorTitle="Velg fra rullegardinmeny" error="Det er ikke tillatt å skrive inn egne verdier. Benytt kommentarfelt ved behov." sqref="B12:G21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Resultater</vt:lpstr>
      <vt:lpstr>Lev.1</vt:lpstr>
      <vt:lpstr>Lev.2</vt:lpstr>
      <vt:lpstr>Lev.3</vt:lpstr>
      <vt:lpstr>Lev.4</vt:lpstr>
      <vt:lpstr>Lev.5</vt:lpstr>
      <vt:lpstr>Lev.6</vt:lpstr>
      <vt:lpstr>Lev.7</vt:lpstr>
      <vt:lpstr>Lev.8</vt:lpstr>
      <vt:lpstr>Lev.9</vt:lpstr>
      <vt:lpstr>Lev.10</vt:lpstr>
      <vt:lpstr>Inndata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 Rossebø</dc:creator>
  <cp:lastModifiedBy>Geir Rossebø</cp:lastModifiedBy>
  <dcterms:created xsi:type="dcterms:W3CDTF">2020-02-18T08:51:26Z</dcterms:created>
  <dcterms:modified xsi:type="dcterms:W3CDTF">2020-09-22T11:06:59Z</dcterms:modified>
</cp:coreProperties>
</file>