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95328\Desktop\Lønnstabeller\2012\"/>
    </mc:Choice>
  </mc:AlternateContent>
  <bookViews>
    <workbookView xWindow="600" yWindow="50" windowWidth="25320" windowHeight="14190"/>
  </bookViews>
  <sheets>
    <sheet name="Ark1" sheetId="1" r:id="rId1"/>
    <sheet name="Ark2" sheetId="2" r:id="rId2"/>
    <sheet name="Ark3" sheetId="3" r:id="rId3"/>
  </sheets>
  <definedNames>
    <definedName name="_xlnm.Print_Area" localSheetId="0">'Ark1'!$A$1:$S$86</definedName>
    <definedName name="_xlnm.Print_Titles" localSheetId="0">'Ark1'!$1:$6</definedName>
  </definedNames>
  <calcPr calcId="162913" calcMode="manual"/>
</workbook>
</file>

<file path=xl/calcChain.xml><?xml version="1.0" encoding="utf-8"?>
<calcChain xmlns="http://schemas.openxmlformats.org/spreadsheetml/2006/main">
  <c r="S86" i="1" l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<sst xmlns="http://schemas.openxmlformats.org/spreadsheetml/2006/main" count="27" uniqueCount="21">
  <si>
    <t xml:space="preserve">Lønn pr dag </t>
  </si>
  <si>
    <t>Lønn pr time</t>
  </si>
  <si>
    <t>Overtid</t>
  </si>
  <si>
    <t>37,5 t/u</t>
  </si>
  <si>
    <t>(Trekktab. for månedslønte)</t>
  </si>
  <si>
    <t>36,0 t/u</t>
  </si>
  <si>
    <t>35,5 t/u</t>
  </si>
  <si>
    <t>33,6 t/u</t>
  </si>
  <si>
    <t>1925 t</t>
  </si>
  <si>
    <t>1950 t</t>
  </si>
  <si>
    <t>Tillegg</t>
  </si>
  <si>
    <t>Ltr</t>
  </si>
  <si>
    <t>Årslønn</t>
  </si>
  <si>
    <t>Mnd</t>
  </si>
  <si>
    <t>1872 t</t>
  </si>
  <si>
    <t>1846 t</t>
  </si>
  <si>
    <t>1747 t</t>
  </si>
  <si>
    <t>50 %</t>
  </si>
  <si>
    <t>100%</t>
  </si>
  <si>
    <t>Ekskl. OU-fond (180)</t>
  </si>
  <si>
    <t>Lønnstabell Oslo kommune fra 01.05.2012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</si>
</sst>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.000"/>
    <numFmt numFmtId="166" formatCode="_(* #,##0.00_);_(* \(#,##0.00\);_(* &quot;-&quot;??_);_(@_)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5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3" fontId="2" fillId="0" borderId="17" xfId="0" applyNumberFormat="1" applyFont="1" applyBorder="1" applyAlignment="1">
      <alignment horizontal="centerContinuous"/>
    </xf>
    <xf numFmtId="0" fontId="2" fillId="0" borderId="18" xfId="0" applyFont="1" applyFill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quotePrefix="1" applyFont="1" applyBorder="1" applyAlignment="1">
      <alignment horizontal="centerContinuous"/>
    </xf>
    <xf numFmtId="0" fontId="2" fillId="0" borderId="28" xfId="0" quotePrefix="1" applyFont="1" applyBorder="1" applyAlignment="1">
      <alignment horizontal="centerContinuous"/>
    </xf>
    <xf numFmtId="12" fontId="2" fillId="0" borderId="16" xfId="0" applyNumberFormat="1" applyFont="1" applyBorder="1" applyAlignment="1">
      <alignment horizontal="centerContinuous"/>
    </xf>
    <xf numFmtId="165" fontId="0" fillId="0" borderId="0" xfId="0" applyNumberFormat="1"/>
    <xf numFmtId="0" fontId="2" fillId="2" borderId="29" xfId="0" applyFont="1" applyFill="1" applyBorder="1"/>
    <xf numFmtId="167" fontId="3" fillId="2" borderId="29" xfId="1" applyNumberFormat="1" applyFont="1" applyFill="1" applyBorder="1"/>
    <xf numFmtId="166" fontId="4" fillId="2" borderId="14" xfId="1" applyNumberFormat="1" applyFont="1" applyFill="1" applyBorder="1"/>
    <xf numFmtId="166" fontId="4" fillId="2" borderId="30" xfId="1" applyNumberFormat="1" applyFont="1" applyFill="1" applyBorder="1"/>
    <xf numFmtId="166" fontId="4" fillId="2" borderId="31" xfId="1" applyNumberFormat="1" applyFont="1" applyFill="1" applyBorder="1"/>
    <xf numFmtId="166" fontId="4" fillId="2" borderId="1" xfId="1" applyNumberFormat="1" applyFont="1" applyFill="1" applyBorder="1"/>
    <xf numFmtId="166" fontId="4" fillId="2" borderId="2" xfId="1" applyNumberFormat="1" applyFont="1" applyFill="1" applyBorder="1"/>
    <xf numFmtId="166" fontId="4" fillId="2" borderId="3" xfId="1" applyNumberFormat="1" applyFont="1" applyFill="1" applyBorder="1"/>
    <xf numFmtId="166" fontId="4" fillId="2" borderId="4" xfId="1" applyNumberFormat="1" applyFont="1" applyFill="1" applyBorder="1"/>
    <xf numFmtId="166" fontId="4" fillId="2" borderId="32" xfId="1" applyNumberFormat="1" applyFont="1" applyFill="1" applyBorder="1"/>
    <xf numFmtId="0" fontId="2" fillId="2" borderId="33" xfId="0" applyFont="1" applyFill="1" applyBorder="1"/>
    <xf numFmtId="167" fontId="3" fillId="2" borderId="33" xfId="1" applyNumberFormat="1" applyFont="1" applyFill="1" applyBorder="1"/>
    <xf numFmtId="166" fontId="4" fillId="2" borderId="7" xfId="1" applyNumberFormat="1" applyFont="1" applyFill="1" applyBorder="1"/>
    <xf numFmtId="166" fontId="4" fillId="2" borderId="8" xfId="1" applyNumberFormat="1" applyFont="1" applyFill="1" applyBorder="1"/>
    <xf numFmtId="166" fontId="4" fillId="2" borderId="9" xfId="1" applyNumberFormat="1" applyFont="1" applyFill="1" applyBorder="1"/>
    <xf numFmtId="166" fontId="4" fillId="2" borderId="10" xfId="1" applyNumberFormat="1" applyFont="1" applyFill="1" applyBorder="1"/>
    <xf numFmtId="166" fontId="4" fillId="2" borderId="34" xfId="1" applyNumberFormat="1" applyFont="1" applyFill="1" applyBorder="1"/>
    <xf numFmtId="0" fontId="2" fillId="0" borderId="33" xfId="0" applyFont="1" applyBorder="1"/>
    <xf numFmtId="167" fontId="3" fillId="0" borderId="33" xfId="1" applyNumberFormat="1" applyFont="1" applyBorder="1"/>
    <xf numFmtId="166" fontId="0" fillId="0" borderId="7" xfId="1" applyNumberFormat="1" applyFont="1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10" xfId="1" applyNumberFormat="1" applyFont="1" applyBorder="1"/>
    <xf numFmtId="166" fontId="0" fillId="0" borderId="34" xfId="1" applyNumberFormat="1" applyFont="1" applyBorder="1"/>
    <xf numFmtId="166" fontId="0" fillId="0" borderId="7" xfId="1" applyNumberFormat="1" applyFont="1" applyFill="1" applyBorder="1"/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166" fontId="0" fillId="0" borderId="10" xfId="1" applyNumberFormat="1" applyFont="1" applyFill="1" applyBorder="1"/>
    <xf numFmtId="166" fontId="0" fillId="0" borderId="34" xfId="1" applyNumberFormat="1" applyFont="1" applyFill="1" applyBorder="1"/>
    <xf numFmtId="0" fontId="0" fillId="0" borderId="0" xfId="0" applyFill="1"/>
    <xf numFmtId="0" fontId="2" fillId="0" borderId="33" xfId="0" applyFont="1" applyFill="1" applyBorder="1"/>
    <xf numFmtId="166" fontId="3" fillId="0" borderId="7" xfId="1" applyNumberFormat="1" applyFont="1" applyFill="1" applyBorder="1"/>
    <xf numFmtId="166" fontId="3" fillId="0" borderId="8" xfId="1" applyNumberFormat="1" applyFont="1" applyFill="1" applyBorder="1"/>
    <xf numFmtId="166" fontId="3" fillId="0" borderId="9" xfId="1" applyNumberFormat="1" applyFont="1" applyFill="1" applyBorder="1"/>
    <xf numFmtId="166" fontId="3" fillId="0" borderId="10" xfId="1" applyNumberFormat="1" applyFont="1" applyFill="1" applyBorder="1"/>
    <xf numFmtId="166" fontId="3" fillId="0" borderId="34" xfId="1" applyNumberFormat="1" applyFont="1" applyFill="1" applyBorder="1"/>
    <xf numFmtId="0" fontId="3" fillId="0" borderId="0" xfId="0" applyFont="1" applyFill="1"/>
    <xf numFmtId="167" fontId="3" fillId="0" borderId="33" xfId="1" quotePrefix="1" applyNumberFormat="1" applyFont="1" applyBorder="1"/>
    <xf numFmtId="0" fontId="2" fillId="0" borderId="12" xfId="0" applyFont="1" applyBorder="1"/>
    <xf numFmtId="167" fontId="3" fillId="0" borderId="12" xfId="1" applyNumberFormat="1" applyFont="1" applyBorder="1"/>
    <xf numFmtId="166" fontId="0" fillId="0" borderId="14" xfId="1" applyNumberFormat="1" applyFont="1" applyBorder="1"/>
    <xf numFmtId="166" fontId="0" fillId="0" borderId="30" xfId="1" applyNumberFormat="1" applyFont="1" applyBorder="1"/>
    <xf numFmtId="166" fontId="0" fillId="0" borderId="31" xfId="1" applyNumberFormat="1" applyFont="1" applyBorder="1"/>
    <xf numFmtId="166" fontId="0" fillId="0" borderId="15" xfId="1" applyNumberFormat="1" applyFont="1" applyBorder="1"/>
    <xf numFmtId="166" fontId="0" fillId="0" borderId="36" xfId="1" applyNumberFormat="1" applyFont="1" applyBorder="1"/>
    <xf numFmtId="166" fontId="0" fillId="0" borderId="14" xfId="1" applyNumberFormat="1" applyFont="1" applyFill="1" applyBorder="1"/>
    <xf numFmtId="166" fontId="0" fillId="0" borderId="15" xfId="1" applyNumberFormat="1" applyFont="1" applyFill="1" applyBorder="1"/>
    <xf numFmtId="166" fontId="0" fillId="0" borderId="36" xfId="1" applyNumberFormat="1" applyFont="1" applyFill="1" applyBorder="1"/>
    <xf numFmtId="0" fontId="2" fillId="0" borderId="37" xfId="0" applyFont="1" applyBorder="1"/>
    <xf numFmtId="167" fontId="3" fillId="0" borderId="37" xfId="1" applyNumberFormat="1" applyFont="1" applyBorder="1"/>
    <xf numFmtId="166" fontId="0" fillId="0" borderId="38" xfId="1" applyNumberFormat="1" applyFont="1" applyBorder="1"/>
    <xf numFmtId="166" fontId="0" fillId="0" borderId="39" xfId="1" applyNumberFormat="1" applyFont="1" applyBorder="1"/>
    <xf numFmtId="166" fontId="0" fillId="0" borderId="40" xfId="1" applyNumberFormat="1" applyFont="1" applyBorder="1"/>
    <xf numFmtId="166" fontId="0" fillId="0" borderId="41" xfId="1" applyNumberFormat="1" applyFont="1" applyBorder="1"/>
    <xf numFmtId="166" fontId="0" fillId="0" borderId="35" xfId="1" applyNumberFormat="1" applyFont="1" applyBorder="1"/>
    <xf numFmtId="166" fontId="0" fillId="0" borderId="38" xfId="1" applyNumberFormat="1" applyFont="1" applyFill="1" applyBorder="1"/>
    <xf numFmtId="166" fontId="0" fillId="0" borderId="41" xfId="1" applyNumberFormat="1" applyFont="1" applyFill="1" applyBorder="1"/>
    <xf numFmtId="166" fontId="0" fillId="0" borderId="35" xfId="1" applyNumberFormat="1" applyFont="1" applyFill="1" applyBorder="1"/>
    <xf numFmtId="167" fontId="3" fillId="0" borderId="37" xfId="1" quotePrefix="1" applyNumberFormat="1" applyFont="1" applyBorder="1"/>
    <xf numFmtId="166" fontId="4" fillId="3" borderId="29" xfId="1" applyNumberFormat="1" applyFont="1" applyFill="1" applyBorder="1"/>
    <xf numFmtId="166" fontId="4" fillId="3" borderId="33" xfId="1" applyNumberFormat="1" applyFont="1" applyFill="1" applyBorder="1"/>
    <xf numFmtId="166" fontId="0" fillId="3" borderId="33" xfId="1" applyNumberFormat="1" applyFont="1" applyFill="1" applyBorder="1"/>
    <xf numFmtId="166" fontId="0" fillId="3" borderId="37" xfId="1" applyNumberFormat="1" applyFont="1" applyFill="1" applyBorder="1"/>
    <xf numFmtId="166" fontId="0" fillId="3" borderId="12" xfId="1" applyNumberFormat="1" applyFont="1" applyFill="1" applyBorder="1"/>
    <xf numFmtId="166" fontId="3" fillId="3" borderId="33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2</xdr:row>
      <xdr:rowOff>28575</xdr:rowOff>
    </xdr:from>
    <xdr:to>
      <xdr:col>17</xdr:col>
      <xdr:colOff>38227</xdr:colOff>
      <xdr:row>2</xdr:row>
      <xdr:rowOff>27940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96575" y="352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zoomScaleNormal="100" workbookViewId="0">
      <selection activeCell="K7" sqref="K7"/>
    </sheetView>
  </sheetViews>
  <sheetFormatPr baseColWidth="10" defaultColWidth="9.1796875" defaultRowHeight="14.5" x14ac:dyDescent="0.35"/>
  <cols>
    <col min="1" max="1" width="4.453125" customWidth="1"/>
    <col min="2" max="2" width="10.453125" customWidth="1"/>
    <col min="3" max="3" width="11.26953125" customWidth="1"/>
    <col min="4" max="4" width="9.54296875" customWidth="1"/>
    <col min="5" max="5" width="9.81640625" customWidth="1"/>
    <col min="6" max="7" width="9.26953125" customWidth="1"/>
    <col min="8" max="8" width="9.54296875" customWidth="1"/>
    <col min="9" max="9" width="9.1796875" customWidth="1"/>
    <col min="10" max="10" width="9.453125" customWidth="1"/>
    <col min="11" max="11" width="9.7265625" customWidth="1"/>
    <col min="12" max="12" width="9.26953125" customWidth="1"/>
    <col min="13" max="15" width="9" customWidth="1"/>
    <col min="16" max="18" width="8.7265625" customWidth="1"/>
    <col min="19" max="19" width="8.81640625" customWidth="1"/>
    <col min="20" max="21" width="9.1796875" customWidth="1"/>
    <col min="22" max="22" width="10.26953125" bestFit="1" customWidth="1"/>
    <col min="23" max="23" width="9.1796875" customWidth="1"/>
    <col min="24" max="24" width="4.26953125" bestFit="1" customWidth="1"/>
    <col min="25" max="25" width="9.1796875" customWidth="1"/>
    <col min="26" max="26" width="10.26953125" bestFit="1" customWidth="1"/>
    <col min="257" max="257" width="4.453125" customWidth="1"/>
    <col min="258" max="258" width="9" customWidth="1"/>
    <col min="259" max="259" width="12.453125" bestFit="1" customWidth="1"/>
    <col min="260" max="261" width="11.1796875" bestFit="1" customWidth="1"/>
    <col min="262" max="263" width="9.26953125" customWidth="1"/>
    <col min="264" max="264" width="11.1796875" bestFit="1" customWidth="1"/>
    <col min="265" max="265" width="10.1796875" bestFit="1" customWidth="1"/>
    <col min="266" max="266" width="9.81640625" customWidth="1"/>
    <col min="267" max="268" width="10.1796875" bestFit="1" customWidth="1"/>
    <col min="269" max="275" width="9.54296875" bestFit="1" customWidth="1"/>
    <col min="276" max="277" width="9.1796875" customWidth="1"/>
    <col min="278" max="278" width="10.26953125" bestFit="1" customWidth="1"/>
    <col min="279" max="279" width="9.1796875" customWidth="1"/>
    <col min="280" max="280" width="4.26953125" bestFit="1" customWidth="1"/>
    <col min="281" max="281" width="9.1796875" customWidth="1"/>
    <col min="282" max="282" width="10.26953125" bestFit="1" customWidth="1"/>
    <col min="513" max="513" width="4.453125" customWidth="1"/>
    <col min="514" max="514" width="9" customWidth="1"/>
    <col min="515" max="515" width="12.453125" bestFit="1" customWidth="1"/>
    <col min="516" max="517" width="11.1796875" bestFit="1" customWidth="1"/>
    <col min="518" max="519" width="9.26953125" customWidth="1"/>
    <col min="520" max="520" width="11.1796875" bestFit="1" customWidth="1"/>
    <col min="521" max="521" width="10.1796875" bestFit="1" customWidth="1"/>
    <col min="522" max="522" width="9.81640625" customWidth="1"/>
    <col min="523" max="524" width="10.1796875" bestFit="1" customWidth="1"/>
    <col min="525" max="531" width="9.54296875" bestFit="1" customWidth="1"/>
    <col min="532" max="533" width="9.1796875" customWidth="1"/>
    <col min="534" max="534" width="10.26953125" bestFit="1" customWidth="1"/>
    <col min="535" max="535" width="9.1796875" customWidth="1"/>
    <col min="536" max="536" width="4.26953125" bestFit="1" customWidth="1"/>
    <col min="537" max="537" width="9.1796875" customWidth="1"/>
    <col min="538" max="538" width="10.26953125" bestFit="1" customWidth="1"/>
    <col min="769" max="769" width="4.453125" customWidth="1"/>
    <col min="770" max="770" width="9" customWidth="1"/>
    <col min="771" max="771" width="12.453125" bestFit="1" customWidth="1"/>
    <col min="772" max="773" width="11.1796875" bestFit="1" customWidth="1"/>
    <col min="774" max="775" width="9.26953125" customWidth="1"/>
    <col min="776" max="776" width="11.1796875" bestFit="1" customWidth="1"/>
    <col min="777" max="777" width="10.1796875" bestFit="1" customWidth="1"/>
    <col min="778" max="778" width="9.81640625" customWidth="1"/>
    <col min="779" max="780" width="10.1796875" bestFit="1" customWidth="1"/>
    <col min="781" max="787" width="9.54296875" bestFit="1" customWidth="1"/>
    <col min="788" max="789" width="9.1796875" customWidth="1"/>
    <col min="790" max="790" width="10.26953125" bestFit="1" customWidth="1"/>
    <col min="791" max="791" width="9.1796875" customWidth="1"/>
    <col min="792" max="792" width="4.26953125" bestFit="1" customWidth="1"/>
    <col min="793" max="793" width="9.1796875" customWidth="1"/>
    <col min="794" max="794" width="10.26953125" bestFit="1" customWidth="1"/>
    <col min="1025" max="1025" width="4.453125" customWidth="1"/>
    <col min="1026" max="1026" width="9" customWidth="1"/>
    <col min="1027" max="1027" width="12.453125" bestFit="1" customWidth="1"/>
    <col min="1028" max="1029" width="11.1796875" bestFit="1" customWidth="1"/>
    <col min="1030" max="1031" width="9.26953125" customWidth="1"/>
    <col min="1032" max="1032" width="11.1796875" bestFit="1" customWidth="1"/>
    <col min="1033" max="1033" width="10.1796875" bestFit="1" customWidth="1"/>
    <col min="1034" max="1034" width="9.81640625" customWidth="1"/>
    <col min="1035" max="1036" width="10.1796875" bestFit="1" customWidth="1"/>
    <col min="1037" max="1043" width="9.54296875" bestFit="1" customWidth="1"/>
    <col min="1044" max="1045" width="9.1796875" customWidth="1"/>
    <col min="1046" max="1046" width="10.26953125" bestFit="1" customWidth="1"/>
    <col min="1047" max="1047" width="9.1796875" customWidth="1"/>
    <col min="1048" max="1048" width="4.26953125" bestFit="1" customWidth="1"/>
    <col min="1049" max="1049" width="9.1796875" customWidth="1"/>
    <col min="1050" max="1050" width="10.26953125" bestFit="1" customWidth="1"/>
    <col min="1281" max="1281" width="4.453125" customWidth="1"/>
    <col min="1282" max="1282" width="9" customWidth="1"/>
    <col min="1283" max="1283" width="12.453125" bestFit="1" customWidth="1"/>
    <col min="1284" max="1285" width="11.1796875" bestFit="1" customWidth="1"/>
    <col min="1286" max="1287" width="9.26953125" customWidth="1"/>
    <col min="1288" max="1288" width="11.1796875" bestFit="1" customWidth="1"/>
    <col min="1289" max="1289" width="10.1796875" bestFit="1" customWidth="1"/>
    <col min="1290" max="1290" width="9.81640625" customWidth="1"/>
    <col min="1291" max="1292" width="10.1796875" bestFit="1" customWidth="1"/>
    <col min="1293" max="1299" width="9.54296875" bestFit="1" customWidth="1"/>
    <col min="1300" max="1301" width="9.1796875" customWidth="1"/>
    <col min="1302" max="1302" width="10.26953125" bestFit="1" customWidth="1"/>
    <col min="1303" max="1303" width="9.1796875" customWidth="1"/>
    <col min="1304" max="1304" width="4.26953125" bestFit="1" customWidth="1"/>
    <col min="1305" max="1305" width="9.1796875" customWidth="1"/>
    <col min="1306" max="1306" width="10.26953125" bestFit="1" customWidth="1"/>
    <col min="1537" max="1537" width="4.453125" customWidth="1"/>
    <col min="1538" max="1538" width="9" customWidth="1"/>
    <col min="1539" max="1539" width="12.453125" bestFit="1" customWidth="1"/>
    <col min="1540" max="1541" width="11.1796875" bestFit="1" customWidth="1"/>
    <col min="1542" max="1543" width="9.26953125" customWidth="1"/>
    <col min="1544" max="1544" width="11.1796875" bestFit="1" customWidth="1"/>
    <col min="1545" max="1545" width="10.1796875" bestFit="1" customWidth="1"/>
    <col min="1546" max="1546" width="9.81640625" customWidth="1"/>
    <col min="1547" max="1548" width="10.1796875" bestFit="1" customWidth="1"/>
    <col min="1549" max="1555" width="9.54296875" bestFit="1" customWidth="1"/>
    <col min="1556" max="1557" width="9.1796875" customWidth="1"/>
    <col min="1558" max="1558" width="10.26953125" bestFit="1" customWidth="1"/>
    <col min="1559" max="1559" width="9.1796875" customWidth="1"/>
    <col min="1560" max="1560" width="4.26953125" bestFit="1" customWidth="1"/>
    <col min="1561" max="1561" width="9.1796875" customWidth="1"/>
    <col min="1562" max="1562" width="10.26953125" bestFit="1" customWidth="1"/>
    <col min="1793" max="1793" width="4.453125" customWidth="1"/>
    <col min="1794" max="1794" width="9" customWidth="1"/>
    <col min="1795" max="1795" width="12.453125" bestFit="1" customWidth="1"/>
    <col min="1796" max="1797" width="11.1796875" bestFit="1" customWidth="1"/>
    <col min="1798" max="1799" width="9.26953125" customWidth="1"/>
    <col min="1800" max="1800" width="11.1796875" bestFit="1" customWidth="1"/>
    <col min="1801" max="1801" width="10.1796875" bestFit="1" customWidth="1"/>
    <col min="1802" max="1802" width="9.81640625" customWidth="1"/>
    <col min="1803" max="1804" width="10.1796875" bestFit="1" customWidth="1"/>
    <col min="1805" max="1811" width="9.54296875" bestFit="1" customWidth="1"/>
    <col min="1812" max="1813" width="9.1796875" customWidth="1"/>
    <col min="1814" max="1814" width="10.26953125" bestFit="1" customWidth="1"/>
    <col min="1815" max="1815" width="9.1796875" customWidth="1"/>
    <col min="1816" max="1816" width="4.26953125" bestFit="1" customWidth="1"/>
    <col min="1817" max="1817" width="9.1796875" customWidth="1"/>
    <col min="1818" max="1818" width="10.26953125" bestFit="1" customWidth="1"/>
    <col min="2049" max="2049" width="4.453125" customWidth="1"/>
    <col min="2050" max="2050" width="9" customWidth="1"/>
    <col min="2051" max="2051" width="12.453125" bestFit="1" customWidth="1"/>
    <col min="2052" max="2053" width="11.1796875" bestFit="1" customWidth="1"/>
    <col min="2054" max="2055" width="9.26953125" customWidth="1"/>
    <col min="2056" max="2056" width="11.1796875" bestFit="1" customWidth="1"/>
    <col min="2057" max="2057" width="10.1796875" bestFit="1" customWidth="1"/>
    <col min="2058" max="2058" width="9.81640625" customWidth="1"/>
    <col min="2059" max="2060" width="10.1796875" bestFit="1" customWidth="1"/>
    <col min="2061" max="2067" width="9.54296875" bestFit="1" customWidth="1"/>
    <col min="2068" max="2069" width="9.1796875" customWidth="1"/>
    <col min="2070" max="2070" width="10.26953125" bestFit="1" customWidth="1"/>
    <col min="2071" max="2071" width="9.1796875" customWidth="1"/>
    <col min="2072" max="2072" width="4.26953125" bestFit="1" customWidth="1"/>
    <col min="2073" max="2073" width="9.1796875" customWidth="1"/>
    <col min="2074" max="2074" width="10.26953125" bestFit="1" customWidth="1"/>
    <col min="2305" max="2305" width="4.453125" customWidth="1"/>
    <col min="2306" max="2306" width="9" customWidth="1"/>
    <col min="2307" max="2307" width="12.453125" bestFit="1" customWidth="1"/>
    <col min="2308" max="2309" width="11.1796875" bestFit="1" customWidth="1"/>
    <col min="2310" max="2311" width="9.26953125" customWidth="1"/>
    <col min="2312" max="2312" width="11.1796875" bestFit="1" customWidth="1"/>
    <col min="2313" max="2313" width="10.1796875" bestFit="1" customWidth="1"/>
    <col min="2314" max="2314" width="9.81640625" customWidth="1"/>
    <col min="2315" max="2316" width="10.1796875" bestFit="1" customWidth="1"/>
    <col min="2317" max="2323" width="9.54296875" bestFit="1" customWidth="1"/>
    <col min="2324" max="2325" width="9.1796875" customWidth="1"/>
    <col min="2326" max="2326" width="10.26953125" bestFit="1" customWidth="1"/>
    <col min="2327" max="2327" width="9.1796875" customWidth="1"/>
    <col min="2328" max="2328" width="4.26953125" bestFit="1" customWidth="1"/>
    <col min="2329" max="2329" width="9.1796875" customWidth="1"/>
    <col min="2330" max="2330" width="10.26953125" bestFit="1" customWidth="1"/>
    <col min="2561" max="2561" width="4.453125" customWidth="1"/>
    <col min="2562" max="2562" width="9" customWidth="1"/>
    <col min="2563" max="2563" width="12.453125" bestFit="1" customWidth="1"/>
    <col min="2564" max="2565" width="11.1796875" bestFit="1" customWidth="1"/>
    <col min="2566" max="2567" width="9.26953125" customWidth="1"/>
    <col min="2568" max="2568" width="11.1796875" bestFit="1" customWidth="1"/>
    <col min="2569" max="2569" width="10.1796875" bestFit="1" customWidth="1"/>
    <col min="2570" max="2570" width="9.81640625" customWidth="1"/>
    <col min="2571" max="2572" width="10.1796875" bestFit="1" customWidth="1"/>
    <col min="2573" max="2579" width="9.54296875" bestFit="1" customWidth="1"/>
    <col min="2580" max="2581" width="9.1796875" customWidth="1"/>
    <col min="2582" max="2582" width="10.26953125" bestFit="1" customWidth="1"/>
    <col min="2583" max="2583" width="9.1796875" customWidth="1"/>
    <col min="2584" max="2584" width="4.26953125" bestFit="1" customWidth="1"/>
    <col min="2585" max="2585" width="9.1796875" customWidth="1"/>
    <col min="2586" max="2586" width="10.26953125" bestFit="1" customWidth="1"/>
    <col min="2817" max="2817" width="4.453125" customWidth="1"/>
    <col min="2818" max="2818" width="9" customWidth="1"/>
    <col min="2819" max="2819" width="12.453125" bestFit="1" customWidth="1"/>
    <col min="2820" max="2821" width="11.1796875" bestFit="1" customWidth="1"/>
    <col min="2822" max="2823" width="9.26953125" customWidth="1"/>
    <col min="2824" max="2824" width="11.1796875" bestFit="1" customWidth="1"/>
    <col min="2825" max="2825" width="10.1796875" bestFit="1" customWidth="1"/>
    <col min="2826" max="2826" width="9.81640625" customWidth="1"/>
    <col min="2827" max="2828" width="10.1796875" bestFit="1" customWidth="1"/>
    <col min="2829" max="2835" width="9.54296875" bestFit="1" customWidth="1"/>
    <col min="2836" max="2837" width="9.1796875" customWidth="1"/>
    <col min="2838" max="2838" width="10.26953125" bestFit="1" customWidth="1"/>
    <col min="2839" max="2839" width="9.1796875" customWidth="1"/>
    <col min="2840" max="2840" width="4.26953125" bestFit="1" customWidth="1"/>
    <col min="2841" max="2841" width="9.1796875" customWidth="1"/>
    <col min="2842" max="2842" width="10.26953125" bestFit="1" customWidth="1"/>
    <col min="3073" max="3073" width="4.453125" customWidth="1"/>
    <col min="3074" max="3074" width="9" customWidth="1"/>
    <col min="3075" max="3075" width="12.453125" bestFit="1" customWidth="1"/>
    <col min="3076" max="3077" width="11.1796875" bestFit="1" customWidth="1"/>
    <col min="3078" max="3079" width="9.26953125" customWidth="1"/>
    <col min="3080" max="3080" width="11.1796875" bestFit="1" customWidth="1"/>
    <col min="3081" max="3081" width="10.1796875" bestFit="1" customWidth="1"/>
    <col min="3082" max="3082" width="9.81640625" customWidth="1"/>
    <col min="3083" max="3084" width="10.1796875" bestFit="1" customWidth="1"/>
    <col min="3085" max="3091" width="9.54296875" bestFit="1" customWidth="1"/>
    <col min="3092" max="3093" width="9.1796875" customWidth="1"/>
    <col min="3094" max="3094" width="10.26953125" bestFit="1" customWidth="1"/>
    <col min="3095" max="3095" width="9.1796875" customWidth="1"/>
    <col min="3096" max="3096" width="4.26953125" bestFit="1" customWidth="1"/>
    <col min="3097" max="3097" width="9.1796875" customWidth="1"/>
    <col min="3098" max="3098" width="10.26953125" bestFit="1" customWidth="1"/>
    <col min="3329" max="3329" width="4.453125" customWidth="1"/>
    <col min="3330" max="3330" width="9" customWidth="1"/>
    <col min="3331" max="3331" width="12.453125" bestFit="1" customWidth="1"/>
    <col min="3332" max="3333" width="11.1796875" bestFit="1" customWidth="1"/>
    <col min="3334" max="3335" width="9.26953125" customWidth="1"/>
    <col min="3336" max="3336" width="11.1796875" bestFit="1" customWidth="1"/>
    <col min="3337" max="3337" width="10.1796875" bestFit="1" customWidth="1"/>
    <col min="3338" max="3338" width="9.81640625" customWidth="1"/>
    <col min="3339" max="3340" width="10.1796875" bestFit="1" customWidth="1"/>
    <col min="3341" max="3347" width="9.54296875" bestFit="1" customWidth="1"/>
    <col min="3348" max="3349" width="9.1796875" customWidth="1"/>
    <col min="3350" max="3350" width="10.26953125" bestFit="1" customWidth="1"/>
    <col min="3351" max="3351" width="9.1796875" customWidth="1"/>
    <col min="3352" max="3352" width="4.26953125" bestFit="1" customWidth="1"/>
    <col min="3353" max="3353" width="9.1796875" customWidth="1"/>
    <col min="3354" max="3354" width="10.26953125" bestFit="1" customWidth="1"/>
    <col min="3585" max="3585" width="4.453125" customWidth="1"/>
    <col min="3586" max="3586" width="9" customWidth="1"/>
    <col min="3587" max="3587" width="12.453125" bestFit="1" customWidth="1"/>
    <col min="3588" max="3589" width="11.1796875" bestFit="1" customWidth="1"/>
    <col min="3590" max="3591" width="9.26953125" customWidth="1"/>
    <col min="3592" max="3592" width="11.1796875" bestFit="1" customWidth="1"/>
    <col min="3593" max="3593" width="10.1796875" bestFit="1" customWidth="1"/>
    <col min="3594" max="3594" width="9.81640625" customWidth="1"/>
    <col min="3595" max="3596" width="10.1796875" bestFit="1" customWidth="1"/>
    <col min="3597" max="3603" width="9.54296875" bestFit="1" customWidth="1"/>
    <col min="3604" max="3605" width="9.1796875" customWidth="1"/>
    <col min="3606" max="3606" width="10.26953125" bestFit="1" customWidth="1"/>
    <col min="3607" max="3607" width="9.1796875" customWidth="1"/>
    <col min="3608" max="3608" width="4.26953125" bestFit="1" customWidth="1"/>
    <col min="3609" max="3609" width="9.1796875" customWidth="1"/>
    <col min="3610" max="3610" width="10.26953125" bestFit="1" customWidth="1"/>
    <col min="3841" max="3841" width="4.453125" customWidth="1"/>
    <col min="3842" max="3842" width="9" customWidth="1"/>
    <col min="3843" max="3843" width="12.453125" bestFit="1" customWidth="1"/>
    <col min="3844" max="3845" width="11.1796875" bestFit="1" customWidth="1"/>
    <col min="3846" max="3847" width="9.26953125" customWidth="1"/>
    <col min="3848" max="3848" width="11.1796875" bestFit="1" customWidth="1"/>
    <col min="3849" max="3849" width="10.1796875" bestFit="1" customWidth="1"/>
    <col min="3850" max="3850" width="9.81640625" customWidth="1"/>
    <col min="3851" max="3852" width="10.1796875" bestFit="1" customWidth="1"/>
    <col min="3853" max="3859" width="9.54296875" bestFit="1" customWidth="1"/>
    <col min="3860" max="3861" width="9.1796875" customWidth="1"/>
    <col min="3862" max="3862" width="10.26953125" bestFit="1" customWidth="1"/>
    <col min="3863" max="3863" width="9.1796875" customWidth="1"/>
    <col min="3864" max="3864" width="4.26953125" bestFit="1" customWidth="1"/>
    <col min="3865" max="3865" width="9.1796875" customWidth="1"/>
    <col min="3866" max="3866" width="10.26953125" bestFit="1" customWidth="1"/>
    <col min="4097" max="4097" width="4.453125" customWidth="1"/>
    <col min="4098" max="4098" width="9" customWidth="1"/>
    <col min="4099" max="4099" width="12.453125" bestFit="1" customWidth="1"/>
    <col min="4100" max="4101" width="11.1796875" bestFit="1" customWidth="1"/>
    <col min="4102" max="4103" width="9.26953125" customWidth="1"/>
    <col min="4104" max="4104" width="11.1796875" bestFit="1" customWidth="1"/>
    <col min="4105" max="4105" width="10.1796875" bestFit="1" customWidth="1"/>
    <col min="4106" max="4106" width="9.81640625" customWidth="1"/>
    <col min="4107" max="4108" width="10.1796875" bestFit="1" customWidth="1"/>
    <col min="4109" max="4115" width="9.54296875" bestFit="1" customWidth="1"/>
    <col min="4116" max="4117" width="9.1796875" customWidth="1"/>
    <col min="4118" max="4118" width="10.26953125" bestFit="1" customWidth="1"/>
    <col min="4119" max="4119" width="9.1796875" customWidth="1"/>
    <col min="4120" max="4120" width="4.26953125" bestFit="1" customWidth="1"/>
    <col min="4121" max="4121" width="9.1796875" customWidth="1"/>
    <col min="4122" max="4122" width="10.26953125" bestFit="1" customWidth="1"/>
    <col min="4353" max="4353" width="4.453125" customWidth="1"/>
    <col min="4354" max="4354" width="9" customWidth="1"/>
    <col min="4355" max="4355" width="12.453125" bestFit="1" customWidth="1"/>
    <col min="4356" max="4357" width="11.1796875" bestFit="1" customWidth="1"/>
    <col min="4358" max="4359" width="9.26953125" customWidth="1"/>
    <col min="4360" max="4360" width="11.1796875" bestFit="1" customWidth="1"/>
    <col min="4361" max="4361" width="10.1796875" bestFit="1" customWidth="1"/>
    <col min="4362" max="4362" width="9.81640625" customWidth="1"/>
    <col min="4363" max="4364" width="10.1796875" bestFit="1" customWidth="1"/>
    <col min="4365" max="4371" width="9.54296875" bestFit="1" customWidth="1"/>
    <col min="4372" max="4373" width="9.1796875" customWidth="1"/>
    <col min="4374" max="4374" width="10.26953125" bestFit="1" customWidth="1"/>
    <col min="4375" max="4375" width="9.1796875" customWidth="1"/>
    <col min="4376" max="4376" width="4.26953125" bestFit="1" customWidth="1"/>
    <col min="4377" max="4377" width="9.1796875" customWidth="1"/>
    <col min="4378" max="4378" width="10.26953125" bestFit="1" customWidth="1"/>
    <col min="4609" max="4609" width="4.453125" customWidth="1"/>
    <col min="4610" max="4610" width="9" customWidth="1"/>
    <col min="4611" max="4611" width="12.453125" bestFit="1" customWidth="1"/>
    <col min="4612" max="4613" width="11.1796875" bestFit="1" customWidth="1"/>
    <col min="4614" max="4615" width="9.26953125" customWidth="1"/>
    <col min="4616" max="4616" width="11.1796875" bestFit="1" customWidth="1"/>
    <col min="4617" max="4617" width="10.1796875" bestFit="1" customWidth="1"/>
    <col min="4618" max="4618" width="9.81640625" customWidth="1"/>
    <col min="4619" max="4620" width="10.1796875" bestFit="1" customWidth="1"/>
    <col min="4621" max="4627" width="9.54296875" bestFit="1" customWidth="1"/>
    <col min="4628" max="4629" width="9.1796875" customWidth="1"/>
    <col min="4630" max="4630" width="10.26953125" bestFit="1" customWidth="1"/>
    <col min="4631" max="4631" width="9.1796875" customWidth="1"/>
    <col min="4632" max="4632" width="4.26953125" bestFit="1" customWidth="1"/>
    <col min="4633" max="4633" width="9.1796875" customWidth="1"/>
    <col min="4634" max="4634" width="10.26953125" bestFit="1" customWidth="1"/>
    <col min="4865" max="4865" width="4.453125" customWidth="1"/>
    <col min="4866" max="4866" width="9" customWidth="1"/>
    <col min="4867" max="4867" width="12.453125" bestFit="1" customWidth="1"/>
    <col min="4868" max="4869" width="11.1796875" bestFit="1" customWidth="1"/>
    <col min="4870" max="4871" width="9.26953125" customWidth="1"/>
    <col min="4872" max="4872" width="11.1796875" bestFit="1" customWidth="1"/>
    <col min="4873" max="4873" width="10.1796875" bestFit="1" customWidth="1"/>
    <col min="4874" max="4874" width="9.81640625" customWidth="1"/>
    <col min="4875" max="4876" width="10.1796875" bestFit="1" customWidth="1"/>
    <col min="4877" max="4883" width="9.54296875" bestFit="1" customWidth="1"/>
    <col min="4884" max="4885" width="9.1796875" customWidth="1"/>
    <col min="4886" max="4886" width="10.26953125" bestFit="1" customWidth="1"/>
    <col min="4887" max="4887" width="9.1796875" customWidth="1"/>
    <col min="4888" max="4888" width="4.26953125" bestFit="1" customWidth="1"/>
    <col min="4889" max="4889" width="9.1796875" customWidth="1"/>
    <col min="4890" max="4890" width="10.26953125" bestFit="1" customWidth="1"/>
    <col min="5121" max="5121" width="4.453125" customWidth="1"/>
    <col min="5122" max="5122" width="9" customWidth="1"/>
    <col min="5123" max="5123" width="12.453125" bestFit="1" customWidth="1"/>
    <col min="5124" max="5125" width="11.1796875" bestFit="1" customWidth="1"/>
    <col min="5126" max="5127" width="9.26953125" customWidth="1"/>
    <col min="5128" max="5128" width="11.1796875" bestFit="1" customWidth="1"/>
    <col min="5129" max="5129" width="10.1796875" bestFit="1" customWidth="1"/>
    <col min="5130" max="5130" width="9.81640625" customWidth="1"/>
    <col min="5131" max="5132" width="10.1796875" bestFit="1" customWidth="1"/>
    <col min="5133" max="5139" width="9.54296875" bestFit="1" customWidth="1"/>
    <col min="5140" max="5141" width="9.1796875" customWidth="1"/>
    <col min="5142" max="5142" width="10.26953125" bestFit="1" customWidth="1"/>
    <col min="5143" max="5143" width="9.1796875" customWidth="1"/>
    <col min="5144" max="5144" width="4.26953125" bestFit="1" customWidth="1"/>
    <col min="5145" max="5145" width="9.1796875" customWidth="1"/>
    <col min="5146" max="5146" width="10.26953125" bestFit="1" customWidth="1"/>
    <col min="5377" max="5377" width="4.453125" customWidth="1"/>
    <col min="5378" max="5378" width="9" customWidth="1"/>
    <col min="5379" max="5379" width="12.453125" bestFit="1" customWidth="1"/>
    <col min="5380" max="5381" width="11.1796875" bestFit="1" customWidth="1"/>
    <col min="5382" max="5383" width="9.26953125" customWidth="1"/>
    <col min="5384" max="5384" width="11.1796875" bestFit="1" customWidth="1"/>
    <col min="5385" max="5385" width="10.1796875" bestFit="1" customWidth="1"/>
    <col min="5386" max="5386" width="9.81640625" customWidth="1"/>
    <col min="5387" max="5388" width="10.1796875" bestFit="1" customWidth="1"/>
    <col min="5389" max="5395" width="9.54296875" bestFit="1" customWidth="1"/>
    <col min="5396" max="5397" width="9.1796875" customWidth="1"/>
    <col min="5398" max="5398" width="10.26953125" bestFit="1" customWidth="1"/>
    <col min="5399" max="5399" width="9.1796875" customWidth="1"/>
    <col min="5400" max="5400" width="4.26953125" bestFit="1" customWidth="1"/>
    <col min="5401" max="5401" width="9.1796875" customWidth="1"/>
    <col min="5402" max="5402" width="10.26953125" bestFit="1" customWidth="1"/>
    <col min="5633" max="5633" width="4.453125" customWidth="1"/>
    <col min="5634" max="5634" width="9" customWidth="1"/>
    <col min="5635" max="5635" width="12.453125" bestFit="1" customWidth="1"/>
    <col min="5636" max="5637" width="11.1796875" bestFit="1" customWidth="1"/>
    <col min="5638" max="5639" width="9.26953125" customWidth="1"/>
    <col min="5640" max="5640" width="11.1796875" bestFit="1" customWidth="1"/>
    <col min="5641" max="5641" width="10.1796875" bestFit="1" customWidth="1"/>
    <col min="5642" max="5642" width="9.81640625" customWidth="1"/>
    <col min="5643" max="5644" width="10.1796875" bestFit="1" customWidth="1"/>
    <col min="5645" max="5651" width="9.54296875" bestFit="1" customWidth="1"/>
    <col min="5652" max="5653" width="9.1796875" customWidth="1"/>
    <col min="5654" max="5654" width="10.26953125" bestFit="1" customWidth="1"/>
    <col min="5655" max="5655" width="9.1796875" customWidth="1"/>
    <col min="5656" max="5656" width="4.26953125" bestFit="1" customWidth="1"/>
    <col min="5657" max="5657" width="9.1796875" customWidth="1"/>
    <col min="5658" max="5658" width="10.26953125" bestFit="1" customWidth="1"/>
    <col min="5889" max="5889" width="4.453125" customWidth="1"/>
    <col min="5890" max="5890" width="9" customWidth="1"/>
    <col min="5891" max="5891" width="12.453125" bestFit="1" customWidth="1"/>
    <col min="5892" max="5893" width="11.1796875" bestFit="1" customWidth="1"/>
    <col min="5894" max="5895" width="9.26953125" customWidth="1"/>
    <col min="5896" max="5896" width="11.1796875" bestFit="1" customWidth="1"/>
    <col min="5897" max="5897" width="10.1796875" bestFit="1" customWidth="1"/>
    <col min="5898" max="5898" width="9.81640625" customWidth="1"/>
    <col min="5899" max="5900" width="10.1796875" bestFit="1" customWidth="1"/>
    <col min="5901" max="5907" width="9.54296875" bestFit="1" customWidth="1"/>
    <col min="5908" max="5909" width="9.1796875" customWidth="1"/>
    <col min="5910" max="5910" width="10.26953125" bestFit="1" customWidth="1"/>
    <col min="5911" max="5911" width="9.1796875" customWidth="1"/>
    <col min="5912" max="5912" width="4.26953125" bestFit="1" customWidth="1"/>
    <col min="5913" max="5913" width="9.1796875" customWidth="1"/>
    <col min="5914" max="5914" width="10.26953125" bestFit="1" customWidth="1"/>
    <col min="6145" max="6145" width="4.453125" customWidth="1"/>
    <col min="6146" max="6146" width="9" customWidth="1"/>
    <col min="6147" max="6147" width="12.453125" bestFit="1" customWidth="1"/>
    <col min="6148" max="6149" width="11.1796875" bestFit="1" customWidth="1"/>
    <col min="6150" max="6151" width="9.26953125" customWidth="1"/>
    <col min="6152" max="6152" width="11.1796875" bestFit="1" customWidth="1"/>
    <col min="6153" max="6153" width="10.1796875" bestFit="1" customWidth="1"/>
    <col min="6154" max="6154" width="9.81640625" customWidth="1"/>
    <col min="6155" max="6156" width="10.1796875" bestFit="1" customWidth="1"/>
    <col min="6157" max="6163" width="9.54296875" bestFit="1" customWidth="1"/>
    <col min="6164" max="6165" width="9.1796875" customWidth="1"/>
    <col min="6166" max="6166" width="10.26953125" bestFit="1" customWidth="1"/>
    <col min="6167" max="6167" width="9.1796875" customWidth="1"/>
    <col min="6168" max="6168" width="4.26953125" bestFit="1" customWidth="1"/>
    <col min="6169" max="6169" width="9.1796875" customWidth="1"/>
    <col min="6170" max="6170" width="10.26953125" bestFit="1" customWidth="1"/>
    <col min="6401" max="6401" width="4.453125" customWidth="1"/>
    <col min="6402" max="6402" width="9" customWidth="1"/>
    <col min="6403" max="6403" width="12.453125" bestFit="1" customWidth="1"/>
    <col min="6404" max="6405" width="11.1796875" bestFit="1" customWidth="1"/>
    <col min="6406" max="6407" width="9.26953125" customWidth="1"/>
    <col min="6408" max="6408" width="11.1796875" bestFit="1" customWidth="1"/>
    <col min="6409" max="6409" width="10.1796875" bestFit="1" customWidth="1"/>
    <col min="6410" max="6410" width="9.81640625" customWidth="1"/>
    <col min="6411" max="6412" width="10.1796875" bestFit="1" customWidth="1"/>
    <col min="6413" max="6419" width="9.54296875" bestFit="1" customWidth="1"/>
    <col min="6420" max="6421" width="9.1796875" customWidth="1"/>
    <col min="6422" max="6422" width="10.26953125" bestFit="1" customWidth="1"/>
    <col min="6423" max="6423" width="9.1796875" customWidth="1"/>
    <col min="6424" max="6424" width="4.26953125" bestFit="1" customWidth="1"/>
    <col min="6425" max="6425" width="9.1796875" customWidth="1"/>
    <col min="6426" max="6426" width="10.26953125" bestFit="1" customWidth="1"/>
    <col min="6657" max="6657" width="4.453125" customWidth="1"/>
    <col min="6658" max="6658" width="9" customWidth="1"/>
    <col min="6659" max="6659" width="12.453125" bestFit="1" customWidth="1"/>
    <col min="6660" max="6661" width="11.1796875" bestFit="1" customWidth="1"/>
    <col min="6662" max="6663" width="9.26953125" customWidth="1"/>
    <col min="6664" max="6664" width="11.1796875" bestFit="1" customWidth="1"/>
    <col min="6665" max="6665" width="10.1796875" bestFit="1" customWidth="1"/>
    <col min="6666" max="6666" width="9.81640625" customWidth="1"/>
    <col min="6667" max="6668" width="10.1796875" bestFit="1" customWidth="1"/>
    <col min="6669" max="6675" width="9.54296875" bestFit="1" customWidth="1"/>
    <col min="6676" max="6677" width="9.1796875" customWidth="1"/>
    <col min="6678" max="6678" width="10.26953125" bestFit="1" customWidth="1"/>
    <col min="6679" max="6679" width="9.1796875" customWidth="1"/>
    <col min="6680" max="6680" width="4.26953125" bestFit="1" customWidth="1"/>
    <col min="6681" max="6681" width="9.1796875" customWidth="1"/>
    <col min="6682" max="6682" width="10.26953125" bestFit="1" customWidth="1"/>
    <col min="6913" max="6913" width="4.453125" customWidth="1"/>
    <col min="6914" max="6914" width="9" customWidth="1"/>
    <col min="6915" max="6915" width="12.453125" bestFit="1" customWidth="1"/>
    <col min="6916" max="6917" width="11.1796875" bestFit="1" customWidth="1"/>
    <col min="6918" max="6919" width="9.26953125" customWidth="1"/>
    <col min="6920" max="6920" width="11.1796875" bestFit="1" customWidth="1"/>
    <col min="6921" max="6921" width="10.1796875" bestFit="1" customWidth="1"/>
    <col min="6922" max="6922" width="9.81640625" customWidth="1"/>
    <col min="6923" max="6924" width="10.1796875" bestFit="1" customWidth="1"/>
    <col min="6925" max="6931" width="9.54296875" bestFit="1" customWidth="1"/>
    <col min="6932" max="6933" width="9.1796875" customWidth="1"/>
    <col min="6934" max="6934" width="10.26953125" bestFit="1" customWidth="1"/>
    <col min="6935" max="6935" width="9.1796875" customWidth="1"/>
    <col min="6936" max="6936" width="4.26953125" bestFit="1" customWidth="1"/>
    <col min="6937" max="6937" width="9.1796875" customWidth="1"/>
    <col min="6938" max="6938" width="10.26953125" bestFit="1" customWidth="1"/>
    <col min="7169" max="7169" width="4.453125" customWidth="1"/>
    <col min="7170" max="7170" width="9" customWidth="1"/>
    <col min="7171" max="7171" width="12.453125" bestFit="1" customWidth="1"/>
    <col min="7172" max="7173" width="11.1796875" bestFit="1" customWidth="1"/>
    <col min="7174" max="7175" width="9.26953125" customWidth="1"/>
    <col min="7176" max="7176" width="11.1796875" bestFit="1" customWidth="1"/>
    <col min="7177" max="7177" width="10.1796875" bestFit="1" customWidth="1"/>
    <col min="7178" max="7178" width="9.81640625" customWidth="1"/>
    <col min="7179" max="7180" width="10.1796875" bestFit="1" customWidth="1"/>
    <col min="7181" max="7187" width="9.54296875" bestFit="1" customWidth="1"/>
    <col min="7188" max="7189" width="9.1796875" customWidth="1"/>
    <col min="7190" max="7190" width="10.26953125" bestFit="1" customWidth="1"/>
    <col min="7191" max="7191" width="9.1796875" customWidth="1"/>
    <col min="7192" max="7192" width="4.26953125" bestFit="1" customWidth="1"/>
    <col min="7193" max="7193" width="9.1796875" customWidth="1"/>
    <col min="7194" max="7194" width="10.26953125" bestFit="1" customWidth="1"/>
    <col min="7425" max="7425" width="4.453125" customWidth="1"/>
    <col min="7426" max="7426" width="9" customWidth="1"/>
    <col min="7427" max="7427" width="12.453125" bestFit="1" customWidth="1"/>
    <col min="7428" max="7429" width="11.1796875" bestFit="1" customWidth="1"/>
    <col min="7430" max="7431" width="9.26953125" customWidth="1"/>
    <col min="7432" max="7432" width="11.1796875" bestFit="1" customWidth="1"/>
    <col min="7433" max="7433" width="10.1796875" bestFit="1" customWidth="1"/>
    <col min="7434" max="7434" width="9.81640625" customWidth="1"/>
    <col min="7435" max="7436" width="10.1796875" bestFit="1" customWidth="1"/>
    <col min="7437" max="7443" width="9.54296875" bestFit="1" customWidth="1"/>
    <col min="7444" max="7445" width="9.1796875" customWidth="1"/>
    <col min="7446" max="7446" width="10.26953125" bestFit="1" customWidth="1"/>
    <col min="7447" max="7447" width="9.1796875" customWidth="1"/>
    <col min="7448" max="7448" width="4.26953125" bestFit="1" customWidth="1"/>
    <col min="7449" max="7449" width="9.1796875" customWidth="1"/>
    <col min="7450" max="7450" width="10.26953125" bestFit="1" customWidth="1"/>
    <col min="7681" max="7681" width="4.453125" customWidth="1"/>
    <col min="7682" max="7682" width="9" customWidth="1"/>
    <col min="7683" max="7683" width="12.453125" bestFit="1" customWidth="1"/>
    <col min="7684" max="7685" width="11.1796875" bestFit="1" customWidth="1"/>
    <col min="7686" max="7687" width="9.26953125" customWidth="1"/>
    <col min="7688" max="7688" width="11.1796875" bestFit="1" customWidth="1"/>
    <col min="7689" max="7689" width="10.1796875" bestFit="1" customWidth="1"/>
    <col min="7690" max="7690" width="9.81640625" customWidth="1"/>
    <col min="7691" max="7692" width="10.1796875" bestFit="1" customWidth="1"/>
    <col min="7693" max="7699" width="9.54296875" bestFit="1" customWidth="1"/>
    <col min="7700" max="7701" width="9.1796875" customWidth="1"/>
    <col min="7702" max="7702" width="10.26953125" bestFit="1" customWidth="1"/>
    <col min="7703" max="7703" width="9.1796875" customWidth="1"/>
    <col min="7704" max="7704" width="4.26953125" bestFit="1" customWidth="1"/>
    <col min="7705" max="7705" width="9.1796875" customWidth="1"/>
    <col min="7706" max="7706" width="10.26953125" bestFit="1" customWidth="1"/>
    <col min="7937" max="7937" width="4.453125" customWidth="1"/>
    <col min="7938" max="7938" width="9" customWidth="1"/>
    <col min="7939" max="7939" width="12.453125" bestFit="1" customWidth="1"/>
    <col min="7940" max="7941" width="11.1796875" bestFit="1" customWidth="1"/>
    <col min="7942" max="7943" width="9.26953125" customWidth="1"/>
    <col min="7944" max="7944" width="11.1796875" bestFit="1" customWidth="1"/>
    <col min="7945" max="7945" width="10.1796875" bestFit="1" customWidth="1"/>
    <col min="7946" max="7946" width="9.81640625" customWidth="1"/>
    <col min="7947" max="7948" width="10.1796875" bestFit="1" customWidth="1"/>
    <col min="7949" max="7955" width="9.54296875" bestFit="1" customWidth="1"/>
    <col min="7956" max="7957" width="9.1796875" customWidth="1"/>
    <col min="7958" max="7958" width="10.26953125" bestFit="1" customWidth="1"/>
    <col min="7959" max="7959" width="9.1796875" customWidth="1"/>
    <col min="7960" max="7960" width="4.26953125" bestFit="1" customWidth="1"/>
    <col min="7961" max="7961" width="9.1796875" customWidth="1"/>
    <col min="7962" max="7962" width="10.26953125" bestFit="1" customWidth="1"/>
    <col min="8193" max="8193" width="4.453125" customWidth="1"/>
    <col min="8194" max="8194" width="9" customWidth="1"/>
    <col min="8195" max="8195" width="12.453125" bestFit="1" customWidth="1"/>
    <col min="8196" max="8197" width="11.1796875" bestFit="1" customWidth="1"/>
    <col min="8198" max="8199" width="9.26953125" customWidth="1"/>
    <col min="8200" max="8200" width="11.1796875" bestFit="1" customWidth="1"/>
    <col min="8201" max="8201" width="10.1796875" bestFit="1" customWidth="1"/>
    <col min="8202" max="8202" width="9.81640625" customWidth="1"/>
    <col min="8203" max="8204" width="10.1796875" bestFit="1" customWidth="1"/>
    <col min="8205" max="8211" width="9.54296875" bestFit="1" customWidth="1"/>
    <col min="8212" max="8213" width="9.1796875" customWidth="1"/>
    <col min="8214" max="8214" width="10.26953125" bestFit="1" customWidth="1"/>
    <col min="8215" max="8215" width="9.1796875" customWidth="1"/>
    <col min="8216" max="8216" width="4.26953125" bestFit="1" customWidth="1"/>
    <col min="8217" max="8217" width="9.1796875" customWidth="1"/>
    <col min="8218" max="8218" width="10.26953125" bestFit="1" customWidth="1"/>
    <col min="8449" max="8449" width="4.453125" customWidth="1"/>
    <col min="8450" max="8450" width="9" customWidth="1"/>
    <col min="8451" max="8451" width="12.453125" bestFit="1" customWidth="1"/>
    <col min="8452" max="8453" width="11.1796875" bestFit="1" customWidth="1"/>
    <col min="8454" max="8455" width="9.26953125" customWidth="1"/>
    <col min="8456" max="8456" width="11.1796875" bestFit="1" customWidth="1"/>
    <col min="8457" max="8457" width="10.1796875" bestFit="1" customWidth="1"/>
    <col min="8458" max="8458" width="9.81640625" customWidth="1"/>
    <col min="8459" max="8460" width="10.1796875" bestFit="1" customWidth="1"/>
    <col min="8461" max="8467" width="9.54296875" bestFit="1" customWidth="1"/>
    <col min="8468" max="8469" width="9.1796875" customWidth="1"/>
    <col min="8470" max="8470" width="10.26953125" bestFit="1" customWidth="1"/>
    <col min="8471" max="8471" width="9.1796875" customWidth="1"/>
    <col min="8472" max="8472" width="4.26953125" bestFit="1" customWidth="1"/>
    <col min="8473" max="8473" width="9.1796875" customWidth="1"/>
    <col min="8474" max="8474" width="10.26953125" bestFit="1" customWidth="1"/>
    <col min="8705" max="8705" width="4.453125" customWidth="1"/>
    <col min="8706" max="8706" width="9" customWidth="1"/>
    <col min="8707" max="8707" width="12.453125" bestFit="1" customWidth="1"/>
    <col min="8708" max="8709" width="11.1796875" bestFit="1" customWidth="1"/>
    <col min="8710" max="8711" width="9.26953125" customWidth="1"/>
    <col min="8712" max="8712" width="11.1796875" bestFit="1" customWidth="1"/>
    <col min="8713" max="8713" width="10.1796875" bestFit="1" customWidth="1"/>
    <col min="8714" max="8714" width="9.81640625" customWidth="1"/>
    <col min="8715" max="8716" width="10.1796875" bestFit="1" customWidth="1"/>
    <col min="8717" max="8723" width="9.54296875" bestFit="1" customWidth="1"/>
    <col min="8724" max="8725" width="9.1796875" customWidth="1"/>
    <col min="8726" max="8726" width="10.26953125" bestFit="1" customWidth="1"/>
    <col min="8727" max="8727" width="9.1796875" customWidth="1"/>
    <col min="8728" max="8728" width="4.26953125" bestFit="1" customWidth="1"/>
    <col min="8729" max="8729" width="9.1796875" customWidth="1"/>
    <col min="8730" max="8730" width="10.26953125" bestFit="1" customWidth="1"/>
    <col min="8961" max="8961" width="4.453125" customWidth="1"/>
    <col min="8962" max="8962" width="9" customWidth="1"/>
    <col min="8963" max="8963" width="12.453125" bestFit="1" customWidth="1"/>
    <col min="8964" max="8965" width="11.1796875" bestFit="1" customWidth="1"/>
    <col min="8966" max="8967" width="9.26953125" customWidth="1"/>
    <col min="8968" max="8968" width="11.1796875" bestFit="1" customWidth="1"/>
    <col min="8969" max="8969" width="10.1796875" bestFit="1" customWidth="1"/>
    <col min="8970" max="8970" width="9.81640625" customWidth="1"/>
    <col min="8971" max="8972" width="10.1796875" bestFit="1" customWidth="1"/>
    <col min="8973" max="8979" width="9.54296875" bestFit="1" customWidth="1"/>
    <col min="8980" max="8981" width="9.1796875" customWidth="1"/>
    <col min="8982" max="8982" width="10.26953125" bestFit="1" customWidth="1"/>
    <col min="8983" max="8983" width="9.1796875" customWidth="1"/>
    <col min="8984" max="8984" width="4.26953125" bestFit="1" customWidth="1"/>
    <col min="8985" max="8985" width="9.1796875" customWidth="1"/>
    <col min="8986" max="8986" width="10.26953125" bestFit="1" customWidth="1"/>
    <col min="9217" max="9217" width="4.453125" customWidth="1"/>
    <col min="9218" max="9218" width="9" customWidth="1"/>
    <col min="9219" max="9219" width="12.453125" bestFit="1" customWidth="1"/>
    <col min="9220" max="9221" width="11.1796875" bestFit="1" customWidth="1"/>
    <col min="9222" max="9223" width="9.26953125" customWidth="1"/>
    <col min="9224" max="9224" width="11.1796875" bestFit="1" customWidth="1"/>
    <col min="9225" max="9225" width="10.1796875" bestFit="1" customWidth="1"/>
    <col min="9226" max="9226" width="9.81640625" customWidth="1"/>
    <col min="9227" max="9228" width="10.1796875" bestFit="1" customWidth="1"/>
    <col min="9229" max="9235" width="9.54296875" bestFit="1" customWidth="1"/>
    <col min="9236" max="9237" width="9.1796875" customWidth="1"/>
    <col min="9238" max="9238" width="10.26953125" bestFit="1" customWidth="1"/>
    <col min="9239" max="9239" width="9.1796875" customWidth="1"/>
    <col min="9240" max="9240" width="4.26953125" bestFit="1" customWidth="1"/>
    <col min="9241" max="9241" width="9.1796875" customWidth="1"/>
    <col min="9242" max="9242" width="10.26953125" bestFit="1" customWidth="1"/>
    <col min="9473" max="9473" width="4.453125" customWidth="1"/>
    <col min="9474" max="9474" width="9" customWidth="1"/>
    <col min="9475" max="9475" width="12.453125" bestFit="1" customWidth="1"/>
    <col min="9476" max="9477" width="11.1796875" bestFit="1" customWidth="1"/>
    <col min="9478" max="9479" width="9.26953125" customWidth="1"/>
    <col min="9480" max="9480" width="11.1796875" bestFit="1" customWidth="1"/>
    <col min="9481" max="9481" width="10.1796875" bestFit="1" customWidth="1"/>
    <col min="9482" max="9482" width="9.81640625" customWidth="1"/>
    <col min="9483" max="9484" width="10.1796875" bestFit="1" customWidth="1"/>
    <col min="9485" max="9491" width="9.54296875" bestFit="1" customWidth="1"/>
    <col min="9492" max="9493" width="9.1796875" customWidth="1"/>
    <col min="9494" max="9494" width="10.26953125" bestFit="1" customWidth="1"/>
    <col min="9495" max="9495" width="9.1796875" customWidth="1"/>
    <col min="9496" max="9496" width="4.26953125" bestFit="1" customWidth="1"/>
    <col min="9497" max="9497" width="9.1796875" customWidth="1"/>
    <col min="9498" max="9498" width="10.26953125" bestFit="1" customWidth="1"/>
    <col min="9729" max="9729" width="4.453125" customWidth="1"/>
    <col min="9730" max="9730" width="9" customWidth="1"/>
    <col min="9731" max="9731" width="12.453125" bestFit="1" customWidth="1"/>
    <col min="9732" max="9733" width="11.1796875" bestFit="1" customWidth="1"/>
    <col min="9734" max="9735" width="9.26953125" customWidth="1"/>
    <col min="9736" max="9736" width="11.1796875" bestFit="1" customWidth="1"/>
    <col min="9737" max="9737" width="10.1796875" bestFit="1" customWidth="1"/>
    <col min="9738" max="9738" width="9.81640625" customWidth="1"/>
    <col min="9739" max="9740" width="10.1796875" bestFit="1" customWidth="1"/>
    <col min="9741" max="9747" width="9.54296875" bestFit="1" customWidth="1"/>
    <col min="9748" max="9749" width="9.1796875" customWidth="1"/>
    <col min="9750" max="9750" width="10.26953125" bestFit="1" customWidth="1"/>
    <col min="9751" max="9751" width="9.1796875" customWidth="1"/>
    <col min="9752" max="9752" width="4.26953125" bestFit="1" customWidth="1"/>
    <col min="9753" max="9753" width="9.1796875" customWidth="1"/>
    <col min="9754" max="9754" width="10.26953125" bestFit="1" customWidth="1"/>
    <col min="9985" max="9985" width="4.453125" customWidth="1"/>
    <col min="9986" max="9986" width="9" customWidth="1"/>
    <col min="9987" max="9987" width="12.453125" bestFit="1" customWidth="1"/>
    <col min="9988" max="9989" width="11.1796875" bestFit="1" customWidth="1"/>
    <col min="9990" max="9991" width="9.26953125" customWidth="1"/>
    <col min="9992" max="9992" width="11.1796875" bestFit="1" customWidth="1"/>
    <col min="9993" max="9993" width="10.1796875" bestFit="1" customWidth="1"/>
    <col min="9994" max="9994" width="9.81640625" customWidth="1"/>
    <col min="9995" max="9996" width="10.1796875" bestFit="1" customWidth="1"/>
    <col min="9997" max="10003" width="9.54296875" bestFit="1" customWidth="1"/>
    <col min="10004" max="10005" width="9.1796875" customWidth="1"/>
    <col min="10006" max="10006" width="10.26953125" bestFit="1" customWidth="1"/>
    <col min="10007" max="10007" width="9.1796875" customWidth="1"/>
    <col min="10008" max="10008" width="4.26953125" bestFit="1" customWidth="1"/>
    <col min="10009" max="10009" width="9.1796875" customWidth="1"/>
    <col min="10010" max="10010" width="10.26953125" bestFit="1" customWidth="1"/>
    <col min="10241" max="10241" width="4.453125" customWidth="1"/>
    <col min="10242" max="10242" width="9" customWidth="1"/>
    <col min="10243" max="10243" width="12.453125" bestFit="1" customWidth="1"/>
    <col min="10244" max="10245" width="11.1796875" bestFit="1" customWidth="1"/>
    <col min="10246" max="10247" width="9.26953125" customWidth="1"/>
    <col min="10248" max="10248" width="11.1796875" bestFit="1" customWidth="1"/>
    <col min="10249" max="10249" width="10.1796875" bestFit="1" customWidth="1"/>
    <col min="10250" max="10250" width="9.81640625" customWidth="1"/>
    <col min="10251" max="10252" width="10.1796875" bestFit="1" customWidth="1"/>
    <col min="10253" max="10259" width="9.54296875" bestFit="1" customWidth="1"/>
    <col min="10260" max="10261" width="9.1796875" customWidth="1"/>
    <col min="10262" max="10262" width="10.26953125" bestFit="1" customWidth="1"/>
    <col min="10263" max="10263" width="9.1796875" customWidth="1"/>
    <col min="10264" max="10264" width="4.26953125" bestFit="1" customWidth="1"/>
    <col min="10265" max="10265" width="9.1796875" customWidth="1"/>
    <col min="10266" max="10266" width="10.26953125" bestFit="1" customWidth="1"/>
    <col min="10497" max="10497" width="4.453125" customWidth="1"/>
    <col min="10498" max="10498" width="9" customWidth="1"/>
    <col min="10499" max="10499" width="12.453125" bestFit="1" customWidth="1"/>
    <col min="10500" max="10501" width="11.1796875" bestFit="1" customWidth="1"/>
    <col min="10502" max="10503" width="9.26953125" customWidth="1"/>
    <col min="10504" max="10504" width="11.1796875" bestFit="1" customWidth="1"/>
    <col min="10505" max="10505" width="10.1796875" bestFit="1" customWidth="1"/>
    <col min="10506" max="10506" width="9.81640625" customWidth="1"/>
    <col min="10507" max="10508" width="10.1796875" bestFit="1" customWidth="1"/>
    <col min="10509" max="10515" width="9.54296875" bestFit="1" customWidth="1"/>
    <col min="10516" max="10517" width="9.1796875" customWidth="1"/>
    <col min="10518" max="10518" width="10.26953125" bestFit="1" customWidth="1"/>
    <col min="10519" max="10519" width="9.1796875" customWidth="1"/>
    <col min="10520" max="10520" width="4.26953125" bestFit="1" customWidth="1"/>
    <col min="10521" max="10521" width="9.1796875" customWidth="1"/>
    <col min="10522" max="10522" width="10.26953125" bestFit="1" customWidth="1"/>
    <col min="10753" max="10753" width="4.453125" customWidth="1"/>
    <col min="10754" max="10754" width="9" customWidth="1"/>
    <col min="10755" max="10755" width="12.453125" bestFit="1" customWidth="1"/>
    <col min="10756" max="10757" width="11.1796875" bestFit="1" customWidth="1"/>
    <col min="10758" max="10759" width="9.26953125" customWidth="1"/>
    <col min="10760" max="10760" width="11.1796875" bestFit="1" customWidth="1"/>
    <col min="10761" max="10761" width="10.1796875" bestFit="1" customWidth="1"/>
    <col min="10762" max="10762" width="9.81640625" customWidth="1"/>
    <col min="10763" max="10764" width="10.1796875" bestFit="1" customWidth="1"/>
    <col min="10765" max="10771" width="9.54296875" bestFit="1" customWidth="1"/>
    <col min="10772" max="10773" width="9.1796875" customWidth="1"/>
    <col min="10774" max="10774" width="10.26953125" bestFit="1" customWidth="1"/>
    <col min="10775" max="10775" width="9.1796875" customWidth="1"/>
    <col min="10776" max="10776" width="4.26953125" bestFit="1" customWidth="1"/>
    <col min="10777" max="10777" width="9.1796875" customWidth="1"/>
    <col min="10778" max="10778" width="10.26953125" bestFit="1" customWidth="1"/>
    <col min="11009" max="11009" width="4.453125" customWidth="1"/>
    <col min="11010" max="11010" width="9" customWidth="1"/>
    <col min="11011" max="11011" width="12.453125" bestFit="1" customWidth="1"/>
    <col min="11012" max="11013" width="11.1796875" bestFit="1" customWidth="1"/>
    <col min="11014" max="11015" width="9.26953125" customWidth="1"/>
    <col min="11016" max="11016" width="11.1796875" bestFit="1" customWidth="1"/>
    <col min="11017" max="11017" width="10.1796875" bestFit="1" customWidth="1"/>
    <col min="11018" max="11018" width="9.81640625" customWidth="1"/>
    <col min="11019" max="11020" width="10.1796875" bestFit="1" customWidth="1"/>
    <col min="11021" max="11027" width="9.54296875" bestFit="1" customWidth="1"/>
    <col min="11028" max="11029" width="9.1796875" customWidth="1"/>
    <col min="11030" max="11030" width="10.26953125" bestFit="1" customWidth="1"/>
    <col min="11031" max="11031" width="9.1796875" customWidth="1"/>
    <col min="11032" max="11032" width="4.26953125" bestFit="1" customWidth="1"/>
    <col min="11033" max="11033" width="9.1796875" customWidth="1"/>
    <col min="11034" max="11034" width="10.26953125" bestFit="1" customWidth="1"/>
    <col min="11265" max="11265" width="4.453125" customWidth="1"/>
    <col min="11266" max="11266" width="9" customWidth="1"/>
    <col min="11267" max="11267" width="12.453125" bestFit="1" customWidth="1"/>
    <col min="11268" max="11269" width="11.1796875" bestFit="1" customWidth="1"/>
    <col min="11270" max="11271" width="9.26953125" customWidth="1"/>
    <col min="11272" max="11272" width="11.1796875" bestFit="1" customWidth="1"/>
    <col min="11273" max="11273" width="10.1796875" bestFit="1" customWidth="1"/>
    <col min="11274" max="11274" width="9.81640625" customWidth="1"/>
    <col min="11275" max="11276" width="10.1796875" bestFit="1" customWidth="1"/>
    <col min="11277" max="11283" width="9.54296875" bestFit="1" customWidth="1"/>
    <col min="11284" max="11285" width="9.1796875" customWidth="1"/>
    <col min="11286" max="11286" width="10.26953125" bestFit="1" customWidth="1"/>
    <col min="11287" max="11287" width="9.1796875" customWidth="1"/>
    <col min="11288" max="11288" width="4.26953125" bestFit="1" customWidth="1"/>
    <col min="11289" max="11289" width="9.1796875" customWidth="1"/>
    <col min="11290" max="11290" width="10.26953125" bestFit="1" customWidth="1"/>
    <col min="11521" max="11521" width="4.453125" customWidth="1"/>
    <col min="11522" max="11522" width="9" customWidth="1"/>
    <col min="11523" max="11523" width="12.453125" bestFit="1" customWidth="1"/>
    <col min="11524" max="11525" width="11.1796875" bestFit="1" customWidth="1"/>
    <col min="11526" max="11527" width="9.26953125" customWidth="1"/>
    <col min="11528" max="11528" width="11.1796875" bestFit="1" customWidth="1"/>
    <col min="11529" max="11529" width="10.1796875" bestFit="1" customWidth="1"/>
    <col min="11530" max="11530" width="9.81640625" customWidth="1"/>
    <col min="11531" max="11532" width="10.1796875" bestFit="1" customWidth="1"/>
    <col min="11533" max="11539" width="9.54296875" bestFit="1" customWidth="1"/>
    <col min="11540" max="11541" width="9.1796875" customWidth="1"/>
    <col min="11542" max="11542" width="10.26953125" bestFit="1" customWidth="1"/>
    <col min="11543" max="11543" width="9.1796875" customWidth="1"/>
    <col min="11544" max="11544" width="4.26953125" bestFit="1" customWidth="1"/>
    <col min="11545" max="11545" width="9.1796875" customWidth="1"/>
    <col min="11546" max="11546" width="10.26953125" bestFit="1" customWidth="1"/>
    <col min="11777" max="11777" width="4.453125" customWidth="1"/>
    <col min="11778" max="11778" width="9" customWidth="1"/>
    <col min="11779" max="11779" width="12.453125" bestFit="1" customWidth="1"/>
    <col min="11780" max="11781" width="11.1796875" bestFit="1" customWidth="1"/>
    <col min="11782" max="11783" width="9.26953125" customWidth="1"/>
    <col min="11784" max="11784" width="11.1796875" bestFit="1" customWidth="1"/>
    <col min="11785" max="11785" width="10.1796875" bestFit="1" customWidth="1"/>
    <col min="11786" max="11786" width="9.81640625" customWidth="1"/>
    <col min="11787" max="11788" width="10.1796875" bestFit="1" customWidth="1"/>
    <col min="11789" max="11795" width="9.54296875" bestFit="1" customWidth="1"/>
    <col min="11796" max="11797" width="9.1796875" customWidth="1"/>
    <col min="11798" max="11798" width="10.26953125" bestFit="1" customWidth="1"/>
    <col min="11799" max="11799" width="9.1796875" customWidth="1"/>
    <col min="11800" max="11800" width="4.26953125" bestFit="1" customWidth="1"/>
    <col min="11801" max="11801" width="9.1796875" customWidth="1"/>
    <col min="11802" max="11802" width="10.26953125" bestFit="1" customWidth="1"/>
    <col min="12033" max="12033" width="4.453125" customWidth="1"/>
    <col min="12034" max="12034" width="9" customWidth="1"/>
    <col min="12035" max="12035" width="12.453125" bestFit="1" customWidth="1"/>
    <col min="12036" max="12037" width="11.1796875" bestFit="1" customWidth="1"/>
    <col min="12038" max="12039" width="9.26953125" customWidth="1"/>
    <col min="12040" max="12040" width="11.1796875" bestFit="1" customWidth="1"/>
    <col min="12041" max="12041" width="10.1796875" bestFit="1" customWidth="1"/>
    <col min="12042" max="12042" width="9.81640625" customWidth="1"/>
    <col min="12043" max="12044" width="10.1796875" bestFit="1" customWidth="1"/>
    <col min="12045" max="12051" width="9.54296875" bestFit="1" customWidth="1"/>
    <col min="12052" max="12053" width="9.1796875" customWidth="1"/>
    <col min="12054" max="12054" width="10.26953125" bestFit="1" customWidth="1"/>
    <col min="12055" max="12055" width="9.1796875" customWidth="1"/>
    <col min="12056" max="12056" width="4.26953125" bestFit="1" customWidth="1"/>
    <col min="12057" max="12057" width="9.1796875" customWidth="1"/>
    <col min="12058" max="12058" width="10.26953125" bestFit="1" customWidth="1"/>
    <col min="12289" max="12289" width="4.453125" customWidth="1"/>
    <col min="12290" max="12290" width="9" customWidth="1"/>
    <col min="12291" max="12291" width="12.453125" bestFit="1" customWidth="1"/>
    <col min="12292" max="12293" width="11.1796875" bestFit="1" customWidth="1"/>
    <col min="12294" max="12295" width="9.26953125" customWidth="1"/>
    <col min="12296" max="12296" width="11.1796875" bestFit="1" customWidth="1"/>
    <col min="12297" max="12297" width="10.1796875" bestFit="1" customWidth="1"/>
    <col min="12298" max="12298" width="9.81640625" customWidth="1"/>
    <col min="12299" max="12300" width="10.1796875" bestFit="1" customWidth="1"/>
    <col min="12301" max="12307" width="9.54296875" bestFit="1" customWidth="1"/>
    <col min="12308" max="12309" width="9.1796875" customWidth="1"/>
    <col min="12310" max="12310" width="10.26953125" bestFit="1" customWidth="1"/>
    <col min="12311" max="12311" width="9.1796875" customWidth="1"/>
    <col min="12312" max="12312" width="4.26953125" bestFit="1" customWidth="1"/>
    <col min="12313" max="12313" width="9.1796875" customWidth="1"/>
    <col min="12314" max="12314" width="10.26953125" bestFit="1" customWidth="1"/>
    <col min="12545" max="12545" width="4.453125" customWidth="1"/>
    <col min="12546" max="12546" width="9" customWidth="1"/>
    <col min="12547" max="12547" width="12.453125" bestFit="1" customWidth="1"/>
    <col min="12548" max="12549" width="11.1796875" bestFit="1" customWidth="1"/>
    <col min="12550" max="12551" width="9.26953125" customWidth="1"/>
    <col min="12552" max="12552" width="11.1796875" bestFit="1" customWidth="1"/>
    <col min="12553" max="12553" width="10.1796875" bestFit="1" customWidth="1"/>
    <col min="12554" max="12554" width="9.81640625" customWidth="1"/>
    <col min="12555" max="12556" width="10.1796875" bestFit="1" customWidth="1"/>
    <col min="12557" max="12563" width="9.54296875" bestFit="1" customWidth="1"/>
    <col min="12564" max="12565" width="9.1796875" customWidth="1"/>
    <col min="12566" max="12566" width="10.26953125" bestFit="1" customWidth="1"/>
    <col min="12567" max="12567" width="9.1796875" customWidth="1"/>
    <col min="12568" max="12568" width="4.26953125" bestFit="1" customWidth="1"/>
    <col min="12569" max="12569" width="9.1796875" customWidth="1"/>
    <col min="12570" max="12570" width="10.26953125" bestFit="1" customWidth="1"/>
    <col min="12801" max="12801" width="4.453125" customWidth="1"/>
    <col min="12802" max="12802" width="9" customWidth="1"/>
    <col min="12803" max="12803" width="12.453125" bestFit="1" customWidth="1"/>
    <col min="12804" max="12805" width="11.1796875" bestFit="1" customWidth="1"/>
    <col min="12806" max="12807" width="9.26953125" customWidth="1"/>
    <col min="12808" max="12808" width="11.1796875" bestFit="1" customWidth="1"/>
    <col min="12809" max="12809" width="10.1796875" bestFit="1" customWidth="1"/>
    <col min="12810" max="12810" width="9.81640625" customWidth="1"/>
    <col min="12811" max="12812" width="10.1796875" bestFit="1" customWidth="1"/>
    <col min="12813" max="12819" width="9.54296875" bestFit="1" customWidth="1"/>
    <col min="12820" max="12821" width="9.1796875" customWidth="1"/>
    <col min="12822" max="12822" width="10.26953125" bestFit="1" customWidth="1"/>
    <col min="12823" max="12823" width="9.1796875" customWidth="1"/>
    <col min="12824" max="12824" width="4.26953125" bestFit="1" customWidth="1"/>
    <col min="12825" max="12825" width="9.1796875" customWidth="1"/>
    <col min="12826" max="12826" width="10.26953125" bestFit="1" customWidth="1"/>
    <col min="13057" max="13057" width="4.453125" customWidth="1"/>
    <col min="13058" max="13058" width="9" customWidth="1"/>
    <col min="13059" max="13059" width="12.453125" bestFit="1" customWidth="1"/>
    <col min="13060" max="13061" width="11.1796875" bestFit="1" customWidth="1"/>
    <col min="13062" max="13063" width="9.26953125" customWidth="1"/>
    <col min="13064" max="13064" width="11.1796875" bestFit="1" customWidth="1"/>
    <col min="13065" max="13065" width="10.1796875" bestFit="1" customWidth="1"/>
    <col min="13066" max="13066" width="9.81640625" customWidth="1"/>
    <col min="13067" max="13068" width="10.1796875" bestFit="1" customWidth="1"/>
    <col min="13069" max="13075" width="9.54296875" bestFit="1" customWidth="1"/>
    <col min="13076" max="13077" width="9.1796875" customWidth="1"/>
    <col min="13078" max="13078" width="10.26953125" bestFit="1" customWidth="1"/>
    <col min="13079" max="13079" width="9.1796875" customWidth="1"/>
    <col min="13080" max="13080" width="4.26953125" bestFit="1" customWidth="1"/>
    <col min="13081" max="13081" width="9.1796875" customWidth="1"/>
    <col min="13082" max="13082" width="10.26953125" bestFit="1" customWidth="1"/>
    <col min="13313" max="13313" width="4.453125" customWidth="1"/>
    <col min="13314" max="13314" width="9" customWidth="1"/>
    <col min="13315" max="13315" width="12.453125" bestFit="1" customWidth="1"/>
    <col min="13316" max="13317" width="11.1796875" bestFit="1" customWidth="1"/>
    <col min="13318" max="13319" width="9.26953125" customWidth="1"/>
    <col min="13320" max="13320" width="11.1796875" bestFit="1" customWidth="1"/>
    <col min="13321" max="13321" width="10.1796875" bestFit="1" customWidth="1"/>
    <col min="13322" max="13322" width="9.81640625" customWidth="1"/>
    <col min="13323" max="13324" width="10.1796875" bestFit="1" customWidth="1"/>
    <col min="13325" max="13331" width="9.54296875" bestFit="1" customWidth="1"/>
    <col min="13332" max="13333" width="9.1796875" customWidth="1"/>
    <col min="13334" max="13334" width="10.26953125" bestFit="1" customWidth="1"/>
    <col min="13335" max="13335" width="9.1796875" customWidth="1"/>
    <col min="13336" max="13336" width="4.26953125" bestFit="1" customWidth="1"/>
    <col min="13337" max="13337" width="9.1796875" customWidth="1"/>
    <col min="13338" max="13338" width="10.26953125" bestFit="1" customWidth="1"/>
    <col min="13569" max="13569" width="4.453125" customWidth="1"/>
    <col min="13570" max="13570" width="9" customWidth="1"/>
    <col min="13571" max="13571" width="12.453125" bestFit="1" customWidth="1"/>
    <col min="13572" max="13573" width="11.1796875" bestFit="1" customWidth="1"/>
    <col min="13574" max="13575" width="9.26953125" customWidth="1"/>
    <col min="13576" max="13576" width="11.1796875" bestFit="1" customWidth="1"/>
    <col min="13577" max="13577" width="10.1796875" bestFit="1" customWidth="1"/>
    <col min="13578" max="13578" width="9.81640625" customWidth="1"/>
    <col min="13579" max="13580" width="10.1796875" bestFit="1" customWidth="1"/>
    <col min="13581" max="13587" width="9.54296875" bestFit="1" customWidth="1"/>
    <col min="13588" max="13589" width="9.1796875" customWidth="1"/>
    <col min="13590" max="13590" width="10.26953125" bestFit="1" customWidth="1"/>
    <col min="13591" max="13591" width="9.1796875" customWidth="1"/>
    <col min="13592" max="13592" width="4.26953125" bestFit="1" customWidth="1"/>
    <col min="13593" max="13593" width="9.1796875" customWidth="1"/>
    <col min="13594" max="13594" width="10.26953125" bestFit="1" customWidth="1"/>
    <col min="13825" max="13825" width="4.453125" customWidth="1"/>
    <col min="13826" max="13826" width="9" customWidth="1"/>
    <col min="13827" max="13827" width="12.453125" bestFit="1" customWidth="1"/>
    <col min="13828" max="13829" width="11.1796875" bestFit="1" customWidth="1"/>
    <col min="13830" max="13831" width="9.26953125" customWidth="1"/>
    <col min="13832" max="13832" width="11.1796875" bestFit="1" customWidth="1"/>
    <col min="13833" max="13833" width="10.1796875" bestFit="1" customWidth="1"/>
    <col min="13834" max="13834" width="9.81640625" customWidth="1"/>
    <col min="13835" max="13836" width="10.1796875" bestFit="1" customWidth="1"/>
    <col min="13837" max="13843" width="9.54296875" bestFit="1" customWidth="1"/>
    <col min="13844" max="13845" width="9.1796875" customWidth="1"/>
    <col min="13846" max="13846" width="10.26953125" bestFit="1" customWidth="1"/>
    <col min="13847" max="13847" width="9.1796875" customWidth="1"/>
    <col min="13848" max="13848" width="4.26953125" bestFit="1" customWidth="1"/>
    <col min="13849" max="13849" width="9.1796875" customWidth="1"/>
    <col min="13850" max="13850" width="10.26953125" bestFit="1" customWidth="1"/>
    <col min="14081" max="14081" width="4.453125" customWidth="1"/>
    <col min="14082" max="14082" width="9" customWidth="1"/>
    <col min="14083" max="14083" width="12.453125" bestFit="1" customWidth="1"/>
    <col min="14084" max="14085" width="11.1796875" bestFit="1" customWidth="1"/>
    <col min="14086" max="14087" width="9.26953125" customWidth="1"/>
    <col min="14088" max="14088" width="11.1796875" bestFit="1" customWidth="1"/>
    <col min="14089" max="14089" width="10.1796875" bestFit="1" customWidth="1"/>
    <col min="14090" max="14090" width="9.81640625" customWidth="1"/>
    <col min="14091" max="14092" width="10.1796875" bestFit="1" customWidth="1"/>
    <col min="14093" max="14099" width="9.54296875" bestFit="1" customWidth="1"/>
    <col min="14100" max="14101" width="9.1796875" customWidth="1"/>
    <col min="14102" max="14102" width="10.26953125" bestFit="1" customWidth="1"/>
    <col min="14103" max="14103" width="9.1796875" customWidth="1"/>
    <col min="14104" max="14104" width="4.26953125" bestFit="1" customWidth="1"/>
    <col min="14105" max="14105" width="9.1796875" customWidth="1"/>
    <col min="14106" max="14106" width="10.26953125" bestFit="1" customWidth="1"/>
    <col min="14337" max="14337" width="4.453125" customWidth="1"/>
    <col min="14338" max="14338" width="9" customWidth="1"/>
    <col min="14339" max="14339" width="12.453125" bestFit="1" customWidth="1"/>
    <col min="14340" max="14341" width="11.1796875" bestFit="1" customWidth="1"/>
    <col min="14342" max="14343" width="9.26953125" customWidth="1"/>
    <col min="14344" max="14344" width="11.1796875" bestFit="1" customWidth="1"/>
    <col min="14345" max="14345" width="10.1796875" bestFit="1" customWidth="1"/>
    <col min="14346" max="14346" width="9.81640625" customWidth="1"/>
    <col min="14347" max="14348" width="10.1796875" bestFit="1" customWidth="1"/>
    <col min="14349" max="14355" width="9.54296875" bestFit="1" customWidth="1"/>
    <col min="14356" max="14357" width="9.1796875" customWidth="1"/>
    <col min="14358" max="14358" width="10.26953125" bestFit="1" customWidth="1"/>
    <col min="14359" max="14359" width="9.1796875" customWidth="1"/>
    <col min="14360" max="14360" width="4.26953125" bestFit="1" customWidth="1"/>
    <col min="14361" max="14361" width="9.1796875" customWidth="1"/>
    <col min="14362" max="14362" width="10.26953125" bestFit="1" customWidth="1"/>
    <col min="14593" max="14593" width="4.453125" customWidth="1"/>
    <col min="14594" max="14594" width="9" customWidth="1"/>
    <col min="14595" max="14595" width="12.453125" bestFit="1" customWidth="1"/>
    <col min="14596" max="14597" width="11.1796875" bestFit="1" customWidth="1"/>
    <col min="14598" max="14599" width="9.26953125" customWidth="1"/>
    <col min="14600" max="14600" width="11.1796875" bestFit="1" customWidth="1"/>
    <col min="14601" max="14601" width="10.1796875" bestFit="1" customWidth="1"/>
    <col min="14602" max="14602" width="9.81640625" customWidth="1"/>
    <col min="14603" max="14604" width="10.1796875" bestFit="1" customWidth="1"/>
    <col min="14605" max="14611" width="9.54296875" bestFit="1" customWidth="1"/>
    <col min="14612" max="14613" width="9.1796875" customWidth="1"/>
    <col min="14614" max="14614" width="10.26953125" bestFit="1" customWidth="1"/>
    <col min="14615" max="14615" width="9.1796875" customWidth="1"/>
    <col min="14616" max="14616" width="4.26953125" bestFit="1" customWidth="1"/>
    <col min="14617" max="14617" width="9.1796875" customWidth="1"/>
    <col min="14618" max="14618" width="10.26953125" bestFit="1" customWidth="1"/>
    <col min="14849" max="14849" width="4.453125" customWidth="1"/>
    <col min="14850" max="14850" width="9" customWidth="1"/>
    <col min="14851" max="14851" width="12.453125" bestFit="1" customWidth="1"/>
    <col min="14852" max="14853" width="11.1796875" bestFit="1" customWidth="1"/>
    <col min="14854" max="14855" width="9.26953125" customWidth="1"/>
    <col min="14856" max="14856" width="11.1796875" bestFit="1" customWidth="1"/>
    <col min="14857" max="14857" width="10.1796875" bestFit="1" customWidth="1"/>
    <col min="14858" max="14858" width="9.81640625" customWidth="1"/>
    <col min="14859" max="14860" width="10.1796875" bestFit="1" customWidth="1"/>
    <col min="14861" max="14867" width="9.54296875" bestFit="1" customWidth="1"/>
    <col min="14868" max="14869" width="9.1796875" customWidth="1"/>
    <col min="14870" max="14870" width="10.26953125" bestFit="1" customWidth="1"/>
    <col min="14871" max="14871" width="9.1796875" customWidth="1"/>
    <col min="14872" max="14872" width="4.26953125" bestFit="1" customWidth="1"/>
    <col min="14873" max="14873" width="9.1796875" customWidth="1"/>
    <col min="14874" max="14874" width="10.26953125" bestFit="1" customWidth="1"/>
    <col min="15105" max="15105" width="4.453125" customWidth="1"/>
    <col min="15106" max="15106" width="9" customWidth="1"/>
    <col min="15107" max="15107" width="12.453125" bestFit="1" customWidth="1"/>
    <col min="15108" max="15109" width="11.1796875" bestFit="1" customWidth="1"/>
    <col min="15110" max="15111" width="9.26953125" customWidth="1"/>
    <col min="15112" max="15112" width="11.1796875" bestFit="1" customWidth="1"/>
    <col min="15113" max="15113" width="10.1796875" bestFit="1" customWidth="1"/>
    <col min="15114" max="15114" width="9.81640625" customWidth="1"/>
    <col min="15115" max="15116" width="10.1796875" bestFit="1" customWidth="1"/>
    <col min="15117" max="15123" width="9.54296875" bestFit="1" customWidth="1"/>
    <col min="15124" max="15125" width="9.1796875" customWidth="1"/>
    <col min="15126" max="15126" width="10.26953125" bestFit="1" customWidth="1"/>
    <col min="15127" max="15127" width="9.1796875" customWidth="1"/>
    <col min="15128" max="15128" width="4.26953125" bestFit="1" customWidth="1"/>
    <col min="15129" max="15129" width="9.1796875" customWidth="1"/>
    <col min="15130" max="15130" width="10.26953125" bestFit="1" customWidth="1"/>
    <col min="15361" max="15361" width="4.453125" customWidth="1"/>
    <col min="15362" max="15362" width="9" customWidth="1"/>
    <col min="15363" max="15363" width="12.453125" bestFit="1" customWidth="1"/>
    <col min="15364" max="15365" width="11.1796875" bestFit="1" customWidth="1"/>
    <col min="15366" max="15367" width="9.26953125" customWidth="1"/>
    <col min="15368" max="15368" width="11.1796875" bestFit="1" customWidth="1"/>
    <col min="15369" max="15369" width="10.1796875" bestFit="1" customWidth="1"/>
    <col min="15370" max="15370" width="9.81640625" customWidth="1"/>
    <col min="15371" max="15372" width="10.1796875" bestFit="1" customWidth="1"/>
    <col min="15373" max="15379" width="9.54296875" bestFit="1" customWidth="1"/>
    <col min="15380" max="15381" width="9.1796875" customWidth="1"/>
    <col min="15382" max="15382" width="10.26953125" bestFit="1" customWidth="1"/>
    <col min="15383" max="15383" width="9.1796875" customWidth="1"/>
    <col min="15384" max="15384" width="4.26953125" bestFit="1" customWidth="1"/>
    <col min="15385" max="15385" width="9.1796875" customWidth="1"/>
    <col min="15386" max="15386" width="10.26953125" bestFit="1" customWidth="1"/>
    <col min="15617" max="15617" width="4.453125" customWidth="1"/>
    <col min="15618" max="15618" width="9" customWidth="1"/>
    <col min="15619" max="15619" width="12.453125" bestFit="1" customWidth="1"/>
    <col min="15620" max="15621" width="11.1796875" bestFit="1" customWidth="1"/>
    <col min="15622" max="15623" width="9.26953125" customWidth="1"/>
    <col min="15624" max="15624" width="11.1796875" bestFit="1" customWidth="1"/>
    <col min="15625" max="15625" width="10.1796875" bestFit="1" customWidth="1"/>
    <col min="15626" max="15626" width="9.81640625" customWidth="1"/>
    <col min="15627" max="15628" width="10.1796875" bestFit="1" customWidth="1"/>
    <col min="15629" max="15635" width="9.54296875" bestFit="1" customWidth="1"/>
    <col min="15636" max="15637" width="9.1796875" customWidth="1"/>
    <col min="15638" max="15638" width="10.26953125" bestFit="1" customWidth="1"/>
    <col min="15639" max="15639" width="9.1796875" customWidth="1"/>
    <col min="15640" max="15640" width="4.26953125" bestFit="1" customWidth="1"/>
    <col min="15641" max="15641" width="9.1796875" customWidth="1"/>
    <col min="15642" max="15642" width="10.26953125" bestFit="1" customWidth="1"/>
    <col min="15873" max="15873" width="4.453125" customWidth="1"/>
    <col min="15874" max="15874" width="9" customWidth="1"/>
    <col min="15875" max="15875" width="12.453125" bestFit="1" customWidth="1"/>
    <col min="15876" max="15877" width="11.1796875" bestFit="1" customWidth="1"/>
    <col min="15878" max="15879" width="9.26953125" customWidth="1"/>
    <col min="15880" max="15880" width="11.1796875" bestFit="1" customWidth="1"/>
    <col min="15881" max="15881" width="10.1796875" bestFit="1" customWidth="1"/>
    <col min="15882" max="15882" width="9.81640625" customWidth="1"/>
    <col min="15883" max="15884" width="10.1796875" bestFit="1" customWidth="1"/>
    <col min="15885" max="15891" width="9.54296875" bestFit="1" customWidth="1"/>
    <col min="15892" max="15893" width="9.1796875" customWidth="1"/>
    <col min="15894" max="15894" width="10.26953125" bestFit="1" customWidth="1"/>
    <col min="15895" max="15895" width="9.1796875" customWidth="1"/>
    <col min="15896" max="15896" width="4.26953125" bestFit="1" customWidth="1"/>
    <col min="15897" max="15897" width="9.1796875" customWidth="1"/>
    <col min="15898" max="15898" width="10.26953125" bestFit="1" customWidth="1"/>
    <col min="16129" max="16129" width="4.453125" customWidth="1"/>
    <col min="16130" max="16130" width="9" customWidth="1"/>
    <col min="16131" max="16131" width="12.453125" bestFit="1" customWidth="1"/>
    <col min="16132" max="16133" width="11.1796875" bestFit="1" customWidth="1"/>
    <col min="16134" max="16135" width="9.26953125" customWidth="1"/>
    <col min="16136" max="16136" width="11.1796875" bestFit="1" customWidth="1"/>
    <col min="16137" max="16137" width="10.1796875" bestFit="1" customWidth="1"/>
    <col min="16138" max="16138" width="9.81640625" customWidth="1"/>
    <col min="16139" max="16140" width="10.1796875" bestFit="1" customWidth="1"/>
    <col min="16141" max="16147" width="9.54296875" bestFit="1" customWidth="1"/>
    <col min="16148" max="16149" width="9.1796875" customWidth="1"/>
    <col min="16150" max="16150" width="10.26953125" bestFit="1" customWidth="1"/>
    <col min="16151" max="16151" width="9.1796875" customWidth="1"/>
    <col min="16152" max="16152" width="4.26953125" bestFit="1" customWidth="1"/>
    <col min="16153" max="16153" width="9.1796875" customWidth="1"/>
    <col min="16154" max="16154" width="10.26953125" bestFit="1" customWidth="1"/>
  </cols>
  <sheetData>
    <row r="1" spans="1:22" x14ac:dyDescent="0.35">
      <c r="A1" s="1" t="s">
        <v>20</v>
      </c>
    </row>
    <row r="2" spans="1:22" x14ac:dyDescent="0.35">
      <c r="A2" s="1" t="s">
        <v>19</v>
      </c>
    </row>
    <row r="3" spans="1:22" ht="15" thickBot="1" x14ac:dyDescent="0.4">
      <c r="A3" s="2"/>
    </row>
    <row r="4" spans="1:22" x14ac:dyDescent="0.35">
      <c r="D4" s="92" t="s">
        <v>0</v>
      </c>
      <c r="E4" s="93"/>
      <c r="F4" s="94"/>
      <c r="G4" s="94"/>
      <c r="H4" s="95"/>
      <c r="I4" s="3" t="s">
        <v>1</v>
      </c>
      <c r="J4" s="3"/>
      <c r="K4" s="4"/>
      <c r="L4" s="5"/>
      <c r="M4" s="92" t="s">
        <v>2</v>
      </c>
      <c r="N4" s="93"/>
      <c r="O4" s="93"/>
      <c r="P4" s="93"/>
      <c r="Q4" s="93"/>
      <c r="R4" s="95"/>
      <c r="S4" s="6" t="s">
        <v>3</v>
      </c>
    </row>
    <row r="5" spans="1:22" ht="15" thickBot="1" x14ac:dyDescent="0.4">
      <c r="D5" s="96" t="s">
        <v>4</v>
      </c>
      <c r="E5" s="97"/>
      <c r="F5" s="98"/>
      <c r="G5" s="98"/>
      <c r="H5" s="99"/>
      <c r="I5" s="7" t="s">
        <v>3</v>
      </c>
      <c r="J5" s="7" t="s">
        <v>5</v>
      </c>
      <c r="K5" s="8" t="s">
        <v>6</v>
      </c>
      <c r="L5" s="9" t="s">
        <v>7</v>
      </c>
      <c r="M5" s="100">
        <v>1850</v>
      </c>
      <c r="N5" s="101"/>
      <c r="O5" s="100" t="s">
        <v>8</v>
      </c>
      <c r="P5" s="101"/>
      <c r="Q5" s="10" t="s">
        <v>9</v>
      </c>
      <c r="R5" s="11"/>
      <c r="S5" s="12" t="s">
        <v>10</v>
      </c>
    </row>
    <row r="6" spans="1:22" ht="15" thickBot="1" x14ac:dyDescent="0.4">
      <c r="A6" s="13" t="s">
        <v>11</v>
      </c>
      <c r="B6" s="13" t="s">
        <v>12</v>
      </c>
      <c r="C6" s="14" t="s">
        <v>13</v>
      </c>
      <c r="D6" s="15">
        <v>261</v>
      </c>
      <c r="E6" s="16">
        <v>264</v>
      </c>
      <c r="F6" s="17">
        <v>287</v>
      </c>
      <c r="G6" s="18">
        <v>312</v>
      </c>
      <c r="H6" s="19">
        <v>313</v>
      </c>
      <c r="I6" s="20" t="s">
        <v>9</v>
      </c>
      <c r="J6" s="20" t="s">
        <v>14</v>
      </c>
      <c r="K6" s="21" t="s">
        <v>15</v>
      </c>
      <c r="L6" s="22" t="s">
        <v>16</v>
      </c>
      <c r="M6" s="23" t="s">
        <v>17</v>
      </c>
      <c r="N6" s="24" t="s">
        <v>18</v>
      </c>
      <c r="O6" s="23" t="s">
        <v>17</v>
      </c>
      <c r="P6" s="24" t="s">
        <v>18</v>
      </c>
      <c r="Q6" s="23" t="s">
        <v>17</v>
      </c>
      <c r="R6" s="24" t="s">
        <v>18</v>
      </c>
      <c r="S6" s="25">
        <v>1.3333333333333333</v>
      </c>
      <c r="U6" s="26"/>
      <c r="V6" s="26"/>
    </row>
    <row r="7" spans="1:22" x14ac:dyDescent="0.35">
      <c r="A7" s="27">
        <v>1</v>
      </c>
      <c r="B7" s="28">
        <v>275550</v>
      </c>
      <c r="C7" s="86">
        <f>B7/12</f>
        <v>22962.5</v>
      </c>
      <c r="D7" s="29">
        <f>B7/261</f>
        <v>1055.7471264367816</v>
      </c>
      <c r="E7" s="30">
        <f>B7/264</f>
        <v>1043.75</v>
      </c>
      <c r="F7" s="31">
        <f>B7/287</f>
        <v>960.10452961672479</v>
      </c>
      <c r="G7" s="31">
        <f>B7/312</f>
        <v>883.17307692307691</v>
      </c>
      <c r="H7" s="31">
        <f>B7/313</f>
        <v>880.35143769968056</v>
      </c>
      <c r="I7" s="32">
        <f>$B7/1950</f>
        <v>141.30769230769232</v>
      </c>
      <c r="J7" s="33">
        <f>$B7/1872</f>
        <v>147.19551282051282</v>
      </c>
      <c r="K7" s="33">
        <f>$B7/1846</f>
        <v>149.26868905742145</v>
      </c>
      <c r="L7" s="34">
        <f>$B7/1747</f>
        <v>157.72753291356611</v>
      </c>
      <c r="M7" s="32">
        <f>($B7+150)/1850*1.5</f>
        <v>223.54054054054055</v>
      </c>
      <c r="N7" s="35">
        <f>($B7+150)/1850*2</f>
        <v>298.05405405405406</v>
      </c>
      <c r="O7" s="32">
        <f>($B7+150)/1925*1.5</f>
        <v>214.83116883116881</v>
      </c>
      <c r="P7" s="35">
        <f>($B7+150)/1925*2</f>
        <v>286.44155844155841</v>
      </c>
      <c r="Q7" s="32">
        <f>($B7+150)/1950*1.5</f>
        <v>212.07692307692309</v>
      </c>
      <c r="R7" s="35">
        <f>($B7+150)/1950*2</f>
        <v>282.76923076923077</v>
      </c>
      <c r="S7" s="36">
        <f>(($B7+150)/1950)/3*4</f>
        <v>188.51282051282053</v>
      </c>
    </row>
    <row r="8" spans="1:22" x14ac:dyDescent="0.35">
      <c r="A8" s="37">
        <v>2</v>
      </c>
      <c r="B8" s="38">
        <v>278850</v>
      </c>
      <c r="C8" s="87">
        <f t="shared" ref="C8:C71" si="0">B8/12</f>
        <v>23237.5</v>
      </c>
      <c r="D8" s="39">
        <f t="shared" ref="D8:D71" si="1">B8/261</f>
        <v>1068.3908045977012</v>
      </c>
      <c r="E8" s="40">
        <f t="shared" ref="E8:E71" si="2">B8/264</f>
        <v>1056.25</v>
      </c>
      <c r="F8" s="41">
        <f t="shared" ref="F8:F71" si="3">B8/287</f>
        <v>971.60278745644598</v>
      </c>
      <c r="G8" s="41">
        <f t="shared" ref="G8:G71" si="4">B8/312</f>
        <v>893.75</v>
      </c>
      <c r="H8" s="41">
        <f t="shared" ref="H8:H71" si="5">B8/313</f>
        <v>890.89456869009587</v>
      </c>
      <c r="I8" s="39">
        <f t="shared" ref="I8:I71" si="6">$B8/1950</f>
        <v>143</v>
      </c>
      <c r="J8" s="40">
        <f t="shared" ref="J8:J71" si="7">$B8/1872</f>
        <v>148.95833333333334</v>
      </c>
      <c r="K8" s="40">
        <f t="shared" ref="K8:K71" si="8">$B8/1846</f>
        <v>151.05633802816902</v>
      </c>
      <c r="L8" s="41">
        <f t="shared" ref="L8:L71" si="9">$B8/1747</f>
        <v>159.61648540354895</v>
      </c>
      <c r="M8" s="39">
        <f t="shared" ref="M8:M71" si="10">($B8+150)/1850*1.5</f>
        <v>226.2162162162162</v>
      </c>
      <c r="N8" s="42">
        <f t="shared" ref="N8:N71" si="11">($B8+150)/1850*2</f>
        <v>301.62162162162161</v>
      </c>
      <c r="O8" s="39">
        <f t="shared" ref="O8:O71" si="12">($B8+150)/1925*1.5</f>
        <v>217.40259740259739</v>
      </c>
      <c r="P8" s="42">
        <f t="shared" ref="P8:P71" si="13">($B8+150)/1925*2</f>
        <v>289.87012987012986</v>
      </c>
      <c r="Q8" s="39">
        <f t="shared" ref="Q8:Q71" si="14">($B8+150)/1950*1.5</f>
        <v>214.61538461538458</v>
      </c>
      <c r="R8" s="42">
        <f t="shared" ref="R8:R71" si="15">($B8+150)/1950*2</f>
        <v>286.15384615384613</v>
      </c>
      <c r="S8" s="43">
        <f t="shared" ref="S8:S71" si="16">(($B8+150)/1950)/3*4</f>
        <v>190.76923076923075</v>
      </c>
    </row>
    <row r="9" spans="1:22" x14ac:dyDescent="0.35">
      <c r="A9" s="37">
        <v>3</v>
      </c>
      <c r="B9" s="38">
        <v>282250</v>
      </c>
      <c r="C9" s="87">
        <f t="shared" si="0"/>
        <v>23520.833333333332</v>
      </c>
      <c r="D9" s="39">
        <f t="shared" si="1"/>
        <v>1081.4176245210729</v>
      </c>
      <c r="E9" s="40">
        <f t="shared" si="2"/>
        <v>1069.128787878788</v>
      </c>
      <c r="F9" s="41">
        <f t="shared" si="3"/>
        <v>983.44947735191636</v>
      </c>
      <c r="G9" s="41">
        <f t="shared" si="4"/>
        <v>904.64743589743591</v>
      </c>
      <c r="H9" s="41">
        <f t="shared" si="5"/>
        <v>901.75718849840257</v>
      </c>
      <c r="I9" s="39">
        <f t="shared" si="6"/>
        <v>144.74358974358975</v>
      </c>
      <c r="J9" s="40">
        <f t="shared" si="7"/>
        <v>150.77457264957266</v>
      </c>
      <c r="K9" s="40">
        <f t="shared" si="8"/>
        <v>152.89815817984831</v>
      </c>
      <c r="L9" s="41">
        <f t="shared" si="9"/>
        <v>161.5626788780767</v>
      </c>
      <c r="M9" s="39">
        <f t="shared" si="10"/>
        <v>228.97297297297297</v>
      </c>
      <c r="N9" s="42">
        <f t="shared" si="11"/>
        <v>305.29729729729729</v>
      </c>
      <c r="O9" s="39">
        <f t="shared" si="12"/>
        <v>220.05194805194805</v>
      </c>
      <c r="P9" s="42">
        <f t="shared" si="13"/>
        <v>293.40259740259739</v>
      </c>
      <c r="Q9" s="39">
        <f t="shared" si="14"/>
        <v>217.23076923076923</v>
      </c>
      <c r="R9" s="42">
        <f t="shared" si="15"/>
        <v>289.64102564102564</v>
      </c>
      <c r="S9" s="43">
        <f t="shared" si="16"/>
        <v>193.09401709401709</v>
      </c>
    </row>
    <row r="10" spans="1:22" x14ac:dyDescent="0.35">
      <c r="A10" s="37">
        <v>4</v>
      </c>
      <c r="B10" s="38">
        <v>285750</v>
      </c>
      <c r="C10" s="87">
        <f t="shared" si="0"/>
        <v>23812.5</v>
      </c>
      <c r="D10" s="39">
        <f t="shared" si="1"/>
        <v>1094.8275862068965</v>
      </c>
      <c r="E10" s="40">
        <f t="shared" si="2"/>
        <v>1082.3863636363637</v>
      </c>
      <c r="F10" s="41">
        <f t="shared" si="3"/>
        <v>995.64459930313592</v>
      </c>
      <c r="G10" s="41">
        <f t="shared" si="4"/>
        <v>915.86538461538464</v>
      </c>
      <c r="H10" s="41">
        <f t="shared" si="5"/>
        <v>912.93929712460067</v>
      </c>
      <c r="I10" s="39">
        <f t="shared" si="6"/>
        <v>146.53846153846155</v>
      </c>
      <c r="J10" s="40">
        <f t="shared" si="7"/>
        <v>152.64423076923077</v>
      </c>
      <c r="K10" s="40">
        <f t="shared" si="8"/>
        <v>154.79414951245937</v>
      </c>
      <c r="L10" s="41">
        <f t="shared" si="9"/>
        <v>163.5661133371494</v>
      </c>
      <c r="M10" s="39">
        <f t="shared" si="10"/>
        <v>231.81081081081084</v>
      </c>
      <c r="N10" s="42">
        <f t="shared" si="11"/>
        <v>309.08108108108109</v>
      </c>
      <c r="O10" s="39">
        <f t="shared" si="12"/>
        <v>222.77922077922076</v>
      </c>
      <c r="P10" s="42">
        <f t="shared" si="13"/>
        <v>297.03896103896102</v>
      </c>
      <c r="Q10" s="39">
        <f t="shared" si="14"/>
        <v>219.92307692307691</v>
      </c>
      <c r="R10" s="42">
        <f t="shared" si="15"/>
        <v>293.23076923076923</v>
      </c>
      <c r="S10" s="43">
        <f t="shared" si="16"/>
        <v>195.48717948717947</v>
      </c>
    </row>
    <row r="11" spans="1:22" x14ac:dyDescent="0.35">
      <c r="A11" s="37">
        <v>5</v>
      </c>
      <c r="B11" s="38">
        <v>289250</v>
      </c>
      <c r="C11" s="87">
        <f t="shared" si="0"/>
        <v>24104.166666666668</v>
      </c>
      <c r="D11" s="39">
        <f t="shared" si="1"/>
        <v>1108.2375478927204</v>
      </c>
      <c r="E11" s="40">
        <f t="shared" si="2"/>
        <v>1095.6439393939395</v>
      </c>
      <c r="F11" s="41">
        <f t="shared" si="3"/>
        <v>1007.8397212543554</v>
      </c>
      <c r="G11" s="41">
        <f t="shared" si="4"/>
        <v>927.08333333333337</v>
      </c>
      <c r="H11" s="41">
        <f t="shared" si="5"/>
        <v>924.12140575079877</v>
      </c>
      <c r="I11" s="39">
        <f t="shared" si="6"/>
        <v>148.33333333333334</v>
      </c>
      <c r="J11" s="40">
        <f t="shared" si="7"/>
        <v>154.51388888888889</v>
      </c>
      <c r="K11" s="40">
        <f t="shared" si="8"/>
        <v>156.69014084507043</v>
      </c>
      <c r="L11" s="41">
        <f t="shared" si="9"/>
        <v>165.56954779622208</v>
      </c>
      <c r="M11" s="39">
        <f t="shared" si="10"/>
        <v>234.64864864864865</v>
      </c>
      <c r="N11" s="42">
        <f t="shared" si="11"/>
        <v>312.86486486486484</v>
      </c>
      <c r="O11" s="39">
        <f t="shared" si="12"/>
        <v>225.50649350649354</v>
      </c>
      <c r="P11" s="42">
        <f t="shared" si="13"/>
        <v>300.6753246753247</v>
      </c>
      <c r="Q11" s="39">
        <f t="shared" si="14"/>
        <v>222.61538461538461</v>
      </c>
      <c r="R11" s="42">
        <f t="shared" si="15"/>
        <v>296.82051282051282</v>
      </c>
      <c r="S11" s="43">
        <f t="shared" si="16"/>
        <v>197.88034188034189</v>
      </c>
    </row>
    <row r="12" spans="1:22" x14ac:dyDescent="0.35">
      <c r="A12" s="37">
        <v>6</v>
      </c>
      <c r="B12" s="38">
        <v>292850</v>
      </c>
      <c r="C12" s="87">
        <f t="shared" si="0"/>
        <v>24404.166666666668</v>
      </c>
      <c r="D12" s="39">
        <f t="shared" si="1"/>
        <v>1122.0306513409962</v>
      </c>
      <c r="E12" s="40">
        <f t="shared" si="2"/>
        <v>1109.280303030303</v>
      </c>
      <c r="F12" s="41">
        <f t="shared" si="3"/>
        <v>1020.383275261324</v>
      </c>
      <c r="G12" s="41">
        <f t="shared" si="4"/>
        <v>938.62179487179492</v>
      </c>
      <c r="H12" s="41">
        <f t="shared" si="5"/>
        <v>935.62300319488816</v>
      </c>
      <c r="I12" s="39">
        <f t="shared" si="6"/>
        <v>150.17948717948718</v>
      </c>
      <c r="J12" s="40">
        <f t="shared" si="7"/>
        <v>156.43696581196582</v>
      </c>
      <c r="K12" s="40">
        <f t="shared" si="8"/>
        <v>158.64030335861321</v>
      </c>
      <c r="L12" s="41">
        <f t="shared" si="9"/>
        <v>167.63022323983972</v>
      </c>
      <c r="M12" s="39">
        <f t="shared" si="10"/>
        <v>237.56756756756758</v>
      </c>
      <c r="N12" s="42">
        <f t="shared" si="11"/>
        <v>316.75675675675677</v>
      </c>
      <c r="O12" s="39">
        <f t="shared" si="12"/>
        <v>228.31168831168833</v>
      </c>
      <c r="P12" s="42">
        <f t="shared" si="13"/>
        <v>304.41558441558442</v>
      </c>
      <c r="Q12" s="39">
        <f t="shared" si="14"/>
        <v>225.38461538461536</v>
      </c>
      <c r="R12" s="42">
        <f t="shared" si="15"/>
        <v>300.5128205128205</v>
      </c>
      <c r="S12" s="43">
        <f t="shared" si="16"/>
        <v>200.34188034188034</v>
      </c>
    </row>
    <row r="13" spans="1:22" x14ac:dyDescent="0.35">
      <c r="A13" s="37">
        <v>7</v>
      </c>
      <c r="B13" s="38">
        <v>296550</v>
      </c>
      <c r="C13" s="87">
        <f t="shared" si="0"/>
        <v>24712.5</v>
      </c>
      <c r="D13" s="39">
        <f t="shared" si="1"/>
        <v>1136.2068965517242</v>
      </c>
      <c r="E13" s="40">
        <f t="shared" si="2"/>
        <v>1123.2954545454545</v>
      </c>
      <c r="F13" s="41">
        <f t="shared" si="3"/>
        <v>1033.2752613240418</v>
      </c>
      <c r="G13" s="41">
        <f t="shared" si="4"/>
        <v>950.48076923076928</v>
      </c>
      <c r="H13" s="41">
        <f t="shared" si="5"/>
        <v>947.44408945686905</v>
      </c>
      <c r="I13" s="39">
        <f t="shared" si="6"/>
        <v>152.07692307692307</v>
      </c>
      <c r="J13" s="40">
        <f t="shared" si="7"/>
        <v>158.41346153846155</v>
      </c>
      <c r="K13" s="40">
        <f t="shared" si="8"/>
        <v>160.64463705308776</v>
      </c>
      <c r="L13" s="41">
        <f t="shared" si="9"/>
        <v>169.7481396680023</v>
      </c>
      <c r="M13" s="39">
        <f t="shared" si="10"/>
        <v>240.56756756756758</v>
      </c>
      <c r="N13" s="42">
        <f t="shared" si="11"/>
        <v>320.75675675675677</v>
      </c>
      <c r="O13" s="39">
        <f t="shared" si="12"/>
        <v>231.19480519480521</v>
      </c>
      <c r="P13" s="42">
        <f t="shared" si="13"/>
        <v>308.25974025974028</v>
      </c>
      <c r="Q13" s="39">
        <f t="shared" si="14"/>
        <v>228.23076923076923</v>
      </c>
      <c r="R13" s="42">
        <f t="shared" si="15"/>
        <v>304.30769230769232</v>
      </c>
      <c r="S13" s="43">
        <f t="shared" si="16"/>
        <v>202.87179487179489</v>
      </c>
    </row>
    <row r="14" spans="1:22" x14ac:dyDescent="0.35">
      <c r="A14" s="37">
        <v>8</v>
      </c>
      <c r="B14" s="38">
        <v>300350</v>
      </c>
      <c r="C14" s="87">
        <f t="shared" si="0"/>
        <v>25029.166666666668</v>
      </c>
      <c r="D14" s="39">
        <f t="shared" si="1"/>
        <v>1150.7662835249041</v>
      </c>
      <c r="E14" s="40">
        <f t="shared" si="2"/>
        <v>1137.689393939394</v>
      </c>
      <c r="F14" s="41">
        <f t="shared" si="3"/>
        <v>1046.5156794425086</v>
      </c>
      <c r="G14" s="41">
        <f t="shared" si="4"/>
        <v>962.66025641025647</v>
      </c>
      <c r="H14" s="41">
        <f t="shared" si="5"/>
        <v>959.58466453674123</v>
      </c>
      <c r="I14" s="39">
        <f t="shared" si="6"/>
        <v>154.02564102564102</v>
      </c>
      <c r="J14" s="40">
        <f t="shared" si="7"/>
        <v>160.44337606837607</v>
      </c>
      <c r="K14" s="40">
        <f t="shared" si="8"/>
        <v>162.70314192849403</v>
      </c>
      <c r="L14" s="41">
        <f t="shared" si="9"/>
        <v>171.9232970807098</v>
      </c>
      <c r="M14" s="39">
        <f t="shared" si="10"/>
        <v>243.64864864864865</v>
      </c>
      <c r="N14" s="42">
        <f t="shared" si="11"/>
        <v>324.86486486486484</v>
      </c>
      <c r="O14" s="39">
        <f t="shared" si="12"/>
        <v>234.15584415584414</v>
      </c>
      <c r="P14" s="42">
        <f t="shared" si="13"/>
        <v>312.20779220779218</v>
      </c>
      <c r="Q14" s="39">
        <f t="shared" si="14"/>
        <v>231.15384615384619</v>
      </c>
      <c r="R14" s="42">
        <f t="shared" si="15"/>
        <v>308.20512820512823</v>
      </c>
      <c r="S14" s="43">
        <f t="shared" si="16"/>
        <v>205.47008547008548</v>
      </c>
    </row>
    <row r="15" spans="1:22" x14ac:dyDescent="0.35">
      <c r="A15" s="44">
        <v>9</v>
      </c>
      <c r="B15" s="45">
        <v>304150</v>
      </c>
      <c r="C15" s="88">
        <f t="shared" si="0"/>
        <v>25345.833333333332</v>
      </c>
      <c r="D15" s="46">
        <f t="shared" si="1"/>
        <v>1165.3256704980843</v>
      </c>
      <c r="E15" s="47">
        <f t="shared" si="2"/>
        <v>1152.0833333333333</v>
      </c>
      <c r="F15" s="48">
        <f t="shared" si="3"/>
        <v>1059.7560975609756</v>
      </c>
      <c r="G15" s="48">
        <f t="shared" si="4"/>
        <v>974.83974358974353</v>
      </c>
      <c r="H15" s="48">
        <f t="shared" si="5"/>
        <v>971.72523961661341</v>
      </c>
      <c r="I15" s="46">
        <f t="shared" si="6"/>
        <v>155.97435897435898</v>
      </c>
      <c r="J15" s="47">
        <f t="shared" si="7"/>
        <v>162.47329059829059</v>
      </c>
      <c r="K15" s="47">
        <f t="shared" si="8"/>
        <v>164.76164680390033</v>
      </c>
      <c r="L15" s="48">
        <f t="shared" si="9"/>
        <v>174.09845449341728</v>
      </c>
      <c r="M15" s="46">
        <f t="shared" si="10"/>
        <v>246.72972972972974</v>
      </c>
      <c r="N15" s="49">
        <f t="shared" si="11"/>
        <v>328.97297297297297</v>
      </c>
      <c r="O15" s="46">
        <f t="shared" si="12"/>
        <v>237.11688311688312</v>
      </c>
      <c r="P15" s="49">
        <f t="shared" si="13"/>
        <v>316.15584415584414</v>
      </c>
      <c r="Q15" s="46">
        <f t="shared" si="14"/>
        <v>234.07692307692307</v>
      </c>
      <c r="R15" s="49">
        <f t="shared" si="15"/>
        <v>312.10256410256409</v>
      </c>
      <c r="S15" s="50">
        <f t="shared" si="16"/>
        <v>208.06837606837607</v>
      </c>
    </row>
    <row r="16" spans="1:22" ht="15" thickBot="1" x14ac:dyDescent="0.4">
      <c r="A16" s="75">
        <v>10</v>
      </c>
      <c r="B16" s="76">
        <v>307650</v>
      </c>
      <c r="C16" s="89">
        <f t="shared" si="0"/>
        <v>25637.5</v>
      </c>
      <c r="D16" s="77">
        <f t="shared" si="1"/>
        <v>1178.7356321839081</v>
      </c>
      <c r="E16" s="78">
        <f t="shared" si="2"/>
        <v>1165.340909090909</v>
      </c>
      <c r="F16" s="79">
        <f t="shared" si="3"/>
        <v>1071.9512195121952</v>
      </c>
      <c r="G16" s="79">
        <f t="shared" si="4"/>
        <v>986.05769230769226</v>
      </c>
      <c r="H16" s="79">
        <f t="shared" si="5"/>
        <v>982.90734824281151</v>
      </c>
      <c r="I16" s="77">
        <f t="shared" si="6"/>
        <v>157.76923076923077</v>
      </c>
      <c r="J16" s="78">
        <f t="shared" si="7"/>
        <v>164.34294871794873</v>
      </c>
      <c r="K16" s="78">
        <f t="shared" si="8"/>
        <v>166.65763813651137</v>
      </c>
      <c r="L16" s="79">
        <f t="shared" si="9"/>
        <v>176.10188895248999</v>
      </c>
      <c r="M16" s="77">
        <f t="shared" si="10"/>
        <v>249.56756756756758</v>
      </c>
      <c r="N16" s="80">
        <f t="shared" si="11"/>
        <v>332.75675675675677</v>
      </c>
      <c r="O16" s="77">
        <f t="shared" si="12"/>
        <v>239.84415584415586</v>
      </c>
      <c r="P16" s="80">
        <f t="shared" si="13"/>
        <v>319.79220779220782</v>
      </c>
      <c r="Q16" s="77">
        <f t="shared" si="14"/>
        <v>236.76923076923077</v>
      </c>
      <c r="R16" s="80">
        <f t="shared" si="15"/>
        <v>315.69230769230768</v>
      </c>
      <c r="S16" s="81">
        <f t="shared" si="16"/>
        <v>210.46153846153845</v>
      </c>
    </row>
    <row r="17" spans="1:19" ht="15" thickTop="1" x14ac:dyDescent="0.35">
      <c r="A17" s="65">
        <v>11</v>
      </c>
      <c r="B17" s="66">
        <v>311250</v>
      </c>
      <c r="C17" s="90">
        <f t="shared" si="0"/>
        <v>25937.5</v>
      </c>
      <c r="D17" s="67">
        <f t="shared" si="1"/>
        <v>1192.528735632184</v>
      </c>
      <c r="E17" s="68">
        <f t="shared" si="2"/>
        <v>1178.9772727272727</v>
      </c>
      <c r="F17" s="69">
        <f t="shared" si="3"/>
        <v>1084.4947735191638</v>
      </c>
      <c r="G17" s="69">
        <f t="shared" si="4"/>
        <v>997.59615384615381</v>
      </c>
      <c r="H17" s="69">
        <f t="shared" si="5"/>
        <v>994.40894568690101</v>
      </c>
      <c r="I17" s="67">
        <f t="shared" si="6"/>
        <v>159.61538461538461</v>
      </c>
      <c r="J17" s="68">
        <f t="shared" si="7"/>
        <v>166.26602564102564</v>
      </c>
      <c r="K17" s="68">
        <f t="shared" si="8"/>
        <v>168.60780065005417</v>
      </c>
      <c r="L17" s="69">
        <f t="shared" si="9"/>
        <v>178.16256439610763</v>
      </c>
      <c r="M17" s="67">
        <f t="shared" si="10"/>
        <v>252.48648648648648</v>
      </c>
      <c r="N17" s="70">
        <f t="shared" si="11"/>
        <v>336.64864864864865</v>
      </c>
      <c r="O17" s="67">
        <f t="shared" si="12"/>
        <v>242.64935064935065</v>
      </c>
      <c r="P17" s="70">
        <f t="shared" si="13"/>
        <v>323.53246753246754</v>
      </c>
      <c r="Q17" s="67">
        <f t="shared" si="14"/>
        <v>239.53846153846152</v>
      </c>
      <c r="R17" s="70">
        <f t="shared" si="15"/>
        <v>319.38461538461536</v>
      </c>
      <c r="S17" s="71">
        <f t="shared" si="16"/>
        <v>212.92307692307691</v>
      </c>
    </row>
    <row r="18" spans="1:19" x14ac:dyDescent="0.35">
      <c r="A18" s="44">
        <v>12</v>
      </c>
      <c r="B18" s="45">
        <v>314750</v>
      </c>
      <c r="C18" s="88">
        <f t="shared" si="0"/>
        <v>26229.166666666668</v>
      </c>
      <c r="D18" s="46">
        <f t="shared" si="1"/>
        <v>1205.9386973180076</v>
      </c>
      <c r="E18" s="47">
        <f t="shared" si="2"/>
        <v>1192.2348484848485</v>
      </c>
      <c r="F18" s="48">
        <f t="shared" si="3"/>
        <v>1096.6898954703834</v>
      </c>
      <c r="G18" s="48">
        <f t="shared" si="4"/>
        <v>1008.8141025641025</v>
      </c>
      <c r="H18" s="48">
        <f t="shared" si="5"/>
        <v>1005.591054313099</v>
      </c>
      <c r="I18" s="46">
        <f t="shared" si="6"/>
        <v>161.41025641025641</v>
      </c>
      <c r="J18" s="47">
        <f t="shared" si="7"/>
        <v>168.13568376068375</v>
      </c>
      <c r="K18" s="47">
        <f t="shared" si="8"/>
        <v>170.50379198266523</v>
      </c>
      <c r="L18" s="48">
        <f t="shared" si="9"/>
        <v>180.16599885518031</v>
      </c>
      <c r="M18" s="46">
        <f t="shared" si="10"/>
        <v>255.32432432432432</v>
      </c>
      <c r="N18" s="49">
        <f t="shared" si="11"/>
        <v>340.43243243243245</v>
      </c>
      <c r="O18" s="46">
        <f t="shared" si="12"/>
        <v>245.37662337662337</v>
      </c>
      <c r="P18" s="49">
        <f t="shared" si="13"/>
        <v>327.16883116883116</v>
      </c>
      <c r="Q18" s="46">
        <f t="shared" si="14"/>
        <v>242.23076923076923</v>
      </c>
      <c r="R18" s="49">
        <f t="shared" si="15"/>
        <v>322.97435897435895</v>
      </c>
      <c r="S18" s="50">
        <f t="shared" si="16"/>
        <v>215.31623931623929</v>
      </c>
    </row>
    <row r="19" spans="1:19" x14ac:dyDescent="0.35">
      <c r="A19" s="44">
        <v>13</v>
      </c>
      <c r="B19" s="45">
        <v>318450</v>
      </c>
      <c r="C19" s="88">
        <f t="shared" si="0"/>
        <v>26537.5</v>
      </c>
      <c r="D19" s="46">
        <f t="shared" si="1"/>
        <v>1220.1149425287356</v>
      </c>
      <c r="E19" s="47">
        <f t="shared" si="2"/>
        <v>1206.25</v>
      </c>
      <c r="F19" s="48">
        <f t="shared" si="3"/>
        <v>1109.5818815331011</v>
      </c>
      <c r="G19" s="48">
        <f t="shared" si="4"/>
        <v>1020.6730769230769</v>
      </c>
      <c r="H19" s="48">
        <f t="shared" si="5"/>
        <v>1017.4121405750799</v>
      </c>
      <c r="I19" s="46">
        <f t="shared" si="6"/>
        <v>163.30769230769232</v>
      </c>
      <c r="J19" s="47">
        <f t="shared" si="7"/>
        <v>170.11217948717947</v>
      </c>
      <c r="K19" s="47">
        <f t="shared" si="8"/>
        <v>172.50812567713976</v>
      </c>
      <c r="L19" s="48">
        <f t="shared" si="9"/>
        <v>182.28391528334288</v>
      </c>
      <c r="M19" s="46">
        <f t="shared" si="10"/>
        <v>258.32432432432432</v>
      </c>
      <c r="N19" s="49">
        <f t="shared" si="11"/>
        <v>344.43243243243245</v>
      </c>
      <c r="O19" s="46">
        <f t="shared" si="12"/>
        <v>248.25974025974028</v>
      </c>
      <c r="P19" s="49">
        <f t="shared" si="13"/>
        <v>331.01298701298703</v>
      </c>
      <c r="Q19" s="46">
        <f t="shared" si="14"/>
        <v>245.07692307692309</v>
      </c>
      <c r="R19" s="49">
        <f t="shared" si="15"/>
        <v>326.76923076923077</v>
      </c>
      <c r="S19" s="50">
        <f t="shared" si="16"/>
        <v>217.84615384615384</v>
      </c>
    </row>
    <row r="20" spans="1:19" x14ac:dyDescent="0.35">
      <c r="A20" s="44">
        <v>14</v>
      </c>
      <c r="B20" s="45">
        <v>322550</v>
      </c>
      <c r="C20" s="88">
        <f t="shared" si="0"/>
        <v>26879.166666666668</v>
      </c>
      <c r="D20" s="46">
        <f t="shared" si="1"/>
        <v>1235.823754789272</v>
      </c>
      <c r="E20" s="47">
        <f t="shared" si="2"/>
        <v>1221.780303030303</v>
      </c>
      <c r="F20" s="48">
        <f t="shared" si="3"/>
        <v>1123.8675958188153</v>
      </c>
      <c r="G20" s="48">
        <f t="shared" si="4"/>
        <v>1033.8141025641025</v>
      </c>
      <c r="H20" s="48">
        <f t="shared" si="5"/>
        <v>1030.5111821086261</v>
      </c>
      <c r="I20" s="46">
        <f t="shared" si="6"/>
        <v>165.41025641025641</v>
      </c>
      <c r="J20" s="47">
        <f t="shared" si="7"/>
        <v>172.30235042735043</v>
      </c>
      <c r="K20" s="47">
        <f t="shared" si="8"/>
        <v>174.72914409534127</v>
      </c>
      <c r="L20" s="48">
        <f t="shared" si="9"/>
        <v>184.63079564968518</v>
      </c>
      <c r="M20" s="46">
        <f t="shared" si="10"/>
        <v>261.64864864864865</v>
      </c>
      <c r="N20" s="49">
        <f t="shared" si="11"/>
        <v>348.86486486486484</v>
      </c>
      <c r="O20" s="46">
        <f t="shared" si="12"/>
        <v>251.45454545454544</v>
      </c>
      <c r="P20" s="49">
        <f t="shared" si="13"/>
        <v>335.27272727272725</v>
      </c>
      <c r="Q20" s="46">
        <f t="shared" si="14"/>
        <v>248.23076923076923</v>
      </c>
      <c r="R20" s="49">
        <f t="shared" si="15"/>
        <v>330.97435897435895</v>
      </c>
      <c r="S20" s="50">
        <f t="shared" si="16"/>
        <v>220.64957264957263</v>
      </c>
    </row>
    <row r="21" spans="1:19" x14ac:dyDescent="0.35">
      <c r="A21" s="44">
        <v>15</v>
      </c>
      <c r="B21" s="45">
        <v>326550</v>
      </c>
      <c r="C21" s="88">
        <f t="shared" si="0"/>
        <v>27212.5</v>
      </c>
      <c r="D21" s="46">
        <f t="shared" si="1"/>
        <v>1251.1494252873563</v>
      </c>
      <c r="E21" s="47">
        <f t="shared" si="2"/>
        <v>1236.9318181818182</v>
      </c>
      <c r="F21" s="48">
        <f t="shared" si="3"/>
        <v>1137.8048780487804</v>
      </c>
      <c r="G21" s="48">
        <f t="shared" si="4"/>
        <v>1046.6346153846155</v>
      </c>
      <c r="H21" s="48">
        <f t="shared" si="5"/>
        <v>1043.2907348242811</v>
      </c>
      <c r="I21" s="46">
        <f t="shared" si="6"/>
        <v>167.46153846153845</v>
      </c>
      <c r="J21" s="47">
        <f t="shared" si="7"/>
        <v>174.43910256410257</v>
      </c>
      <c r="K21" s="47">
        <f t="shared" si="8"/>
        <v>176.89599133261106</v>
      </c>
      <c r="L21" s="48">
        <f t="shared" si="9"/>
        <v>186.92043503148255</v>
      </c>
      <c r="M21" s="46">
        <f t="shared" si="10"/>
        <v>264.89189189189187</v>
      </c>
      <c r="N21" s="49">
        <f t="shared" si="11"/>
        <v>353.18918918918916</v>
      </c>
      <c r="O21" s="46">
        <f t="shared" si="12"/>
        <v>254.57142857142858</v>
      </c>
      <c r="P21" s="49">
        <f t="shared" si="13"/>
        <v>339.42857142857144</v>
      </c>
      <c r="Q21" s="46">
        <f t="shared" si="14"/>
        <v>251.30769230769232</v>
      </c>
      <c r="R21" s="49">
        <f t="shared" si="15"/>
        <v>335.07692307692309</v>
      </c>
      <c r="S21" s="50">
        <f t="shared" si="16"/>
        <v>223.38461538461539</v>
      </c>
    </row>
    <row r="22" spans="1:19" x14ac:dyDescent="0.35">
      <c r="A22" s="44">
        <v>16</v>
      </c>
      <c r="B22" s="45">
        <v>330750</v>
      </c>
      <c r="C22" s="88">
        <f t="shared" si="0"/>
        <v>27562.5</v>
      </c>
      <c r="D22" s="46">
        <f t="shared" si="1"/>
        <v>1267.2413793103449</v>
      </c>
      <c r="E22" s="47">
        <f t="shared" si="2"/>
        <v>1252.840909090909</v>
      </c>
      <c r="F22" s="48">
        <f t="shared" si="3"/>
        <v>1152.439024390244</v>
      </c>
      <c r="G22" s="48">
        <f t="shared" si="4"/>
        <v>1060.0961538461538</v>
      </c>
      <c r="H22" s="48">
        <f t="shared" si="5"/>
        <v>1056.7092651757189</v>
      </c>
      <c r="I22" s="46">
        <f t="shared" si="6"/>
        <v>169.61538461538461</v>
      </c>
      <c r="J22" s="47">
        <f t="shared" si="7"/>
        <v>176.68269230769232</v>
      </c>
      <c r="K22" s="47">
        <f t="shared" si="8"/>
        <v>179.17118093174432</v>
      </c>
      <c r="L22" s="48">
        <f t="shared" si="9"/>
        <v>189.32455638236976</v>
      </c>
      <c r="M22" s="46">
        <f t="shared" si="10"/>
        <v>268.29729729729729</v>
      </c>
      <c r="N22" s="49">
        <f t="shared" si="11"/>
        <v>357.72972972972974</v>
      </c>
      <c r="O22" s="46">
        <f t="shared" si="12"/>
        <v>257.84415584415586</v>
      </c>
      <c r="P22" s="49">
        <f t="shared" si="13"/>
        <v>343.79220779220782</v>
      </c>
      <c r="Q22" s="46">
        <f t="shared" si="14"/>
        <v>254.53846153846152</v>
      </c>
      <c r="R22" s="49">
        <f t="shared" si="15"/>
        <v>339.38461538461536</v>
      </c>
      <c r="S22" s="50">
        <f t="shared" si="16"/>
        <v>226.25641025641025</v>
      </c>
    </row>
    <row r="23" spans="1:19" x14ac:dyDescent="0.35">
      <c r="A23" s="44">
        <v>17</v>
      </c>
      <c r="B23" s="45">
        <v>334750</v>
      </c>
      <c r="C23" s="88">
        <f t="shared" si="0"/>
        <v>27895.833333333332</v>
      </c>
      <c r="D23" s="46">
        <f t="shared" si="1"/>
        <v>1282.5670498084291</v>
      </c>
      <c r="E23" s="47">
        <f t="shared" si="2"/>
        <v>1267.9924242424242</v>
      </c>
      <c r="F23" s="48">
        <f t="shared" si="3"/>
        <v>1166.3763066202091</v>
      </c>
      <c r="G23" s="48">
        <f t="shared" si="4"/>
        <v>1072.9166666666667</v>
      </c>
      <c r="H23" s="48">
        <f t="shared" si="5"/>
        <v>1069.4888178913739</v>
      </c>
      <c r="I23" s="46">
        <f t="shared" si="6"/>
        <v>171.66666666666666</v>
      </c>
      <c r="J23" s="47">
        <f t="shared" si="7"/>
        <v>178.81944444444446</v>
      </c>
      <c r="K23" s="47">
        <f t="shared" si="8"/>
        <v>181.33802816901408</v>
      </c>
      <c r="L23" s="48">
        <f t="shared" si="9"/>
        <v>191.61419576416714</v>
      </c>
      <c r="M23" s="46">
        <f t="shared" si="10"/>
        <v>271.54054054054052</v>
      </c>
      <c r="N23" s="49">
        <f t="shared" si="11"/>
        <v>362.05405405405406</v>
      </c>
      <c r="O23" s="46">
        <f t="shared" si="12"/>
        <v>260.96103896103898</v>
      </c>
      <c r="P23" s="49">
        <f t="shared" si="13"/>
        <v>347.94805194805195</v>
      </c>
      <c r="Q23" s="46">
        <f t="shared" si="14"/>
        <v>257.61538461538464</v>
      </c>
      <c r="R23" s="49">
        <f t="shared" si="15"/>
        <v>343.4871794871795</v>
      </c>
      <c r="S23" s="50">
        <f t="shared" si="16"/>
        <v>228.991452991453</v>
      </c>
    </row>
    <row r="24" spans="1:19" x14ac:dyDescent="0.35">
      <c r="A24" s="44">
        <v>18</v>
      </c>
      <c r="B24" s="45">
        <v>338950</v>
      </c>
      <c r="C24" s="88">
        <f t="shared" si="0"/>
        <v>28245.833333333332</v>
      </c>
      <c r="D24" s="46">
        <f t="shared" si="1"/>
        <v>1298.6590038314175</v>
      </c>
      <c r="E24" s="47">
        <f t="shared" si="2"/>
        <v>1283.9015151515152</v>
      </c>
      <c r="F24" s="48">
        <f t="shared" si="3"/>
        <v>1181.0104529616724</v>
      </c>
      <c r="G24" s="48">
        <f t="shared" si="4"/>
        <v>1086.3782051282051</v>
      </c>
      <c r="H24" s="48">
        <f t="shared" si="5"/>
        <v>1082.9073482428114</v>
      </c>
      <c r="I24" s="46">
        <f t="shared" si="6"/>
        <v>173.82051282051282</v>
      </c>
      <c r="J24" s="47">
        <f t="shared" si="7"/>
        <v>181.06303418803418</v>
      </c>
      <c r="K24" s="47">
        <f t="shared" si="8"/>
        <v>183.61321776814734</v>
      </c>
      <c r="L24" s="48">
        <f t="shared" si="9"/>
        <v>194.01831711505437</v>
      </c>
      <c r="M24" s="46">
        <f t="shared" si="10"/>
        <v>274.94594594594594</v>
      </c>
      <c r="N24" s="49">
        <f t="shared" si="11"/>
        <v>366.59459459459458</v>
      </c>
      <c r="O24" s="46">
        <f t="shared" si="12"/>
        <v>264.23376623376623</v>
      </c>
      <c r="P24" s="49">
        <f t="shared" si="13"/>
        <v>352.31168831168833</v>
      </c>
      <c r="Q24" s="46">
        <f t="shared" si="14"/>
        <v>260.84615384615381</v>
      </c>
      <c r="R24" s="49">
        <f t="shared" si="15"/>
        <v>347.79487179487177</v>
      </c>
      <c r="S24" s="50">
        <f t="shared" si="16"/>
        <v>231.86324786324784</v>
      </c>
    </row>
    <row r="25" spans="1:19" x14ac:dyDescent="0.35">
      <c r="A25" s="44">
        <v>19</v>
      </c>
      <c r="B25" s="45">
        <v>343150</v>
      </c>
      <c r="C25" s="88">
        <f t="shared" si="0"/>
        <v>28595.833333333332</v>
      </c>
      <c r="D25" s="46">
        <f t="shared" si="1"/>
        <v>1314.7509578544061</v>
      </c>
      <c r="E25" s="47">
        <f t="shared" si="2"/>
        <v>1299.810606060606</v>
      </c>
      <c r="F25" s="48">
        <f t="shared" si="3"/>
        <v>1195.6445993031359</v>
      </c>
      <c r="G25" s="48">
        <f t="shared" si="4"/>
        <v>1099.8397435897436</v>
      </c>
      <c r="H25" s="48">
        <f t="shared" si="5"/>
        <v>1096.3258785942492</v>
      </c>
      <c r="I25" s="46">
        <f t="shared" si="6"/>
        <v>175.97435897435898</v>
      </c>
      <c r="J25" s="47">
        <f t="shared" si="7"/>
        <v>183.30662393162393</v>
      </c>
      <c r="K25" s="47">
        <f t="shared" si="8"/>
        <v>185.88840736728059</v>
      </c>
      <c r="L25" s="48">
        <f t="shared" si="9"/>
        <v>196.42243846594161</v>
      </c>
      <c r="M25" s="46">
        <f t="shared" si="10"/>
        <v>278.35135135135135</v>
      </c>
      <c r="N25" s="49">
        <f t="shared" si="11"/>
        <v>371.13513513513516</v>
      </c>
      <c r="O25" s="46">
        <f t="shared" si="12"/>
        <v>267.50649350649354</v>
      </c>
      <c r="P25" s="49">
        <f t="shared" si="13"/>
        <v>356.6753246753247</v>
      </c>
      <c r="Q25" s="46">
        <f t="shared" si="14"/>
        <v>264.07692307692309</v>
      </c>
      <c r="R25" s="49">
        <f t="shared" si="15"/>
        <v>352.10256410256409</v>
      </c>
      <c r="S25" s="50">
        <f t="shared" si="16"/>
        <v>234.73504273504273</v>
      </c>
    </row>
    <row r="26" spans="1:19" ht="15" thickBot="1" x14ac:dyDescent="0.4">
      <c r="A26" s="75">
        <v>20</v>
      </c>
      <c r="B26" s="76">
        <v>347350</v>
      </c>
      <c r="C26" s="89">
        <f t="shared" si="0"/>
        <v>28945.833333333332</v>
      </c>
      <c r="D26" s="77">
        <f t="shared" si="1"/>
        <v>1330.8429118773947</v>
      </c>
      <c r="E26" s="78">
        <f t="shared" si="2"/>
        <v>1315.719696969697</v>
      </c>
      <c r="F26" s="79">
        <f t="shared" si="3"/>
        <v>1210.2787456445992</v>
      </c>
      <c r="G26" s="79">
        <f t="shared" si="4"/>
        <v>1113.301282051282</v>
      </c>
      <c r="H26" s="79">
        <f t="shared" si="5"/>
        <v>1109.7444089456869</v>
      </c>
      <c r="I26" s="77">
        <f t="shared" si="6"/>
        <v>178.12820512820514</v>
      </c>
      <c r="J26" s="78">
        <f t="shared" si="7"/>
        <v>185.55021367521368</v>
      </c>
      <c r="K26" s="78">
        <f t="shared" si="8"/>
        <v>188.16359696641388</v>
      </c>
      <c r="L26" s="79">
        <f t="shared" si="9"/>
        <v>198.82655981682885</v>
      </c>
      <c r="M26" s="77">
        <f t="shared" si="10"/>
        <v>281.75675675675677</v>
      </c>
      <c r="N26" s="80">
        <f t="shared" si="11"/>
        <v>375.67567567567568</v>
      </c>
      <c r="O26" s="77">
        <f t="shared" si="12"/>
        <v>270.77922077922074</v>
      </c>
      <c r="P26" s="80">
        <f t="shared" si="13"/>
        <v>361.03896103896102</v>
      </c>
      <c r="Q26" s="77">
        <f t="shared" si="14"/>
        <v>267.30769230769232</v>
      </c>
      <c r="R26" s="80">
        <f t="shared" si="15"/>
        <v>356.41025641025641</v>
      </c>
      <c r="S26" s="81">
        <f t="shared" si="16"/>
        <v>237.60683760683762</v>
      </c>
    </row>
    <row r="27" spans="1:19" ht="15" thickTop="1" x14ac:dyDescent="0.35">
      <c r="A27" s="65">
        <v>21</v>
      </c>
      <c r="B27" s="66">
        <v>352250</v>
      </c>
      <c r="C27" s="90">
        <f t="shared" si="0"/>
        <v>29354.166666666668</v>
      </c>
      <c r="D27" s="67">
        <f t="shared" si="1"/>
        <v>1349.6168582375478</v>
      </c>
      <c r="E27" s="68">
        <f t="shared" si="2"/>
        <v>1334.280303030303</v>
      </c>
      <c r="F27" s="69">
        <f t="shared" si="3"/>
        <v>1227.3519163763067</v>
      </c>
      <c r="G27" s="69">
        <f t="shared" si="4"/>
        <v>1129.0064102564102</v>
      </c>
      <c r="H27" s="69">
        <f t="shared" si="5"/>
        <v>1125.3993610223642</v>
      </c>
      <c r="I27" s="67">
        <f t="shared" si="6"/>
        <v>180.64102564102564</v>
      </c>
      <c r="J27" s="68">
        <f t="shared" si="7"/>
        <v>188.16773504273505</v>
      </c>
      <c r="K27" s="68">
        <f t="shared" si="8"/>
        <v>190.81798483206933</v>
      </c>
      <c r="L27" s="69">
        <f t="shared" si="9"/>
        <v>201.63136805953062</v>
      </c>
      <c r="M27" s="67">
        <f t="shared" si="10"/>
        <v>285.72972972972974</v>
      </c>
      <c r="N27" s="70">
        <f t="shared" si="11"/>
        <v>380.97297297297297</v>
      </c>
      <c r="O27" s="67">
        <f t="shared" si="12"/>
        <v>274.59740259740261</v>
      </c>
      <c r="P27" s="70">
        <f t="shared" si="13"/>
        <v>366.12987012987014</v>
      </c>
      <c r="Q27" s="67">
        <f t="shared" si="14"/>
        <v>271.07692307692309</v>
      </c>
      <c r="R27" s="70">
        <f t="shared" si="15"/>
        <v>361.43589743589746</v>
      </c>
      <c r="S27" s="71">
        <f t="shared" si="16"/>
        <v>240.95726495726498</v>
      </c>
    </row>
    <row r="28" spans="1:19" x14ac:dyDescent="0.35">
      <c r="A28" s="44">
        <v>22</v>
      </c>
      <c r="B28" s="45">
        <v>356950</v>
      </c>
      <c r="C28" s="88">
        <f t="shared" si="0"/>
        <v>29745.833333333332</v>
      </c>
      <c r="D28" s="46">
        <f t="shared" si="1"/>
        <v>1367.6245210727968</v>
      </c>
      <c r="E28" s="47">
        <f t="shared" si="2"/>
        <v>1352.0833333333333</v>
      </c>
      <c r="F28" s="48">
        <f t="shared" si="3"/>
        <v>1243.7282229965156</v>
      </c>
      <c r="G28" s="48">
        <f t="shared" si="4"/>
        <v>1144.0705128205129</v>
      </c>
      <c r="H28" s="48">
        <f t="shared" si="5"/>
        <v>1140.4153354632588</v>
      </c>
      <c r="I28" s="46">
        <f t="shared" si="6"/>
        <v>183.05128205128204</v>
      </c>
      <c r="J28" s="47">
        <f t="shared" si="7"/>
        <v>190.67841880341879</v>
      </c>
      <c r="K28" s="47">
        <f t="shared" si="8"/>
        <v>193.36403033586132</v>
      </c>
      <c r="L28" s="48">
        <f t="shared" si="9"/>
        <v>204.32169433314252</v>
      </c>
      <c r="M28" s="46">
        <f t="shared" si="10"/>
        <v>289.54054054054052</v>
      </c>
      <c r="N28" s="49">
        <f t="shared" si="11"/>
        <v>386.05405405405406</v>
      </c>
      <c r="O28" s="46">
        <f t="shared" si="12"/>
        <v>278.25974025974028</v>
      </c>
      <c r="P28" s="49">
        <f t="shared" si="13"/>
        <v>371.01298701298703</v>
      </c>
      <c r="Q28" s="46">
        <f t="shared" si="14"/>
        <v>274.69230769230774</v>
      </c>
      <c r="R28" s="49">
        <f t="shared" si="15"/>
        <v>366.25641025641028</v>
      </c>
      <c r="S28" s="50">
        <f t="shared" si="16"/>
        <v>244.17094017094018</v>
      </c>
    </row>
    <row r="29" spans="1:19" x14ac:dyDescent="0.35">
      <c r="A29" s="44">
        <v>23</v>
      </c>
      <c r="B29" s="45">
        <v>361550</v>
      </c>
      <c r="C29" s="88">
        <f>B29/12</f>
        <v>30129.166666666668</v>
      </c>
      <c r="D29" s="46">
        <f t="shared" si="1"/>
        <v>1385.2490421455939</v>
      </c>
      <c r="E29" s="47">
        <f t="shared" si="2"/>
        <v>1369.5075757575758</v>
      </c>
      <c r="F29" s="48">
        <f t="shared" si="3"/>
        <v>1259.7560975609756</v>
      </c>
      <c r="G29" s="48">
        <f t="shared" si="4"/>
        <v>1158.8141025641025</v>
      </c>
      <c r="H29" s="48">
        <f t="shared" si="5"/>
        <v>1155.1118210862619</v>
      </c>
      <c r="I29" s="46">
        <f t="shared" si="6"/>
        <v>185.41025641025641</v>
      </c>
      <c r="J29" s="47">
        <f t="shared" si="7"/>
        <v>193.13568376068375</v>
      </c>
      <c r="K29" s="47">
        <f t="shared" si="8"/>
        <v>195.85590465872156</v>
      </c>
      <c r="L29" s="48">
        <f t="shared" si="9"/>
        <v>206.95477962220951</v>
      </c>
      <c r="M29" s="46">
        <f t="shared" si="10"/>
        <v>293.27027027027026</v>
      </c>
      <c r="N29" s="49">
        <f t="shared" si="11"/>
        <v>391.02702702702703</v>
      </c>
      <c r="O29" s="46">
        <f t="shared" si="12"/>
        <v>281.84415584415586</v>
      </c>
      <c r="P29" s="49">
        <f t="shared" si="13"/>
        <v>375.79220779220782</v>
      </c>
      <c r="Q29" s="46">
        <f t="shared" si="14"/>
        <v>278.23076923076923</v>
      </c>
      <c r="R29" s="49">
        <f t="shared" si="15"/>
        <v>370.97435897435895</v>
      </c>
      <c r="S29" s="50">
        <f t="shared" si="16"/>
        <v>247.31623931623929</v>
      </c>
    </row>
    <row r="30" spans="1:19" x14ac:dyDescent="0.35">
      <c r="A30" s="44">
        <v>24</v>
      </c>
      <c r="B30" s="45">
        <v>368650</v>
      </c>
      <c r="C30" s="88">
        <f t="shared" si="0"/>
        <v>30720.833333333332</v>
      </c>
      <c r="D30" s="46">
        <f t="shared" si="1"/>
        <v>1412.4521072796936</v>
      </c>
      <c r="E30" s="47">
        <f t="shared" si="2"/>
        <v>1396.4015151515152</v>
      </c>
      <c r="F30" s="48">
        <f t="shared" si="3"/>
        <v>1284.4947735191638</v>
      </c>
      <c r="G30" s="48">
        <f t="shared" si="4"/>
        <v>1181.5705128205129</v>
      </c>
      <c r="H30" s="48">
        <f t="shared" si="5"/>
        <v>1177.7955271565495</v>
      </c>
      <c r="I30" s="46">
        <f t="shared" si="6"/>
        <v>189.05128205128204</v>
      </c>
      <c r="J30" s="47">
        <f t="shared" si="7"/>
        <v>196.92841880341879</v>
      </c>
      <c r="K30" s="47">
        <f t="shared" si="8"/>
        <v>199.7020585048754</v>
      </c>
      <c r="L30" s="48">
        <f t="shared" si="9"/>
        <v>211.01888952489983</v>
      </c>
      <c r="M30" s="46">
        <f t="shared" si="10"/>
        <v>299.02702702702703</v>
      </c>
      <c r="N30" s="49">
        <f t="shared" si="11"/>
        <v>398.70270270270271</v>
      </c>
      <c r="O30" s="46">
        <f t="shared" si="12"/>
        <v>287.37662337662334</v>
      </c>
      <c r="P30" s="49">
        <f t="shared" si="13"/>
        <v>383.16883116883116</v>
      </c>
      <c r="Q30" s="46">
        <f t="shared" si="14"/>
        <v>283.69230769230774</v>
      </c>
      <c r="R30" s="49">
        <f t="shared" si="15"/>
        <v>378.25641025641028</v>
      </c>
      <c r="S30" s="50">
        <f t="shared" si="16"/>
        <v>252.17094017094018</v>
      </c>
    </row>
    <row r="31" spans="1:19" x14ac:dyDescent="0.35">
      <c r="A31" s="44">
        <v>25</v>
      </c>
      <c r="B31" s="45">
        <v>373050</v>
      </c>
      <c r="C31" s="88">
        <f t="shared" si="0"/>
        <v>31087.5</v>
      </c>
      <c r="D31" s="46">
        <f t="shared" si="1"/>
        <v>1429.3103448275863</v>
      </c>
      <c r="E31" s="47">
        <f t="shared" si="2"/>
        <v>1413.0681818181818</v>
      </c>
      <c r="F31" s="48">
        <f t="shared" si="3"/>
        <v>1299.8257839721255</v>
      </c>
      <c r="G31" s="48">
        <f t="shared" si="4"/>
        <v>1195.6730769230769</v>
      </c>
      <c r="H31" s="48">
        <f t="shared" si="5"/>
        <v>1191.8530351437701</v>
      </c>
      <c r="I31" s="46">
        <f t="shared" si="6"/>
        <v>191.30769230769232</v>
      </c>
      <c r="J31" s="47">
        <f t="shared" si="7"/>
        <v>199.27884615384616</v>
      </c>
      <c r="K31" s="47">
        <f t="shared" si="8"/>
        <v>202.08559046587214</v>
      </c>
      <c r="L31" s="48">
        <f t="shared" si="9"/>
        <v>213.53749284487694</v>
      </c>
      <c r="M31" s="46">
        <f t="shared" si="10"/>
        <v>302.59459459459458</v>
      </c>
      <c r="N31" s="49">
        <f t="shared" si="11"/>
        <v>403.45945945945948</v>
      </c>
      <c r="O31" s="46">
        <f t="shared" si="12"/>
        <v>290.80519480519479</v>
      </c>
      <c r="P31" s="49">
        <f t="shared" si="13"/>
        <v>387.74025974025972</v>
      </c>
      <c r="Q31" s="46">
        <f t="shared" si="14"/>
        <v>287.07692307692309</v>
      </c>
      <c r="R31" s="49">
        <f t="shared" si="15"/>
        <v>382.76923076923077</v>
      </c>
      <c r="S31" s="50">
        <f t="shared" si="16"/>
        <v>255.17948717948718</v>
      </c>
    </row>
    <row r="32" spans="1:19" x14ac:dyDescent="0.35">
      <c r="A32" s="44">
        <v>26</v>
      </c>
      <c r="B32" s="45">
        <v>377950</v>
      </c>
      <c r="C32" s="88">
        <f t="shared" si="0"/>
        <v>31495.833333333332</v>
      </c>
      <c r="D32" s="46">
        <f t="shared" si="1"/>
        <v>1448.0842911877394</v>
      </c>
      <c r="E32" s="47">
        <f t="shared" si="2"/>
        <v>1431.628787878788</v>
      </c>
      <c r="F32" s="48">
        <f t="shared" si="3"/>
        <v>1316.8989547038327</v>
      </c>
      <c r="G32" s="48">
        <f t="shared" si="4"/>
        <v>1211.3782051282051</v>
      </c>
      <c r="H32" s="48">
        <f t="shared" si="5"/>
        <v>1207.5079872204474</v>
      </c>
      <c r="I32" s="46">
        <f t="shared" si="6"/>
        <v>193.82051282051282</v>
      </c>
      <c r="J32" s="47">
        <f t="shared" si="7"/>
        <v>201.89636752136752</v>
      </c>
      <c r="K32" s="47">
        <f t="shared" si="8"/>
        <v>204.73997833152762</v>
      </c>
      <c r="L32" s="48">
        <f t="shared" si="9"/>
        <v>216.3423010875787</v>
      </c>
      <c r="M32" s="46">
        <f t="shared" si="10"/>
        <v>306.56756756756761</v>
      </c>
      <c r="N32" s="49">
        <f t="shared" si="11"/>
        <v>408.75675675675677</v>
      </c>
      <c r="O32" s="46">
        <f t="shared" si="12"/>
        <v>294.62337662337666</v>
      </c>
      <c r="P32" s="49">
        <f t="shared" si="13"/>
        <v>392.83116883116884</v>
      </c>
      <c r="Q32" s="46">
        <f t="shared" si="14"/>
        <v>290.84615384615381</v>
      </c>
      <c r="R32" s="49">
        <f t="shared" si="15"/>
        <v>387.79487179487177</v>
      </c>
      <c r="S32" s="50">
        <f t="shared" si="16"/>
        <v>258.52991452991449</v>
      </c>
    </row>
    <row r="33" spans="1:19" x14ac:dyDescent="0.35">
      <c r="A33" s="44">
        <v>27</v>
      </c>
      <c r="B33" s="45">
        <v>382950</v>
      </c>
      <c r="C33" s="88">
        <f t="shared" si="0"/>
        <v>31912.5</v>
      </c>
      <c r="D33" s="46">
        <f t="shared" si="1"/>
        <v>1467.2413793103449</v>
      </c>
      <c r="E33" s="47">
        <f t="shared" si="2"/>
        <v>1450.5681818181818</v>
      </c>
      <c r="F33" s="48">
        <f t="shared" si="3"/>
        <v>1334.3205574912893</v>
      </c>
      <c r="G33" s="48">
        <f t="shared" si="4"/>
        <v>1227.4038461538462</v>
      </c>
      <c r="H33" s="48">
        <f t="shared" si="5"/>
        <v>1223.4824281150159</v>
      </c>
      <c r="I33" s="46">
        <f t="shared" si="6"/>
        <v>196.38461538461539</v>
      </c>
      <c r="J33" s="47">
        <f t="shared" si="7"/>
        <v>204.56730769230768</v>
      </c>
      <c r="K33" s="47">
        <f t="shared" si="8"/>
        <v>207.44853737811485</v>
      </c>
      <c r="L33" s="48">
        <f t="shared" si="9"/>
        <v>219.2043503148254</v>
      </c>
      <c r="M33" s="46">
        <f t="shared" si="10"/>
        <v>310.62162162162167</v>
      </c>
      <c r="N33" s="49">
        <f t="shared" si="11"/>
        <v>414.16216216216219</v>
      </c>
      <c r="O33" s="46">
        <f t="shared" si="12"/>
        <v>298.51948051948057</v>
      </c>
      <c r="P33" s="49">
        <f t="shared" si="13"/>
        <v>398.02597402597405</v>
      </c>
      <c r="Q33" s="46">
        <f t="shared" si="14"/>
        <v>294.69230769230768</v>
      </c>
      <c r="R33" s="49">
        <f t="shared" si="15"/>
        <v>392.92307692307691</v>
      </c>
      <c r="S33" s="50">
        <f t="shared" si="16"/>
        <v>261.94871794871796</v>
      </c>
    </row>
    <row r="34" spans="1:19" x14ac:dyDescent="0.35">
      <c r="A34" s="44">
        <v>28</v>
      </c>
      <c r="B34" s="45">
        <v>388250</v>
      </c>
      <c r="C34" s="88">
        <f t="shared" si="0"/>
        <v>32354.166666666668</v>
      </c>
      <c r="D34" s="46">
        <f t="shared" si="1"/>
        <v>1487.5478927203064</v>
      </c>
      <c r="E34" s="47">
        <f t="shared" si="2"/>
        <v>1470.6439393939395</v>
      </c>
      <c r="F34" s="48">
        <f t="shared" si="3"/>
        <v>1352.787456445993</v>
      </c>
      <c r="G34" s="48">
        <f t="shared" si="4"/>
        <v>1244.3910256410256</v>
      </c>
      <c r="H34" s="48">
        <f t="shared" si="5"/>
        <v>1240.4153354632588</v>
      </c>
      <c r="I34" s="46">
        <f t="shared" si="6"/>
        <v>199.10256410256412</v>
      </c>
      <c r="J34" s="47">
        <f t="shared" si="7"/>
        <v>207.39850427350427</v>
      </c>
      <c r="K34" s="47">
        <f t="shared" si="8"/>
        <v>210.31960996749729</v>
      </c>
      <c r="L34" s="48">
        <f t="shared" si="9"/>
        <v>222.23812249570693</v>
      </c>
      <c r="M34" s="46">
        <f t="shared" si="10"/>
        <v>314.91891891891891</v>
      </c>
      <c r="N34" s="49">
        <f t="shared" si="11"/>
        <v>419.89189189189187</v>
      </c>
      <c r="O34" s="46">
        <f t="shared" si="12"/>
        <v>302.64935064935065</v>
      </c>
      <c r="P34" s="49">
        <f t="shared" si="13"/>
        <v>403.53246753246754</v>
      </c>
      <c r="Q34" s="46">
        <f t="shared" si="14"/>
        <v>298.76923076923077</v>
      </c>
      <c r="R34" s="49">
        <f t="shared" si="15"/>
        <v>398.35897435897436</v>
      </c>
      <c r="S34" s="50">
        <f t="shared" si="16"/>
        <v>265.5726495726496</v>
      </c>
    </row>
    <row r="35" spans="1:19" x14ac:dyDescent="0.35">
      <c r="A35" s="44">
        <v>29</v>
      </c>
      <c r="B35" s="45">
        <v>393750</v>
      </c>
      <c r="C35" s="88">
        <f t="shared" si="0"/>
        <v>32812.5</v>
      </c>
      <c r="D35" s="46">
        <f t="shared" si="1"/>
        <v>1508.6206896551723</v>
      </c>
      <c r="E35" s="47">
        <f t="shared" si="2"/>
        <v>1491.4772727272727</v>
      </c>
      <c r="F35" s="48">
        <f t="shared" si="3"/>
        <v>1371.9512195121952</v>
      </c>
      <c r="G35" s="48">
        <f t="shared" si="4"/>
        <v>1262.0192307692307</v>
      </c>
      <c r="H35" s="48">
        <f t="shared" si="5"/>
        <v>1257.9872204472842</v>
      </c>
      <c r="I35" s="46">
        <f t="shared" si="6"/>
        <v>201.92307692307693</v>
      </c>
      <c r="J35" s="47">
        <f t="shared" si="7"/>
        <v>210.33653846153845</v>
      </c>
      <c r="K35" s="47">
        <f t="shared" si="8"/>
        <v>213.29902491874324</v>
      </c>
      <c r="L35" s="48">
        <f t="shared" si="9"/>
        <v>225.3863766456783</v>
      </c>
      <c r="M35" s="46">
        <f t="shared" si="10"/>
        <v>319.37837837837833</v>
      </c>
      <c r="N35" s="49">
        <f t="shared" si="11"/>
        <v>425.83783783783781</v>
      </c>
      <c r="O35" s="46">
        <f t="shared" si="12"/>
        <v>306.93506493506493</v>
      </c>
      <c r="P35" s="49">
        <f t="shared" si="13"/>
        <v>409.24675324675326</v>
      </c>
      <c r="Q35" s="46">
        <f t="shared" si="14"/>
        <v>303</v>
      </c>
      <c r="R35" s="49">
        <f t="shared" si="15"/>
        <v>404</v>
      </c>
      <c r="S35" s="50">
        <f t="shared" si="16"/>
        <v>269.33333333333331</v>
      </c>
    </row>
    <row r="36" spans="1:19" ht="15" thickBot="1" x14ac:dyDescent="0.4">
      <c r="A36" s="75">
        <v>30</v>
      </c>
      <c r="B36" s="76">
        <v>399600</v>
      </c>
      <c r="C36" s="89">
        <f t="shared" si="0"/>
        <v>33300</v>
      </c>
      <c r="D36" s="77">
        <f t="shared" si="1"/>
        <v>1531.0344827586207</v>
      </c>
      <c r="E36" s="78">
        <f t="shared" si="2"/>
        <v>1513.6363636363637</v>
      </c>
      <c r="F36" s="79">
        <f t="shared" si="3"/>
        <v>1392.3344947735191</v>
      </c>
      <c r="G36" s="79">
        <f t="shared" si="4"/>
        <v>1280.7692307692307</v>
      </c>
      <c r="H36" s="79">
        <f t="shared" si="5"/>
        <v>1276.6773162939296</v>
      </c>
      <c r="I36" s="77">
        <f t="shared" si="6"/>
        <v>204.92307692307693</v>
      </c>
      <c r="J36" s="78">
        <f t="shared" si="7"/>
        <v>213.46153846153845</v>
      </c>
      <c r="K36" s="78">
        <f t="shared" si="8"/>
        <v>216.46803900325028</v>
      </c>
      <c r="L36" s="79">
        <f t="shared" si="9"/>
        <v>228.73497424155696</v>
      </c>
      <c r="M36" s="77">
        <f t="shared" si="10"/>
        <v>324.12162162162167</v>
      </c>
      <c r="N36" s="80">
        <f t="shared" si="11"/>
        <v>432.16216216216219</v>
      </c>
      <c r="O36" s="77">
        <f t="shared" si="12"/>
        <v>311.49350649350646</v>
      </c>
      <c r="P36" s="80">
        <f t="shared" si="13"/>
        <v>415.3246753246753</v>
      </c>
      <c r="Q36" s="77">
        <f t="shared" si="14"/>
        <v>307.5</v>
      </c>
      <c r="R36" s="80">
        <f t="shared" si="15"/>
        <v>410</v>
      </c>
      <c r="S36" s="81">
        <f t="shared" si="16"/>
        <v>273.33333333333331</v>
      </c>
    </row>
    <row r="37" spans="1:19" ht="15" thickTop="1" x14ac:dyDescent="0.35">
      <c r="A37" s="65">
        <v>31</v>
      </c>
      <c r="B37" s="66">
        <v>405400</v>
      </c>
      <c r="C37" s="90">
        <f t="shared" si="0"/>
        <v>33783.333333333336</v>
      </c>
      <c r="D37" s="67">
        <f t="shared" si="1"/>
        <v>1553.2567049808429</v>
      </c>
      <c r="E37" s="68">
        <f t="shared" si="2"/>
        <v>1535.6060606060605</v>
      </c>
      <c r="F37" s="69">
        <f t="shared" si="3"/>
        <v>1412.5435540069686</v>
      </c>
      <c r="G37" s="69">
        <f t="shared" si="4"/>
        <v>1299.3589743589744</v>
      </c>
      <c r="H37" s="69">
        <f t="shared" si="5"/>
        <v>1295.2076677316295</v>
      </c>
      <c r="I37" s="67">
        <f t="shared" si="6"/>
        <v>207.89743589743588</v>
      </c>
      <c r="J37" s="68">
        <f t="shared" si="7"/>
        <v>216.55982905982907</v>
      </c>
      <c r="K37" s="68">
        <f t="shared" si="8"/>
        <v>219.60996749729145</v>
      </c>
      <c r="L37" s="69">
        <f t="shared" si="9"/>
        <v>232.05495134516315</v>
      </c>
      <c r="M37" s="67">
        <f t="shared" si="10"/>
        <v>328.82432432432432</v>
      </c>
      <c r="N37" s="70">
        <f t="shared" si="11"/>
        <v>438.43243243243245</v>
      </c>
      <c r="O37" s="67">
        <f t="shared" si="12"/>
        <v>316.01298701298703</v>
      </c>
      <c r="P37" s="70">
        <f t="shared" si="13"/>
        <v>421.35064935064935</v>
      </c>
      <c r="Q37" s="67">
        <f t="shared" si="14"/>
        <v>311.96153846153845</v>
      </c>
      <c r="R37" s="70">
        <f t="shared" si="15"/>
        <v>415.94871794871796</v>
      </c>
      <c r="S37" s="71">
        <f t="shared" si="16"/>
        <v>277.29914529914532</v>
      </c>
    </row>
    <row r="38" spans="1:19" x14ac:dyDescent="0.35">
      <c r="A38" s="44">
        <v>32</v>
      </c>
      <c r="B38" s="45">
        <v>411800</v>
      </c>
      <c r="C38" s="88">
        <f t="shared" si="0"/>
        <v>34316.666666666664</v>
      </c>
      <c r="D38" s="46">
        <f t="shared" si="1"/>
        <v>1577.7777777777778</v>
      </c>
      <c r="E38" s="47">
        <f t="shared" si="2"/>
        <v>1559.8484848484848</v>
      </c>
      <c r="F38" s="48">
        <f t="shared" si="3"/>
        <v>1434.8432055749129</v>
      </c>
      <c r="G38" s="48">
        <f t="shared" si="4"/>
        <v>1319.8717948717949</v>
      </c>
      <c r="H38" s="48">
        <f t="shared" si="5"/>
        <v>1315.6549520766773</v>
      </c>
      <c r="I38" s="46">
        <f t="shared" si="6"/>
        <v>211.17948717948718</v>
      </c>
      <c r="J38" s="47">
        <f t="shared" si="7"/>
        <v>219.97863247863248</v>
      </c>
      <c r="K38" s="47">
        <f t="shared" si="8"/>
        <v>223.07692307692307</v>
      </c>
      <c r="L38" s="48">
        <f t="shared" si="9"/>
        <v>235.71837435603894</v>
      </c>
      <c r="M38" s="46">
        <f t="shared" si="10"/>
        <v>334.01351351351354</v>
      </c>
      <c r="N38" s="49">
        <f t="shared" si="11"/>
        <v>445.35135135135135</v>
      </c>
      <c r="O38" s="46">
        <f t="shared" si="12"/>
        <v>321</v>
      </c>
      <c r="P38" s="49">
        <f t="shared" si="13"/>
        <v>428</v>
      </c>
      <c r="Q38" s="46">
        <f t="shared" si="14"/>
        <v>316.88461538461536</v>
      </c>
      <c r="R38" s="49">
        <f t="shared" si="15"/>
        <v>422.5128205128205</v>
      </c>
      <c r="S38" s="50">
        <f t="shared" si="16"/>
        <v>281.67521367521368</v>
      </c>
    </row>
    <row r="39" spans="1:19" x14ac:dyDescent="0.35">
      <c r="A39" s="44">
        <v>33</v>
      </c>
      <c r="B39" s="45">
        <v>418400</v>
      </c>
      <c r="C39" s="88">
        <f t="shared" si="0"/>
        <v>34866.666666666664</v>
      </c>
      <c r="D39" s="46">
        <f t="shared" si="1"/>
        <v>1603.0651340996169</v>
      </c>
      <c r="E39" s="47">
        <f t="shared" si="2"/>
        <v>1584.8484848484848</v>
      </c>
      <c r="F39" s="48">
        <f t="shared" si="3"/>
        <v>1457.8397212543555</v>
      </c>
      <c r="G39" s="48">
        <f t="shared" si="4"/>
        <v>1341.0256410256411</v>
      </c>
      <c r="H39" s="48">
        <f t="shared" si="5"/>
        <v>1336.7412140575079</v>
      </c>
      <c r="I39" s="46">
        <f t="shared" si="6"/>
        <v>214.56410256410257</v>
      </c>
      <c r="J39" s="47">
        <f t="shared" si="7"/>
        <v>223.5042735042735</v>
      </c>
      <c r="K39" s="47">
        <f t="shared" si="8"/>
        <v>226.6522210184182</v>
      </c>
      <c r="L39" s="48">
        <f t="shared" si="9"/>
        <v>239.49627933600459</v>
      </c>
      <c r="M39" s="46">
        <f t="shared" si="10"/>
        <v>339.3648648648649</v>
      </c>
      <c r="N39" s="49">
        <f t="shared" si="11"/>
        <v>452.48648648648651</v>
      </c>
      <c r="O39" s="46">
        <f t="shared" si="12"/>
        <v>326.14285714285711</v>
      </c>
      <c r="P39" s="49">
        <f t="shared" si="13"/>
        <v>434.85714285714283</v>
      </c>
      <c r="Q39" s="46">
        <f t="shared" si="14"/>
        <v>321.96153846153845</v>
      </c>
      <c r="R39" s="49">
        <f t="shared" si="15"/>
        <v>429.28205128205127</v>
      </c>
      <c r="S39" s="50">
        <f t="shared" si="16"/>
        <v>286.18803418803418</v>
      </c>
    </row>
    <row r="40" spans="1:19" x14ac:dyDescent="0.35">
      <c r="A40" s="44">
        <v>34</v>
      </c>
      <c r="B40" s="45">
        <v>425400</v>
      </c>
      <c r="C40" s="88">
        <f t="shared" si="0"/>
        <v>35450</v>
      </c>
      <c r="D40" s="46">
        <f t="shared" si="1"/>
        <v>1629.8850574712644</v>
      </c>
      <c r="E40" s="47">
        <f t="shared" si="2"/>
        <v>1611.3636363636363</v>
      </c>
      <c r="F40" s="48">
        <f t="shared" si="3"/>
        <v>1482.2299651567944</v>
      </c>
      <c r="G40" s="48">
        <f t="shared" si="4"/>
        <v>1363.4615384615386</v>
      </c>
      <c r="H40" s="48">
        <f t="shared" si="5"/>
        <v>1359.1054313099041</v>
      </c>
      <c r="I40" s="46">
        <f t="shared" si="6"/>
        <v>218.15384615384616</v>
      </c>
      <c r="J40" s="47">
        <f t="shared" si="7"/>
        <v>227.24358974358975</v>
      </c>
      <c r="K40" s="47">
        <f t="shared" si="8"/>
        <v>230.4442036836403</v>
      </c>
      <c r="L40" s="48">
        <f t="shared" si="9"/>
        <v>243.50314825414998</v>
      </c>
      <c r="M40" s="46">
        <f t="shared" si="10"/>
        <v>345.04054054054052</v>
      </c>
      <c r="N40" s="49">
        <f t="shared" si="11"/>
        <v>460.05405405405406</v>
      </c>
      <c r="O40" s="46">
        <f t="shared" si="12"/>
        <v>331.59740259740261</v>
      </c>
      <c r="P40" s="49">
        <f t="shared" si="13"/>
        <v>442.12987012987014</v>
      </c>
      <c r="Q40" s="46">
        <f t="shared" si="14"/>
        <v>327.34615384615381</v>
      </c>
      <c r="R40" s="49">
        <f t="shared" si="15"/>
        <v>436.46153846153845</v>
      </c>
      <c r="S40" s="50">
        <f t="shared" si="16"/>
        <v>290.97435897435895</v>
      </c>
    </row>
    <row r="41" spans="1:19" x14ac:dyDescent="0.35">
      <c r="A41" s="44">
        <v>35</v>
      </c>
      <c r="B41" s="45">
        <v>432500</v>
      </c>
      <c r="C41" s="88">
        <f t="shared" si="0"/>
        <v>36041.666666666664</v>
      </c>
      <c r="D41" s="46">
        <f t="shared" si="1"/>
        <v>1657.0881226053639</v>
      </c>
      <c r="E41" s="47">
        <f t="shared" si="2"/>
        <v>1638.2575757575758</v>
      </c>
      <c r="F41" s="48">
        <f t="shared" si="3"/>
        <v>1506.9686411149826</v>
      </c>
      <c r="G41" s="48">
        <f t="shared" si="4"/>
        <v>1386.2179487179487</v>
      </c>
      <c r="H41" s="48">
        <f t="shared" si="5"/>
        <v>1381.7891373801917</v>
      </c>
      <c r="I41" s="46">
        <f t="shared" si="6"/>
        <v>221.7948717948718</v>
      </c>
      <c r="J41" s="47">
        <f t="shared" si="7"/>
        <v>231.0363247863248</v>
      </c>
      <c r="K41" s="47">
        <f t="shared" si="8"/>
        <v>234.29035752979414</v>
      </c>
      <c r="L41" s="48">
        <f t="shared" si="9"/>
        <v>247.5672581568403</v>
      </c>
      <c r="M41" s="46">
        <f t="shared" si="10"/>
        <v>350.79729729729729</v>
      </c>
      <c r="N41" s="49">
        <f t="shared" si="11"/>
        <v>467.72972972972974</v>
      </c>
      <c r="O41" s="46">
        <f t="shared" si="12"/>
        <v>337.12987012987014</v>
      </c>
      <c r="P41" s="49">
        <f t="shared" si="13"/>
        <v>449.50649350649348</v>
      </c>
      <c r="Q41" s="46">
        <f t="shared" si="14"/>
        <v>332.80769230769226</v>
      </c>
      <c r="R41" s="49">
        <f t="shared" si="15"/>
        <v>443.74358974358972</v>
      </c>
      <c r="S41" s="50">
        <f t="shared" si="16"/>
        <v>295.82905982905982</v>
      </c>
    </row>
    <row r="42" spans="1:19" x14ac:dyDescent="0.35">
      <c r="A42" s="44">
        <v>36</v>
      </c>
      <c r="B42" s="45">
        <v>439900</v>
      </c>
      <c r="C42" s="88">
        <f t="shared" si="0"/>
        <v>36658.333333333336</v>
      </c>
      <c r="D42" s="46">
        <f t="shared" si="1"/>
        <v>1685.4406130268198</v>
      </c>
      <c r="E42" s="47">
        <f t="shared" si="2"/>
        <v>1666.2878787878788</v>
      </c>
      <c r="F42" s="48">
        <f t="shared" si="3"/>
        <v>1532.7526132404182</v>
      </c>
      <c r="G42" s="48">
        <f t="shared" si="4"/>
        <v>1409.9358974358975</v>
      </c>
      <c r="H42" s="48">
        <f t="shared" si="5"/>
        <v>1405.4313099041533</v>
      </c>
      <c r="I42" s="46">
        <f t="shared" si="6"/>
        <v>225.58974358974359</v>
      </c>
      <c r="J42" s="47">
        <f t="shared" si="7"/>
        <v>234.98931623931625</v>
      </c>
      <c r="K42" s="47">
        <f t="shared" si="8"/>
        <v>238.29902491874324</v>
      </c>
      <c r="L42" s="48">
        <f t="shared" si="9"/>
        <v>251.80309101316541</v>
      </c>
      <c r="M42" s="46">
        <f t="shared" si="10"/>
        <v>356.79729729729729</v>
      </c>
      <c r="N42" s="49">
        <f t="shared" si="11"/>
        <v>475.72972972972974</v>
      </c>
      <c r="O42" s="46">
        <f t="shared" si="12"/>
        <v>342.89610389610391</v>
      </c>
      <c r="P42" s="49">
        <f t="shared" si="13"/>
        <v>457.19480519480521</v>
      </c>
      <c r="Q42" s="46">
        <f t="shared" si="14"/>
        <v>338.5</v>
      </c>
      <c r="R42" s="49">
        <f t="shared" si="15"/>
        <v>451.33333333333331</v>
      </c>
      <c r="S42" s="50">
        <f t="shared" si="16"/>
        <v>300.88888888888886</v>
      </c>
    </row>
    <row r="43" spans="1:19" x14ac:dyDescent="0.35">
      <c r="A43" s="44">
        <v>37</v>
      </c>
      <c r="B43" s="45">
        <v>448300</v>
      </c>
      <c r="C43" s="88">
        <f t="shared" si="0"/>
        <v>37358.333333333336</v>
      </c>
      <c r="D43" s="46">
        <f t="shared" si="1"/>
        <v>1717.6245210727968</v>
      </c>
      <c r="E43" s="47">
        <f t="shared" si="2"/>
        <v>1698.1060606060605</v>
      </c>
      <c r="F43" s="48">
        <f t="shared" si="3"/>
        <v>1562.020905923345</v>
      </c>
      <c r="G43" s="48">
        <f t="shared" si="4"/>
        <v>1436.8589743589744</v>
      </c>
      <c r="H43" s="48">
        <f t="shared" si="5"/>
        <v>1432.2683706070288</v>
      </c>
      <c r="I43" s="46">
        <f t="shared" si="6"/>
        <v>229.89743589743588</v>
      </c>
      <c r="J43" s="47">
        <f t="shared" si="7"/>
        <v>239.47649572649573</v>
      </c>
      <c r="K43" s="47">
        <f t="shared" si="8"/>
        <v>242.84940411700975</v>
      </c>
      <c r="L43" s="48">
        <f t="shared" si="9"/>
        <v>256.61133371493992</v>
      </c>
      <c r="M43" s="46">
        <f t="shared" si="10"/>
        <v>363.60810810810813</v>
      </c>
      <c r="N43" s="49">
        <f t="shared" si="11"/>
        <v>484.81081081081084</v>
      </c>
      <c r="O43" s="46">
        <f t="shared" si="12"/>
        <v>349.44155844155841</v>
      </c>
      <c r="P43" s="49">
        <f t="shared" si="13"/>
        <v>465.9220779220779</v>
      </c>
      <c r="Q43" s="46">
        <f t="shared" si="14"/>
        <v>344.96153846153845</v>
      </c>
      <c r="R43" s="49">
        <f t="shared" si="15"/>
        <v>459.94871794871796</v>
      </c>
      <c r="S43" s="50">
        <f t="shared" si="16"/>
        <v>306.63247863247864</v>
      </c>
    </row>
    <row r="44" spans="1:19" x14ac:dyDescent="0.35">
      <c r="A44" s="44">
        <v>38</v>
      </c>
      <c r="B44" s="45">
        <v>455800</v>
      </c>
      <c r="C44" s="88">
        <f t="shared" si="0"/>
        <v>37983.333333333336</v>
      </c>
      <c r="D44" s="46">
        <f t="shared" si="1"/>
        <v>1746.360153256705</v>
      </c>
      <c r="E44" s="47">
        <f t="shared" si="2"/>
        <v>1726.5151515151515</v>
      </c>
      <c r="F44" s="48">
        <f t="shared" si="3"/>
        <v>1588.1533101045295</v>
      </c>
      <c r="G44" s="48">
        <f t="shared" si="4"/>
        <v>1460.8974358974358</v>
      </c>
      <c r="H44" s="48">
        <f t="shared" si="5"/>
        <v>1456.2300319488818</v>
      </c>
      <c r="I44" s="46">
        <f t="shared" si="6"/>
        <v>233.74358974358975</v>
      </c>
      <c r="J44" s="47">
        <f t="shared" si="7"/>
        <v>243.48290598290598</v>
      </c>
      <c r="K44" s="47">
        <f t="shared" si="8"/>
        <v>246.91224268689058</v>
      </c>
      <c r="L44" s="48">
        <f t="shared" si="9"/>
        <v>260.90440755580994</v>
      </c>
      <c r="M44" s="46">
        <f t="shared" si="10"/>
        <v>369.68918918918916</v>
      </c>
      <c r="N44" s="49">
        <f t="shared" si="11"/>
        <v>492.91891891891891</v>
      </c>
      <c r="O44" s="46">
        <f t="shared" si="12"/>
        <v>355.28571428571428</v>
      </c>
      <c r="P44" s="49">
        <f t="shared" si="13"/>
        <v>473.71428571428572</v>
      </c>
      <c r="Q44" s="46">
        <f t="shared" si="14"/>
        <v>350.73076923076923</v>
      </c>
      <c r="R44" s="49">
        <f t="shared" si="15"/>
        <v>467.64102564102564</v>
      </c>
      <c r="S44" s="50">
        <f t="shared" si="16"/>
        <v>311.76068376068378</v>
      </c>
    </row>
    <row r="45" spans="1:19" x14ac:dyDescent="0.35">
      <c r="A45" s="44">
        <v>39</v>
      </c>
      <c r="B45" s="45">
        <v>463700</v>
      </c>
      <c r="C45" s="88">
        <f t="shared" si="0"/>
        <v>38641.666666666664</v>
      </c>
      <c r="D45" s="46">
        <f t="shared" si="1"/>
        <v>1776.6283524904215</v>
      </c>
      <c r="E45" s="47">
        <f t="shared" si="2"/>
        <v>1756.439393939394</v>
      </c>
      <c r="F45" s="48">
        <f t="shared" si="3"/>
        <v>1615.6794425087107</v>
      </c>
      <c r="G45" s="48">
        <f t="shared" si="4"/>
        <v>1486.2179487179487</v>
      </c>
      <c r="H45" s="48">
        <f t="shared" si="5"/>
        <v>1481.4696485623003</v>
      </c>
      <c r="I45" s="46">
        <f t="shared" si="6"/>
        <v>237.7948717948718</v>
      </c>
      <c r="J45" s="47">
        <f t="shared" si="7"/>
        <v>247.70299145299145</v>
      </c>
      <c r="K45" s="47">
        <f t="shared" si="8"/>
        <v>251.19176598049839</v>
      </c>
      <c r="L45" s="48">
        <f t="shared" si="9"/>
        <v>265.42644533485975</v>
      </c>
      <c r="M45" s="46">
        <f t="shared" si="10"/>
        <v>376.09459459459458</v>
      </c>
      <c r="N45" s="49">
        <f t="shared" si="11"/>
        <v>501.45945945945948</v>
      </c>
      <c r="O45" s="46">
        <f t="shared" si="12"/>
        <v>361.44155844155841</v>
      </c>
      <c r="P45" s="49">
        <f t="shared" si="13"/>
        <v>481.9220779220779</v>
      </c>
      <c r="Q45" s="46">
        <f t="shared" si="14"/>
        <v>356.80769230769226</v>
      </c>
      <c r="R45" s="49">
        <f t="shared" si="15"/>
        <v>475.74358974358972</v>
      </c>
      <c r="S45" s="50">
        <f t="shared" si="16"/>
        <v>317.16239316239313</v>
      </c>
    </row>
    <row r="46" spans="1:19" ht="15" thickBot="1" x14ac:dyDescent="0.4">
      <c r="A46" s="75">
        <v>40</v>
      </c>
      <c r="B46" s="76">
        <v>472200</v>
      </c>
      <c r="C46" s="89">
        <f t="shared" si="0"/>
        <v>39350</v>
      </c>
      <c r="D46" s="77">
        <f t="shared" si="1"/>
        <v>1809.1954022988505</v>
      </c>
      <c r="E46" s="78">
        <f t="shared" si="2"/>
        <v>1788.6363636363637</v>
      </c>
      <c r="F46" s="79">
        <f t="shared" si="3"/>
        <v>1645.2961672473868</v>
      </c>
      <c r="G46" s="79">
        <f t="shared" si="4"/>
        <v>1513.4615384615386</v>
      </c>
      <c r="H46" s="79">
        <f t="shared" si="5"/>
        <v>1508.626198083067</v>
      </c>
      <c r="I46" s="77">
        <f t="shared" si="6"/>
        <v>242.15384615384616</v>
      </c>
      <c r="J46" s="78">
        <f t="shared" si="7"/>
        <v>252.24358974358975</v>
      </c>
      <c r="K46" s="78">
        <f t="shared" si="8"/>
        <v>255.79631635969665</v>
      </c>
      <c r="L46" s="79">
        <f t="shared" si="9"/>
        <v>270.29192902117916</v>
      </c>
      <c r="M46" s="77">
        <f t="shared" si="10"/>
        <v>382.98648648648646</v>
      </c>
      <c r="N46" s="80">
        <f t="shared" si="11"/>
        <v>510.64864864864865</v>
      </c>
      <c r="O46" s="77">
        <f t="shared" si="12"/>
        <v>368.06493506493507</v>
      </c>
      <c r="P46" s="80">
        <f t="shared" si="13"/>
        <v>490.75324675324674</v>
      </c>
      <c r="Q46" s="77">
        <f t="shared" si="14"/>
        <v>363.34615384615381</v>
      </c>
      <c r="R46" s="80">
        <f t="shared" si="15"/>
        <v>484.46153846153845</v>
      </c>
      <c r="S46" s="81">
        <f t="shared" si="16"/>
        <v>322.97435897435895</v>
      </c>
    </row>
    <row r="47" spans="1:19" ht="15" thickTop="1" x14ac:dyDescent="0.35">
      <c r="A47" s="65">
        <v>41</v>
      </c>
      <c r="B47" s="66">
        <v>480200</v>
      </c>
      <c r="C47" s="90">
        <f t="shared" si="0"/>
        <v>40016.666666666664</v>
      </c>
      <c r="D47" s="67">
        <f t="shared" si="1"/>
        <v>1839.8467432950192</v>
      </c>
      <c r="E47" s="68">
        <f t="shared" si="2"/>
        <v>1818.939393939394</v>
      </c>
      <c r="F47" s="69">
        <f t="shared" si="3"/>
        <v>1673.1707317073171</v>
      </c>
      <c r="G47" s="69">
        <f t="shared" si="4"/>
        <v>1539.1025641025642</v>
      </c>
      <c r="H47" s="69">
        <f t="shared" si="5"/>
        <v>1534.185303514377</v>
      </c>
      <c r="I47" s="67">
        <f t="shared" si="6"/>
        <v>246.25641025641025</v>
      </c>
      <c r="J47" s="68">
        <f t="shared" si="7"/>
        <v>256.517094017094</v>
      </c>
      <c r="K47" s="68">
        <f t="shared" si="8"/>
        <v>260.1300108342362</v>
      </c>
      <c r="L47" s="69">
        <f t="shared" si="9"/>
        <v>274.8712077847739</v>
      </c>
      <c r="M47" s="67">
        <f t="shared" si="10"/>
        <v>389.47297297297297</v>
      </c>
      <c r="N47" s="70">
        <f t="shared" si="11"/>
        <v>519.29729729729729</v>
      </c>
      <c r="O47" s="67">
        <f t="shared" si="12"/>
        <v>374.2987012987013</v>
      </c>
      <c r="P47" s="70">
        <f t="shared" si="13"/>
        <v>499.06493506493507</v>
      </c>
      <c r="Q47" s="67">
        <f t="shared" si="14"/>
        <v>369.5</v>
      </c>
      <c r="R47" s="70">
        <f t="shared" si="15"/>
        <v>492.66666666666669</v>
      </c>
      <c r="S47" s="71">
        <f t="shared" si="16"/>
        <v>328.44444444444446</v>
      </c>
    </row>
    <row r="48" spans="1:19" x14ac:dyDescent="0.35">
      <c r="A48" s="44">
        <v>42</v>
      </c>
      <c r="B48" s="45">
        <v>489100</v>
      </c>
      <c r="C48" s="88">
        <f t="shared" si="0"/>
        <v>40758.333333333336</v>
      </c>
      <c r="D48" s="46">
        <f t="shared" si="1"/>
        <v>1873.9463601532566</v>
      </c>
      <c r="E48" s="47">
        <f t="shared" si="2"/>
        <v>1852.6515151515152</v>
      </c>
      <c r="F48" s="48">
        <f t="shared" si="3"/>
        <v>1704.1811846689895</v>
      </c>
      <c r="G48" s="48">
        <f t="shared" si="4"/>
        <v>1567.6282051282051</v>
      </c>
      <c r="H48" s="48">
        <f t="shared" si="5"/>
        <v>1562.6198083067093</v>
      </c>
      <c r="I48" s="46">
        <f t="shared" si="6"/>
        <v>250.82051282051282</v>
      </c>
      <c r="J48" s="47">
        <f t="shared" si="7"/>
        <v>261.27136752136749</v>
      </c>
      <c r="K48" s="47">
        <f t="shared" si="8"/>
        <v>264.95124593716145</v>
      </c>
      <c r="L48" s="48">
        <f t="shared" si="9"/>
        <v>279.96565540927304</v>
      </c>
      <c r="M48" s="46">
        <f t="shared" si="10"/>
        <v>396.68918918918922</v>
      </c>
      <c r="N48" s="49">
        <f t="shared" si="11"/>
        <v>528.91891891891896</v>
      </c>
      <c r="O48" s="46">
        <f t="shared" si="12"/>
        <v>381.23376623376623</v>
      </c>
      <c r="P48" s="49">
        <f t="shared" si="13"/>
        <v>508.31168831168833</v>
      </c>
      <c r="Q48" s="46">
        <f t="shared" si="14"/>
        <v>376.34615384615381</v>
      </c>
      <c r="R48" s="49">
        <f t="shared" si="15"/>
        <v>501.79487179487177</v>
      </c>
      <c r="S48" s="50">
        <f t="shared" si="16"/>
        <v>334.52991452991449</v>
      </c>
    </row>
    <row r="49" spans="1:26" x14ac:dyDescent="0.35">
      <c r="A49" s="44">
        <v>43</v>
      </c>
      <c r="B49" s="45">
        <v>498100</v>
      </c>
      <c r="C49" s="88">
        <f t="shared" si="0"/>
        <v>41508.333333333336</v>
      </c>
      <c r="D49" s="46">
        <f t="shared" si="1"/>
        <v>1908.4291187739464</v>
      </c>
      <c r="E49" s="47">
        <f t="shared" si="2"/>
        <v>1886.7424242424242</v>
      </c>
      <c r="F49" s="48">
        <f t="shared" si="3"/>
        <v>1735.5400696864112</v>
      </c>
      <c r="G49" s="48">
        <f t="shared" si="4"/>
        <v>1596.4743589743589</v>
      </c>
      <c r="H49" s="48">
        <f t="shared" si="5"/>
        <v>1591.373801916933</v>
      </c>
      <c r="I49" s="46">
        <f t="shared" si="6"/>
        <v>255.43589743589743</v>
      </c>
      <c r="J49" s="47">
        <f t="shared" si="7"/>
        <v>266.07905982905982</v>
      </c>
      <c r="K49" s="47">
        <f t="shared" si="8"/>
        <v>269.82665222101843</v>
      </c>
      <c r="L49" s="48">
        <f t="shared" si="9"/>
        <v>285.11734401831711</v>
      </c>
      <c r="M49" s="46">
        <f t="shared" si="10"/>
        <v>403.98648648648646</v>
      </c>
      <c r="N49" s="49">
        <f t="shared" si="11"/>
        <v>538.64864864864865</v>
      </c>
      <c r="O49" s="46">
        <f t="shared" si="12"/>
        <v>388.24675324675326</v>
      </c>
      <c r="P49" s="49">
        <f t="shared" si="13"/>
        <v>517.66233766233768</v>
      </c>
      <c r="Q49" s="46">
        <f t="shared" si="14"/>
        <v>383.26923076923077</v>
      </c>
      <c r="R49" s="49">
        <f t="shared" si="15"/>
        <v>511.02564102564105</v>
      </c>
      <c r="S49" s="50">
        <f t="shared" si="16"/>
        <v>340.68376068376068</v>
      </c>
    </row>
    <row r="50" spans="1:26" x14ac:dyDescent="0.35">
      <c r="A50" s="44">
        <v>44</v>
      </c>
      <c r="B50" s="45">
        <v>506500</v>
      </c>
      <c r="C50" s="88">
        <f t="shared" si="0"/>
        <v>42208.333333333336</v>
      </c>
      <c r="D50" s="46">
        <f t="shared" si="1"/>
        <v>1940.6130268199233</v>
      </c>
      <c r="E50" s="47">
        <f t="shared" si="2"/>
        <v>1918.560606060606</v>
      </c>
      <c r="F50" s="48">
        <f t="shared" si="3"/>
        <v>1764.8083623693381</v>
      </c>
      <c r="G50" s="48">
        <f t="shared" si="4"/>
        <v>1623.3974358974358</v>
      </c>
      <c r="H50" s="48">
        <f t="shared" si="5"/>
        <v>1618.2108626198083</v>
      </c>
      <c r="I50" s="46">
        <f t="shared" si="6"/>
        <v>259.74358974358972</v>
      </c>
      <c r="J50" s="47">
        <f t="shared" si="7"/>
        <v>270.56623931623932</v>
      </c>
      <c r="K50" s="47">
        <f t="shared" si="8"/>
        <v>274.37703141928495</v>
      </c>
      <c r="L50" s="48">
        <f t="shared" si="9"/>
        <v>289.92558672009159</v>
      </c>
      <c r="M50" s="46">
        <f t="shared" si="10"/>
        <v>410.79729729729729</v>
      </c>
      <c r="N50" s="49">
        <f t="shared" si="11"/>
        <v>547.72972972972968</v>
      </c>
      <c r="O50" s="46">
        <f t="shared" si="12"/>
        <v>394.79220779220782</v>
      </c>
      <c r="P50" s="49">
        <f t="shared" si="13"/>
        <v>526.38961038961043</v>
      </c>
      <c r="Q50" s="46">
        <f t="shared" si="14"/>
        <v>389.73076923076923</v>
      </c>
      <c r="R50" s="49">
        <f t="shared" si="15"/>
        <v>519.64102564102564</v>
      </c>
      <c r="S50" s="50">
        <f t="shared" si="16"/>
        <v>346.4273504273504</v>
      </c>
    </row>
    <row r="51" spans="1:26" x14ac:dyDescent="0.35">
      <c r="A51" s="44">
        <v>45</v>
      </c>
      <c r="B51" s="45">
        <v>516400</v>
      </c>
      <c r="C51" s="88">
        <f t="shared" si="0"/>
        <v>43033.333333333336</v>
      </c>
      <c r="D51" s="46">
        <f t="shared" si="1"/>
        <v>1978.5440613026819</v>
      </c>
      <c r="E51" s="47">
        <f t="shared" si="2"/>
        <v>1956.060606060606</v>
      </c>
      <c r="F51" s="48">
        <f t="shared" si="3"/>
        <v>1799.3031358885016</v>
      </c>
      <c r="G51" s="48">
        <f t="shared" si="4"/>
        <v>1655.1282051282051</v>
      </c>
      <c r="H51" s="48">
        <f t="shared" si="5"/>
        <v>1649.8402555910543</v>
      </c>
      <c r="I51" s="46">
        <f t="shared" si="6"/>
        <v>264.82051282051282</v>
      </c>
      <c r="J51" s="47">
        <f t="shared" si="7"/>
        <v>275.85470085470087</v>
      </c>
      <c r="K51" s="47">
        <f t="shared" si="8"/>
        <v>279.73997833152765</v>
      </c>
      <c r="L51" s="48">
        <f t="shared" si="9"/>
        <v>295.59244419004006</v>
      </c>
      <c r="M51" s="46">
        <f t="shared" si="10"/>
        <v>418.82432432432427</v>
      </c>
      <c r="N51" s="49">
        <f t="shared" si="11"/>
        <v>558.43243243243239</v>
      </c>
      <c r="O51" s="46">
        <f t="shared" si="12"/>
        <v>402.50649350649348</v>
      </c>
      <c r="P51" s="49">
        <f t="shared" si="13"/>
        <v>536.67532467532465</v>
      </c>
      <c r="Q51" s="46">
        <f t="shared" si="14"/>
        <v>397.34615384615387</v>
      </c>
      <c r="R51" s="49">
        <f t="shared" si="15"/>
        <v>529.79487179487182</v>
      </c>
      <c r="S51" s="50">
        <f t="shared" si="16"/>
        <v>353.19658119658123</v>
      </c>
    </row>
    <row r="52" spans="1:26" x14ac:dyDescent="0.35">
      <c r="A52" s="44">
        <v>46</v>
      </c>
      <c r="B52" s="45">
        <v>526700</v>
      </c>
      <c r="C52" s="88">
        <f t="shared" si="0"/>
        <v>43891.666666666664</v>
      </c>
      <c r="D52" s="46">
        <f t="shared" si="1"/>
        <v>2018.007662835249</v>
      </c>
      <c r="E52" s="47">
        <f t="shared" si="2"/>
        <v>1995.0757575757575</v>
      </c>
      <c r="F52" s="48">
        <f t="shared" si="3"/>
        <v>1835.1916376306619</v>
      </c>
      <c r="G52" s="48">
        <f t="shared" si="4"/>
        <v>1688.1410256410256</v>
      </c>
      <c r="H52" s="48">
        <f t="shared" si="5"/>
        <v>1682.7476038338659</v>
      </c>
      <c r="I52" s="46">
        <f t="shared" si="6"/>
        <v>270.10256410256409</v>
      </c>
      <c r="J52" s="47">
        <f t="shared" si="7"/>
        <v>281.35683760683759</v>
      </c>
      <c r="K52" s="47">
        <f t="shared" si="8"/>
        <v>285.31960996749729</v>
      </c>
      <c r="L52" s="48">
        <f t="shared" si="9"/>
        <v>301.48826559816831</v>
      </c>
      <c r="M52" s="46">
        <f t="shared" si="10"/>
        <v>427.17567567567573</v>
      </c>
      <c r="N52" s="49">
        <f t="shared" si="11"/>
        <v>569.56756756756761</v>
      </c>
      <c r="O52" s="46">
        <f t="shared" si="12"/>
        <v>410.53246753246754</v>
      </c>
      <c r="P52" s="49">
        <f t="shared" si="13"/>
        <v>547.37662337662334</v>
      </c>
      <c r="Q52" s="46">
        <f t="shared" si="14"/>
        <v>405.26923076923077</v>
      </c>
      <c r="R52" s="49">
        <f t="shared" si="15"/>
        <v>540.35897435897436</v>
      </c>
      <c r="S52" s="50">
        <f t="shared" si="16"/>
        <v>360.23931623931622</v>
      </c>
    </row>
    <row r="53" spans="1:26" s="56" customFormat="1" x14ac:dyDescent="0.35">
      <c r="A53" s="44">
        <v>47</v>
      </c>
      <c r="B53" s="45">
        <v>537000</v>
      </c>
      <c r="C53" s="88">
        <f t="shared" si="0"/>
        <v>44750</v>
      </c>
      <c r="D53" s="51">
        <f t="shared" si="1"/>
        <v>2057.4712643678163</v>
      </c>
      <c r="E53" s="52">
        <f t="shared" si="2"/>
        <v>2034.090909090909</v>
      </c>
      <c r="F53" s="53">
        <f t="shared" si="3"/>
        <v>1871.0801393728223</v>
      </c>
      <c r="G53" s="53">
        <f t="shared" si="4"/>
        <v>1721.1538461538462</v>
      </c>
      <c r="H53" s="53">
        <f t="shared" si="5"/>
        <v>1715.6549520766773</v>
      </c>
      <c r="I53" s="51">
        <f t="shared" si="6"/>
        <v>275.38461538461536</v>
      </c>
      <c r="J53" s="52">
        <f t="shared" si="7"/>
        <v>286.85897435897436</v>
      </c>
      <c r="K53" s="52">
        <f t="shared" si="8"/>
        <v>290.89924160346698</v>
      </c>
      <c r="L53" s="53">
        <f t="shared" si="9"/>
        <v>307.38408700629651</v>
      </c>
      <c r="M53" s="51">
        <f t="shared" si="10"/>
        <v>435.52702702702703</v>
      </c>
      <c r="N53" s="54">
        <f t="shared" si="11"/>
        <v>580.70270270270271</v>
      </c>
      <c r="O53" s="51">
        <f t="shared" si="12"/>
        <v>418.55844155844153</v>
      </c>
      <c r="P53" s="54">
        <f t="shared" si="13"/>
        <v>558.07792207792204</v>
      </c>
      <c r="Q53" s="51">
        <f t="shared" si="14"/>
        <v>413.19230769230768</v>
      </c>
      <c r="R53" s="54">
        <f t="shared" si="15"/>
        <v>550.92307692307691</v>
      </c>
      <c r="S53" s="55">
        <f t="shared" si="16"/>
        <v>367.28205128205127</v>
      </c>
      <c r="U53"/>
      <c r="V53"/>
      <c r="W53"/>
      <c r="X53"/>
      <c r="Y53"/>
      <c r="Z53"/>
    </row>
    <row r="54" spans="1:26" x14ac:dyDescent="0.35">
      <c r="A54" s="44">
        <v>48</v>
      </c>
      <c r="B54" s="45">
        <v>547300</v>
      </c>
      <c r="C54" s="88">
        <f t="shared" si="0"/>
        <v>45608.333333333336</v>
      </c>
      <c r="D54" s="46">
        <f t="shared" si="1"/>
        <v>2096.9348659003831</v>
      </c>
      <c r="E54" s="47">
        <f t="shared" si="2"/>
        <v>2073.1060606060605</v>
      </c>
      <c r="F54" s="48">
        <f t="shared" si="3"/>
        <v>1906.9686411149826</v>
      </c>
      <c r="G54" s="48">
        <f t="shared" si="4"/>
        <v>1754.1666666666667</v>
      </c>
      <c r="H54" s="48">
        <f t="shared" si="5"/>
        <v>1748.5623003194887</v>
      </c>
      <c r="I54" s="46">
        <f t="shared" si="6"/>
        <v>280.66666666666669</v>
      </c>
      <c r="J54" s="47">
        <f t="shared" si="7"/>
        <v>292.36111111111109</v>
      </c>
      <c r="K54" s="47">
        <f t="shared" si="8"/>
        <v>296.47887323943661</v>
      </c>
      <c r="L54" s="48">
        <f t="shared" si="9"/>
        <v>313.27990841442471</v>
      </c>
      <c r="M54" s="46">
        <f t="shared" si="10"/>
        <v>443.87837837837833</v>
      </c>
      <c r="N54" s="49">
        <f t="shared" si="11"/>
        <v>591.83783783783781</v>
      </c>
      <c r="O54" s="51">
        <f t="shared" si="12"/>
        <v>426.58441558441552</v>
      </c>
      <c r="P54" s="54">
        <f t="shared" si="13"/>
        <v>568.77922077922074</v>
      </c>
      <c r="Q54" s="51">
        <f t="shared" si="14"/>
        <v>421.11538461538458</v>
      </c>
      <c r="R54" s="54">
        <f t="shared" si="15"/>
        <v>561.48717948717945</v>
      </c>
      <c r="S54" s="55">
        <f t="shared" si="16"/>
        <v>374.32478632478632</v>
      </c>
    </row>
    <row r="55" spans="1:26" x14ac:dyDescent="0.35">
      <c r="A55" s="44">
        <v>49</v>
      </c>
      <c r="B55" s="45">
        <v>557200</v>
      </c>
      <c r="C55" s="88">
        <f t="shared" si="0"/>
        <v>46433.333333333336</v>
      </c>
      <c r="D55" s="46">
        <f t="shared" si="1"/>
        <v>2134.8659003831417</v>
      </c>
      <c r="E55" s="47">
        <f t="shared" si="2"/>
        <v>2110.6060606060605</v>
      </c>
      <c r="F55" s="48">
        <f t="shared" si="3"/>
        <v>1941.4634146341464</v>
      </c>
      <c r="G55" s="48">
        <f t="shared" si="4"/>
        <v>1785.8974358974358</v>
      </c>
      <c r="H55" s="48">
        <f t="shared" si="5"/>
        <v>1780.1916932907347</v>
      </c>
      <c r="I55" s="46">
        <f t="shared" si="6"/>
        <v>285.74358974358972</v>
      </c>
      <c r="J55" s="47">
        <f t="shared" si="7"/>
        <v>297.64957264957263</v>
      </c>
      <c r="K55" s="47">
        <f t="shared" si="8"/>
        <v>301.84182015167931</v>
      </c>
      <c r="L55" s="48">
        <f t="shared" si="9"/>
        <v>318.94676588437324</v>
      </c>
      <c r="M55" s="46">
        <f t="shared" si="10"/>
        <v>451.90540540540542</v>
      </c>
      <c r="N55" s="49">
        <f t="shared" si="11"/>
        <v>602.54054054054052</v>
      </c>
      <c r="O55" s="51">
        <f t="shared" si="12"/>
        <v>434.2987012987013</v>
      </c>
      <c r="P55" s="54">
        <f t="shared" si="13"/>
        <v>579.06493506493507</v>
      </c>
      <c r="Q55" s="51">
        <f t="shared" si="14"/>
        <v>428.73076923076923</v>
      </c>
      <c r="R55" s="54">
        <f t="shared" si="15"/>
        <v>571.64102564102564</v>
      </c>
      <c r="S55" s="55">
        <f t="shared" si="16"/>
        <v>381.09401709401709</v>
      </c>
    </row>
    <row r="56" spans="1:26" ht="15" thickBot="1" x14ac:dyDescent="0.4">
      <c r="A56" s="75">
        <v>50</v>
      </c>
      <c r="B56" s="76">
        <v>567900</v>
      </c>
      <c r="C56" s="89">
        <f t="shared" si="0"/>
        <v>47325</v>
      </c>
      <c r="D56" s="77">
        <f t="shared" si="1"/>
        <v>2175.8620689655172</v>
      </c>
      <c r="E56" s="78">
        <f t="shared" si="2"/>
        <v>2151.1363636363635</v>
      </c>
      <c r="F56" s="79">
        <f t="shared" si="3"/>
        <v>1978.7456445993032</v>
      </c>
      <c r="G56" s="79">
        <f t="shared" si="4"/>
        <v>1820.1923076923076</v>
      </c>
      <c r="H56" s="79">
        <f t="shared" si="5"/>
        <v>1814.3769968051117</v>
      </c>
      <c r="I56" s="77">
        <f t="shared" si="6"/>
        <v>291.23076923076923</v>
      </c>
      <c r="J56" s="78">
        <f t="shared" si="7"/>
        <v>303.36538461538464</v>
      </c>
      <c r="K56" s="78">
        <f t="shared" si="8"/>
        <v>307.63813651137593</v>
      </c>
      <c r="L56" s="79">
        <f t="shared" si="9"/>
        <v>325.07155123068117</v>
      </c>
      <c r="M56" s="77">
        <f t="shared" si="10"/>
        <v>460.58108108108109</v>
      </c>
      <c r="N56" s="80">
        <f t="shared" si="11"/>
        <v>614.10810810810813</v>
      </c>
      <c r="O56" s="82">
        <f t="shared" si="12"/>
        <v>442.63636363636363</v>
      </c>
      <c r="P56" s="83">
        <f t="shared" si="13"/>
        <v>590.18181818181813</v>
      </c>
      <c r="Q56" s="82">
        <f t="shared" si="14"/>
        <v>436.96153846153845</v>
      </c>
      <c r="R56" s="83">
        <f t="shared" si="15"/>
        <v>582.61538461538464</v>
      </c>
      <c r="S56" s="84">
        <f t="shared" si="16"/>
        <v>388.41025641025641</v>
      </c>
    </row>
    <row r="57" spans="1:26" ht="15" thickTop="1" x14ac:dyDescent="0.35">
      <c r="A57" s="65">
        <v>51</v>
      </c>
      <c r="B57" s="66">
        <v>578200</v>
      </c>
      <c r="C57" s="90">
        <f t="shared" si="0"/>
        <v>48183.333333333336</v>
      </c>
      <c r="D57" s="67">
        <f t="shared" si="1"/>
        <v>2215.3256704980845</v>
      </c>
      <c r="E57" s="68">
        <f t="shared" si="2"/>
        <v>2190.151515151515</v>
      </c>
      <c r="F57" s="69">
        <f t="shared" si="3"/>
        <v>2014.6341463414635</v>
      </c>
      <c r="G57" s="69">
        <f t="shared" si="4"/>
        <v>1853.2051282051282</v>
      </c>
      <c r="H57" s="69">
        <f t="shared" si="5"/>
        <v>1847.2843450479234</v>
      </c>
      <c r="I57" s="67">
        <f t="shared" si="6"/>
        <v>296.5128205128205</v>
      </c>
      <c r="J57" s="68">
        <f t="shared" si="7"/>
        <v>308.86752136752136</v>
      </c>
      <c r="K57" s="68">
        <f t="shared" si="8"/>
        <v>313.21776814734562</v>
      </c>
      <c r="L57" s="69">
        <f t="shared" si="9"/>
        <v>330.96737263880937</v>
      </c>
      <c r="M57" s="67">
        <f t="shared" si="10"/>
        <v>468.93243243243239</v>
      </c>
      <c r="N57" s="70">
        <f t="shared" si="11"/>
        <v>625.24324324324323</v>
      </c>
      <c r="O57" s="72">
        <f t="shared" si="12"/>
        <v>450.66233766233762</v>
      </c>
      <c r="P57" s="73">
        <f t="shared" si="13"/>
        <v>600.88311688311683</v>
      </c>
      <c r="Q57" s="72">
        <f t="shared" si="14"/>
        <v>444.88461538461536</v>
      </c>
      <c r="R57" s="73">
        <f t="shared" si="15"/>
        <v>593.17948717948718</v>
      </c>
      <c r="S57" s="74">
        <f t="shared" si="16"/>
        <v>395.45299145299145</v>
      </c>
    </row>
    <row r="58" spans="1:26" x14ac:dyDescent="0.35">
      <c r="A58" s="44">
        <v>52</v>
      </c>
      <c r="B58" s="45">
        <v>588400</v>
      </c>
      <c r="C58" s="88">
        <f>B58/12</f>
        <v>49033.333333333336</v>
      </c>
      <c r="D58" s="46">
        <f t="shared" si="1"/>
        <v>2254.4061302681994</v>
      </c>
      <c r="E58" s="47">
        <f t="shared" si="2"/>
        <v>2228.787878787879</v>
      </c>
      <c r="F58" s="48">
        <f t="shared" si="3"/>
        <v>2050.1742160278745</v>
      </c>
      <c r="G58" s="48">
        <f t="shared" si="4"/>
        <v>1885.8974358974358</v>
      </c>
      <c r="H58" s="48">
        <f t="shared" si="5"/>
        <v>1879.8722044728434</v>
      </c>
      <c r="I58" s="46">
        <f t="shared" si="6"/>
        <v>301.74358974358972</v>
      </c>
      <c r="J58" s="47">
        <f t="shared" si="7"/>
        <v>314.31623931623932</v>
      </c>
      <c r="K58" s="47">
        <f t="shared" si="8"/>
        <v>318.74322860238351</v>
      </c>
      <c r="L58" s="48">
        <f t="shared" si="9"/>
        <v>336.80595306239269</v>
      </c>
      <c r="M58" s="46">
        <f t="shared" si="10"/>
        <v>477.20270270270271</v>
      </c>
      <c r="N58" s="49">
        <f t="shared" si="11"/>
        <v>636.27027027027032</v>
      </c>
      <c r="O58" s="51">
        <f t="shared" si="12"/>
        <v>458.61038961038957</v>
      </c>
      <c r="P58" s="54">
        <f t="shared" si="13"/>
        <v>611.48051948051943</v>
      </c>
      <c r="Q58" s="51">
        <f t="shared" si="14"/>
        <v>452.73076923076923</v>
      </c>
      <c r="R58" s="54">
        <f t="shared" si="15"/>
        <v>603.64102564102564</v>
      </c>
      <c r="S58" s="55">
        <f t="shared" si="16"/>
        <v>402.4273504273504</v>
      </c>
    </row>
    <row r="59" spans="1:26" x14ac:dyDescent="0.35">
      <c r="A59" s="44">
        <v>53</v>
      </c>
      <c r="B59" s="45">
        <v>600000</v>
      </c>
      <c r="C59" s="88">
        <f t="shared" si="0"/>
        <v>50000</v>
      </c>
      <c r="D59" s="46">
        <f t="shared" si="1"/>
        <v>2298.8505747126437</v>
      </c>
      <c r="E59" s="47">
        <f t="shared" si="2"/>
        <v>2272.7272727272725</v>
      </c>
      <c r="F59" s="48">
        <f t="shared" si="3"/>
        <v>2090.5923344947737</v>
      </c>
      <c r="G59" s="48">
        <f t="shared" si="4"/>
        <v>1923.0769230769231</v>
      </c>
      <c r="H59" s="48">
        <f t="shared" si="5"/>
        <v>1916.9329073482429</v>
      </c>
      <c r="I59" s="46">
        <f t="shared" si="6"/>
        <v>307.69230769230768</v>
      </c>
      <c r="J59" s="47">
        <f t="shared" si="7"/>
        <v>320.5128205128205</v>
      </c>
      <c r="K59" s="47">
        <f t="shared" si="8"/>
        <v>325.02708559046584</v>
      </c>
      <c r="L59" s="48">
        <f t="shared" si="9"/>
        <v>343.44590726960502</v>
      </c>
      <c r="M59" s="46">
        <f t="shared" si="10"/>
        <v>486.60810810810813</v>
      </c>
      <c r="N59" s="49">
        <f t="shared" si="11"/>
        <v>648.81081081081084</v>
      </c>
      <c r="O59" s="51">
        <f t="shared" si="12"/>
        <v>467.64935064935065</v>
      </c>
      <c r="P59" s="54">
        <f t="shared" si="13"/>
        <v>623.53246753246754</v>
      </c>
      <c r="Q59" s="51">
        <f t="shared" si="14"/>
        <v>461.65384615384619</v>
      </c>
      <c r="R59" s="54">
        <f t="shared" si="15"/>
        <v>615.53846153846155</v>
      </c>
      <c r="S59" s="55">
        <f t="shared" si="16"/>
        <v>410.35897435897436</v>
      </c>
    </row>
    <row r="60" spans="1:26" s="63" customFormat="1" ht="13" x14ac:dyDescent="0.3">
      <c r="A60" s="57">
        <v>54</v>
      </c>
      <c r="B60" s="45">
        <v>611600</v>
      </c>
      <c r="C60" s="91">
        <f t="shared" si="0"/>
        <v>50966.666666666664</v>
      </c>
      <c r="D60" s="58">
        <f t="shared" si="1"/>
        <v>2343.2950191570881</v>
      </c>
      <c r="E60" s="59">
        <f t="shared" si="2"/>
        <v>2316.6666666666665</v>
      </c>
      <c r="F60" s="60">
        <f t="shared" si="3"/>
        <v>2131.0104529616724</v>
      </c>
      <c r="G60" s="60">
        <f t="shared" si="4"/>
        <v>1960.2564102564102</v>
      </c>
      <c r="H60" s="60">
        <f t="shared" si="5"/>
        <v>1953.9936102236422</v>
      </c>
      <c r="I60" s="58">
        <f t="shared" si="6"/>
        <v>313.64102564102564</v>
      </c>
      <c r="J60" s="59">
        <f t="shared" si="7"/>
        <v>326.70940170940173</v>
      </c>
      <c r="K60" s="59">
        <f t="shared" si="8"/>
        <v>331.31094257854824</v>
      </c>
      <c r="L60" s="60">
        <f t="shared" si="9"/>
        <v>350.0858614768174</v>
      </c>
      <c r="M60" s="58">
        <f t="shared" si="10"/>
        <v>496.01351351351354</v>
      </c>
      <c r="N60" s="61">
        <f t="shared" si="11"/>
        <v>661.35135135135135</v>
      </c>
      <c r="O60" s="58">
        <f t="shared" si="12"/>
        <v>476.68831168831173</v>
      </c>
      <c r="P60" s="61">
        <f t="shared" si="13"/>
        <v>635.58441558441564</v>
      </c>
      <c r="Q60" s="58">
        <f t="shared" si="14"/>
        <v>470.57692307692309</v>
      </c>
      <c r="R60" s="61">
        <f t="shared" si="15"/>
        <v>627.43589743589746</v>
      </c>
      <c r="S60" s="62">
        <f t="shared" si="16"/>
        <v>418.29059829059833</v>
      </c>
    </row>
    <row r="61" spans="1:26" x14ac:dyDescent="0.35">
      <c r="A61" s="44">
        <v>55</v>
      </c>
      <c r="B61" s="45">
        <v>625800</v>
      </c>
      <c r="C61" s="88">
        <f t="shared" si="0"/>
        <v>52150</v>
      </c>
      <c r="D61" s="46">
        <f t="shared" si="1"/>
        <v>2397.7011494252874</v>
      </c>
      <c r="E61" s="47">
        <f t="shared" si="2"/>
        <v>2370.4545454545455</v>
      </c>
      <c r="F61" s="48">
        <f t="shared" si="3"/>
        <v>2180.4878048780488</v>
      </c>
      <c r="G61" s="48">
        <f t="shared" si="4"/>
        <v>2005.7692307692307</v>
      </c>
      <c r="H61" s="48">
        <f t="shared" si="5"/>
        <v>1999.3610223642172</v>
      </c>
      <c r="I61" s="46">
        <f t="shared" si="6"/>
        <v>320.92307692307691</v>
      </c>
      <c r="J61" s="47">
        <f t="shared" si="7"/>
        <v>334.29487179487177</v>
      </c>
      <c r="K61" s="47">
        <f t="shared" si="8"/>
        <v>339.00325027085592</v>
      </c>
      <c r="L61" s="48">
        <f t="shared" si="9"/>
        <v>358.21408128219804</v>
      </c>
      <c r="M61" s="46">
        <f t="shared" si="10"/>
        <v>507.52702702702703</v>
      </c>
      <c r="N61" s="49">
        <f t="shared" si="11"/>
        <v>676.70270270270271</v>
      </c>
      <c r="O61" s="51">
        <f t="shared" si="12"/>
        <v>487.75324675324674</v>
      </c>
      <c r="P61" s="54">
        <f t="shared" si="13"/>
        <v>650.33766233766232</v>
      </c>
      <c r="Q61" s="51">
        <f t="shared" si="14"/>
        <v>481.5</v>
      </c>
      <c r="R61" s="54">
        <f t="shared" si="15"/>
        <v>642</v>
      </c>
      <c r="S61" s="55">
        <f t="shared" si="16"/>
        <v>428</v>
      </c>
    </row>
    <row r="62" spans="1:26" x14ac:dyDescent="0.35">
      <c r="A62" s="44">
        <v>56</v>
      </c>
      <c r="B62" s="45">
        <v>640000</v>
      </c>
      <c r="C62" s="88">
        <f t="shared" si="0"/>
        <v>53333.333333333336</v>
      </c>
      <c r="D62" s="46">
        <f t="shared" si="1"/>
        <v>2452.1072796934868</v>
      </c>
      <c r="E62" s="47">
        <f t="shared" si="2"/>
        <v>2424.242424242424</v>
      </c>
      <c r="F62" s="48">
        <f t="shared" si="3"/>
        <v>2229.9651567944252</v>
      </c>
      <c r="G62" s="48">
        <f t="shared" si="4"/>
        <v>2051.2820512820513</v>
      </c>
      <c r="H62" s="48">
        <f t="shared" si="5"/>
        <v>2044.7284345047924</v>
      </c>
      <c r="I62" s="46">
        <f t="shared" si="6"/>
        <v>328.20512820512823</v>
      </c>
      <c r="J62" s="47">
        <f t="shared" si="7"/>
        <v>341.88034188034186</v>
      </c>
      <c r="K62" s="47">
        <f t="shared" si="8"/>
        <v>346.69555796316359</v>
      </c>
      <c r="L62" s="48">
        <f t="shared" si="9"/>
        <v>366.34230108757873</v>
      </c>
      <c r="M62" s="46">
        <f t="shared" si="10"/>
        <v>519.04054054054052</v>
      </c>
      <c r="N62" s="49">
        <f t="shared" si="11"/>
        <v>692.05405405405406</v>
      </c>
      <c r="O62" s="51">
        <f t="shared" si="12"/>
        <v>498.81818181818187</v>
      </c>
      <c r="P62" s="54">
        <f t="shared" si="13"/>
        <v>665.09090909090912</v>
      </c>
      <c r="Q62" s="51">
        <f t="shared" si="14"/>
        <v>492.42307692307691</v>
      </c>
      <c r="R62" s="54">
        <f t="shared" si="15"/>
        <v>656.56410256410254</v>
      </c>
      <c r="S62" s="55">
        <f t="shared" si="16"/>
        <v>437.70940170940167</v>
      </c>
    </row>
    <row r="63" spans="1:26" x14ac:dyDescent="0.35">
      <c r="A63" s="44">
        <v>57</v>
      </c>
      <c r="B63" s="45">
        <v>652100</v>
      </c>
      <c r="C63" s="88">
        <f t="shared" si="0"/>
        <v>54341.666666666664</v>
      </c>
      <c r="D63" s="46">
        <f t="shared" si="1"/>
        <v>2498.4674329501918</v>
      </c>
      <c r="E63" s="47">
        <f t="shared" si="2"/>
        <v>2470.0757575757575</v>
      </c>
      <c r="F63" s="48">
        <f t="shared" si="3"/>
        <v>2272.1254355400697</v>
      </c>
      <c r="G63" s="48">
        <f t="shared" si="4"/>
        <v>2090.0641025641025</v>
      </c>
      <c r="H63" s="48">
        <f t="shared" si="5"/>
        <v>2083.3865814696487</v>
      </c>
      <c r="I63" s="46">
        <f t="shared" si="6"/>
        <v>334.41025641025641</v>
      </c>
      <c r="J63" s="47">
        <f t="shared" si="7"/>
        <v>348.34401709401709</v>
      </c>
      <c r="K63" s="47">
        <f t="shared" si="8"/>
        <v>353.25027085590466</v>
      </c>
      <c r="L63" s="48">
        <f t="shared" si="9"/>
        <v>373.26846021751572</v>
      </c>
      <c r="M63" s="46">
        <f t="shared" si="10"/>
        <v>528.85135135135135</v>
      </c>
      <c r="N63" s="49">
        <f t="shared" si="11"/>
        <v>705.1351351351351</v>
      </c>
      <c r="O63" s="51">
        <f t="shared" si="12"/>
        <v>508.24675324675326</v>
      </c>
      <c r="P63" s="54">
        <f t="shared" si="13"/>
        <v>677.66233766233768</v>
      </c>
      <c r="Q63" s="51">
        <f t="shared" si="14"/>
        <v>501.73076923076928</v>
      </c>
      <c r="R63" s="54">
        <f t="shared" si="15"/>
        <v>668.97435897435901</v>
      </c>
      <c r="S63" s="55">
        <f t="shared" si="16"/>
        <v>445.982905982906</v>
      </c>
    </row>
    <row r="64" spans="1:26" x14ac:dyDescent="0.35">
      <c r="A64" s="44">
        <v>58</v>
      </c>
      <c r="B64" s="45">
        <v>665000</v>
      </c>
      <c r="C64" s="88">
        <f t="shared" si="0"/>
        <v>55416.666666666664</v>
      </c>
      <c r="D64" s="46">
        <f t="shared" si="1"/>
        <v>2547.8927203065132</v>
      </c>
      <c r="E64" s="47">
        <f t="shared" si="2"/>
        <v>2518.939393939394</v>
      </c>
      <c r="F64" s="48">
        <f t="shared" si="3"/>
        <v>2317.0731707317073</v>
      </c>
      <c r="G64" s="48">
        <f t="shared" si="4"/>
        <v>2131.4102564102564</v>
      </c>
      <c r="H64" s="48">
        <f t="shared" si="5"/>
        <v>2124.6006389776358</v>
      </c>
      <c r="I64" s="46">
        <f t="shared" si="6"/>
        <v>341.02564102564105</v>
      </c>
      <c r="J64" s="47">
        <f t="shared" si="7"/>
        <v>355.23504273504273</v>
      </c>
      <c r="K64" s="47">
        <f t="shared" si="8"/>
        <v>360.23835319609969</v>
      </c>
      <c r="L64" s="48">
        <f t="shared" si="9"/>
        <v>380.65254722381223</v>
      </c>
      <c r="M64" s="46">
        <f t="shared" si="10"/>
        <v>539.31081081081084</v>
      </c>
      <c r="N64" s="49">
        <f t="shared" si="11"/>
        <v>719.08108108108104</v>
      </c>
      <c r="O64" s="51">
        <f t="shared" si="12"/>
        <v>518.2987012987013</v>
      </c>
      <c r="P64" s="54">
        <f t="shared" si="13"/>
        <v>691.06493506493507</v>
      </c>
      <c r="Q64" s="51">
        <f t="shared" si="14"/>
        <v>511.65384615384613</v>
      </c>
      <c r="R64" s="54">
        <f t="shared" si="15"/>
        <v>682.20512820512818</v>
      </c>
      <c r="S64" s="55">
        <f t="shared" si="16"/>
        <v>454.80341880341877</v>
      </c>
    </row>
    <row r="65" spans="1:19" x14ac:dyDescent="0.35">
      <c r="A65" s="44">
        <v>59</v>
      </c>
      <c r="B65" s="45">
        <v>678000</v>
      </c>
      <c r="C65" s="88">
        <f t="shared" si="0"/>
        <v>56500</v>
      </c>
      <c r="D65" s="46">
        <f t="shared" si="1"/>
        <v>2597.7011494252874</v>
      </c>
      <c r="E65" s="47">
        <f t="shared" si="2"/>
        <v>2568.181818181818</v>
      </c>
      <c r="F65" s="48">
        <f t="shared" si="3"/>
        <v>2362.3693379790939</v>
      </c>
      <c r="G65" s="48">
        <f t="shared" si="4"/>
        <v>2173.0769230769229</v>
      </c>
      <c r="H65" s="48">
        <f t="shared" si="5"/>
        <v>2166.1341853035142</v>
      </c>
      <c r="I65" s="46">
        <f t="shared" si="6"/>
        <v>347.69230769230768</v>
      </c>
      <c r="J65" s="47">
        <f t="shared" si="7"/>
        <v>362.17948717948718</v>
      </c>
      <c r="K65" s="47">
        <f t="shared" si="8"/>
        <v>367.28060671722642</v>
      </c>
      <c r="L65" s="48">
        <f t="shared" si="9"/>
        <v>388.09387521465368</v>
      </c>
      <c r="M65" s="46">
        <f t="shared" si="10"/>
        <v>549.85135135135135</v>
      </c>
      <c r="N65" s="49">
        <f t="shared" si="11"/>
        <v>733.1351351351351</v>
      </c>
      <c r="O65" s="51">
        <f t="shared" si="12"/>
        <v>528.42857142857144</v>
      </c>
      <c r="P65" s="54">
        <f t="shared" si="13"/>
        <v>704.57142857142856</v>
      </c>
      <c r="Q65" s="51">
        <f t="shared" si="14"/>
        <v>521.65384615384619</v>
      </c>
      <c r="R65" s="54">
        <f t="shared" si="15"/>
        <v>695.53846153846155</v>
      </c>
      <c r="S65" s="55">
        <f t="shared" si="16"/>
        <v>463.69230769230768</v>
      </c>
    </row>
    <row r="66" spans="1:19" ht="15" thickBot="1" x14ac:dyDescent="0.4">
      <c r="A66" s="75">
        <v>60</v>
      </c>
      <c r="B66" s="76">
        <v>691900</v>
      </c>
      <c r="C66" s="89">
        <f t="shared" si="0"/>
        <v>57658.333333333336</v>
      </c>
      <c r="D66" s="77">
        <f t="shared" si="1"/>
        <v>2650.9578544061301</v>
      </c>
      <c r="E66" s="78">
        <f t="shared" si="2"/>
        <v>2620.8333333333335</v>
      </c>
      <c r="F66" s="79">
        <f t="shared" si="3"/>
        <v>2410.801393728223</v>
      </c>
      <c r="G66" s="79">
        <f t="shared" si="4"/>
        <v>2217.6282051282051</v>
      </c>
      <c r="H66" s="79">
        <f t="shared" si="5"/>
        <v>2210.5431309904152</v>
      </c>
      <c r="I66" s="77">
        <f t="shared" si="6"/>
        <v>354.82051282051282</v>
      </c>
      <c r="J66" s="78">
        <f t="shared" si="7"/>
        <v>369.60470085470087</v>
      </c>
      <c r="K66" s="78">
        <f t="shared" si="8"/>
        <v>374.81040086673892</v>
      </c>
      <c r="L66" s="79">
        <f t="shared" si="9"/>
        <v>396.05037206639952</v>
      </c>
      <c r="M66" s="77">
        <f t="shared" si="10"/>
        <v>561.12162162162167</v>
      </c>
      <c r="N66" s="80">
        <f t="shared" si="11"/>
        <v>748.16216216216219</v>
      </c>
      <c r="O66" s="82">
        <f t="shared" si="12"/>
        <v>539.25974025974028</v>
      </c>
      <c r="P66" s="83">
        <f t="shared" si="13"/>
        <v>719.01298701298697</v>
      </c>
      <c r="Q66" s="82">
        <f t="shared" si="14"/>
        <v>532.34615384615381</v>
      </c>
      <c r="R66" s="83">
        <f t="shared" si="15"/>
        <v>709.79487179487182</v>
      </c>
      <c r="S66" s="84">
        <f t="shared" si="16"/>
        <v>473.19658119658123</v>
      </c>
    </row>
    <row r="67" spans="1:19" ht="15" thickTop="1" x14ac:dyDescent="0.35">
      <c r="A67" s="65">
        <v>61</v>
      </c>
      <c r="B67" s="66">
        <v>705500</v>
      </c>
      <c r="C67" s="90">
        <f t="shared" si="0"/>
        <v>58791.666666666664</v>
      </c>
      <c r="D67" s="67">
        <f t="shared" si="1"/>
        <v>2703.0651340996169</v>
      </c>
      <c r="E67" s="68">
        <f t="shared" si="2"/>
        <v>2672.348484848485</v>
      </c>
      <c r="F67" s="69">
        <f t="shared" si="3"/>
        <v>2458.1881533101046</v>
      </c>
      <c r="G67" s="69">
        <f t="shared" si="4"/>
        <v>2261.2179487179487</v>
      </c>
      <c r="H67" s="69">
        <f t="shared" si="5"/>
        <v>2253.993610223642</v>
      </c>
      <c r="I67" s="67">
        <f t="shared" si="6"/>
        <v>361.79487179487177</v>
      </c>
      <c r="J67" s="68">
        <f t="shared" si="7"/>
        <v>376.86965811965814</v>
      </c>
      <c r="K67" s="68">
        <f t="shared" si="8"/>
        <v>382.17768147345612</v>
      </c>
      <c r="L67" s="69">
        <f t="shared" si="9"/>
        <v>403.83514596451062</v>
      </c>
      <c r="M67" s="67">
        <f t="shared" si="10"/>
        <v>572.14864864864865</v>
      </c>
      <c r="N67" s="70">
        <f t="shared" si="11"/>
        <v>762.8648648648649</v>
      </c>
      <c r="O67" s="72">
        <f t="shared" si="12"/>
        <v>549.85714285714289</v>
      </c>
      <c r="P67" s="73">
        <f t="shared" si="13"/>
        <v>733.14285714285711</v>
      </c>
      <c r="Q67" s="72">
        <f t="shared" si="14"/>
        <v>542.80769230769226</v>
      </c>
      <c r="R67" s="73">
        <f t="shared" si="15"/>
        <v>723.74358974358972</v>
      </c>
      <c r="S67" s="74">
        <f t="shared" si="16"/>
        <v>482.4957264957265</v>
      </c>
    </row>
    <row r="68" spans="1:19" x14ac:dyDescent="0.35">
      <c r="A68" s="44">
        <v>62</v>
      </c>
      <c r="B68" s="45">
        <v>719700</v>
      </c>
      <c r="C68" s="88">
        <f t="shared" si="0"/>
        <v>59975</v>
      </c>
      <c r="D68" s="46">
        <f t="shared" si="1"/>
        <v>2757.4712643678163</v>
      </c>
      <c r="E68" s="47">
        <f t="shared" si="2"/>
        <v>2726.1363636363635</v>
      </c>
      <c r="F68" s="48">
        <f t="shared" si="3"/>
        <v>2507.6655052264809</v>
      </c>
      <c r="G68" s="48">
        <f t="shared" si="4"/>
        <v>2306.7307692307691</v>
      </c>
      <c r="H68" s="48">
        <f t="shared" si="5"/>
        <v>2299.3610223642172</v>
      </c>
      <c r="I68" s="46">
        <f t="shared" si="6"/>
        <v>369.07692307692309</v>
      </c>
      <c r="J68" s="47">
        <f t="shared" si="7"/>
        <v>384.45512820512823</v>
      </c>
      <c r="K68" s="47">
        <f t="shared" si="8"/>
        <v>389.8699891657638</v>
      </c>
      <c r="L68" s="48">
        <f t="shared" si="9"/>
        <v>411.96336576989125</v>
      </c>
      <c r="M68" s="46">
        <f t="shared" si="10"/>
        <v>583.66216216216219</v>
      </c>
      <c r="N68" s="49">
        <f t="shared" si="11"/>
        <v>778.21621621621625</v>
      </c>
      <c r="O68" s="51">
        <f t="shared" si="12"/>
        <v>560.92207792207796</v>
      </c>
      <c r="P68" s="54">
        <f t="shared" si="13"/>
        <v>747.89610389610391</v>
      </c>
      <c r="Q68" s="51">
        <f t="shared" si="14"/>
        <v>553.73076923076917</v>
      </c>
      <c r="R68" s="54">
        <f t="shared" si="15"/>
        <v>738.30769230769226</v>
      </c>
      <c r="S68" s="55">
        <f t="shared" si="16"/>
        <v>492.20512820512818</v>
      </c>
    </row>
    <row r="69" spans="1:19" x14ac:dyDescent="0.35">
      <c r="A69" s="44">
        <v>63</v>
      </c>
      <c r="B69" s="45">
        <v>734300</v>
      </c>
      <c r="C69" s="88">
        <f t="shared" si="0"/>
        <v>61191.666666666664</v>
      </c>
      <c r="D69" s="46">
        <f t="shared" si="1"/>
        <v>2813.4099616858239</v>
      </c>
      <c r="E69" s="47">
        <f t="shared" si="2"/>
        <v>2781.439393939394</v>
      </c>
      <c r="F69" s="48">
        <f t="shared" si="3"/>
        <v>2558.5365853658536</v>
      </c>
      <c r="G69" s="48">
        <f t="shared" si="4"/>
        <v>2353.5256410256411</v>
      </c>
      <c r="H69" s="48">
        <f t="shared" si="5"/>
        <v>2346.006389776358</v>
      </c>
      <c r="I69" s="46">
        <f t="shared" si="6"/>
        <v>376.56410256410254</v>
      </c>
      <c r="J69" s="47">
        <f t="shared" si="7"/>
        <v>392.2542735042735</v>
      </c>
      <c r="K69" s="47">
        <f t="shared" si="8"/>
        <v>397.77898158179846</v>
      </c>
      <c r="L69" s="48">
        <f t="shared" si="9"/>
        <v>420.32054951345162</v>
      </c>
      <c r="M69" s="46">
        <f t="shared" si="10"/>
        <v>595.5</v>
      </c>
      <c r="N69" s="49">
        <f t="shared" si="11"/>
        <v>794</v>
      </c>
      <c r="O69" s="51">
        <f t="shared" si="12"/>
        <v>572.2987012987013</v>
      </c>
      <c r="P69" s="54">
        <f t="shared" si="13"/>
        <v>763.06493506493507</v>
      </c>
      <c r="Q69" s="51">
        <f t="shared" si="14"/>
        <v>564.96153846153845</v>
      </c>
      <c r="R69" s="54">
        <f t="shared" si="15"/>
        <v>753.28205128205127</v>
      </c>
      <c r="S69" s="55">
        <f t="shared" si="16"/>
        <v>502.18803418803418</v>
      </c>
    </row>
    <row r="70" spans="1:19" x14ac:dyDescent="0.35">
      <c r="A70" s="44">
        <v>64</v>
      </c>
      <c r="B70" s="45">
        <v>747900</v>
      </c>
      <c r="C70" s="88">
        <f t="shared" si="0"/>
        <v>62325</v>
      </c>
      <c r="D70" s="46">
        <f t="shared" si="1"/>
        <v>2865.5172413793102</v>
      </c>
      <c r="E70" s="47">
        <f t="shared" si="2"/>
        <v>2832.9545454545455</v>
      </c>
      <c r="F70" s="48">
        <f t="shared" si="3"/>
        <v>2605.9233449477351</v>
      </c>
      <c r="G70" s="48">
        <f t="shared" si="4"/>
        <v>2397.1153846153848</v>
      </c>
      <c r="H70" s="48">
        <f t="shared" si="5"/>
        <v>2389.4568690095848</v>
      </c>
      <c r="I70" s="46">
        <f t="shared" si="6"/>
        <v>383.53846153846155</v>
      </c>
      <c r="J70" s="47">
        <f t="shared" si="7"/>
        <v>399.51923076923077</v>
      </c>
      <c r="K70" s="47">
        <f t="shared" si="8"/>
        <v>405.14626218851572</v>
      </c>
      <c r="L70" s="48">
        <f t="shared" si="9"/>
        <v>428.10532341156267</v>
      </c>
      <c r="M70" s="46">
        <f t="shared" si="10"/>
        <v>606.52702702702709</v>
      </c>
      <c r="N70" s="49">
        <f t="shared" si="11"/>
        <v>808.70270270270271</v>
      </c>
      <c r="O70" s="51">
        <f t="shared" si="12"/>
        <v>582.89610389610391</v>
      </c>
      <c r="P70" s="54">
        <f t="shared" si="13"/>
        <v>777.19480519480521</v>
      </c>
      <c r="Q70" s="51">
        <f t="shared" si="14"/>
        <v>575.42307692307691</v>
      </c>
      <c r="R70" s="54">
        <f t="shared" si="15"/>
        <v>767.23076923076928</v>
      </c>
      <c r="S70" s="55">
        <f t="shared" si="16"/>
        <v>511.4871794871795</v>
      </c>
    </row>
    <row r="71" spans="1:19" x14ac:dyDescent="0.35">
      <c r="A71" s="44">
        <v>65</v>
      </c>
      <c r="B71" s="45">
        <v>762700</v>
      </c>
      <c r="C71" s="88">
        <f t="shared" si="0"/>
        <v>63558.333333333336</v>
      </c>
      <c r="D71" s="46">
        <f t="shared" si="1"/>
        <v>2922.2222222222222</v>
      </c>
      <c r="E71" s="47">
        <f t="shared" si="2"/>
        <v>2889.0151515151515</v>
      </c>
      <c r="F71" s="48">
        <f t="shared" si="3"/>
        <v>2657.4912891986064</v>
      </c>
      <c r="G71" s="48">
        <f t="shared" si="4"/>
        <v>2444.5512820512822</v>
      </c>
      <c r="H71" s="48">
        <f t="shared" si="5"/>
        <v>2436.7412140575079</v>
      </c>
      <c r="I71" s="46">
        <f t="shared" si="6"/>
        <v>391.12820512820514</v>
      </c>
      <c r="J71" s="47">
        <f t="shared" si="7"/>
        <v>407.42521367521368</v>
      </c>
      <c r="K71" s="47">
        <f t="shared" si="8"/>
        <v>413.16359696641388</v>
      </c>
      <c r="L71" s="48">
        <f t="shared" si="9"/>
        <v>436.57698912421296</v>
      </c>
      <c r="M71" s="46">
        <f t="shared" si="10"/>
        <v>618.52702702702709</v>
      </c>
      <c r="N71" s="49">
        <f t="shared" si="11"/>
        <v>824.70270270270271</v>
      </c>
      <c r="O71" s="51">
        <f t="shared" si="12"/>
        <v>594.42857142857144</v>
      </c>
      <c r="P71" s="54">
        <f t="shared" si="13"/>
        <v>792.57142857142856</v>
      </c>
      <c r="Q71" s="51">
        <f t="shared" si="14"/>
        <v>586.80769230769238</v>
      </c>
      <c r="R71" s="54">
        <f t="shared" si="15"/>
        <v>782.41025641025647</v>
      </c>
      <c r="S71" s="55">
        <f t="shared" si="16"/>
        <v>521.60683760683764</v>
      </c>
    </row>
    <row r="72" spans="1:19" x14ac:dyDescent="0.35">
      <c r="A72" s="44">
        <v>66</v>
      </c>
      <c r="B72" s="45">
        <v>777900</v>
      </c>
      <c r="C72" s="88">
        <f t="shared" ref="C72:C86" si="17">B72/12</f>
        <v>64825</v>
      </c>
      <c r="D72" s="46">
        <f t="shared" ref="D72:D86" si="18">B72/261</f>
        <v>2980.4597701149423</v>
      </c>
      <c r="E72" s="47">
        <f t="shared" ref="E72:E86" si="19">B72/264</f>
        <v>2946.590909090909</v>
      </c>
      <c r="F72" s="48">
        <f t="shared" ref="F72:F86" si="20">B72/287</f>
        <v>2710.452961672474</v>
      </c>
      <c r="G72" s="48">
        <f t="shared" ref="G72:G86" si="21">B72/312</f>
        <v>2493.2692307692309</v>
      </c>
      <c r="H72" s="48">
        <f t="shared" ref="H72:H86" si="22">B72/313</f>
        <v>2485.3035143769966</v>
      </c>
      <c r="I72" s="46">
        <f t="shared" ref="I72:I86" si="23">$B72/1950</f>
        <v>398.92307692307691</v>
      </c>
      <c r="J72" s="47">
        <f t="shared" ref="J72:J86" si="24">$B72/1872</f>
        <v>415.54487179487177</v>
      </c>
      <c r="K72" s="47">
        <f t="shared" ref="K72:K86" si="25">$B72/1846</f>
        <v>421.39761646803902</v>
      </c>
      <c r="L72" s="48">
        <f t="shared" ref="L72:L86" si="26">$B72/1747</f>
        <v>445.27761877504292</v>
      </c>
      <c r="M72" s="46">
        <f t="shared" ref="M72:M86" si="27">($B72+150)/1850*1.5</f>
        <v>630.85135135135135</v>
      </c>
      <c r="N72" s="49">
        <f t="shared" ref="N72:N86" si="28">($B72+150)/1850*2</f>
        <v>841.1351351351351</v>
      </c>
      <c r="O72" s="51">
        <f t="shared" ref="O72:O86" si="29">($B72+150)/1925*1.5</f>
        <v>606.27272727272725</v>
      </c>
      <c r="P72" s="54">
        <f t="shared" ref="P72:P86" si="30">($B72+150)/1925*2</f>
        <v>808.36363636363637</v>
      </c>
      <c r="Q72" s="51">
        <f t="shared" ref="Q72:Q86" si="31">($B72+150)/1950*1.5</f>
        <v>598.5</v>
      </c>
      <c r="R72" s="54">
        <f t="shared" ref="R72:R86" si="32">($B72+150)/1950*2</f>
        <v>798</v>
      </c>
      <c r="S72" s="55">
        <f t="shared" ref="S72:S86" si="33">(($B72+150)/1950)/3*4</f>
        <v>532</v>
      </c>
    </row>
    <row r="73" spans="1:19" x14ac:dyDescent="0.35">
      <c r="A73" s="44">
        <v>67</v>
      </c>
      <c r="B73" s="45">
        <v>793100</v>
      </c>
      <c r="C73" s="88">
        <f t="shared" si="17"/>
        <v>66091.666666666672</v>
      </c>
      <c r="D73" s="46">
        <f t="shared" si="18"/>
        <v>3038.6973180076629</v>
      </c>
      <c r="E73" s="47">
        <f t="shared" si="19"/>
        <v>3004.1666666666665</v>
      </c>
      <c r="F73" s="48">
        <f t="shared" si="20"/>
        <v>2763.4146341463415</v>
      </c>
      <c r="G73" s="48">
        <f t="shared" si="21"/>
        <v>2541.9871794871797</v>
      </c>
      <c r="H73" s="48">
        <f t="shared" si="22"/>
        <v>2533.8658146964858</v>
      </c>
      <c r="I73" s="46">
        <f t="shared" si="23"/>
        <v>406.71794871794873</v>
      </c>
      <c r="J73" s="47">
        <f t="shared" si="24"/>
        <v>423.66452991452991</v>
      </c>
      <c r="K73" s="47">
        <f t="shared" si="25"/>
        <v>429.63163596966416</v>
      </c>
      <c r="L73" s="48">
        <f t="shared" si="26"/>
        <v>453.97824842587295</v>
      </c>
      <c r="M73" s="46">
        <f t="shared" si="27"/>
        <v>643.17567567567573</v>
      </c>
      <c r="N73" s="49">
        <f t="shared" si="28"/>
        <v>857.56756756756761</v>
      </c>
      <c r="O73" s="51">
        <f t="shared" si="29"/>
        <v>618.11688311688317</v>
      </c>
      <c r="P73" s="54">
        <f t="shared" si="30"/>
        <v>824.15584415584419</v>
      </c>
      <c r="Q73" s="51">
        <f t="shared" si="31"/>
        <v>610.19230769230762</v>
      </c>
      <c r="R73" s="54">
        <f t="shared" si="32"/>
        <v>813.58974358974353</v>
      </c>
      <c r="S73" s="55">
        <f t="shared" si="33"/>
        <v>542.39316239316236</v>
      </c>
    </row>
    <row r="74" spans="1:19" x14ac:dyDescent="0.35">
      <c r="A74" s="44">
        <v>68</v>
      </c>
      <c r="B74" s="45">
        <v>808900</v>
      </c>
      <c r="C74" s="88">
        <f t="shared" si="17"/>
        <v>67408.333333333328</v>
      </c>
      <c r="D74" s="46">
        <f t="shared" si="18"/>
        <v>3099.2337164750957</v>
      </c>
      <c r="E74" s="47">
        <f t="shared" si="19"/>
        <v>3064.0151515151515</v>
      </c>
      <c r="F74" s="48">
        <f t="shared" si="20"/>
        <v>2818.466898954704</v>
      </c>
      <c r="G74" s="48">
        <f t="shared" si="21"/>
        <v>2592.6282051282051</v>
      </c>
      <c r="H74" s="48">
        <f t="shared" si="22"/>
        <v>2584.3450479233229</v>
      </c>
      <c r="I74" s="46">
        <f t="shared" si="23"/>
        <v>414.82051282051282</v>
      </c>
      <c r="J74" s="47">
        <f t="shared" si="24"/>
        <v>432.10470085470087</v>
      </c>
      <c r="K74" s="47">
        <f t="shared" si="25"/>
        <v>438.19068255687972</v>
      </c>
      <c r="L74" s="48">
        <f t="shared" si="26"/>
        <v>463.02232398397251</v>
      </c>
      <c r="M74" s="46">
        <f t="shared" si="27"/>
        <v>655.98648648648646</v>
      </c>
      <c r="N74" s="49">
        <f t="shared" si="28"/>
        <v>874.64864864864865</v>
      </c>
      <c r="O74" s="51">
        <f t="shared" si="29"/>
        <v>630.42857142857144</v>
      </c>
      <c r="P74" s="54">
        <f t="shared" si="30"/>
        <v>840.57142857142856</v>
      </c>
      <c r="Q74" s="51">
        <f t="shared" si="31"/>
        <v>622.34615384615381</v>
      </c>
      <c r="R74" s="54">
        <f t="shared" si="32"/>
        <v>829.79487179487182</v>
      </c>
      <c r="S74" s="55">
        <f t="shared" si="33"/>
        <v>553.19658119658118</v>
      </c>
    </row>
    <row r="75" spans="1:19" x14ac:dyDescent="0.35">
      <c r="A75" s="44">
        <v>69</v>
      </c>
      <c r="B75" s="45">
        <v>824700</v>
      </c>
      <c r="C75" s="88">
        <f t="shared" si="17"/>
        <v>68725</v>
      </c>
      <c r="D75" s="46">
        <f t="shared" si="18"/>
        <v>3159.7701149425288</v>
      </c>
      <c r="E75" s="47">
        <f t="shared" si="19"/>
        <v>3123.8636363636365</v>
      </c>
      <c r="F75" s="48">
        <f t="shared" si="20"/>
        <v>2873.519163763066</v>
      </c>
      <c r="G75" s="48">
        <f t="shared" si="21"/>
        <v>2643.2692307692309</v>
      </c>
      <c r="H75" s="48">
        <f t="shared" si="22"/>
        <v>2634.8242811501595</v>
      </c>
      <c r="I75" s="46">
        <f t="shared" si="23"/>
        <v>422.92307692307691</v>
      </c>
      <c r="J75" s="47">
        <f t="shared" si="24"/>
        <v>440.54487179487177</v>
      </c>
      <c r="K75" s="47">
        <f t="shared" si="25"/>
        <v>446.74972914409534</v>
      </c>
      <c r="L75" s="48">
        <f t="shared" si="26"/>
        <v>472.06639954207213</v>
      </c>
      <c r="M75" s="46">
        <f t="shared" si="27"/>
        <v>668.79729729729729</v>
      </c>
      <c r="N75" s="49">
        <f t="shared" si="28"/>
        <v>891.72972972972968</v>
      </c>
      <c r="O75" s="51">
        <f t="shared" si="29"/>
        <v>642.74025974025972</v>
      </c>
      <c r="P75" s="54">
        <f t="shared" si="30"/>
        <v>856.98701298701303</v>
      </c>
      <c r="Q75" s="51">
        <f t="shared" si="31"/>
        <v>634.5</v>
      </c>
      <c r="R75" s="54">
        <f t="shared" si="32"/>
        <v>846</v>
      </c>
      <c r="S75" s="55">
        <f t="shared" si="33"/>
        <v>564</v>
      </c>
    </row>
    <row r="76" spans="1:19" ht="15" thickBot="1" x14ac:dyDescent="0.4">
      <c r="A76" s="75">
        <v>70</v>
      </c>
      <c r="B76" s="76">
        <v>840900</v>
      </c>
      <c r="C76" s="89">
        <f t="shared" si="17"/>
        <v>70075</v>
      </c>
      <c r="D76" s="77">
        <f t="shared" si="18"/>
        <v>3221.8390804597702</v>
      </c>
      <c r="E76" s="78">
        <f t="shared" si="19"/>
        <v>3185.2272727272725</v>
      </c>
      <c r="F76" s="79">
        <f t="shared" si="20"/>
        <v>2929.9651567944252</v>
      </c>
      <c r="G76" s="79">
        <f t="shared" si="21"/>
        <v>2695.1923076923076</v>
      </c>
      <c r="H76" s="79">
        <f t="shared" si="22"/>
        <v>2686.5814696485622</v>
      </c>
      <c r="I76" s="77">
        <f t="shared" si="23"/>
        <v>431.23076923076923</v>
      </c>
      <c r="J76" s="78">
        <f t="shared" si="24"/>
        <v>449.19871794871796</v>
      </c>
      <c r="K76" s="78">
        <f t="shared" si="25"/>
        <v>455.52546045503794</v>
      </c>
      <c r="L76" s="79">
        <f t="shared" si="26"/>
        <v>481.33943903835149</v>
      </c>
      <c r="M76" s="77">
        <f t="shared" si="27"/>
        <v>681.93243243243239</v>
      </c>
      <c r="N76" s="80">
        <f t="shared" si="28"/>
        <v>909.24324324324323</v>
      </c>
      <c r="O76" s="82">
        <f t="shared" si="29"/>
        <v>655.36363636363637</v>
      </c>
      <c r="P76" s="83">
        <f t="shared" si="30"/>
        <v>873.81818181818187</v>
      </c>
      <c r="Q76" s="82">
        <f t="shared" si="31"/>
        <v>646.96153846153845</v>
      </c>
      <c r="R76" s="83">
        <f t="shared" si="32"/>
        <v>862.61538461538464</v>
      </c>
      <c r="S76" s="84">
        <f t="shared" si="33"/>
        <v>575.07692307692309</v>
      </c>
    </row>
    <row r="77" spans="1:19" ht="15" thickTop="1" x14ac:dyDescent="0.35">
      <c r="A77" s="65">
        <v>71</v>
      </c>
      <c r="B77" s="66">
        <v>857300</v>
      </c>
      <c r="C77" s="90">
        <f t="shared" si="17"/>
        <v>71441.666666666672</v>
      </c>
      <c r="D77" s="67">
        <f t="shared" si="18"/>
        <v>3284.6743295019155</v>
      </c>
      <c r="E77" s="68">
        <f t="shared" si="19"/>
        <v>3247.348484848485</v>
      </c>
      <c r="F77" s="69">
        <f t="shared" si="20"/>
        <v>2987.1080139372821</v>
      </c>
      <c r="G77" s="69">
        <f t="shared" si="21"/>
        <v>2747.7564102564102</v>
      </c>
      <c r="H77" s="69">
        <f t="shared" si="22"/>
        <v>2738.9776357827477</v>
      </c>
      <c r="I77" s="67">
        <f t="shared" si="23"/>
        <v>439.64102564102564</v>
      </c>
      <c r="J77" s="68">
        <f t="shared" si="24"/>
        <v>457.95940170940173</v>
      </c>
      <c r="K77" s="68">
        <f t="shared" si="25"/>
        <v>464.40953412784398</v>
      </c>
      <c r="L77" s="69">
        <f t="shared" si="26"/>
        <v>490.72696050372065</v>
      </c>
      <c r="M77" s="67">
        <f t="shared" si="27"/>
        <v>695.2297297297298</v>
      </c>
      <c r="N77" s="70">
        <f t="shared" si="28"/>
        <v>926.97297297297303</v>
      </c>
      <c r="O77" s="72">
        <f t="shared" si="29"/>
        <v>668.14285714285711</v>
      </c>
      <c r="P77" s="73">
        <f t="shared" si="30"/>
        <v>890.85714285714289</v>
      </c>
      <c r="Q77" s="72">
        <f t="shared" si="31"/>
        <v>659.57692307692309</v>
      </c>
      <c r="R77" s="73">
        <f t="shared" si="32"/>
        <v>879.43589743589746</v>
      </c>
      <c r="S77" s="74">
        <f t="shared" si="33"/>
        <v>586.29059829059827</v>
      </c>
    </row>
    <row r="78" spans="1:19" x14ac:dyDescent="0.35">
      <c r="A78" s="44">
        <v>72</v>
      </c>
      <c r="B78" s="45">
        <v>874300</v>
      </c>
      <c r="C78" s="88">
        <f t="shared" si="17"/>
        <v>72858.333333333328</v>
      </c>
      <c r="D78" s="46">
        <f t="shared" si="18"/>
        <v>3349.8084291187738</v>
      </c>
      <c r="E78" s="47">
        <f t="shared" si="19"/>
        <v>3311.742424242424</v>
      </c>
      <c r="F78" s="48">
        <f t="shared" si="20"/>
        <v>3046.3414634146343</v>
      </c>
      <c r="G78" s="48">
        <f t="shared" si="21"/>
        <v>2802.2435897435898</v>
      </c>
      <c r="H78" s="48">
        <f t="shared" si="22"/>
        <v>2793.2907348242811</v>
      </c>
      <c r="I78" s="46">
        <f t="shared" si="23"/>
        <v>448.35897435897436</v>
      </c>
      <c r="J78" s="47">
        <f t="shared" si="24"/>
        <v>467.04059829059827</v>
      </c>
      <c r="K78" s="47">
        <f t="shared" si="25"/>
        <v>473.6186348862405</v>
      </c>
      <c r="L78" s="48">
        <f t="shared" si="26"/>
        <v>500.45792787635946</v>
      </c>
      <c r="M78" s="46">
        <f t="shared" si="27"/>
        <v>709.01351351351354</v>
      </c>
      <c r="N78" s="49">
        <f t="shared" si="28"/>
        <v>945.35135135135135</v>
      </c>
      <c r="O78" s="51">
        <f t="shared" si="29"/>
        <v>681.38961038961043</v>
      </c>
      <c r="P78" s="54">
        <f t="shared" si="30"/>
        <v>908.51948051948057</v>
      </c>
      <c r="Q78" s="51">
        <f t="shared" si="31"/>
        <v>672.65384615384619</v>
      </c>
      <c r="R78" s="54">
        <f t="shared" si="32"/>
        <v>896.87179487179492</v>
      </c>
      <c r="S78" s="55">
        <f t="shared" si="33"/>
        <v>597.91452991452991</v>
      </c>
    </row>
    <row r="79" spans="1:19" x14ac:dyDescent="0.35">
      <c r="A79" s="44">
        <v>73</v>
      </c>
      <c r="B79" s="45">
        <v>891700</v>
      </c>
      <c r="C79" s="88">
        <f t="shared" si="17"/>
        <v>74308.333333333328</v>
      </c>
      <c r="D79" s="46">
        <f t="shared" si="18"/>
        <v>3416.4750957854408</v>
      </c>
      <c r="E79" s="47">
        <f t="shared" si="19"/>
        <v>3377.651515151515</v>
      </c>
      <c r="F79" s="48">
        <f t="shared" si="20"/>
        <v>3106.9686411149828</v>
      </c>
      <c r="G79" s="48">
        <f t="shared" si="21"/>
        <v>2858.0128205128203</v>
      </c>
      <c r="H79" s="48">
        <f t="shared" si="22"/>
        <v>2848.8817891373801</v>
      </c>
      <c r="I79" s="46">
        <f t="shared" si="23"/>
        <v>457.28205128205127</v>
      </c>
      <c r="J79" s="47">
        <f t="shared" si="24"/>
        <v>476.33547008547009</v>
      </c>
      <c r="K79" s="47">
        <f t="shared" si="25"/>
        <v>483.04442036836406</v>
      </c>
      <c r="L79" s="48">
        <f t="shared" si="26"/>
        <v>510.41785918717801</v>
      </c>
      <c r="M79" s="46">
        <f t="shared" si="27"/>
        <v>723.12162162162167</v>
      </c>
      <c r="N79" s="49">
        <f t="shared" si="28"/>
        <v>964.16216216216219</v>
      </c>
      <c r="O79" s="51">
        <f t="shared" si="29"/>
        <v>694.9480519480519</v>
      </c>
      <c r="P79" s="54">
        <f t="shared" si="30"/>
        <v>926.59740259740261</v>
      </c>
      <c r="Q79" s="51">
        <f t="shared" si="31"/>
        <v>686.03846153846155</v>
      </c>
      <c r="R79" s="54">
        <f t="shared" si="32"/>
        <v>914.71794871794873</v>
      </c>
      <c r="S79" s="55">
        <f t="shared" si="33"/>
        <v>609.81196581196582</v>
      </c>
    </row>
    <row r="80" spans="1:19" x14ac:dyDescent="0.35">
      <c r="A80" s="44">
        <v>74</v>
      </c>
      <c r="B80" s="45">
        <v>909200</v>
      </c>
      <c r="C80" s="88">
        <f t="shared" si="17"/>
        <v>75766.666666666672</v>
      </c>
      <c r="D80" s="46">
        <f t="shared" si="18"/>
        <v>3483.5249042145592</v>
      </c>
      <c r="E80" s="47">
        <f t="shared" si="19"/>
        <v>3443.939393939394</v>
      </c>
      <c r="F80" s="48">
        <f t="shared" si="20"/>
        <v>3167.9442508710799</v>
      </c>
      <c r="G80" s="48">
        <f t="shared" si="21"/>
        <v>2914.102564102564</v>
      </c>
      <c r="H80" s="48">
        <f t="shared" si="22"/>
        <v>2904.7923322683705</v>
      </c>
      <c r="I80" s="46">
        <f t="shared" si="23"/>
        <v>466.25641025641028</v>
      </c>
      <c r="J80" s="47">
        <f t="shared" si="24"/>
        <v>485.68376068376068</v>
      </c>
      <c r="K80" s="47">
        <f t="shared" si="25"/>
        <v>492.52437703141931</v>
      </c>
      <c r="L80" s="48">
        <f t="shared" si="26"/>
        <v>520.43503148254149</v>
      </c>
      <c r="M80" s="46">
        <f t="shared" si="27"/>
        <v>737.31081081081084</v>
      </c>
      <c r="N80" s="49">
        <f t="shared" si="28"/>
        <v>983.08108108108104</v>
      </c>
      <c r="O80" s="51">
        <f t="shared" si="29"/>
        <v>708.58441558441552</v>
      </c>
      <c r="P80" s="54">
        <f t="shared" si="30"/>
        <v>944.77922077922074</v>
      </c>
      <c r="Q80" s="51">
        <f t="shared" si="31"/>
        <v>699.5</v>
      </c>
      <c r="R80" s="54">
        <f t="shared" si="32"/>
        <v>932.66666666666663</v>
      </c>
      <c r="S80" s="55">
        <f t="shared" si="33"/>
        <v>621.77777777777771</v>
      </c>
    </row>
    <row r="81" spans="1:19" x14ac:dyDescent="0.35">
      <c r="A81" s="44">
        <v>75</v>
      </c>
      <c r="B81" s="45">
        <v>927200</v>
      </c>
      <c r="C81" s="88">
        <f t="shared" si="17"/>
        <v>77266.666666666672</v>
      </c>
      <c r="D81" s="46">
        <f t="shared" si="18"/>
        <v>3552.4904214559388</v>
      </c>
      <c r="E81" s="47">
        <f t="shared" si="19"/>
        <v>3512.121212121212</v>
      </c>
      <c r="F81" s="48">
        <f t="shared" si="20"/>
        <v>3230.6620209059233</v>
      </c>
      <c r="G81" s="48">
        <f t="shared" si="21"/>
        <v>2971.7948717948716</v>
      </c>
      <c r="H81" s="48">
        <f t="shared" si="22"/>
        <v>2962.3003194888179</v>
      </c>
      <c r="I81" s="46">
        <f t="shared" si="23"/>
        <v>475.4871794871795</v>
      </c>
      <c r="J81" s="47">
        <f t="shared" si="24"/>
        <v>495.29914529914532</v>
      </c>
      <c r="K81" s="47">
        <f t="shared" si="25"/>
        <v>502.27518959913328</v>
      </c>
      <c r="L81" s="48">
        <f t="shared" si="26"/>
        <v>530.73840870062963</v>
      </c>
      <c r="M81" s="46">
        <f t="shared" si="27"/>
        <v>751.90540540540542</v>
      </c>
      <c r="N81" s="49">
        <f t="shared" si="28"/>
        <v>1002.5405405405405</v>
      </c>
      <c r="O81" s="51">
        <f t="shared" si="29"/>
        <v>722.61038961038957</v>
      </c>
      <c r="P81" s="54">
        <f t="shared" si="30"/>
        <v>963.48051948051943</v>
      </c>
      <c r="Q81" s="51">
        <f t="shared" si="31"/>
        <v>713.34615384615381</v>
      </c>
      <c r="R81" s="54">
        <f t="shared" si="32"/>
        <v>951.12820512820508</v>
      </c>
      <c r="S81" s="55">
        <f t="shared" si="33"/>
        <v>634.08547008547009</v>
      </c>
    </row>
    <row r="82" spans="1:19" x14ac:dyDescent="0.35">
      <c r="A82" s="44">
        <v>76</v>
      </c>
      <c r="B82" s="45">
        <v>945600</v>
      </c>
      <c r="C82" s="88">
        <f t="shared" si="17"/>
        <v>78800</v>
      </c>
      <c r="D82" s="46">
        <f t="shared" si="18"/>
        <v>3622.9885057471265</v>
      </c>
      <c r="E82" s="47">
        <f t="shared" si="19"/>
        <v>3581.818181818182</v>
      </c>
      <c r="F82" s="48">
        <f t="shared" si="20"/>
        <v>3294.773519163763</v>
      </c>
      <c r="G82" s="48">
        <f t="shared" si="21"/>
        <v>3030.7692307692309</v>
      </c>
      <c r="H82" s="48">
        <f t="shared" si="22"/>
        <v>3021.0862619808308</v>
      </c>
      <c r="I82" s="46">
        <f t="shared" si="23"/>
        <v>484.92307692307691</v>
      </c>
      <c r="J82" s="47">
        <f t="shared" si="24"/>
        <v>505.12820512820514</v>
      </c>
      <c r="K82" s="47">
        <f t="shared" si="25"/>
        <v>512.24268689057419</v>
      </c>
      <c r="L82" s="48">
        <f t="shared" si="26"/>
        <v>541.27074985689751</v>
      </c>
      <c r="M82" s="46">
        <f t="shared" si="27"/>
        <v>766.82432432432427</v>
      </c>
      <c r="N82" s="49">
        <f t="shared" si="28"/>
        <v>1022.4324324324324</v>
      </c>
      <c r="O82" s="51">
        <f t="shared" si="29"/>
        <v>736.9480519480519</v>
      </c>
      <c r="P82" s="54">
        <f t="shared" si="30"/>
        <v>982.59740259740261</v>
      </c>
      <c r="Q82" s="51">
        <f t="shared" si="31"/>
        <v>727.5</v>
      </c>
      <c r="R82" s="54">
        <f t="shared" si="32"/>
        <v>970</v>
      </c>
      <c r="S82" s="55">
        <f t="shared" si="33"/>
        <v>646.66666666666663</v>
      </c>
    </row>
    <row r="83" spans="1:19" x14ac:dyDescent="0.35">
      <c r="A83" s="44">
        <v>77</v>
      </c>
      <c r="B83" s="45">
        <v>964300</v>
      </c>
      <c r="C83" s="88">
        <f t="shared" si="17"/>
        <v>80358.333333333328</v>
      </c>
      <c r="D83" s="46">
        <f t="shared" si="18"/>
        <v>3694.6360153256705</v>
      </c>
      <c r="E83" s="47">
        <f t="shared" si="19"/>
        <v>3652.651515151515</v>
      </c>
      <c r="F83" s="48">
        <f t="shared" si="20"/>
        <v>3359.9303135888504</v>
      </c>
      <c r="G83" s="48">
        <f t="shared" si="21"/>
        <v>3090.7051282051284</v>
      </c>
      <c r="H83" s="48">
        <f t="shared" si="22"/>
        <v>3080.8306709265175</v>
      </c>
      <c r="I83" s="46">
        <f t="shared" si="23"/>
        <v>494.5128205128205</v>
      </c>
      <c r="J83" s="47">
        <f t="shared" si="24"/>
        <v>515.11752136752136</v>
      </c>
      <c r="K83" s="47">
        <f t="shared" si="25"/>
        <v>522.37269772481045</v>
      </c>
      <c r="L83" s="48">
        <f t="shared" si="26"/>
        <v>551.97481396680018</v>
      </c>
      <c r="M83" s="46">
        <f t="shared" si="27"/>
        <v>781.98648648648657</v>
      </c>
      <c r="N83" s="49">
        <f t="shared" si="28"/>
        <v>1042.6486486486488</v>
      </c>
      <c r="O83" s="51">
        <f t="shared" si="29"/>
        <v>751.51948051948057</v>
      </c>
      <c r="P83" s="54">
        <f t="shared" si="30"/>
        <v>1002.0259740259741</v>
      </c>
      <c r="Q83" s="51">
        <f t="shared" si="31"/>
        <v>741.88461538461536</v>
      </c>
      <c r="R83" s="54">
        <f t="shared" si="32"/>
        <v>989.17948717948718</v>
      </c>
      <c r="S83" s="55">
        <f t="shared" si="33"/>
        <v>659.45299145299145</v>
      </c>
    </row>
    <row r="84" spans="1:19" x14ac:dyDescent="0.35">
      <c r="A84" s="44">
        <v>78</v>
      </c>
      <c r="B84" s="45">
        <v>983400</v>
      </c>
      <c r="C84" s="88">
        <f t="shared" si="17"/>
        <v>81950</v>
      </c>
      <c r="D84" s="46">
        <f t="shared" si="18"/>
        <v>3767.8160919540228</v>
      </c>
      <c r="E84" s="47">
        <f t="shared" si="19"/>
        <v>3725</v>
      </c>
      <c r="F84" s="48">
        <f t="shared" si="20"/>
        <v>3426.480836236934</v>
      </c>
      <c r="G84" s="48">
        <f t="shared" si="21"/>
        <v>3151.9230769230771</v>
      </c>
      <c r="H84" s="48">
        <f t="shared" si="22"/>
        <v>3141.8530351437698</v>
      </c>
      <c r="I84" s="46">
        <f t="shared" si="23"/>
        <v>504.30769230769232</v>
      </c>
      <c r="J84" s="47">
        <f t="shared" si="24"/>
        <v>525.32051282051282</v>
      </c>
      <c r="K84" s="47">
        <f t="shared" si="25"/>
        <v>532.71939328277358</v>
      </c>
      <c r="L84" s="48">
        <f t="shared" si="26"/>
        <v>562.9078420148827</v>
      </c>
      <c r="M84" s="46">
        <f t="shared" si="27"/>
        <v>797.47297297297291</v>
      </c>
      <c r="N84" s="49">
        <f t="shared" si="28"/>
        <v>1063.2972972972973</v>
      </c>
      <c r="O84" s="51">
        <f t="shared" si="29"/>
        <v>766.40259740259739</v>
      </c>
      <c r="P84" s="54">
        <f t="shared" si="30"/>
        <v>1021.8701298701299</v>
      </c>
      <c r="Q84" s="51">
        <f t="shared" si="31"/>
        <v>756.57692307692309</v>
      </c>
      <c r="R84" s="54">
        <f t="shared" si="32"/>
        <v>1008.7692307692307</v>
      </c>
      <c r="S84" s="55">
        <f t="shared" si="33"/>
        <v>672.51282051282044</v>
      </c>
    </row>
    <row r="85" spans="1:19" x14ac:dyDescent="0.35">
      <c r="A85" s="44">
        <v>79</v>
      </c>
      <c r="B85" s="64">
        <v>1002900</v>
      </c>
      <c r="C85" s="88">
        <f t="shared" si="17"/>
        <v>83575</v>
      </c>
      <c r="D85" s="46">
        <f t="shared" si="18"/>
        <v>3842.5287356321837</v>
      </c>
      <c r="E85" s="47">
        <f t="shared" si="19"/>
        <v>3798.8636363636365</v>
      </c>
      <c r="F85" s="48">
        <f t="shared" si="20"/>
        <v>3494.4250871080139</v>
      </c>
      <c r="G85" s="48">
        <f t="shared" si="21"/>
        <v>3214.4230769230771</v>
      </c>
      <c r="H85" s="48">
        <f t="shared" si="22"/>
        <v>3204.1533546325877</v>
      </c>
      <c r="I85" s="46">
        <f t="shared" si="23"/>
        <v>514.30769230769226</v>
      </c>
      <c r="J85" s="47">
        <f t="shared" si="24"/>
        <v>535.73717948717945</v>
      </c>
      <c r="K85" s="47">
        <f t="shared" si="25"/>
        <v>543.2827735644637</v>
      </c>
      <c r="L85" s="48">
        <f t="shared" si="26"/>
        <v>574.06983400114484</v>
      </c>
      <c r="M85" s="46">
        <f t="shared" si="27"/>
        <v>813.28378378378375</v>
      </c>
      <c r="N85" s="49">
        <f t="shared" si="28"/>
        <v>1084.3783783783783</v>
      </c>
      <c r="O85" s="51">
        <f t="shared" si="29"/>
        <v>781.59740259740261</v>
      </c>
      <c r="P85" s="54">
        <f t="shared" si="30"/>
        <v>1042.1298701298701</v>
      </c>
      <c r="Q85" s="51">
        <f t="shared" si="31"/>
        <v>771.57692307692309</v>
      </c>
      <c r="R85" s="54">
        <f t="shared" si="32"/>
        <v>1028.7692307692307</v>
      </c>
      <c r="S85" s="55">
        <f t="shared" si="33"/>
        <v>685.84615384615381</v>
      </c>
    </row>
    <row r="86" spans="1:19" ht="15" thickBot="1" x14ac:dyDescent="0.4">
      <c r="A86" s="75">
        <v>80</v>
      </c>
      <c r="B86" s="85">
        <v>1022700</v>
      </c>
      <c r="C86" s="89">
        <f t="shared" si="17"/>
        <v>85225</v>
      </c>
      <c r="D86" s="77">
        <f t="shared" si="18"/>
        <v>3918.3908045977009</v>
      </c>
      <c r="E86" s="78">
        <f t="shared" si="19"/>
        <v>3873.8636363636365</v>
      </c>
      <c r="F86" s="79">
        <f t="shared" si="20"/>
        <v>3563.4146341463415</v>
      </c>
      <c r="G86" s="79">
        <f t="shared" si="21"/>
        <v>3277.8846153846152</v>
      </c>
      <c r="H86" s="79">
        <f t="shared" si="22"/>
        <v>3267.4121405750798</v>
      </c>
      <c r="I86" s="77">
        <f t="shared" si="23"/>
        <v>524.46153846153845</v>
      </c>
      <c r="J86" s="78">
        <f t="shared" si="24"/>
        <v>546.31410256410254</v>
      </c>
      <c r="K86" s="78">
        <f t="shared" si="25"/>
        <v>554.00866738894911</v>
      </c>
      <c r="L86" s="79">
        <f t="shared" si="26"/>
        <v>585.40354894104178</v>
      </c>
      <c r="M86" s="77">
        <f t="shared" si="27"/>
        <v>829.33783783783781</v>
      </c>
      <c r="N86" s="80">
        <f t="shared" si="28"/>
        <v>1105.7837837837837</v>
      </c>
      <c r="O86" s="82">
        <f t="shared" si="29"/>
        <v>797.02597402597416</v>
      </c>
      <c r="P86" s="83">
        <f t="shared" si="30"/>
        <v>1062.7012987012988</v>
      </c>
      <c r="Q86" s="82">
        <f t="shared" si="31"/>
        <v>786.80769230769238</v>
      </c>
      <c r="R86" s="83">
        <f t="shared" si="32"/>
        <v>1049.0769230769231</v>
      </c>
      <c r="S86" s="84">
        <f t="shared" si="33"/>
        <v>699.38461538461536</v>
      </c>
    </row>
    <row r="87" spans="1:19" ht="15" thickTop="1" x14ac:dyDescent="0.35"/>
  </sheetData>
  <mergeCells count="5">
    <mergeCell ref="D4:H4"/>
    <mergeCell ref="M4:R4"/>
    <mergeCell ref="D5:H5"/>
    <mergeCell ref="M5:N5"/>
    <mergeCell ref="O5:P5"/>
  </mergeCells>
  <pageMargins left="0.35433070866141736" right="0.23622047244094491" top="0.35433070866141736" bottom="0.39370078740157483" header="0.31496062992125984" footer="0.15748031496062992"/>
  <pageSetup paperSize="9" scale="75" fitToHeight="3" orientation="landscape" r:id="rId1"/>
  <rowBreaks count="1" manualBreakCount="1">
    <brk id="46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'Ark1'!Utskriftsområde</vt:lpstr>
      <vt:lpstr>'Ark1'!Utskriftstitler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byr23833</dc:creator>
  <cp:lastModifiedBy>Meld inn i Domenet</cp:lastModifiedBy>
  <cp:lastPrinted>2012-08-28T08:46:53Z</cp:lastPrinted>
  <dcterms:created xsi:type="dcterms:W3CDTF">2012-08-02T06:17:08Z</dcterms:created>
  <dcterms:modified xsi:type="dcterms:W3CDTF">2020-12-17T14:18:41Z</dcterms:modified>
</cp:coreProperties>
</file>