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Lønnstabeller\2014\"/>
    </mc:Choice>
  </mc:AlternateContent>
  <bookViews>
    <workbookView xWindow="600" yWindow="210" windowWidth="26940" windowHeight="14000"/>
  </bookViews>
  <sheets>
    <sheet name="Ark1" sheetId="1" r:id="rId1"/>
    <sheet name="Ark2" sheetId="2" r:id="rId2"/>
    <sheet name="Ark3" sheetId="3" r:id="rId3"/>
  </sheets>
  <definedNames>
    <definedName name="_xlnm.Print_Area" localSheetId="0">'Ark1'!$A$1:$Z$88</definedName>
    <definedName name="_xlnm.Print_Titles" localSheetId="0">'Ark1'!$A:$C</definedName>
  </definedNames>
  <calcPr calcId="162913" calcMode="manual"/>
</workbook>
</file>

<file path=xl/calcChain.xml><?xml version="1.0" encoding="utf-8"?>
<calcChain xmlns="http://schemas.openxmlformats.org/spreadsheetml/2006/main">
  <c r="Z86" i="1" l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<sst xmlns="http://schemas.openxmlformats.org/spreadsheetml/2006/main" count="33" uniqueCount="21">
  <si>
    <t>Lønnstabell Oslo kommune fra 01.05.2014</t>
  </si>
  <si>
    <t>Ekskl. OU-fond (180)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</si>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</sst>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.000"/>
    <numFmt numFmtId="166" formatCode="_(* #,##0.00_);_(* \(#,##0.00\);_(* &quot;-&quot;??_);_(@_)"/>
    <numFmt numFmtId="167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Continuous"/>
    </xf>
    <xf numFmtId="3" fontId="2" fillId="2" borderId="22" xfId="0" applyNumberFormat="1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2" fillId="2" borderId="24" xfId="0" applyFont="1" applyFill="1" applyBorder="1" applyAlignment="1">
      <alignment horizontal="centerContinuous"/>
    </xf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center"/>
    </xf>
    <xf numFmtId="0" fontId="2" fillId="2" borderId="32" xfId="0" quotePrefix="1" applyFont="1" applyFill="1" applyBorder="1" applyAlignment="1">
      <alignment horizontal="center"/>
    </xf>
    <xf numFmtId="12" fontId="2" fillId="2" borderId="21" xfId="0" applyNumberFormat="1" applyFont="1" applyFill="1" applyBorder="1" applyAlignment="1">
      <alignment horizontal="centerContinuous"/>
    </xf>
    <xf numFmtId="165" fontId="0" fillId="2" borderId="0" xfId="0" applyNumberFormat="1" applyFill="1"/>
    <xf numFmtId="0" fontId="2" fillId="2" borderId="5" xfId="0" applyFont="1" applyFill="1" applyBorder="1"/>
    <xf numFmtId="167" fontId="3" fillId="2" borderId="5" xfId="1" applyNumberFormat="1" applyFont="1" applyFill="1" applyBorder="1"/>
    <xf numFmtId="166" fontId="3" fillId="2" borderId="5" xfId="1" applyNumberFormat="1" applyFont="1" applyFill="1" applyBorder="1"/>
    <xf numFmtId="166" fontId="3" fillId="2" borderId="19" xfId="1" applyNumberFormat="1" applyFont="1" applyFill="1" applyBorder="1"/>
    <xf numFmtId="166" fontId="3" fillId="2" borderId="33" xfId="1" applyNumberFormat="1" applyFont="1" applyFill="1" applyBorder="1"/>
    <xf numFmtId="166" fontId="3" fillId="2" borderId="34" xfId="1" applyNumberFormat="1" applyFont="1" applyFill="1" applyBorder="1"/>
    <xf numFmtId="166" fontId="3" fillId="2" borderId="1" xfId="1" applyNumberFormat="1" applyFont="1" applyFill="1" applyBorder="1"/>
    <xf numFmtId="166" fontId="3" fillId="2" borderId="2" xfId="1" applyNumberFormat="1" applyFont="1" applyFill="1" applyBorder="1"/>
    <xf numFmtId="166" fontId="3" fillId="2" borderId="4" xfId="1" applyNumberFormat="1" applyFont="1" applyFill="1" applyBorder="1"/>
    <xf numFmtId="166" fontId="3" fillId="2" borderId="35" xfId="1" applyNumberFormat="1" applyFont="1" applyFill="1" applyBorder="1"/>
    <xf numFmtId="166" fontId="3" fillId="2" borderId="3" xfId="1" applyNumberFormat="1" applyFont="1" applyFill="1" applyBorder="1"/>
    <xf numFmtId="166" fontId="3" fillId="2" borderId="36" xfId="1" applyNumberFormat="1" applyFont="1" applyFill="1" applyBorder="1"/>
    <xf numFmtId="0" fontId="2" fillId="2" borderId="37" xfId="0" applyFont="1" applyFill="1" applyBorder="1"/>
    <xf numFmtId="167" fontId="3" fillId="2" borderId="37" xfId="1" applyNumberFormat="1" applyFont="1" applyFill="1" applyBorder="1"/>
    <xf numFmtId="166" fontId="3" fillId="2" borderId="37" xfId="1" applyNumberFormat="1" applyFont="1" applyFill="1" applyBorder="1"/>
    <xf numFmtId="166" fontId="3" fillId="2" borderId="12" xfId="1" applyNumberFormat="1" applyFont="1" applyFill="1" applyBorder="1"/>
    <xf numFmtId="166" fontId="3" fillId="2" borderId="13" xfId="1" applyNumberFormat="1" applyFont="1" applyFill="1" applyBorder="1"/>
    <xf numFmtId="166" fontId="3" fillId="2" borderId="14" xfId="1" applyNumberFormat="1" applyFont="1" applyFill="1" applyBorder="1"/>
    <xf numFmtId="166" fontId="3" fillId="2" borderId="15" xfId="1" applyNumberFormat="1" applyFont="1" applyFill="1" applyBorder="1"/>
    <xf numFmtId="166" fontId="3" fillId="2" borderId="16" xfId="1" applyNumberFormat="1" applyFont="1" applyFill="1" applyBorder="1"/>
    <xf numFmtId="166" fontId="3" fillId="2" borderId="38" xfId="1" applyNumberFormat="1" applyFont="1" applyFill="1" applyBorder="1"/>
    <xf numFmtId="1" fontId="0" fillId="2" borderId="0" xfId="0" applyNumberFormat="1" applyFill="1"/>
    <xf numFmtId="0" fontId="3" fillId="2" borderId="0" xfId="0" applyFont="1" applyFill="1"/>
    <xf numFmtId="167" fontId="3" fillId="2" borderId="37" xfId="1" quotePrefix="1" applyNumberFormat="1" applyFont="1" applyFill="1" applyBorder="1"/>
    <xf numFmtId="0" fontId="2" fillId="2" borderId="39" xfId="0" applyFont="1" applyFill="1" applyBorder="1"/>
    <xf numFmtId="167" fontId="3" fillId="2" borderId="39" xfId="1" quotePrefix="1" applyNumberFormat="1" applyFont="1" applyFill="1" applyBorder="1"/>
    <xf numFmtId="166" fontId="3" fillId="2" borderId="39" xfId="1" applyNumberFormat="1" applyFont="1" applyFill="1" applyBorder="1"/>
    <xf numFmtId="166" fontId="3" fillId="2" borderId="24" xfId="1" applyNumberFormat="1" applyFont="1" applyFill="1" applyBorder="1"/>
    <xf numFmtId="166" fontId="3" fillId="2" borderId="40" xfId="1" applyNumberFormat="1" applyFont="1" applyFill="1" applyBorder="1"/>
    <xf numFmtId="166" fontId="3" fillId="2" borderId="25" xfId="1" applyNumberFormat="1" applyFont="1" applyFill="1" applyBorder="1"/>
    <xf numFmtId="166" fontId="3" fillId="2" borderId="28" xfId="1" applyNumberFormat="1" applyFont="1" applyFill="1" applyBorder="1"/>
    <xf numFmtId="166" fontId="3" fillId="2" borderId="27" xfId="1" applyNumberFormat="1" applyFont="1" applyFill="1" applyBorder="1"/>
    <xf numFmtId="166" fontId="3" fillId="2" borderId="4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16</xdr:col>
      <xdr:colOff>371475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82100" y="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abSelected="1" topLeftCell="C1" zoomScaleNormal="100" workbookViewId="0">
      <selection activeCell="AE7" sqref="AC7:AE7"/>
    </sheetView>
  </sheetViews>
  <sheetFormatPr baseColWidth="10" defaultColWidth="9.1796875" defaultRowHeight="14.5" x14ac:dyDescent="0.35"/>
  <cols>
    <col min="1" max="1" width="3.26953125" customWidth="1"/>
    <col min="2" max="2" width="10.453125" customWidth="1"/>
    <col min="3" max="3" width="10.26953125" bestFit="1" customWidth="1"/>
    <col min="4" max="5" width="9.26953125" bestFit="1" customWidth="1"/>
    <col min="6" max="7" width="9.26953125" customWidth="1"/>
    <col min="8" max="8" width="9.26953125" bestFit="1" customWidth="1"/>
    <col min="9" max="14" width="7.7265625" bestFit="1" customWidth="1"/>
    <col min="15" max="15" width="9.26953125" bestFit="1" customWidth="1"/>
    <col min="16" max="16" width="7.7265625" bestFit="1" customWidth="1"/>
    <col min="17" max="17" width="9.26953125" bestFit="1" customWidth="1"/>
    <col min="18" max="18" width="7.7265625" bestFit="1" customWidth="1"/>
    <col min="19" max="19" width="9.26953125" bestFit="1" customWidth="1"/>
    <col min="20" max="20" width="7.7265625" bestFit="1" customWidth="1"/>
    <col min="21" max="21" width="9.26953125" bestFit="1" customWidth="1"/>
    <col min="22" max="22" width="7.7265625" bestFit="1" customWidth="1"/>
    <col min="23" max="23" width="9.26953125" bestFit="1" customWidth="1"/>
    <col min="24" max="24" width="7.7265625" bestFit="1" customWidth="1"/>
    <col min="25" max="25" width="9.26953125" bestFit="1" customWidth="1"/>
    <col min="26" max="26" width="7.7265625" bestFit="1" customWidth="1"/>
    <col min="257" max="257" width="3.26953125" customWidth="1"/>
    <col min="258" max="258" width="10.453125" customWidth="1"/>
    <col min="259" max="259" width="10.26953125" bestFit="1" customWidth="1"/>
    <col min="260" max="261" width="9.26953125" bestFit="1" customWidth="1"/>
    <col min="262" max="263" width="9.26953125" customWidth="1"/>
    <col min="264" max="264" width="9.26953125" bestFit="1" customWidth="1"/>
    <col min="265" max="270" width="7.7265625" bestFit="1" customWidth="1"/>
    <col min="271" max="271" width="9.26953125" bestFit="1" customWidth="1"/>
    <col min="272" max="272" width="7.7265625" bestFit="1" customWidth="1"/>
    <col min="273" max="273" width="9.26953125" bestFit="1" customWidth="1"/>
    <col min="274" max="274" width="7.7265625" bestFit="1" customWidth="1"/>
    <col min="275" max="275" width="9.26953125" bestFit="1" customWidth="1"/>
    <col min="276" max="276" width="7.7265625" bestFit="1" customWidth="1"/>
    <col min="277" max="277" width="9.26953125" bestFit="1" customWidth="1"/>
    <col min="278" max="278" width="7.7265625" bestFit="1" customWidth="1"/>
    <col min="279" max="279" width="9.26953125" bestFit="1" customWidth="1"/>
    <col min="280" max="280" width="7.7265625" bestFit="1" customWidth="1"/>
    <col min="281" max="281" width="9.26953125" bestFit="1" customWidth="1"/>
    <col min="282" max="282" width="7.7265625" bestFit="1" customWidth="1"/>
    <col min="513" max="513" width="3.26953125" customWidth="1"/>
    <col min="514" max="514" width="10.453125" customWidth="1"/>
    <col min="515" max="515" width="10.26953125" bestFit="1" customWidth="1"/>
    <col min="516" max="517" width="9.26953125" bestFit="1" customWidth="1"/>
    <col min="518" max="519" width="9.26953125" customWidth="1"/>
    <col min="520" max="520" width="9.26953125" bestFit="1" customWidth="1"/>
    <col min="521" max="526" width="7.7265625" bestFit="1" customWidth="1"/>
    <col min="527" max="527" width="9.26953125" bestFit="1" customWidth="1"/>
    <col min="528" max="528" width="7.7265625" bestFit="1" customWidth="1"/>
    <col min="529" max="529" width="9.26953125" bestFit="1" customWidth="1"/>
    <col min="530" max="530" width="7.7265625" bestFit="1" customWidth="1"/>
    <col min="531" max="531" width="9.26953125" bestFit="1" customWidth="1"/>
    <col min="532" max="532" width="7.7265625" bestFit="1" customWidth="1"/>
    <col min="533" max="533" width="9.26953125" bestFit="1" customWidth="1"/>
    <col min="534" max="534" width="7.7265625" bestFit="1" customWidth="1"/>
    <col min="535" max="535" width="9.26953125" bestFit="1" customWidth="1"/>
    <col min="536" max="536" width="7.7265625" bestFit="1" customWidth="1"/>
    <col min="537" max="537" width="9.26953125" bestFit="1" customWidth="1"/>
    <col min="538" max="538" width="7.7265625" bestFit="1" customWidth="1"/>
    <col min="769" max="769" width="3.26953125" customWidth="1"/>
    <col min="770" max="770" width="10.453125" customWidth="1"/>
    <col min="771" max="771" width="10.26953125" bestFit="1" customWidth="1"/>
    <col min="772" max="773" width="9.26953125" bestFit="1" customWidth="1"/>
    <col min="774" max="775" width="9.26953125" customWidth="1"/>
    <col min="776" max="776" width="9.26953125" bestFit="1" customWidth="1"/>
    <col min="777" max="782" width="7.7265625" bestFit="1" customWidth="1"/>
    <col min="783" max="783" width="9.26953125" bestFit="1" customWidth="1"/>
    <col min="784" max="784" width="7.7265625" bestFit="1" customWidth="1"/>
    <col min="785" max="785" width="9.26953125" bestFit="1" customWidth="1"/>
    <col min="786" max="786" width="7.7265625" bestFit="1" customWidth="1"/>
    <col min="787" max="787" width="9.26953125" bestFit="1" customWidth="1"/>
    <col min="788" max="788" width="7.7265625" bestFit="1" customWidth="1"/>
    <col min="789" max="789" width="9.26953125" bestFit="1" customWidth="1"/>
    <col min="790" max="790" width="7.7265625" bestFit="1" customWidth="1"/>
    <col min="791" max="791" width="9.26953125" bestFit="1" customWidth="1"/>
    <col min="792" max="792" width="7.7265625" bestFit="1" customWidth="1"/>
    <col min="793" max="793" width="9.26953125" bestFit="1" customWidth="1"/>
    <col min="794" max="794" width="7.7265625" bestFit="1" customWidth="1"/>
    <col min="1025" max="1025" width="3.26953125" customWidth="1"/>
    <col min="1026" max="1026" width="10.453125" customWidth="1"/>
    <col min="1027" max="1027" width="10.26953125" bestFit="1" customWidth="1"/>
    <col min="1028" max="1029" width="9.26953125" bestFit="1" customWidth="1"/>
    <col min="1030" max="1031" width="9.26953125" customWidth="1"/>
    <col min="1032" max="1032" width="9.26953125" bestFit="1" customWidth="1"/>
    <col min="1033" max="1038" width="7.7265625" bestFit="1" customWidth="1"/>
    <col min="1039" max="1039" width="9.26953125" bestFit="1" customWidth="1"/>
    <col min="1040" max="1040" width="7.7265625" bestFit="1" customWidth="1"/>
    <col min="1041" max="1041" width="9.26953125" bestFit="1" customWidth="1"/>
    <col min="1042" max="1042" width="7.7265625" bestFit="1" customWidth="1"/>
    <col min="1043" max="1043" width="9.26953125" bestFit="1" customWidth="1"/>
    <col min="1044" max="1044" width="7.7265625" bestFit="1" customWidth="1"/>
    <col min="1045" max="1045" width="9.26953125" bestFit="1" customWidth="1"/>
    <col min="1046" max="1046" width="7.7265625" bestFit="1" customWidth="1"/>
    <col min="1047" max="1047" width="9.26953125" bestFit="1" customWidth="1"/>
    <col min="1048" max="1048" width="7.7265625" bestFit="1" customWidth="1"/>
    <col min="1049" max="1049" width="9.26953125" bestFit="1" customWidth="1"/>
    <col min="1050" max="1050" width="7.7265625" bestFit="1" customWidth="1"/>
    <col min="1281" max="1281" width="3.26953125" customWidth="1"/>
    <col min="1282" max="1282" width="10.453125" customWidth="1"/>
    <col min="1283" max="1283" width="10.26953125" bestFit="1" customWidth="1"/>
    <col min="1284" max="1285" width="9.26953125" bestFit="1" customWidth="1"/>
    <col min="1286" max="1287" width="9.26953125" customWidth="1"/>
    <col min="1288" max="1288" width="9.26953125" bestFit="1" customWidth="1"/>
    <col min="1289" max="1294" width="7.7265625" bestFit="1" customWidth="1"/>
    <col min="1295" max="1295" width="9.26953125" bestFit="1" customWidth="1"/>
    <col min="1296" max="1296" width="7.7265625" bestFit="1" customWidth="1"/>
    <col min="1297" max="1297" width="9.26953125" bestFit="1" customWidth="1"/>
    <col min="1298" max="1298" width="7.7265625" bestFit="1" customWidth="1"/>
    <col min="1299" max="1299" width="9.26953125" bestFit="1" customWidth="1"/>
    <col min="1300" max="1300" width="7.7265625" bestFit="1" customWidth="1"/>
    <col min="1301" max="1301" width="9.26953125" bestFit="1" customWidth="1"/>
    <col min="1302" max="1302" width="7.7265625" bestFit="1" customWidth="1"/>
    <col min="1303" max="1303" width="9.26953125" bestFit="1" customWidth="1"/>
    <col min="1304" max="1304" width="7.7265625" bestFit="1" customWidth="1"/>
    <col min="1305" max="1305" width="9.26953125" bestFit="1" customWidth="1"/>
    <col min="1306" max="1306" width="7.7265625" bestFit="1" customWidth="1"/>
    <col min="1537" max="1537" width="3.26953125" customWidth="1"/>
    <col min="1538" max="1538" width="10.453125" customWidth="1"/>
    <col min="1539" max="1539" width="10.26953125" bestFit="1" customWidth="1"/>
    <col min="1540" max="1541" width="9.26953125" bestFit="1" customWidth="1"/>
    <col min="1542" max="1543" width="9.26953125" customWidth="1"/>
    <col min="1544" max="1544" width="9.26953125" bestFit="1" customWidth="1"/>
    <col min="1545" max="1550" width="7.7265625" bestFit="1" customWidth="1"/>
    <col min="1551" max="1551" width="9.26953125" bestFit="1" customWidth="1"/>
    <col min="1552" max="1552" width="7.7265625" bestFit="1" customWidth="1"/>
    <col min="1553" max="1553" width="9.26953125" bestFit="1" customWidth="1"/>
    <col min="1554" max="1554" width="7.7265625" bestFit="1" customWidth="1"/>
    <col min="1555" max="1555" width="9.26953125" bestFit="1" customWidth="1"/>
    <col min="1556" max="1556" width="7.7265625" bestFit="1" customWidth="1"/>
    <col min="1557" max="1557" width="9.26953125" bestFit="1" customWidth="1"/>
    <col min="1558" max="1558" width="7.7265625" bestFit="1" customWidth="1"/>
    <col min="1559" max="1559" width="9.26953125" bestFit="1" customWidth="1"/>
    <col min="1560" max="1560" width="7.7265625" bestFit="1" customWidth="1"/>
    <col min="1561" max="1561" width="9.26953125" bestFit="1" customWidth="1"/>
    <col min="1562" max="1562" width="7.7265625" bestFit="1" customWidth="1"/>
    <col min="1793" max="1793" width="3.26953125" customWidth="1"/>
    <col min="1794" max="1794" width="10.453125" customWidth="1"/>
    <col min="1795" max="1795" width="10.26953125" bestFit="1" customWidth="1"/>
    <col min="1796" max="1797" width="9.26953125" bestFit="1" customWidth="1"/>
    <col min="1798" max="1799" width="9.26953125" customWidth="1"/>
    <col min="1800" max="1800" width="9.26953125" bestFit="1" customWidth="1"/>
    <col min="1801" max="1806" width="7.7265625" bestFit="1" customWidth="1"/>
    <col min="1807" max="1807" width="9.26953125" bestFit="1" customWidth="1"/>
    <col min="1808" max="1808" width="7.7265625" bestFit="1" customWidth="1"/>
    <col min="1809" max="1809" width="9.26953125" bestFit="1" customWidth="1"/>
    <col min="1810" max="1810" width="7.7265625" bestFit="1" customWidth="1"/>
    <col min="1811" max="1811" width="9.26953125" bestFit="1" customWidth="1"/>
    <col min="1812" max="1812" width="7.7265625" bestFit="1" customWidth="1"/>
    <col min="1813" max="1813" width="9.26953125" bestFit="1" customWidth="1"/>
    <col min="1814" max="1814" width="7.7265625" bestFit="1" customWidth="1"/>
    <col min="1815" max="1815" width="9.26953125" bestFit="1" customWidth="1"/>
    <col min="1816" max="1816" width="7.7265625" bestFit="1" customWidth="1"/>
    <col min="1817" max="1817" width="9.26953125" bestFit="1" customWidth="1"/>
    <col min="1818" max="1818" width="7.7265625" bestFit="1" customWidth="1"/>
    <col min="2049" max="2049" width="3.26953125" customWidth="1"/>
    <col min="2050" max="2050" width="10.453125" customWidth="1"/>
    <col min="2051" max="2051" width="10.26953125" bestFit="1" customWidth="1"/>
    <col min="2052" max="2053" width="9.26953125" bestFit="1" customWidth="1"/>
    <col min="2054" max="2055" width="9.26953125" customWidth="1"/>
    <col min="2056" max="2056" width="9.26953125" bestFit="1" customWidth="1"/>
    <col min="2057" max="2062" width="7.7265625" bestFit="1" customWidth="1"/>
    <col min="2063" max="2063" width="9.26953125" bestFit="1" customWidth="1"/>
    <col min="2064" max="2064" width="7.7265625" bestFit="1" customWidth="1"/>
    <col min="2065" max="2065" width="9.26953125" bestFit="1" customWidth="1"/>
    <col min="2066" max="2066" width="7.7265625" bestFit="1" customWidth="1"/>
    <col min="2067" max="2067" width="9.26953125" bestFit="1" customWidth="1"/>
    <col min="2068" max="2068" width="7.7265625" bestFit="1" customWidth="1"/>
    <col min="2069" max="2069" width="9.26953125" bestFit="1" customWidth="1"/>
    <col min="2070" max="2070" width="7.7265625" bestFit="1" customWidth="1"/>
    <col min="2071" max="2071" width="9.26953125" bestFit="1" customWidth="1"/>
    <col min="2072" max="2072" width="7.7265625" bestFit="1" customWidth="1"/>
    <col min="2073" max="2073" width="9.26953125" bestFit="1" customWidth="1"/>
    <col min="2074" max="2074" width="7.7265625" bestFit="1" customWidth="1"/>
    <col min="2305" max="2305" width="3.26953125" customWidth="1"/>
    <col min="2306" max="2306" width="10.453125" customWidth="1"/>
    <col min="2307" max="2307" width="10.26953125" bestFit="1" customWidth="1"/>
    <col min="2308" max="2309" width="9.26953125" bestFit="1" customWidth="1"/>
    <col min="2310" max="2311" width="9.26953125" customWidth="1"/>
    <col min="2312" max="2312" width="9.26953125" bestFit="1" customWidth="1"/>
    <col min="2313" max="2318" width="7.7265625" bestFit="1" customWidth="1"/>
    <col min="2319" max="2319" width="9.26953125" bestFit="1" customWidth="1"/>
    <col min="2320" max="2320" width="7.7265625" bestFit="1" customWidth="1"/>
    <col min="2321" max="2321" width="9.26953125" bestFit="1" customWidth="1"/>
    <col min="2322" max="2322" width="7.7265625" bestFit="1" customWidth="1"/>
    <col min="2323" max="2323" width="9.26953125" bestFit="1" customWidth="1"/>
    <col min="2324" max="2324" width="7.7265625" bestFit="1" customWidth="1"/>
    <col min="2325" max="2325" width="9.26953125" bestFit="1" customWidth="1"/>
    <col min="2326" max="2326" width="7.7265625" bestFit="1" customWidth="1"/>
    <col min="2327" max="2327" width="9.26953125" bestFit="1" customWidth="1"/>
    <col min="2328" max="2328" width="7.7265625" bestFit="1" customWidth="1"/>
    <col min="2329" max="2329" width="9.26953125" bestFit="1" customWidth="1"/>
    <col min="2330" max="2330" width="7.7265625" bestFit="1" customWidth="1"/>
    <col min="2561" max="2561" width="3.26953125" customWidth="1"/>
    <col min="2562" max="2562" width="10.453125" customWidth="1"/>
    <col min="2563" max="2563" width="10.26953125" bestFit="1" customWidth="1"/>
    <col min="2564" max="2565" width="9.26953125" bestFit="1" customWidth="1"/>
    <col min="2566" max="2567" width="9.26953125" customWidth="1"/>
    <col min="2568" max="2568" width="9.26953125" bestFit="1" customWidth="1"/>
    <col min="2569" max="2574" width="7.7265625" bestFit="1" customWidth="1"/>
    <col min="2575" max="2575" width="9.26953125" bestFit="1" customWidth="1"/>
    <col min="2576" max="2576" width="7.7265625" bestFit="1" customWidth="1"/>
    <col min="2577" max="2577" width="9.26953125" bestFit="1" customWidth="1"/>
    <col min="2578" max="2578" width="7.7265625" bestFit="1" customWidth="1"/>
    <col min="2579" max="2579" width="9.26953125" bestFit="1" customWidth="1"/>
    <col min="2580" max="2580" width="7.7265625" bestFit="1" customWidth="1"/>
    <col min="2581" max="2581" width="9.26953125" bestFit="1" customWidth="1"/>
    <col min="2582" max="2582" width="7.7265625" bestFit="1" customWidth="1"/>
    <col min="2583" max="2583" width="9.26953125" bestFit="1" customWidth="1"/>
    <col min="2584" max="2584" width="7.7265625" bestFit="1" customWidth="1"/>
    <col min="2585" max="2585" width="9.26953125" bestFit="1" customWidth="1"/>
    <col min="2586" max="2586" width="7.7265625" bestFit="1" customWidth="1"/>
    <col min="2817" max="2817" width="3.26953125" customWidth="1"/>
    <col min="2818" max="2818" width="10.453125" customWidth="1"/>
    <col min="2819" max="2819" width="10.26953125" bestFit="1" customWidth="1"/>
    <col min="2820" max="2821" width="9.26953125" bestFit="1" customWidth="1"/>
    <col min="2822" max="2823" width="9.26953125" customWidth="1"/>
    <col min="2824" max="2824" width="9.26953125" bestFit="1" customWidth="1"/>
    <col min="2825" max="2830" width="7.7265625" bestFit="1" customWidth="1"/>
    <col min="2831" max="2831" width="9.26953125" bestFit="1" customWidth="1"/>
    <col min="2832" max="2832" width="7.7265625" bestFit="1" customWidth="1"/>
    <col min="2833" max="2833" width="9.26953125" bestFit="1" customWidth="1"/>
    <col min="2834" max="2834" width="7.7265625" bestFit="1" customWidth="1"/>
    <col min="2835" max="2835" width="9.26953125" bestFit="1" customWidth="1"/>
    <col min="2836" max="2836" width="7.7265625" bestFit="1" customWidth="1"/>
    <col min="2837" max="2837" width="9.26953125" bestFit="1" customWidth="1"/>
    <col min="2838" max="2838" width="7.7265625" bestFit="1" customWidth="1"/>
    <col min="2839" max="2839" width="9.26953125" bestFit="1" customWidth="1"/>
    <col min="2840" max="2840" width="7.7265625" bestFit="1" customWidth="1"/>
    <col min="2841" max="2841" width="9.26953125" bestFit="1" customWidth="1"/>
    <col min="2842" max="2842" width="7.7265625" bestFit="1" customWidth="1"/>
    <col min="3073" max="3073" width="3.26953125" customWidth="1"/>
    <col min="3074" max="3074" width="10.453125" customWidth="1"/>
    <col min="3075" max="3075" width="10.26953125" bestFit="1" customWidth="1"/>
    <col min="3076" max="3077" width="9.26953125" bestFit="1" customWidth="1"/>
    <col min="3078" max="3079" width="9.26953125" customWidth="1"/>
    <col min="3080" max="3080" width="9.26953125" bestFit="1" customWidth="1"/>
    <col min="3081" max="3086" width="7.7265625" bestFit="1" customWidth="1"/>
    <col min="3087" max="3087" width="9.26953125" bestFit="1" customWidth="1"/>
    <col min="3088" max="3088" width="7.7265625" bestFit="1" customWidth="1"/>
    <col min="3089" max="3089" width="9.26953125" bestFit="1" customWidth="1"/>
    <col min="3090" max="3090" width="7.7265625" bestFit="1" customWidth="1"/>
    <col min="3091" max="3091" width="9.26953125" bestFit="1" customWidth="1"/>
    <col min="3092" max="3092" width="7.7265625" bestFit="1" customWidth="1"/>
    <col min="3093" max="3093" width="9.26953125" bestFit="1" customWidth="1"/>
    <col min="3094" max="3094" width="7.7265625" bestFit="1" customWidth="1"/>
    <col min="3095" max="3095" width="9.26953125" bestFit="1" customWidth="1"/>
    <col min="3096" max="3096" width="7.7265625" bestFit="1" customWidth="1"/>
    <col min="3097" max="3097" width="9.26953125" bestFit="1" customWidth="1"/>
    <col min="3098" max="3098" width="7.7265625" bestFit="1" customWidth="1"/>
    <col min="3329" max="3329" width="3.26953125" customWidth="1"/>
    <col min="3330" max="3330" width="10.453125" customWidth="1"/>
    <col min="3331" max="3331" width="10.26953125" bestFit="1" customWidth="1"/>
    <col min="3332" max="3333" width="9.26953125" bestFit="1" customWidth="1"/>
    <col min="3334" max="3335" width="9.26953125" customWidth="1"/>
    <col min="3336" max="3336" width="9.26953125" bestFit="1" customWidth="1"/>
    <col min="3337" max="3342" width="7.7265625" bestFit="1" customWidth="1"/>
    <col min="3343" max="3343" width="9.26953125" bestFit="1" customWidth="1"/>
    <col min="3344" max="3344" width="7.7265625" bestFit="1" customWidth="1"/>
    <col min="3345" max="3345" width="9.26953125" bestFit="1" customWidth="1"/>
    <col min="3346" max="3346" width="7.7265625" bestFit="1" customWidth="1"/>
    <col min="3347" max="3347" width="9.26953125" bestFit="1" customWidth="1"/>
    <col min="3348" max="3348" width="7.7265625" bestFit="1" customWidth="1"/>
    <col min="3349" max="3349" width="9.26953125" bestFit="1" customWidth="1"/>
    <col min="3350" max="3350" width="7.7265625" bestFit="1" customWidth="1"/>
    <col min="3351" max="3351" width="9.26953125" bestFit="1" customWidth="1"/>
    <col min="3352" max="3352" width="7.7265625" bestFit="1" customWidth="1"/>
    <col min="3353" max="3353" width="9.26953125" bestFit="1" customWidth="1"/>
    <col min="3354" max="3354" width="7.7265625" bestFit="1" customWidth="1"/>
    <col min="3585" max="3585" width="3.26953125" customWidth="1"/>
    <col min="3586" max="3586" width="10.453125" customWidth="1"/>
    <col min="3587" max="3587" width="10.26953125" bestFit="1" customWidth="1"/>
    <col min="3588" max="3589" width="9.26953125" bestFit="1" customWidth="1"/>
    <col min="3590" max="3591" width="9.26953125" customWidth="1"/>
    <col min="3592" max="3592" width="9.26953125" bestFit="1" customWidth="1"/>
    <col min="3593" max="3598" width="7.7265625" bestFit="1" customWidth="1"/>
    <col min="3599" max="3599" width="9.26953125" bestFit="1" customWidth="1"/>
    <col min="3600" max="3600" width="7.7265625" bestFit="1" customWidth="1"/>
    <col min="3601" max="3601" width="9.26953125" bestFit="1" customWidth="1"/>
    <col min="3602" max="3602" width="7.7265625" bestFit="1" customWidth="1"/>
    <col min="3603" max="3603" width="9.26953125" bestFit="1" customWidth="1"/>
    <col min="3604" max="3604" width="7.7265625" bestFit="1" customWidth="1"/>
    <col min="3605" max="3605" width="9.26953125" bestFit="1" customWidth="1"/>
    <col min="3606" max="3606" width="7.7265625" bestFit="1" customWidth="1"/>
    <col min="3607" max="3607" width="9.26953125" bestFit="1" customWidth="1"/>
    <col min="3608" max="3608" width="7.7265625" bestFit="1" customWidth="1"/>
    <col min="3609" max="3609" width="9.26953125" bestFit="1" customWidth="1"/>
    <col min="3610" max="3610" width="7.7265625" bestFit="1" customWidth="1"/>
    <col min="3841" max="3841" width="3.26953125" customWidth="1"/>
    <col min="3842" max="3842" width="10.453125" customWidth="1"/>
    <col min="3843" max="3843" width="10.26953125" bestFit="1" customWidth="1"/>
    <col min="3844" max="3845" width="9.26953125" bestFit="1" customWidth="1"/>
    <col min="3846" max="3847" width="9.26953125" customWidth="1"/>
    <col min="3848" max="3848" width="9.26953125" bestFit="1" customWidth="1"/>
    <col min="3849" max="3854" width="7.7265625" bestFit="1" customWidth="1"/>
    <col min="3855" max="3855" width="9.26953125" bestFit="1" customWidth="1"/>
    <col min="3856" max="3856" width="7.7265625" bestFit="1" customWidth="1"/>
    <col min="3857" max="3857" width="9.26953125" bestFit="1" customWidth="1"/>
    <col min="3858" max="3858" width="7.7265625" bestFit="1" customWidth="1"/>
    <col min="3859" max="3859" width="9.26953125" bestFit="1" customWidth="1"/>
    <col min="3860" max="3860" width="7.7265625" bestFit="1" customWidth="1"/>
    <col min="3861" max="3861" width="9.26953125" bestFit="1" customWidth="1"/>
    <col min="3862" max="3862" width="7.7265625" bestFit="1" customWidth="1"/>
    <col min="3863" max="3863" width="9.26953125" bestFit="1" customWidth="1"/>
    <col min="3864" max="3864" width="7.7265625" bestFit="1" customWidth="1"/>
    <col min="3865" max="3865" width="9.26953125" bestFit="1" customWidth="1"/>
    <col min="3866" max="3866" width="7.7265625" bestFit="1" customWidth="1"/>
    <col min="4097" max="4097" width="3.26953125" customWidth="1"/>
    <col min="4098" max="4098" width="10.453125" customWidth="1"/>
    <col min="4099" max="4099" width="10.26953125" bestFit="1" customWidth="1"/>
    <col min="4100" max="4101" width="9.26953125" bestFit="1" customWidth="1"/>
    <col min="4102" max="4103" width="9.26953125" customWidth="1"/>
    <col min="4104" max="4104" width="9.26953125" bestFit="1" customWidth="1"/>
    <col min="4105" max="4110" width="7.7265625" bestFit="1" customWidth="1"/>
    <col min="4111" max="4111" width="9.26953125" bestFit="1" customWidth="1"/>
    <col min="4112" max="4112" width="7.7265625" bestFit="1" customWidth="1"/>
    <col min="4113" max="4113" width="9.26953125" bestFit="1" customWidth="1"/>
    <col min="4114" max="4114" width="7.7265625" bestFit="1" customWidth="1"/>
    <col min="4115" max="4115" width="9.26953125" bestFit="1" customWidth="1"/>
    <col min="4116" max="4116" width="7.7265625" bestFit="1" customWidth="1"/>
    <col min="4117" max="4117" width="9.26953125" bestFit="1" customWidth="1"/>
    <col min="4118" max="4118" width="7.7265625" bestFit="1" customWidth="1"/>
    <col min="4119" max="4119" width="9.26953125" bestFit="1" customWidth="1"/>
    <col min="4120" max="4120" width="7.7265625" bestFit="1" customWidth="1"/>
    <col min="4121" max="4121" width="9.26953125" bestFit="1" customWidth="1"/>
    <col min="4122" max="4122" width="7.7265625" bestFit="1" customWidth="1"/>
    <col min="4353" max="4353" width="3.26953125" customWidth="1"/>
    <col min="4354" max="4354" width="10.453125" customWidth="1"/>
    <col min="4355" max="4355" width="10.26953125" bestFit="1" customWidth="1"/>
    <col min="4356" max="4357" width="9.26953125" bestFit="1" customWidth="1"/>
    <col min="4358" max="4359" width="9.26953125" customWidth="1"/>
    <col min="4360" max="4360" width="9.26953125" bestFit="1" customWidth="1"/>
    <col min="4361" max="4366" width="7.7265625" bestFit="1" customWidth="1"/>
    <col min="4367" max="4367" width="9.26953125" bestFit="1" customWidth="1"/>
    <col min="4368" max="4368" width="7.7265625" bestFit="1" customWidth="1"/>
    <col min="4369" max="4369" width="9.26953125" bestFit="1" customWidth="1"/>
    <col min="4370" max="4370" width="7.7265625" bestFit="1" customWidth="1"/>
    <col min="4371" max="4371" width="9.26953125" bestFit="1" customWidth="1"/>
    <col min="4372" max="4372" width="7.7265625" bestFit="1" customWidth="1"/>
    <col min="4373" max="4373" width="9.26953125" bestFit="1" customWidth="1"/>
    <col min="4374" max="4374" width="7.7265625" bestFit="1" customWidth="1"/>
    <col min="4375" max="4375" width="9.26953125" bestFit="1" customWidth="1"/>
    <col min="4376" max="4376" width="7.7265625" bestFit="1" customWidth="1"/>
    <col min="4377" max="4377" width="9.26953125" bestFit="1" customWidth="1"/>
    <col min="4378" max="4378" width="7.7265625" bestFit="1" customWidth="1"/>
    <col min="4609" max="4609" width="3.26953125" customWidth="1"/>
    <col min="4610" max="4610" width="10.453125" customWidth="1"/>
    <col min="4611" max="4611" width="10.26953125" bestFit="1" customWidth="1"/>
    <col min="4612" max="4613" width="9.26953125" bestFit="1" customWidth="1"/>
    <col min="4614" max="4615" width="9.26953125" customWidth="1"/>
    <col min="4616" max="4616" width="9.26953125" bestFit="1" customWidth="1"/>
    <col min="4617" max="4622" width="7.7265625" bestFit="1" customWidth="1"/>
    <col min="4623" max="4623" width="9.26953125" bestFit="1" customWidth="1"/>
    <col min="4624" max="4624" width="7.7265625" bestFit="1" customWidth="1"/>
    <col min="4625" max="4625" width="9.26953125" bestFit="1" customWidth="1"/>
    <col min="4626" max="4626" width="7.7265625" bestFit="1" customWidth="1"/>
    <col min="4627" max="4627" width="9.26953125" bestFit="1" customWidth="1"/>
    <col min="4628" max="4628" width="7.7265625" bestFit="1" customWidth="1"/>
    <col min="4629" max="4629" width="9.26953125" bestFit="1" customWidth="1"/>
    <col min="4630" max="4630" width="7.7265625" bestFit="1" customWidth="1"/>
    <col min="4631" max="4631" width="9.26953125" bestFit="1" customWidth="1"/>
    <col min="4632" max="4632" width="7.7265625" bestFit="1" customWidth="1"/>
    <col min="4633" max="4633" width="9.26953125" bestFit="1" customWidth="1"/>
    <col min="4634" max="4634" width="7.7265625" bestFit="1" customWidth="1"/>
    <col min="4865" max="4865" width="3.26953125" customWidth="1"/>
    <col min="4866" max="4866" width="10.453125" customWidth="1"/>
    <col min="4867" max="4867" width="10.26953125" bestFit="1" customWidth="1"/>
    <col min="4868" max="4869" width="9.26953125" bestFit="1" customWidth="1"/>
    <col min="4870" max="4871" width="9.26953125" customWidth="1"/>
    <col min="4872" max="4872" width="9.26953125" bestFit="1" customWidth="1"/>
    <col min="4873" max="4878" width="7.7265625" bestFit="1" customWidth="1"/>
    <col min="4879" max="4879" width="9.26953125" bestFit="1" customWidth="1"/>
    <col min="4880" max="4880" width="7.7265625" bestFit="1" customWidth="1"/>
    <col min="4881" max="4881" width="9.26953125" bestFit="1" customWidth="1"/>
    <col min="4882" max="4882" width="7.7265625" bestFit="1" customWidth="1"/>
    <col min="4883" max="4883" width="9.26953125" bestFit="1" customWidth="1"/>
    <col min="4884" max="4884" width="7.7265625" bestFit="1" customWidth="1"/>
    <col min="4885" max="4885" width="9.26953125" bestFit="1" customWidth="1"/>
    <col min="4886" max="4886" width="7.7265625" bestFit="1" customWidth="1"/>
    <col min="4887" max="4887" width="9.26953125" bestFit="1" customWidth="1"/>
    <col min="4888" max="4888" width="7.7265625" bestFit="1" customWidth="1"/>
    <col min="4889" max="4889" width="9.26953125" bestFit="1" customWidth="1"/>
    <col min="4890" max="4890" width="7.7265625" bestFit="1" customWidth="1"/>
    <col min="5121" max="5121" width="3.26953125" customWidth="1"/>
    <col min="5122" max="5122" width="10.453125" customWidth="1"/>
    <col min="5123" max="5123" width="10.26953125" bestFit="1" customWidth="1"/>
    <col min="5124" max="5125" width="9.26953125" bestFit="1" customWidth="1"/>
    <col min="5126" max="5127" width="9.26953125" customWidth="1"/>
    <col min="5128" max="5128" width="9.26953125" bestFit="1" customWidth="1"/>
    <col min="5129" max="5134" width="7.7265625" bestFit="1" customWidth="1"/>
    <col min="5135" max="5135" width="9.26953125" bestFit="1" customWidth="1"/>
    <col min="5136" max="5136" width="7.7265625" bestFit="1" customWidth="1"/>
    <col min="5137" max="5137" width="9.26953125" bestFit="1" customWidth="1"/>
    <col min="5138" max="5138" width="7.7265625" bestFit="1" customWidth="1"/>
    <col min="5139" max="5139" width="9.26953125" bestFit="1" customWidth="1"/>
    <col min="5140" max="5140" width="7.7265625" bestFit="1" customWidth="1"/>
    <col min="5141" max="5141" width="9.26953125" bestFit="1" customWidth="1"/>
    <col min="5142" max="5142" width="7.7265625" bestFit="1" customWidth="1"/>
    <col min="5143" max="5143" width="9.26953125" bestFit="1" customWidth="1"/>
    <col min="5144" max="5144" width="7.7265625" bestFit="1" customWidth="1"/>
    <col min="5145" max="5145" width="9.26953125" bestFit="1" customWidth="1"/>
    <col min="5146" max="5146" width="7.7265625" bestFit="1" customWidth="1"/>
    <col min="5377" max="5377" width="3.26953125" customWidth="1"/>
    <col min="5378" max="5378" width="10.453125" customWidth="1"/>
    <col min="5379" max="5379" width="10.26953125" bestFit="1" customWidth="1"/>
    <col min="5380" max="5381" width="9.26953125" bestFit="1" customWidth="1"/>
    <col min="5382" max="5383" width="9.26953125" customWidth="1"/>
    <col min="5384" max="5384" width="9.26953125" bestFit="1" customWidth="1"/>
    <col min="5385" max="5390" width="7.7265625" bestFit="1" customWidth="1"/>
    <col min="5391" max="5391" width="9.26953125" bestFit="1" customWidth="1"/>
    <col min="5392" max="5392" width="7.7265625" bestFit="1" customWidth="1"/>
    <col min="5393" max="5393" width="9.26953125" bestFit="1" customWidth="1"/>
    <col min="5394" max="5394" width="7.7265625" bestFit="1" customWidth="1"/>
    <col min="5395" max="5395" width="9.26953125" bestFit="1" customWidth="1"/>
    <col min="5396" max="5396" width="7.7265625" bestFit="1" customWidth="1"/>
    <col min="5397" max="5397" width="9.26953125" bestFit="1" customWidth="1"/>
    <col min="5398" max="5398" width="7.7265625" bestFit="1" customWidth="1"/>
    <col min="5399" max="5399" width="9.26953125" bestFit="1" customWidth="1"/>
    <col min="5400" max="5400" width="7.7265625" bestFit="1" customWidth="1"/>
    <col min="5401" max="5401" width="9.26953125" bestFit="1" customWidth="1"/>
    <col min="5402" max="5402" width="7.7265625" bestFit="1" customWidth="1"/>
    <col min="5633" max="5633" width="3.26953125" customWidth="1"/>
    <col min="5634" max="5634" width="10.453125" customWidth="1"/>
    <col min="5635" max="5635" width="10.26953125" bestFit="1" customWidth="1"/>
    <col min="5636" max="5637" width="9.26953125" bestFit="1" customWidth="1"/>
    <col min="5638" max="5639" width="9.26953125" customWidth="1"/>
    <col min="5640" max="5640" width="9.26953125" bestFit="1" customWidth="1"/>
    <col min="5641" max="5646" width="7.7265625" bestFit="1" customWidth="1"/>
    <col min="5647" max="5647" width="9.26953125" bestFit="1" customWidth="1"/>
    <col min="5648" max="5648" width="7.7265625" bestFit="1" customWidth="1"/>
    <col min="5649" max="5649" width="9.26953125" bestFit="1" customWidth="1"/>
    <col min="5650" max="5650" width="7.7265625" bestFit="1" customWidth="1"/>
    <col min="5651" max="5651" width="9.26953125" bestFit="1" customWidth="1"/>
    <col min="5652" max="5652" width="7.7265625" bestFit="1" customWidth="1"/>
    <col min="5653" max="5653" width="9.26953125" bestFit="1" customWidth="1"/>
    <col min="5654" max="5654" width="7.7265625" bestFit="1" customWidth="1"/>
    <col min="5655" max="5655" width="9.26953125" bestFit="1" customWidth="1"/>
    <col min="5656" max="5656" width="7.7265625" bestFit="1" customWidth="1"/>
    <col min="5657" max="5657" width="9.26953125" bestFit="1" customWidth="1"/>
    <col min="5658" max="5658" width="7.7265625" bestFit="1" customWidth="1"/>
    <col min="5889" max="5889" width="3.26953125" customWidth="1"/>
    <col min="5890" max="5890" width="10.453125" customWidth="1"/>
    <col min="5891" max="5891" width="10.26953125" bestFit="1" customWidth="1"/>
    <col min="5892" max="5893" width="9.26953125" bestFit="1" customWidth="1"/>
    <col min="5894" max="5895" width="9.26953125" customWidth="1"/>
    <col min="5896" max="5896" width="9.26953125" bestFit="1" customWidth="1"/>
    <col min="5897" max="5902" width="7.7265625" bestFit="1" customWidth="1"/>
    <col min="5903" max="5903" width="9.26953125" bestFit="1" customWidth="1"/>
    <col min="5904" max="5904" width="7.7265625" bestFit="1" customWidth="1"/>
    <col min="5905" max="5905" width="9.26953125" bestFit="1" customWidth="1"/>
    <col min="5906" max="5906" width="7.7265625" bestFit="1" customWidth="1"/>
    <col min="5907" max="5907" width="9.26953125" bestFit="1" customWidth="1"/>
    <col min="5908" max="5908" width="7.7265625" bestFit="1" customWidth="1"/>
    <col min="5909" max="5909" width="9.26953125" bestFit="1" customWidth="1"/>
    <col min="5910" max="5910" width="7.7265625" bestFit="1" customWidth="1"/>
    <col min="5911" max="5911" width="9.26953125" bestFit="1" customWidth="1"/>
    <col min="5912" max="5912" width="7.7265625" bestFit="1" customWidth="1"/>
    <col min="5913" max="5913" width="9.26953125" bestFit="1" customWidth="1"/>
    <col min="5914" max="5914" width="7.7265625" bestFit="1" customWidth="1"/>
    <col min="6145" max="6145" width="3.26953125" customWidth="1"/>
    <col min="6146" max="6146" width="10.453125" customWidth="1"/>
    <col min="6147" max="6147" width="10.26953125" bestFit="1" customWidth="1"/>
    <col min="6148" max="6149" width="9.26953125" bestFit="1" customWidth="1"/>
    <col min="6150" max="6151" width="9.26953125" customWidth="1"/>
    <col min="6152" max="6152" width="9.26953125" bestFit="1" customWidth="1"/>
    <col min="6153" max="6158" width="7.7265625" bestFit="1" customWidth="1"/>
    <col min="6159" max="6159" width="9.26953125" bestFit="1" customWidth="1"/>
    <col min="6160" max="6160" width="7.7265625" bestFit="1" customWidth="1"/>
    <col min="6161" max="6161" width="9.26953125" bestFit="1" customWidth="1"/>
    <col min="6162" max="6162" width="7.7265625" bestFit="1" customWidth="1"/>
    <col min="6163" max="6163" width="9.26953125" bestFit="1" customWidth="1"/>
    <col min="6164" max="6164" width="7.7265625" bestFit="1" customWidth="1"/>
    <col min="6165" max="6165" width="9.26953125" bestFit="1" customWidth="1"/>
    <col min="6166" max="6166" width="7.7265625" bestFit="1" customWidth="1"/>
    <col min="6167" max="6167" width="9.26953125" bestFit="1" customWidth="1"/>
    <col min="6168" max="6168" width="7.7265625" bestFit="1" customWidth="1"/>
    <col min="6169" max="6169" width="9.26953125" bestFit="1" customWidth="1"/>
    <col min="6170" max="6170" width="7.7265625" bestFit="1" customWidth="1"/>
    <col min="6401" max="6401" width="3.26953125" customWidth="1"/>
    <col min="6402" max="6402" width="10.453125" customWidth="1"/>
    <col min="6403" max="6403" width="10.26953125" bestFit="1" customWidth="1"/>
    <col min="6404" max="6405" width="9.26953125" bestFit="1" customWidth="1"/>
    <col min="6406" max="6407" width="9.26953125" customWidth="1"/>
    <col min="6408" max="6408" width="9.26953125" bestFit="1" customWidth="1"/>
    <col min="6409" max="6414" width="7.7265625" bestFit="1" customWidth="1"/>
    <col min="6415" max="6415" width="9.26953125" bestFit="1" customWidth="1"/>
    <col min="6416" max="6416" width="7.7265625" bestFit="1" customWidth="1"/>
    <col min="6417" max="6417" width="9.26953125" bestFit="1" customWidth="1"/>
    <col min="6418" max="6418" width="7.7265625" bestFit="1" customWidth="1"/>
    <col min="6419" max="6419" width="9.26953125" bestFit="1" customWidth="1"/>
    <col min="6420" max="6420" width="7.7265625" bestFit="1" customWidth="1"/>
    <col min="6421" max="6421" width="9.26953125" bestFit="1" customWidth="1"/>
    <col min="6422" max="6422" width="7.7265625" bestFit="1" customWidth="1"/>
    <col min="6423" max="6423" width="9.26953125" bestFit="1" customWidth="1"/>
    <col min="6424" max="6424" width="7.7265625" bestFit="1" customWidth="1"/>
    <col min="6425" max="6425" width="9.26953125" bestFit="1" customWidth="1"/>
    <col min="6426" max="6426" width="7.7265625" bestFit="1" customWidth="1"/>
    <col min="6657" max="6657" width="3.26953125" customWidth="1"/>
    <col min="6658" max="6658" width="10.453125" customWidth="1"/>
    <col min="6659" max="6659" width="10.26953125" bestFit="1" customWidth="1"/>
    <col min="6660" max="6661" width="9.26953125" bestFit="1" customWidth="1"/>
    <col min="6662" max="6663" width="9.26953125" customWidth="1"/>
    <col min="6664" max="6664" width="9.26953125" bestFit="1" customWidth="1"/>
    <col min="6665" max="6670" width="7.7265625" bestFit="1" customWidth="1"/>
    <col min="6671" max="6671" width="9.26953125" bestFit="1" customWidth="1"/>
    <col min="6672" max="6672" width="7.7265625" bestFit="1" customWidth="1"/>
    <col min="6673" max="6673" width="9.26953125" bestFit="1" customWidth="1"/>
    <col min="6674" max="6674" width="7.7265625" bestFit="1" customWidth="1"/>
    <col min="6675" max="6675" width="9.26953125" bestFit="1" customWidth="1"/>
    <col min="6676" max="6676" width="7.7265625" bestFit="1" customWidth="1"/>
    <col min="6677" max="6677" width="9.26953125" bestFit="1" customWidth="1"/>
    <col min="6678" max="6678" width="7.7265625" bestFit="1" customWidth="1"/>
    <col min="6679" max="6679" width="9.26953125" bestFit="1" customWidth="1"/>
    <col min="6680" max="6680" width="7.7265625" bestFit="1" customWidth="1"/>
    <col min="6681" max="6681" width="9.26953125" bestFit="1" customWidth="1"/>
    <col min="6682" max="6682" width="7.7265625" bestFit="1" customWidth="1"/>
    <col min="6913" max="6913" width="3.26953125" customWidth="1"/>
    <col min="6914" max="6914" width="10.453125" customWidth="1"/>
    <col min="6915" max="6915" width="10.26953125" bestFit="1" customWidth="1"/>
    <col min="6916" max="6917" width="9.26953125" bestFit="1" customWidth="1"/>
    <col min="6918" max="6919" width="9.26953125" customWidth="1"/>
    <col min="6920" max="6920" width="9.26953125" bestFit="1" customWidth="1"/>
    <col min="6921" max="6926" width="7.7265625" bestFit="1" customWidth="1"/>
    <col min="6927" max="6927" width="9.26953125" bestFit="1" customWidth="1"/>
    <col min="6928" max="6928" width="7.7265625" bestFit="1" customWidth="1"/>
    <col min="6929" max="6929" width="9.26953125" bestFit="1" customWidth="1"/>
    <col min="6930" max="6930" width="7.7265625" bestFit="1" customWidth="1"/>
    <col min="6931" max="6931" width="9.26953125" bestFit="1" customWidth="1"/>
    <col min="6932" max="6932" width="7.7265625" bestFit="1" customWidth="1"/>
    <col min="6933" max="6933" width="9.26953125" bestFit="1" customWidth="1"/>
    <col min="6934" max="6934" width="7.7265625" bestFit="1" customWidth="1"/>
    <col min="6935" max="6935" width="9.26953125" bestFit="1" customWidth="1"/>
    <col min="6936" max="6936" width="7.7265625" bestFit="1" customWidth="1"/>
    <col min="6937" max="6937" width="9.26953125" bestFit="1" customWidth="1"/>
    <col min="6938" max="6938" width="7.7265625" bestFit="1" customWidth="1"/>
    <col min="7169" max="7169" width="3.26953125" customWidth="1"/>
    <col min="7170" max="7170" width="10.453125" customWidth="1"/>
    <col min="7171" max="7171" width="10.26953125" bestFit="1" customWidth="1"/>
    <col min="7172" max="7173" width="9.26953125" bestFit="1" customWidth="1"/>
    <col min="7174" max="7175" width="9.26953125" customWidth="1"/>
    <col min="7176" max="7176" width="9.26953125" bestFit="1" customWidth="1"/>
    <col min="7177" max="7182" width="7.7265625" bestFit="1" customWidth="1"/>
    <col min="7183" max="7183" width="9.26953125" bestFit="1" customWidth="1"/>
    <col min="7184" max="7184" width="7.7265625" bestFit="1" customWidth="1"/>
    <col min="7185" max="7185" width="9.26953125" bestFit="1" customWidth="1"/>
    <col min="7186" max="7186" width="7.7265625" bestFit="1" customWidth="1"/>
    <col min="7187" max="7187" width="9.26953125" bestFit="1" customWidth="1"/>
    <col min="7188" max="7188" width="7.7265625" bestFit="1" customWidth="1"/>
    <col min="7189" max="7189" width="9.26953125" bestFit="1" customWidth="1"/>
    <col min="7190" max="7190" width="7.7265625" bestFit="1" customWidth="1"/>
    <col min="7191" max="7191" width="9.26953125" bestFit="1" customWidth="1"/>
    <col min="7192" max="7192" width="7.7265625" bestFit="1" customWidth="1"/>
    <col min="7193" max="7193" width="9.26953125" bestFit="1" customWidth="1"/>
    <col min="7194" max="7194" width="7.7265625" bestFit="1" customWidth="1"/>
    <col min="7425" max="7425" width="3.26953125" customWidth="1"/>
    <col min="7426" max="7426" width="10.453125" customWidth="1"/>
    <col min="7427" max="7427" width="10.26953125" bestFit="1" customWidth="1"/>
    <col min="7428" max="7429" width="9.26953125" bestFit="1" customWidth="1"/>
    <col min="7430" max="7431" width="9.26953125" customWidth="1"/>
    <col min="7432" max="7432" width="9.26953125" bestFit="1" customWidth="1"/>
    <col min="7433" max="7438" width="7.7265625" bestFit="1" customWidth="1"/>
    <col min="7439" max="7439" width="9.26953125" bestFit="1" customWidth="1"/>
    <col min="7440" max="7440" width="7.7265625" bestFit="1" customWidth="1"/>
    <col min="7441" max="7441" width="9.26953125" bestFit="1" customWidth="1"/>
    <col min="7442" max="7442" width="7.7265625" bestFit="1" customWidth="1"/>
    <col min="7443" max="7443" width="9.26953125" bestFit="1" customWidth="1"/>
    <col min="7444" max="7444" width="7.7265625" bestFit="1" customWidth="1"/>
    <col min="7445" max="7445" width="9.26953125" bestFit="1" customWidth="1"/>
    <col min="7446" max="7446" width="7.7265625" bestFit="1" customWidth="1"/>
    <col min="7447" max="7447" width="9.26953125" bestFit="1" customWidth="1"/>
    <col min="7448" max="7448" width="7.7265625" bestFit="1" customWidth="1"/>
    <col min="7449" max="7449" width="9.26953125" bestFit="1" customWidth="1"/>
    <col min="7450" max="7450" width="7.7265625" bestFit="1" customWidth="1"/>
    <col min="7681" max="7681" width="3.26953125" customWidth="1"/>
    <col min="7682" max="7682" width="10.453125" customWidth="1"/>
    <col min="7683" max="7683" width="10.26953125" bestFit="1" customWidth="1"/>
    <col min="7684" max="7685" width="9.26953125" bestFit="1" customWidth="1"/>
    <col min="7686" max="7687" width="9.26953125" customWidth="1"/>
    <col min="7688" max="7688" width="9.26953125" bestFit="1" customWidth="1"/>
    <col min="7689" max="7694" width="7.7265625" bestFit="1" customWidth="1"/>
    <col min="7695" max="7695" width="9.26953125" bestFit="1" customWidth="1"/>
    <col min="7696" max="7696" width="7.7265625" bestFit="1" customWidth="1"/>
    <col min="7697" max="7697" width="9.26953125" bestFit="1" customWidth="1"/>
    <col min="7698" max="7698" width="7.7265625" bestFit="1" customWidth="1"/>
    <col min="7699" max="7699" width="9.26953125" bestFit="1" customWidth="1"/>
    <col min="7700" max="7700" width="7.7265625" bestFit="1" customWidth="1"/>
    <col min="7701" max="7701" width="9.26953125" bestFit="1" customWidth="1"/>
    <col min="7702" max="7702" width="7.7265625" bestFit="1" customWidth="1"/>
    <col min="7703" max="7703" width="9.26953125" bestFit="1" customWidth="1"/>
    <col min="7704" max="7704" width="7.7265625" bestFit="1" customWidth="1"/>
    <col min="7705" max="7705" width="9.26953125" bestFit="1" customWidth="1"/>
    <col min="7706" max="7706" width="7.7265625" bestFit="1" customWidth="1"/>
    <col min="7937" max="7937" width="3.26953125" customWidth="1"/>
    <col min="7938" max="7938" width="10.453125" customWidth="1"/>
    <col min="7939" max="7939" width="10.26953125" bestFit="1" customWidth="1"/>
    <col min="7940" max="7941" width="9.26953125" bestFit="1" customWidth="1"/>
    <col min="7942" max="7943" width="9.26953125" customWidth="1"/>
    <col min="7944" max="7944" width="9.26953125" bestFit="1" customWidth="1"/>
    <col min="7945" max="7950" width="7.7265625" bestFit="1" customWidth="1"/>
    <col min="7951" max="7951" width="9.26953125" bestFit="1" customWidth="1"/>
    <col min="7952" max="7952" width="7.7265625" bestFit="1" customWidth="1"/>
    <col min="7953" max="7953" width="9.26953125" bestFit="1" customWidth="1"/>
    <col min="7954" max="7954" width="7.7265625" bestFit="1" customWidth="1"/>
    <col min="7955" max="7955" width="9.26953125" bestFit="1" customWidth="1"/>
    <col min="7956" max="7956" width="7.7265625" bestFit="1" customWidth="1"/>
    <col min="7957" max="7957" width="9.26953125" bestFit="1" customWidth="1"/>
    <col min="7958" max="7958" width="7.7265625" bestFit="1" customWidth="1"/>
    <col min="7959" max="7959" width="9.26953125" bestFit="1" customWidth="1"/>
    <col min="7960" max="7960" width="7.7265625" bestFit="1" customWidth="1"/>
    <col min="7961" max="7961" width="9.26953125" bestFit="1" customWidth="1"/>
    <col min="7962" max="7962" width="7.7265625" bestFit="1" customWidth="1"/>
    <col min="8193" max="8193" width="3.26953125" customWidth="1"/>
    <col min="8194" max="8194" width="10.453125" customWidth="1"/>
    <col min="8195" max="8195" width="10.26953125" bestFit="1" customWidth="1"/>
    <col min="8196" max="8197" width="9.26953125" bestFit="1" customWidth="1"/>
    <col min="8198" max="8199" width="9.26953125" customWidth="1"/>
    <col min="8200" max="8200" width="9.26953125" bestFit="1" customWidth="1"/>
    <col min="8201" max="8206" width="7.7265625" bestFit="1" customWidth="1"/>
    <col min="8207" max="8207" width="9.26953125" bestFit="1" customWidth="1"/>
    <col min="8208" max="8208" width="7.7265625" bestFit="1" customWidth="1"/>
    <col min="8209" max="8209" width="9.26953125" bestFit="1" customWidth="1"/>
    <col min="8210" max="8210" width="7.7265625" bestFit="1" customWidth="1"/>
    <col min="8211" max="8211" width="9.26953125" bestFit="1" customWidth="1"/>
    <col min="8212" max="8212" width="7.7265625" bestFit="1" customWidth="1"/>
    <col min="8213" max="8213" width="9.26953125" bestFit="1" customWidth="1"/>
    <col min="8214" max="8214" width="7.7265625" bestFit="1" customWidth="1"/>
    <col min="8215" max="8215" width="9.26953125" bestFit="1" customWidth="1"/>
    <col min="8216" max="8216" width="7.7265625" bestFit="1" customWidth="1"/>
    <col min="8217" max="8217" width="9.26953125" bestFit="1" customWidth="1"/>
    <col min="8218" max="8218" width="7.7265625" bestFit="1" customWidth="1"/>
    <col min="8449" max="8449" width="3.26953125" customWidth="1"/>
    <col min="8450" max="8450" width="10.453125" customWidth="1"/>
    <col min="8451" max="8451" width="10.26953125" bestFit="1" customWidth="1"/>
    <col min="8452" max="8453" width="9.26953125" bestFit="1" customWidth="1"/>
    <col min="8454" max="8455" width="9.26953125" customWidth="1"/>
    <col min="8456" max="8456" width="9.26953125" bestFit="1" customWidth="1"/>
    <col min="8457" max="8462" width="7.7265625" bestFit="1" customWidth="1"/>
    <col min="8463" max="8463" width="9.26953125" bestFit="1" customWidth="1"/>
    <col min="8464" max="8464" width="7.7265625" bestFit="1" customWidth="1"/>
    <col min="8465" max="8465" width="9.26953125" bestFit="1" customWidth="1"/>
    <col min="8466" max="8466" width="7.7265625" bestFit="1" customWidth="1"/>
    <col min="8467" max="8467" width="9.26953125" bestFit="1" customWidth="1"/>
    <col min="8468" max="8468" width="7.7265625" bestFit="1" customWidth="1"/>
    <col min="8469" max="8469" width="9.26953125" bestFit="1" customWidth="1"/>
    <col min="8470" max="8470" width="7.7265625" bestFit="1" customWidth="1"/>
    <col min="8471" max="8471" width="9.26953125" bestFit="1" customWidth="1"/>
    <col min="8472" max="8472" width="7.7265625" bestFit="1" customWidth="1"/>
    <col min="8473" max="8473" width="9.26953125" bestFit="1" customWidth="1"/>
    <col min="8474" max="8474" width="7.7265625" bestFit="1" customWidth="1"/>
    <col min="8705" max="8705" width="3.26953125" customWidth="1"/>
    <col min="8706" max="8706" width="10.453125" customWidth="1"/>
    <col min="8707" max="8707" width="10.26953125" bestFit="1" customWidth="1"/>
    <col min="8708" max="8709" width="9.26953125" bestFit="1" customWidth="1"/>
    <col min="8710" max="8711" width="9.26953125" customWidth="1"/>
    <col min="8712" max="8712" width="9.26953125" bestFit="1" customWidth="1"/>
    <col min="8713" max="8718" width="7.7265625" bestFit="1" customWidth="1"/>
    <col min="8719" max="8719" width="9.26953125" bestFit="1" customWidth="1"/>
    <col min="8720" max="8720" width="7.7265625" bestFit="1" customWidth="1"/>
    <col min="8721" max="8721" width="9.26953125" bestFit="1" customWidth="1"/>
    <col min="8722" max="8722" width="7.7265625" bestFit="1" customWidth="1"/>
    <col min="8723" max="8723" width="9.26953125" bestFit="1" customWidth="1"/>
    <col min="8724" max="8724" width="7.7265625" bestFit="1" customWidth="1"/>
    <col min="8725" max="8725" width="9.26953125" bestFit="1" customWidth="1"/>
    <col min="8726" max="8726" width="7.7265625" bestFit="1" customWidth="1"/>
    <col min="8727" max="8727" width="9.26953125" bestFit="1" customWidth="1"/>
    <col min="8728" max="8728" width="7.7265625" bestFit="1" customWidth="1"/>
    <col min="8729" max="8729" width="9.26953125" bestFit="1" customWidth="1"/>
    <col min="8730" max="8730" width="7.7265625" bestFit="1" customWidth="1"/>
    <col min="8961" max="8961" width="3.26953125" customWidth="1"/>
    <col min="8962" max="8962" width="10.453125" customWidth="1"/>
    <col min="8963" max="8963" width="10.26953125" bestFit="1" customWidth="1"/>
    <col min="8964" max="8965" width="9.26953125" bestFit="1" customWidth="1"/>
    <col min="8966" max="8967" width="9.26953125" customWidth="1"/>
    <col min="8968" max="8968" width="9.26953125" bestFit="1" customWidth="1"/>
    <col min="8969" max="8974" width="7.7265625" bestFit="1" customWidth="1"/>
    <col min="8975" max="8975" width="9.26953125" bestFit="1" customWidth="1"/>
    <col min="8976" max="8976" width="7.7265625" bestFit="1" customWidth="1"/>
    <col min="8977" max="8977" width="9.26953125" bestFit="1" customWidth="1"/>
    <col min="8978" max="8978" width="7.7265625" bestFit="1" customWidth="1"/>
    <col min="8979" max="8979" width="9.26953125" bestFit="1" customWidth="1"/>
    <col min="8980" max="8980" width="7.7265625" bestFit="1" customWidth="1"/>
    <col min="8981" max="8981" width="9.26953125" bestFit="1" customWidth="1"/>
    <col min="8982" max="8982" width="7.7265625" bestFit="1" customWidth="1"/>
    <col min="8983" max="8983" width="9.26953125" bestFit="1" customWidth="1"/>
    <col min="8984" max="8984" width="7.7265625" bestFit="1" customWidth="1"/>
    <col min="8985" max="8985" width="9.26953125" bestFit="1" customWidth="1"/>
    <col min="8986" max="8986" width="7.7265625" bestFit="1" customWidth="1"/>
    <col min="9217" max="9217" width="3.26953125" customWidth="1"/>
    <col min="9218" max="9218" width="10.453125" customWidth="1"/>
    <col min="9219" max="9219" width="10.26953125" bestFit="1" customWidth="1"/>
    <col min="9220" max="9221" width="9.26953125" bestFit="1" customWidth="1"/>
    <col min="9222" max="9223" width="9.26953125" customWidth="1"/>
    <col min="9224" max="9224" width="9.26953125" bestFit="1" customWidth="1"/>
    <col min="9225" max="9230" width="7.7265625" bestFit="1" customWidth="1"/>
    <col min="9231" max="9231" width="9.26953125" bestFit="1" customWidth="1"/>
    <col min="9232" max="9232" width="7.7265625" bestFit="1" customWidth="1"/>
    <col min="9233" max="9233" width="9.26953125" bestFit="1" customWidth="1"/>
    <col min="9234" max="9234" width="7.7265625" bestFit="1" customWidth="1"/>
    <col min="9235" max="9235" width="9.26953125" bestFit="1" customWidth="1"/>
    <col min="9236" max="9236" width="7.7265625" bestFit="1" customWidth="1"/>
    <col min="9237" max="9237" width="9.26953125" bestFit="1" customWidth="1"/>
    <col min="9238" max="9238" width="7.7265625" bestFit="1" customWidth="1"/>
    <col min="9239" max="9239" width="9.26953125" bestFit="1" customWidth="1"/>
    <col min="9240" max="9240" width="7.7265625" bestFit="1" customWidth="1"/>
    <col min="9241" max="9241" width="9.26953125" bestFit="1" customWidth="1"/>
    <col min="9242" max="9242" width="7.7265625" bestFit="1" customWidth="1"/>
    <col min="9473" max="9473" width="3.26953125" customWidth="1"/>
    <col min="9474" max="9474" width="10.453125" customWidth="1"/>
    <col min="9475" max="9475" width="10.26953125" bestFit="1" customWidth="1"/>
    <col min="9476" max="9477" width="9.26953125" bestFit="1" customWidth="1"/>
    <col min="9478" max="9479" width="9.26953125" customWidth="1"/>
    <col min="9480" max="9480" width="9.26953125" bestFit="1" customWidth="1"/>
    <col min="9481" max="9486" width="7.7265625" bestFit="1" customWidth="1"/>
    <col min="9487" max="9487" width="9.26953125" bestFit="1" customWidth="1"/>
    <col min="9488" max="9488" width="7.7265625" bestFit="1" customWidth="1"/>
    <col min="9489" max="9489" width="9.26953125" bestFit="1" customWidth="1"/>
    <col min="9490" max="9490" width="7.7265625" bestFit="1" customWidth="1"/>
    <col min="9491" max="9491" width="9.26953125" bestFit="1" customWidth="1"/>
    <col min="9492" max="9492" width="7.7265625" bestFit="1" customWidth="1"/>
    <col min="9493" max="9493" width="9.26953125" bestFit="1" customWidth="1"/>
    <col min="9494" max="9494" width="7.7265625" bestFit="1" customWidth="1"/>
    <col min="9495" max="9495" width="9.26953125" bestFit="1" customWidth="1"/>
    <col min="9496" max="9496" width="7.7265625" bestFit="1" customWidth="1"/>
    <col min="9497" max="9497" width="9.26953125" bestFit="1" customWidth="1"/>
    <col min="9498" max="9498" width="7.7265625" bestFit="1" customWidth="1"/>
    <col min="9729" max="9729" width="3.26953125" customWidth="1"/>
    <col min="9730" max="9730" width="10.453125" customWidth="1"/>
    <col min="9731" max="9731" width="10.26953125" bestFit="1" customWidth="1"/>
    <col min="9732" max="9733" width="9.26953125" bestFit="1" customWidth="1"/>
    <col min="9734" max="9735" width="9.26953125" customWidth="1"/>
    <col min="9736" max="9736" width="9.26953125" bestFit="1" customWidth="1"/>
    <col min="9737" max="9742" width="7.7265625" bestFit="1" customWidth="1"/>
    <col min="9743" max="9743" width="9.26953125" bestFit="1" customWidth="1"/>
    <col min="9744" max="9744" width="7.7265625" bestFit="1" customWidth="1"/>
    <col min="9745" max="9745" width="9.26953125" bestFit="1" customWidth="1"/>
    <col min="9746" max="9746" width="7.7265625" bestFit="1" customWidth="1"/>
    <col min="9747" max="9747" width="9.26953125" bestFit="1" customWidth="1"/>
    <col min="9748" max="9748" width="7.7265625" bestFit="1" customWidth="1"/>
    <col min="9749" max="9749" width="9.26953125" bestFit="1" customWidth="1"/>
    <col min="9750" max="9750" width="7.7265625" bestFit="1" customWidth="1"/>
    <col min="9751" max="9751" width="9.26953125" bestFit="1" customWidth="1"/>
    <col min="9752" max="9752" width="7.7265625" bestFit="1" customWidth="1"/>
    <col min="9753" max="9753" width="9.26953125" bestFit="1" customWidth="1"/>
    <col min="9754" max="9754" width="7.7265625" bestFit="1" customWidth="1"/>
    <col min="9985" max="9985" width="3.26953125" customWidth="1"/>
    <col min="9986" max="9986" width="10.453125" customWidth="1"/>
    <col min="9987" max="9987" width="10.26953125" bestFit="1" customWidth="1"/>
    <col min="9988" max="9989" width="9.26953125" bestFit="1" customWidth="1"/>
    <col min="9990" max="9991" width="9.26953125" customWidth="1"/>
    <col min="9992" max="9992" width="9.26953125" bestFit="1" customWidth="1"/>
    <col min="9993" max="9998" width="7.7265625" bestFit="1" customWidth="1"/>
    <col min="9999" max="9999" width="9.26953125" bestFit="1" customWidth="1"/>
    <col min="10000" max="10000" width="7.7265625" bestFit="1" customWidth="1"/>
    <col min="10001" max="10001" width="9.26953125" bestFit="1" customWidth="1"/>
    <col min="10002" max="10002" width="7.7265625" bestFit="1" customWidth="1"/>
    <col min="10003" max="10003" width="9.26953125" bestFit="1" customWidth="1"/>
    <col min="10004" max="10004" width="7.7265625" bestFit="1" customWidth="1"/>
    <col min="10005" max="10005" width="9.26953125" bestFit="1" customWidth="1"/>
    <col min="10006" max="10006" width="7.7265625" bestFit="1" customWidth="1"/>
    <col min="10007" max="10007" width="9.26953125" bestFit="1" customWidth="1"/>
    <col min="10008" max="10008" width="7.7265625" bestFit="1" customWidth="1"/>
    <col min="10009" max="10009" width="9.26953125" bestFit="1" customWidth="1"/>
    <col min="10010" max="10010" width="7.7265625" bestFit="1" customWidth="1"/>
    <col min="10241" max="10241" width="3.26953125" customWidth="1"/>
    <col min="10242" max="10242" width="10.453125" customWidth="1"/>
    <col min="10243" max="10243" width="10.26953125" bestFit="1" customWidth="1"/>
    <col min="10244" max="10245" width="9.26953125" bestFit="1" customWidth="1"/>
    <col min="10246" max="10247" width="9.26953125" customWidth="1"/>
    <col min="10248" max="10248" width="9.26953125" bestFit="1" customWidth="1"/>
    <col min="10249" max="10254" width="7.7265625" bestFit="1" customWidth="1"/>
    <col min="10255" max="10255" width="9.26953125" bestFit="1" customWidth="1"/>
    <col min="10256" max="10256" width="7.7265625" bestFit="1" customWidth="1"/>
    <col min="10257" max="10257" width="9.26953125" bestFit="1" customWidth="1"/>
    <col min="10258" max="10258" width="7.7265625" bestFit="1" customWidth="1"/>
    <col min="10259" max="10259" width="9.26953125" bestFit="1" customWidth="1"/>
    <col min="10260" max="10260" width="7.7265625" bestFit="1" customWidth="1"/>
    <col min="10261" max="10261" width="9.26953125" bestFit="1" customWidth="1"/>
    <col min="10262" max="10262" width="7.7265625" bestFit="1" customWidth="1"/>
    <col min="10263" max="10263" width="9.26953125" bestFit="1" customWidth="1"/>
    <col min="10264" max="10264" width="7.7265625" bestFit="1" customWidth="1"/>
    <col min="10265" max="10265" width="9.26953125" bestFit="1" customWidth="1"/>
    <col min="10266" max="10266" width="7.7265625" bestFit="1" customWidth="1"/>
    <col min="10497" max="10497" width="3.26953125" customWidth="1"/>
    <col min="10498" max="10498" width="10.453125" customWidth="1"/>
    <col min="10499" max="10499" width="10.26953125" bestFit="1" customWidth="1"/>
    <col min="10500" max="10501" width="9.26953125" bestFit="1" customWidth="1"/>
    <col min="10502" max="10503" width="9.26953125" customWidth="1"/>
    <col min="10504" max="10504" width="9.26953125" bestFit="1" customWidth="1"/>
    <col min="10505" max="10510" width="7.7265625" bestFit="1" customWidth="1"/>
    <col min="10511" max="10511" width="9.26953125" bestFit="1" customWidth="1"/>
    <col min="10512" max="10512" width="7.7265625" bestFit="1" customWidth="1"/>
    <col min="10513" max="10513" width="9.26953125" bestFit="1" customWidth="1"/>
    <col min="10514" max="10514" width="7.7265625" bestFit="1" customWidth="1"/>
    <col min="10515" max="10515" width="9.26953125" bestFit="1" customWidth="1"/>
    <col min="10516" max="10516" width="7.7265625" bestFit="1" customWidth="1"/>
    <col min="10517" max="10517" width="9.26953125" bestFit="1" customWidth="1"/>
    <col min="10518" max="10518" width="7.7265625" bestFit="1" customWidth="1"/>
    <col min="10519" max="10519" width="9.26953125" bestFit="1" customWidth="1"/>
    <col min="10520" max="10520" width="7.7265625" bestFit="1" customWidth="1"/>
    <col min="10521" max="10521" width="9.26953125" bestFit="1" customWidth="1"/>
    <col min="10522" max="10522" width="7.7265625" bestFit="1" customWidth="1"/>
    <col min="10753" max="10753" width="3.26953125" customWidth="1"/>
    <col min="10754" max="10754" width="10.453125" customWidth="1"/>
    <col min="10755" max="10755" width="10.26953125" bestFit="1" customWidth="1"/>
    <col min="10756" max="10757" width="9.26953125" bestFit="1" customWidth="1"/>
    <col min="10758" max="10759" width="9.26953125" customWidth="1"/>
    <col min="10760" max="10760" width="9.26953125" bestFit="1" customWidth="1"/>
    <col min="10761" max="10766" width="7.7265625" bestFit="1" customWidth="1"/>
    <col min="10767" max="10767" width="9.26953125" bestFit="1" customWidth="1"/>
    <col min="10768" max="10768" width="7.7265625" bestFit="1" customWidth="1"/>
    <col min="10769" max="10769" width="9.26953125" bestFit="1" customWidth="1"/>
    <col min="10770" max="10770" width="7.7265625" bestFit="1" customWidth="1"/>
    <col min="10771" max="10771" width="9.26953125" bestFit="1" customWidth="1"/>
    <col min="10772" max="10772" width="7.7265625" bestFit="1" customWidth="1"/>
    <col min="10773" max="10773" width="9.26953125" bestFit="1" customWidth="1"/>
    <col min="10774" max="10774" width="7.7265625" bestFit="1" customWidth="1"/>
    <col min="10775" max="10775" width="9.26953125" bestFit="1" customWidth="1"/>
    <col min="10776" max="10776" width="7.7265625" bestFit="1" customWidth="1"/>
    <col min="10777" max="10777" width="9.26953125" bestFit="1" customWidth="1"/>
    <col min="10778" max="10778" width="7.7265625" bestFit="1" customWidth="1"/>
    <col min="11009" max="11009" width="3.26953125" customWidth="1"/>
    <col min="11010" max="11010" width="10.453125" customWidth="1"/>
    <col min="11011" max="11011" width="10.26953125" bestFit="1" customWidth="1"/>
    <col min="11012" max="11013" width="9.26953125" bestFit="1" customWidth="1"/>
    <col min="11014" max="11015" width="9.26953125" customWidth="1"/>
    <col min="11016" max="11016" width="9.26953125" bestFit="1" customWidth="1"/>
    <col min="11017" max="11022" width="7.7265625" bestFit="1" customWidth="1"/>
    <col min="11023" max="11023" width="9.26953125" bestFit="1" customWidth="1"/>
    <col min="11024" max="11024" width="7.7265625" bestFit="1" customWidth="1"/>
    <col min="11025" max="11025" width="9.26953125" bestFit="1" customWidth="1"/>
    <col min="11026" max="11026" width="7.7265625" bestFit="1" customWidth="1"/>
    <col min="11027" max="11027" width="9.26953125" bestFit="1" customWidth="1"/>
    <col min="11028" max="11028" width="7.7265625" bestFit="1" customWidth="1"/>
    <col min="11029" max="11029" width="9.26953125" bestFit="1" customWidth="1"/>
    <col min="11030" max="11030" width="7.7265625" bestFit="1" customWidth="1"/>
    <col min="11031" max="11031" width="9.26953125" bestFit="1" customWidth="1"/>
    <col min="11032" max="11032" width="7.7265625" bestFit="1" customWidth="1"/>
    <col min="11033" max="11033" width="9.26953125" bestFit="1" customWidth="1"/>
    <col min="11034" max="11034" width="7.7265625" bestFit="1" customWidth="1"/>
    <col min="11265" max="11265" width="3.26953125" customWidth="1"/>
    <col min="11266" max="11266" width="10.453125" customWidth="1"/>
    <col min="11267" max="11267" width="10.26953125" bestFit="1" customWidth="1"/>
    <col min="11268" max="11269" width="9.26953125" bestFit="1" customWidth="1"/>
    <col min="11270" max="11271" width="9.26953125" customWidth="1"/>
    <col min="11272" max="11272" width="9.26953125" bestFit="1" customWidth="1"/>
    <col min="11273" max="11278" width="7.7265625" bestFit="1" customWidth="1"/>
    <col min="11279" max="11279" width="9.26953125" bestFit="1" customWidth="1"/>
    <col min="11280" max="11280" width="7.7265625" bestFit="1" customWidth="1"/>
    <col min="11281" max="11281" width="9.26953125" bestFit="1" customWidth="1"/>
    <col min="11282" max="11282" width="7.7265625" bestFit="1" customWidth="1"/>
    <col min="11283" max="11283" width="9.26953125" bestFit="1" customWidth="1"/>
    <col min="11284" max="11284" width="7.7265625" bestFit="1" customWidth="1"/>
    <col min="11285" max="11285" width="9.26953125" bestFit="1" customWidth="1"/>
    <col min="11286" max="11286" width="7.7265625" bestFit="1" customWidth="1"/>
    <col min="11287" max="11287" width="9.26953125" bestFit="1" customWidth="1"/>
    <col min="11288" max="11288" width="7.7265625" bestFit="1" customWidth="1"/>
    <col min="11289" max="11289" width="9.26953125" bestFit="1" customWidth="1"/>
    <col min="11290" max="11290" width="7.7265625" bestFit="1" customWidth="1"/>
    <col min="11521" max="11521" width="3.26953125" customWidth="1"/>
    <col min="11522" max="11522" width="10.453125" customWidth="1"/>
    <col min="11523" max="11523" width="10.26953125" bestFit="1" customWidth="1"/>
    <col min="11524" max="11525" width="9.26953125" bestFit="1" customWidth="1"/>
    <col min="11526" max="11527" width="9.26953125" customWidth="1"/>
    <col min="11528" max="11528" width="9.26953125" bestFit="1" customWidth="1"/>
    <col min="11529" max="11534" width="7.7265625" bestFit="1" customWidth="1"/>
    <col min="11535" max="11535" width="9.26953125" bestFit="1" customWidth="1"/>
    <col min="11536" max="11536" width="7.7265625" bestFit="1" customWidth="1"/>
    <col min="11537" max="11537" width="9.26953125" bestFit="1" customWidth="1"/>
    <col min="11538" max="11538" width="7.7265625" bestFit="1" customWidth="1"/>
    <col min="11539" max="11539" width="9.26953125" bestFit="1" customWidth="1"/>
    <col min="11540" max="11540" width="7.7265625" bestFit="1" customWidth="1"/>
    <col min="11541" max="11541" width="9.26953125" bestFit="1" customWidth="1"/>
    <col min="11542" max="11542" width="7.7265625" bestFit="1" customWidth="1"/>
    <col min="11543" max="11543" width="9.26953125" bestFit="1" customWidth="1"/>
    <col min="11544" max="11544" width="7.7265625" bestFit="1" customWidth="1"/>
    <col min="11545" max="11545" width="9.26953125" bestFit="1" customWidth="1"/>
    <col min="11546" max="11546" width="7.7265625" bestFit="1" customWidth="1"/>
    <col min="11777" max="11777" width="3.26953125" customWidth="1"/>
    <col min="11778" max="11778" width="10.453125" customWidth="1"/>
    <col min="11779" max="11779" width="10.26953125" bestFit="1" customWidth="1"/>
    <col min="11780" max="11781" width="9.26953125" bestFit="1" customWidth="1"/>
    <col min="11782" max="11783" width="9.26953125" customWidth="1"/>
    <col min="11784" max="11784" width="9.26953125" bestFit="1" customWidth="1"/>
    <col min="11785" max="11790" width="7.7265625" bestFit="1" customWidth="1"/>
    <col min="11791" max="11791" width="9.26953125" bestFit="1" customWidth="1"/>
    <col min="11792" max="11792" width="7.7265625" bestFit="1" customWidth="1"/>
    <col min="11793" max="11793" width="9.26953125" bestFit="1" customWidth="1"/>
    <col min="11794" max="11794" width="7.7265625" bestFit="1" customWidth="1"/>
    <col min="11795" max="11795" width="9.26953125" bestFit="1" customWidth="1"/>
    <col min="11796" max="11796" width="7.7265625" bestFit="1" customWidth="1"/>
    <col min="11797" max="11797" width="9.26953125" bestFit="1" customWidth="1"/>
    <col min="11798" max="11798" width="7.7265625" bestFit="1" customWidth="1"/>
    <col min="11799" max="11799" width="9.26953125" bestFit="1" customWidth="1"/>
    <col min="11800" max="11800" width="7.7265625" bestFit="1" customWidth="1"/>
    <col min="11801" max="11801" width="9.26953125" bestFit="1" customWidth="1"/>
    <col min="11802" max="11802" width="7.7265625" bestFit="1" customWidth="1"/>
    <col min="12033" max="12033" width="3.26953125" customWidth="1"/>
    <col min="12034" max="12034" width="10.453125" customWidth="1"/>
    <col min="12035" max="12035" width="10.26953125" bestFit="1" customWidth="1"/>
    <col min="12036" max="12037" width="9.26953125" bestFit="1" customWidth="1"/>
    <col min="12038" max="12039" width="9.26953125" customWidth="1"/>
    <col min="12040" max="12040" width="9.26953125" bestFit="1" customWidth="1"/>
    <col min="12041" max="12046" width="7.7265625" bestFit="1" customWidth="1"/>
    <col min="12047" max="12047" width="9.26953125" bestFit="1" customWidth="1"/>
    <col min="12048" max="12048" width="7.7265625" bestFit="1" customWidth="1"/>
    <col min="12049" max="12049" width="9.26953125" bestFit="1" customWidth="1"/>
    <col min="12050" max="12050" width="7.7265625" bestFit="1" customWidth="1"/>
    <col min="12051" max="12051" width="9.26953125" bestFit="1" customWidth="1"/>
    <col min="12052" max="12052" width="7.7265625" bestFit="1" customWidth="1"/>
    <col min="12053" max="12053" width="9.26953125" bestFit="1" customWidth="1"/>
    <col min="12054" max="12054" width="7.7265625" bestFit="1" customWidth="1"/>
    <col min="12055" max="12055" width="9.26953125" bestFit="1" customWidth="1"/>
    <col min="12056" max="12056" width="7.7265625" bestFit="1" customWidth="1"/>
    <col min="12057" max="12057" width="9.26953125" bestFit="1" customWidth="1"/>
    <col min="12058" max="12058" width="7.7265625" bestFit="1" customWidth="1"/>
    <col min="12289" max="12289" width="3.26953125" customWidth="1"/>
    <col min="12290" max="12290" width="10.453125" customWidth="1"/>
    <col min="12291" max="12291" width="10.26953125" bestFit="1" customWidth="1"/>
    <col min="12292" max="12293" width="9.26953125" bestFit="1" customWidth="1"/>
    <col min="12294" max="12295" width="9.26953125" customWidth="1"/>
    <col min="12296" max="12296" width="9.26953125" bestFit="1" customWidth="1"/>
    <col min="12297" max="12302" width="7.7265625" bestFit="1" customWidth="1"/>
    <col min="12303" max="12303" width="9.26953125" bestFit="1" customWidth="1"/>
    <col min="12304" max="12304" width="7.7265625" bestFit="1" customWidth="1"/>
    <col min="12305" max="12305" width="9.26953125" bestFit="1" customWidth="1"/>
    <col min="12306" max="12306" width="7.7265625" bestFit="1" customWidth="1"/>
    <col min="12307" max="12307" width="9.26953125" bestFit="1" customWidth="1"/>
    <col min="12308" max="12308" width="7.7265625" bestFit="1" customWidth="1"/>
    <col min="12309" max="12309" width="9.26953125" bestFit="1" customWidth="1"/>
    <col min="12310" max="12310" width="7.7265625" bestFit="1" customWidth="1"/>
    <col min="12311" max="12311" width="9.26953125" bestFit="1" customWidth="1"/>
    <col min="12312" max="12312" width="7.7265625" bestFit="1" customWidth="1"/>
    <col min="12313" max="12313" width="9.26953125" bestFit="1" customWidth="1"/>
    <col min="12314" max="12314" width="7.7265625" bestFit="1" customWidth="1"/>
    <col min="12545" max="12545" width="3.26953125" customWidth="1"/>
    <col min="12546" max="12546" width="10.453125" customWidth="1"/>
    <col min="12547" max="12547" width="10.26953125" bestFit="1" customWidth="1"/>
    <col min="12548" max="12549" width="9.26953125" bestFit="1" customWidth="1"/>
    <col min="12550" max="12551" width="9.26953125" customWidth="1"/>
    <col min="12552" max="12552" width="9.26953125" bestFit="1" customWidth="1"/>
    <col min="12553" max="12558" width="7.7265625" bestFit="1" customWidth="1"/>
    <col min="12559" max="12559" width="9.26953125" bestFit="1" customWidth="1"/>
    <col min="12560" max="12560" width="7.7265625" bestFit="1" customWidth="1"/>
    <col min="12561" max="12561" width="9.26953125" bestFit="1" customWidth="1"/>
    <col min="12562" max="12562" width="7.7265625" bestFit="1" customWidth="1"/>
    <col min="12563" max="12563" width="9.26953125" bestFit="1" customWidth="1"/>
    <col min="12564" max="12564" width="7.7265625" bestFit="1" customWidth="1"/>
    <col min="12565" max="12565" width="9.26953125" bestFit="1" customWidth="1"/>
    <col min="12566" max="12566" width="7.7265625" bestFit="1" customWidth="1"/>
    <col min="12567" max="12567" width="9.26953125" bestFit="1" customWidth="1"/>
    <col min="12568" max="12568" width="7.7265625" bestFit="1" customWidth="1"/>
    <col min="12569" max="12569" width="9.26953125" bestFit="1" customWidth="1"/>
    <col min="12570" max="12570" width="7.7265625" bestFit="1" customWidth="1"/>
    <col min="12801" max="12801" width="3.26953125" customWidth="1"/>
    <col min="12802" max="12802" width="10.453125" customWidth="1"/>
    <col min="12803" max="12803" width="10.26953125" bestFit="1" customWidth="1"/>
    <col min="12804" max="12805" width="9.26953125" bestFit="1" customWidth="1"/>
    <col min="12806" max="12807" width="9.26953125" customWidth="1"/>
    <col min="12808" max="12808" width="9.26953125" bestFit="1" customWidth="1"/>
    <col min="12809" max="12814" width="7.7265625" bestFit="1" customWidth="1"/>
    <col min="12815" max="12815" width="9.26953125" bestFit="1" customWidth="1"/>
    <col min="12816" max="12816" width="7.7265625" bestFit="1" customWidth="1"/>
    <col min="12817" max="12817" width="9.26953125" bestFit="1" customWidth="1"/>
    <col min="12818" max="12818" width="7.7265625" bestFit="1" customWidth="1"/>
    <col min="12819" max="12819" width="9.26953125" bestFit="1" customWidth="1"/>
    <col min="12820" max="12820" width="7.7265625" bestFit="1" customWidth="1"/>
    <col min="12821" max="12821" width="9.26953125" bestFit="1" customWidth="1"/>
    <col min="12822" max="12822" width="7.7265625" bestFit="1" customWidth="1"/>
    <col min="12823" max="12823" width="9.26953125" bestFit="1" customWidth="1"/>
    <col min="12824" max="12824" width="7.7265625" bestFit="1" customWidth="1"/>
    <col min="12825" max="12825" width="9.26953125" bestFit="1" customWidth="1"/>
    <col min="12826" max="12826" width="7.7265625" bestFit="1" customWidth="1"/>
    <col min="13057" max="13057" width="3.26953125" customWidth="1"/>
    <col min="13058" max="13058" width="10.453125" customWidth="1"/>
    <col min="13059" max="13059" width="10.26953125" bestFit="1" customWidth="1"/>
    <col min="13060" max="13061" width="9.26953125" bestFit="1" customWidth="1"/>
    <col min="13062" max="13063" width="9.26953125" customWidth="1"/>
    <col min="13064" max="13064" width="9.26953125" bestFit="1" customWidth="1"/>
    <col min="13065" max="13070" width="7.7265625" bestFit="1" customWidth="1"/>
    <col min="13071" max="13071" width="9.26953125" bestFit="1" customWidth="1"/>
    <col min="13072" max="13072" width="7.7265625" bestFit="1" customWidth="1"/>
    <col min="13073" max="13073" width="9.26953125" bestFit="1" customWidth="1"/>
    <col min="13074" max="13074" width="7.7265625" bestFit="1" customWidth="1"/>
    <col min="13075" max="13075" width="9.26953125" bestFit="1" customWidth="1"/>
    <col min="13076" max="13076" width="7.7265625" bestFit="1" customWidth="1"/>
    <col min="13077" max="13077" width="9.26953125" bestFit="1" customWidth="1"/>
    <col min="13078" max="13078" width="7.7265625" bestFit="1" customWidth="1"/>
    <col min="13079" max="13079" width="9.26953125" bestFit="1" customWidth="1"/>
    <col min="13080" max="13080" width="7.7265625" bestFit="1" customWidth="1"/>
    <col min="13081" max="13081" width="9.26953125" bestFit="1" customWidth="1"/>
    <col min="13082" max="13082" width="7.7265625" bestFit="1" customWidth="1"/>
    <col min="13313" max="13313" width="3.26953125" customWidth="1"/>
    <col min="13314" max="13314" width="10.453125" customWidth="1"/>
    <col min="13315" max="13315" width="10.26953125" bestFit="1" customWidth="1"/>
    <col min="13316" max="13317" width="9.26953125" bestFit="1" customWidth="1"/>
    <col min="13318" max="13319" width="9.26953125" customWidth="1"/>
    <col min="13320" max="13320" width="9.26953125" bestFit="1" customWidth="1"/>
    <col min="13321" max="13326" width="7.7265625" bestFit="1" customWidth="1"/>
    <col min="13327" max="13327" width="9.26953125" bestFit="1" customWidth="1"/>
    <col min="13328" max="13328" width="7.7265625" bestFit="1" customWidth="1"/>
    <col min="13329" max="13329" width="9.26953125" bestFit="1" customWidth="1"/>
    <col min="13330" max="13330" width="7.7265625" bestFit="1" customWidth="1"/>
    <col min="13331" max="13331" width="9.26953125" bestFit="1" customWidth="1"/>
    <col min="13332" max="13332" width="7.7265625" bestFit="1" customWidth="1"/>
    <col min="13333" max="13333" width="9.26953125" bestFit="1" customWidth="1"/>
    <col min="13334" max="13334" width="7.7265625" bestFit="1" customWidth="1"/>
    <col min="13335" max="13335" width="9.26953125" bestFit="1" customWidth="1"/>
    <col min="13336" max="13336" width="7.7265625" bestFit="1" customWidth="1"/>
    <col min="13337" max="13337" width="9.26953125" bestFit="1" customWidth="1"/>
    <col min="13338" max="13338" width="7.7265625" bestFit="1" customWidth="1"/>
    <col min="13569" max="13569" width="3.26953125" customWidth="1"/>
    <col min="13570" max="13570" width="10.453125" customWidth="1"/>
    <col min="13571" max="13571" width="10.26953125" bestFit="1" customWidth="1"/>
    <col min="13572" max="13573" width="9.26953125" bestFit="1" customWidth="1"/>
    <col min="13574" max="13575" width="9.26953125" customWidth="1"/>
    <col min="13576" max="13576" width="9.26953125" bestFit="1" customWidth="1"/>
    <col min="13577" max="13582" width="7.7265625" bestFit="1" customWidth="1"/>
    <col min="13583" max="13583" width="9.26953125" bestFit="1" customWidth="1"/>
    <col min="13584" max="13584" width="7.7265625" bestFit="1" customWidth="1"/>
    <col min="13585" max="13585" width="9.26953125" bestFit="1" customWidth="1"/>
    <col min="13586" max="13586" width="7.7265625" bestFit="1" customWidth="1"/>
    <col min="13587" max="13587" width="9.26953125" bestFit="1" customWidth="1"/>
    <col min="13588" max="13588" width="7.7265625" bestFit="1" customWidth="1"/>
    <col min="13589" max="13589" width="9.26953125" bestFit="1" customWidth="1"/>
    <col min="13590" max="13590" width="7.7265625" bestFit="1" customWidth="1"/>
    <col min="13591" max="13591" width="9.26953125" bestFit="1" customWidth="1"/>
    <col min="13592" max="13592" width="7.7265625" bestFit="1" customWidth="1"/>
    <col min="13593" max="13593" width="9.26953125" bestFit="1" customWidth="1"/>
    <col min="13594" max="13594" width="7.7265625" bestFit="1" customWidth="1"/>
    <col min="13825" max="13825" width="3.26953125" customWidth="1"/>
    <col min="13826" max="13826" width="10.453125" customWidth="1"/>
    <col min="13827" max="13827" width="10.26953125" bestFit="1" customWidth="1"/>
    <col min="13828" max="13829" width="9.26953125" bestFit="1" customWidth="1"/>
    <col min="13830" max="13831" width="9.26953125" customWidth="1"/>
    <col min="13832" max="13832" width="9.26953125" bestFit="1" customWidth="1"/>
    <col min="13833" max="13838" width="7.7265625" bestFit="1" customWidth="1"/>
    <col min="13839" max="13839" width="9.26953125" bestFit="1" customWidth="1"/>
    <col min="13840" max="13840" width="7.7265625" bestFit="1" customWidth="1"/>
    <col min="13841" max="13841" width="9.26953125" bestFit="1" customWidth="1"/>
    <col min="13842" max="13842" width="7.7265625" bestFit="1" customWidth="1"/>
    <col min="13843" max="13843" width="9.26953125" bestFit="1" customWidth="1"/>
    <col min="13844" max="13844" width="7.7265625" bestFit="1" customWidth="1"/>
    <col min="13845" max="13845" width="9.26953125" bestFit="1" customWidth="1"/>
    <col min="13846" max="13846" width="7.7265625" bestFit="1" customWidth="1"/>
    <col min="13847" max="13847" width="9.26953125" bestFit="1" customWidth="1"/>
    <col min="13848" max="13848" width="7.7265625" bestFit="1" customWidth="1"/>
    <col min="13849" max="13849" width="9.26953125" bestFit="1" customWidth="1"/>
    <col min="13850" max="13850" width="7.7265625" bestFit="1" customWidth="1"/>
    <col min="14081" max="14081" width="3.26953125" customWidth="1"/>
    <col min="14082" max="14082" width="10.453125" customWidth="1"/>
    <col min="14083" max="14083" width="10.26953125" bestFit="1" customWidth="1"/>
    <col min="14084" max="14085" width="9.26953125" bestFit="1" customWidth="1"/>
    <col min="14086" max="14087" width="9.26953125" customWidth="1"/>
    <col min="14088" max="14088" width="9.26953125" bestFit="1" customWidth="1"/>
    <col min="14089" max="14094" width="7.7265625" bestFit="1" customWidth="1"/>
    <col min="14095" max="14095" width="9.26953125" bestFit="1" customWidth="1"/>
    <col min="14096" max="14096" width="7.7265625" bestFit="1" customWidth="1"/>
    <col min="14097" max="14097" width="9.26953125" bestFit="1" customWidth="1"/>
    <col min="14098" max="14098" width="7.7265625" bestFit="1" customWidth="1"/>
    <col min="14099" max="14099" width="9.26953125" bestFit="1" customWidth="1"/>
    <col min="14100" max="14100" width="7.7265625" bestFit="1" customWidth="1"/>
    <col min="14101" max="14101" width="9.26953125" bestFit="1" customWidth="1"/>
    <col min="14102" max="14102" width="7.7265625" bestFit="1" customWidth="1"/>
    <col min="14103" max="14103" width="9.26953125" bestFit="1" customWidth="1"/>
    <col min="14104" max="14104" width="7.7265625" bestFit="1" customWidth="1"/>
    <col min="14105" max="14105" width="9.26953125" bestFit="1" customWidth="1"/>
    <col min="14106" max="14106" width="7.7265625" bestFit="1" customWidth="1"/>
    <col min="14337" max="14337" width="3.26953125" customWidth="1"/>
    <col min="14338" max="14338" width="10.453125" customWidth="1"/>
    <col min="14339" max="14339" width="10.26953125" bestFit="1" customWidth="1"/>
    <col min="14340" max="14341" width="9.26953125" bestFit="1" customWidth="1"/>
    <col min="14342" max="14343" width="9.26953125" customWidth="1"/>
    <col min="14344" max="14344" width="9.26953125" bestFit="1" customWidth="1"/>
    <col min="14345" max="14350" width="7.7265625" bestFit="1" customWidth="1"/>
    <col min="14351" max="14351" width="9.26953125" bestFit="1" customWidth="1"/>
    <col min="14352" max="14352" width="7.7265625" bestFit="1" customWidth="1"/>
    <col min="14353" max="14353" width="9.26953125" bestFit="1" customWidth="1"/>
    <col min="14354" max="14354" width="7.7265625" bestFit="1" customWidth="1"/>
    <col min="14355" max="14355" width="9.26953125" bestFit="1" customWidth="1"/>
    <col min="14356" max="14356" width="7.7265625" bestFit="1" customWidth="1"/>
    <col min="14357" max="14357" width="9.26953125" bestFit="1" customWidth="1"/>
    <col min="14358" max="14358" width="7.7265625" bestFit="1" customWidth="1"/>
    <col min="14359" max="14359" width="9.26953125" bestFit="1" customWidth="1"/>
    <col min="14360" max="14360" width="7.7265625" bestFit="1" customWidth="1"/>
    <col min="14361" max="14361" width="9.26953125" bestFit="1" customWidth="1"/>
    <col min="14362" max="14362" width="7.7265625" bestFit="1" customWidth="1"/>
    <col min="14593" max="14593" width="3.26953125" customWidth="1"/>
    <col min="14594" max="14594" width="10.453125" customWidth="1"/>
    <col min="14595" max="14595" width="10.26953125" bestFit="1" customWidth="1"/>
    <col min="14596" max="14597" width="9.26953125" bestFit="1" customWidth="1"/>
    <col min="14598" max="14599" width="9.26953125" customWidth="1"/>
    <col min="14600" max="14600" width="9.26953125" bestFit="1" customWidth="1"/>
    <col min="14601" max="14606" width="7.7265625" bestFit="1" customWidth="1"/>
    <col min="14607" max="14607" width="9.26953125" bestFit="1" customWidth="1"/>
    <col min="14608" max="14608" width="7.7265625" bestFit="1" customWidth="1"/>
    <col min="14609" max="14609" width="9.26953125" bestFit="1" customWidth="1"/>
    <col min="14610" max="14610" width="7.7265625" bestFit="1" customWidth="1"/>
    <col min="14611" max="14611" width="9.26953125" bestFit="1" customWidth="1"/>
    <col min="14612" max="14612" width="7.7265625" bestFit="1" customWidth="1"/>
    <col min="14613" max="14613" width="9.26953125" bestFit="1" customWidth="1"/>
    <col min="14614" max="14614" width="7.7265625" bestFit="1" customWidth="1"/>
    <col min="14615" max="14615" width="9.26953125" bestFit="1" customWidth="1"/>
    <col min="14616" max="14616" width="7.7265625" bestFit="1" customWidth="1"/>
    <col min="14617" max="14617" width="9.26953125" bestFit="1" customWidth="1"/>
    <col min="14618" max="14618" width="7.7265625" bestFit="1" customWidth="1"/>
    <col min="14849" max="14849" width="3.26953125" customWidth="1"/>
    <col min="14850" max="14850" width="10.453125" customWidth="1"/>
    <col min="14851" max="14851" width="10.26953125" bestFit="1" customWidth="1"/>
    <col min="14852" max="14853" width="9.26953125" bestFit="1" customWidth="1"/>
    <col min="14854" max="14855" width="9.26953125" customWidth="1"/>
    <col min="14856" max="14856" width="9.26953125" bestFit="1" customWidth="1"/>
    <col min="14857" max="14862" width="7.7265625" bestFit="1" customWidth="1"/>
    <col min="14863" max="14863" width="9.26953125" bestFit="1" customWidth="1"/>
    <col min="14864" max="14864" width="7.7265625" bestFit="1" customWidth="1"/>
    <col min="14865" max="14865" width="9.26953125" bestFit="1" customWidth="1"/>
    <col min="14866" max="14866" width="7.7265625" bestFit="1" customWidth="1"/>
    <col min="14867" max="14867" width="9.26953125" bestFit="1" customWidth="1"/>
    <col min="14868" max="14868" width="7.7265625" bestFit="1" customWidth="1"/>
    <col min="14869" max="14869" width="9.26953125" bestFit="1" customWidth="1"/>
    <col min="14870" max="14870" width="7.7265625" bestFit="1" customWidth="1"/>
    <col min="14871" max="14871" width="9.26953125" bestFit="1" customWidth="1"/>
    <col min="14872" max="14872" width="7.7265625" bestFit="1" customWidth="1"/>
    <col min="14873" max="14873" width="9.26953125" bestFit="1" customWidth="1"/>
    <col min="14874" max="14874" width="7.7265625" bestFit="1" customWidth="1"/>
    <col min="15105" max="15105" width="3.26953125" customWidth="1"/>
    <col min="15106" max="15106" width="10.453125" customWidth="1"/>
    <col min="15107" max="15107" width="10.26953125" bestFit="1" customWidth="1"/>
    <col min="15108" max="15109" width="9.26953125" bestFit="1" customWidth="1"/>
    <col min="15110" max="15111" width="9.26953125" customWidth="1"/>
    <col min="15112" max="15112" width="9.26953125" bestFit="1" customWidth="1"/>
    <col min="15113" max="15118" width="7.7265625" bestFit="1" customWidth="1"/>
    <col min="15119" max="15119" width="9.26953125" bestFit="1" customWidth="1"/>
    <col min="15120" max="15120" width="7.7265625" bestFit="1" customWidth="1"/>
    <col min="15121" max="15121" width="9.26953125" bestFit="1" customWidth="1"/>
    <col min="15122" max="15122" width="7.7265625" bestFit="1" customWidth="1"/>
    <col min="15123" max="15123" width="9.26953125" bestFit="1" customWidth="1"/>
    <col min="15124" max="15124" width="7.7265625" bestFit="1" customWidth="1"/>
    <col min="15125" max="15125" width="9.26953125" bestFit="1" customWidth="1"/>
    <col min="15126" max="15126" width="7.7265625" bestFit="1" customWidth="1"/>
    <col min="15127" max="15127" width="9.26953125" bestFit="1" customWidth="1"/>
    <col min="15128" max="15128" width="7.7265625" bestFit="1" customWidth="1"/>
    <col min="15129" max="15129" width="9.26953125" bestFit="1" customWidth="1"/>
    <col min="15130" max="15130" width="7.7265625" bestFit="1" customWidth="1"/>
    <col min="15361" max="15361" width="3.26953125" customWidth="1"/>
    <col min="15362" max="15362" width="10.453125" customWidth="1"/>
    <col min="15363" max="15363" width="10.26953125" bestFit="1" customWidth="1"/>
    <col min="15364" max="15365" width="9.26953125" bestFit="1" customWidth="1"/>
    <col min="15366" max="15367" width="9.26953125" customWidth="1"/>
    <col min="15368" max="15368" width="9.26953125" bestFit="1" customWidth="1"/>
    <col min="15369" max="15374" width="7.7265625" bestFit="1" customWidth="1"/>
    <col min="15375" max="15375" width="9.26953125" bestFit="1" customWidth="1"/>
    <col min="15376" max="15376" width="7.7265625" bestFit="1" customWidth="1"/>
    <col min="15377" max="15377" width="9.26953125" bestFit="1" customWidth="1"/>
    <col min="15378" max="15378" width="7.7265625" bestFit="1" customWidth="1"/>
    <col min="15379" max="15379" width="9.26953125" bestFit="1" customWidth="1"/>
    <col min="15380" max="15380" width="7.7265625" bestFit="1" customWidth="1"/>
    <col min="15381" max="15381" width="9.26953125" bestFit="1" customWidth="1"/>
    <col min="15382" max="15382" width="7.7265625" bestFit="1" customWidth="1"/>
    <col min="15383" max="15383" width="9.26953125" bestFit="1" customWidth="1"/>
    <col min="15384" max="15384" width="7.7265625" bestFit="1" customWidth="1"/>
    <col min="15385" max="15385" width="9.26953125" bestFit="1" customWidth="1"/>
    <col min="15386" max="15386" width="7.7265625" bestFit="1" customWidth="1"/>
    <col min="15617" max="15617" width="3.26953125" customWidth="1"/>
    <col min="15618" max="15618" width="10.453125" customWidth="1"/>
    <col min="15619" max="15619" width="10.26953125" bestFit="1" customWidth="1"/>
    <col min="15620" max="15621" width="9.26953125" bestFit="1" customWidth="1"/>
    <col min="15622" max="15623" width="9.26953125" customWidth="1"/>
    <col min="15624" max="15624" width="9.26953125" bestFit="1" customWidth="1"/>
    <col min="15625" max="15630" width="7.7265625" bestFit="1" customWidth="1"/>
    <col min="15631" max="15631" width="9.26953125" bestFit="1" customWidth="1"/>
    <col min="15632" max="15632" width="7.7265625" bestFit="1" customWidth="1"/>
    <col min="15633" max="15633" width="9.26953125" bestFit="1" customWidth="1"/>
    <col min="15634" max="15634" width="7.7265625" bestFit="1" customWidth="1"/>
    <col min="15635" max="15635" width="9.26953125" bestFit="1" customWidth="1"/>
    <col min="15636" max="15636" width="7.7265625" bestFit="1" customWidth="1"/>
    <col min="15637" max="15637" width="9.26953125" bestFit="1" customWidth="1"/>
    <col min="15638" max="15638" width="7.7265625" bestFit="1" customWidth="1"/>
    <col min="15639" max="15639" width="9.26953125" bestFit="1" customWidth="1"/>
    <col min="15640" max="15640" width="7.7265625" bestFit="1" customWidth="1"/>
    <col min="15641" max="15641" width="9.26953125" bestFit="1" customWidth="1"/>
    <col min="15642" max="15642" width="7.7265625" bestFit="1" customWidth="1"/>
    <col min="15873" max="15873" width="3.26953125" customWidth="1"/>
    <col min="15874" max="15874" width="10.453125" customWidth="1"/>
    <col min="15875" max="15875" width="10.26953125" bestFit="1" customWidth="1"/>
    <col min="15876" max="15877" width="9.26953125" bestFit="1" customWidth="1"/>
    <col min="15878" max="15879" width="9.26953125" customWidth="1"/>
    <col min="15880" max="15880" width="9.26953125" bestFit="1" customWidth="1"/>
    <col min="15881" max="15886" width="7.7265625" bestFit="1" customWidth="1"/>
    <col min="15887" max="15887" width="9.26953125" bestFit="1" customWidth="1"/>
    <col min="15888" max="15888" width="7.7265625" bestFit="1" customWidth="1"/>
    <col min="15889" max="15889" width="9.26953125" bestFit="1" customWidth="1"/>
    <col min="15890" max="15890" width="7.7265625" bestFit="1" customWidth="1"/>
    <col min="15891" max="15891" width="9.26953125" bestFit="1" customWidth="1"/>
    <col min="15892" max="15892" width="7.7265625" bestFit="1" customWidth="1"/>
    <col min="15893" max="15893" width="9.26953125" bestFit="1" customWidth="1"/>
    <col min="15894" max="15894" width="7.7265625" bestFit="1" customWidth="1"/>
    <col min="15895" max="15895" width="9.26953125" bestFit="1" customWidth="1"/>
    <col min="15896" max="15896" width="7.7265625" bestFit="1" customWidth="1"/>
    <col min="15897" max="15897" width="9.26953125" bestFit="1" customWidth="1"/>
    <col min="15898" max="15898" width="7.7265625" bestFit="1" customWidth="1"/>
    <col min="16129" max="16129" width="3.26953125" customWidth="1"/>
    <col min="16130" max="16130" width="10.453125" customWidth="1"/>
    <col min="16131" max="16131" width="10.26953125" bestFit="1" customWidth="1"/>
    <col min="16132" max="16133" width="9.26953125" bestFit="1" customWidth="1"/>
    <col min="16134" max="16135" width="9.26953125" customWidth="1"/>
    <col min="16136" max="16136" width="9.26953125" bestFit="1" customWidth="1"/>
    <col min="16137" max="16142" width="7.7265625" bestFit="1" customWidth="1"/>
    <col min="16143" max="16143" width="9.26953125" bestFit="1" customWidth="1"/>
    <col min="16144" max="16144" width="7.7265625" bestFit="1" customWidth="1"/>
    <col min="16145" max="16145" width="9.26953125" bestFit="1" customWidth="1"/>
    <col min="16146" max="16146" width="7.7265625" bestFit="1" customWidth="1"/>
    <col min="16147" max="16147" width="9.26953125" bestFit="1" customWidth="1"/>
    <col min="16148" max="16148" width="7.7265625" bestFit="1" customWidth="1"/>
    <col min="16149" max="16149" width="9.26953125" bestFit="1" customWidth="1"/>
    <col min="16150" max="16150" width="7.7265625" bestFit="1" customWidth="1"/>
    <col min="16151" max="16151" width="9.26953125" bestFit="1" customWidth="1"/>
    <col min="16152" max="16152" width="7.7265625" bestFit="1" customWidth="1"/>
    <col min="16153" max="16153" width="9.26953125" bestFit="1" customWidth="1"/>
    <col min="16154" max="16154" width="7.7265625" bestFit="1" customWidth="1"/>
  </cols>
  <sheetData>
    <row r="1" spans="1:29" x14ac:dyDescent="0.35">
      <c r="A1" s="1" t="s">
        <v>0</v>
      </c>
    </row>
    <row r="2" spans="1:29" x14ac:dyDescent="0.35">
      <c r="A2" s="1" t="s">
        <v>1</v>
      </c>
    </row>
    <row r="3" spans="1:29" ht="15" thickBot="1" x14ac:dyDescent="0.4"/>
    <row r="4" spans="1:29" s="2" customFormat="1" ht="15" thickBot="1" x14ac:dyDescent="0.4">
      <c r="D4" s="61" t="s">
        <v>2</v>
      </c>
      <c r="E4" s="62"/>
      <c r="F4" s="63"/>
      <c r="G4" s="63"/>
      <c r="H4" s="64"/>
      <c r="I4" s="65" t="s">
        <v>3</v>
      </c>
      <c r="J4" s="66"/>
      <c r="K4" s="66"/>
      <c r="L4" s="66"/>
      <c r="M4" s="67"/>
      <c r="N4" s="68" t="s">
        <v>4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3" t="s">
        <v>5</v>
      </c>
    </row>
    <row r="5" spans="1:29" s="2" customFormat="1" ht="15" thickBot="1" x14ac:dyDescent="0.4">
      <c r="D5" s="71" t="s">
        <v>6</v>
      </c>
      <c r="E5" s="72"/>
      <c r="F5" s="73"/>
      <c r="G5" s="73"/>
      <c r="H5" s="74"/>
      <c r="I5" s="4" t="s">
        <v>5</v>
      </c>
      <c r="J5" s="5" t="s">
        <v>7</v>
      </c>
      <c r="K5" s="6"/>
      <c r="L5" s="7" t="s">
        <v>8</v>
      </c>
      <c r="M5" s="8" t="s">
        <v>9</v>
      </c>
      <c r="N5" s="65">
        <v>1747</v>
      </c>
      <c r="O5" s="67"/>
      <c r="P5" s="65">
        <v>1846</v>
      </c>
      <c r="Q5" s="67"/>
      <c r="R5" s="65">
        <v>1850</v>
      </c>
      <c r="S5" s="67"/>
      <c r="T5" s="65">
        <v>1872</v>
      </c>
      <c r="U5" s="67"/>
      <c r="V5" s="75" t="s">
        <v>10</v>
      </c>
      <c r="W5" s="76"/>
      <c r="X5" s="9" t="s">
        <v>11</v>
      </c>
      <c r="Y5" s="10"/>
      <c r="Z5" s="11" t="s">
        <v>12</v>
      </c>
    </row>
    <row r="6" spans="1:29" s="2" customFormat="1" ht="15" thickBot="1" x14ac:dyDescent="0.4">
      <c r="A6" s="12" t="s">
        <v>13</v>
      </c>
      <c r="B6" s="12" t="s">
        <v>14</v>
      </c>
      <c r="C6" s="13" t="s">
        <v>15</v>
      </c>
      <c r="D6" s="14">
        <v>261</v>
      </c>
      <c r="E6" s="15">
        <v>264</v>
      </c>
      <c r="F6" s="16">
        <v>287</v>
      </c>
      <c r="G6" s="17">
        <v>312</v>
      </c>
      <c r="H6" s="18">
        <v>313</v>
      </c>
      <c r="I6" s="19" t="s">
        <v>11</v>
      </c>
      <c r="J6" s="20" t="s">
        <v>16</v>
      </c>
      <c r="K6" s="21">
        <v>1850</v>
      </c>
      <c r="L6" s="22" t="s">
        <v>17</v>
      </c>
      <c r="M6" s="23" t="s">
        <v>18</v>
      </c>
      <c r="N6" s="24" t="s">
        <v>19</v>
      </c>
      <c r="O6" s="25" t="s">
        <v>20</v>
      </c>
      <c r="P6" s="24" t="s">
        <v>19</v>
      </c>
      <c r="Q6" s="25" t="s">
        <v>20</v>
      </c>
      <c r="R6" s="24" t="s">
        <v>19</v>
      </c>
      <c r="S6" s="25" t="s">
        <v>20</v>
      </c>
      <c r="T6" s="24" t="s">
        <v>19</v>
      </c>
      <c r="U6" s="25" t="s">
        <v>20</v>
      </c>
      <c r="V6" s="24" t="s">
        <v>19</v>
      </c>
      <c r="W6" s="25" t="s">
        <v>20</v>
      </c>
      <c r="X6" s="24" t="s">
        <v>19</v>
      </c>
      <c r="Y6" s="25" t="s">
        <v>20</v>
      </c>
      <c r="Z6" s="26">
        <v>1.3333333333333333</v>
      </c>
      <c r="AB6" s="27"/>
      <c r="AC6" s="27"/>
    </row>
    <row r="7" spans="1:29" s="2" customFormat="1" x14ac:dyDescent="0.35">
      <c r="A7" s="28">
        <v>1</v>
      </c>
      <c r="B7" s="29">
        <v>293250</v>
      </c>
      <c r="C7" s="30">
        <f>B7/12</f>
        <v>24437.5</v>
      </c>
      <c r="D7" s="31">
        <f>B7/261</f>
        <v>1123.5632183908046</v>
      </c>
      <c r="E7" s="32">
        <f>B7/264</f>
        <v>1110.7954545454545</v>
      </c>
      <c r="F7" s="33">
        <f>B7/287</f>
        <v>1021.7770034843205</v>
      </c>
      <c r="G7" s="33">
        <f>B7/312</f>
        <v>939.90384615384619</v>
      </c>
      <c r="H7" s="33">
        <f>B7/313</f>
        <v>936.90095846645363</v>
      </c>
      <c r="I7" s="34">
        <f>$B7/1950</f>
        <v>150.38461538461539</v>
      </c>
      <c r="J7" s="35">
        <f>$B7/1872</f>
        <v>156.65064102564102</v>
      </c>
      <c r="K7" s="35">
        <f>$B7/1850</f>
        <v>158.51351351351352</v>
      </c>
      <c r="L7" s="35">
        <f>$B7/1846</f>
        <v>158.85698808234019</v>
      </c>
      <c r="M7" s="36">
        <f>$B7/1747</f>
        <v>167.85918717801945</v>
      </c>
      <c r="N7" s="34">
        <f>(B7+180)/1747*1.5</f>
        <v>251.9433314253005</v>
      </c>
      <c r="O7" s="36">
        <f>(B7+180)/1747*2</f>
        <v>335.92444190040067</v>
      </c>
      <c r="P7" s="34">
        <f>(B7+180)/1846*1.5</f>
        <v>238.43174431202601</v>
      </c>
      <c r="Q7" s="36">
        <f>(B7+180)/1846*2</f>
        <v>317.90899241603466</v>
      </c>
      <c r="R7" s="37">
        <f>($B7+180)/1850*1.5</f>
        <v>237.91621621621624</v>
      </c>
      <c r="S7" s="38">
        <f>($B7+180)/1850*2</f>
        <v>317.22162162162164</v>
      </c>
      <c r="T7" s="34">
        <f>(B7+180)/1872*1.5</f>
        <v>235.12019230769229</v>
      </c>
      <c r="U7" s="36">
        <f>(B7+180)/1872*2</f>
        <v>313.49358974358972</v>
      </c>
      <c r="V7" s="37">
        <f>($B7+180)/1925*1.5</f>
        <v>228.64675324675324</v>
      </c>
      <c r="W7" s="36">
        <f>($B7+180)/1925*2</f>
        <v>304.86233766233767</v>
      </c>
      <c r="X7" s="34">
        <f>($B7+180)/1950*1.5</f>
        <v>225.71538461538461</v>
      </c>
      <c r="Y7" s="36">
        <f>($B7+180)/1950*2</f>
        <v>300.95384615384614</v>
      </c>
      <c r="Z7" s="39">
        <f>(($B7+180)/1950)/3*4</f>
        <v>200.63589743589742</v>
      </c>
    </row>
    <row r="8" spans="1:29" s="2" customFormat="1" x14ac:dyDescent="0.35">
      <c r="A8" s="40">
        <v>2</v>
      </c>
      <c r="B8" s="41">
        <v>296550</v>
      </c>
      <c r="C8" s="42">
        <f t="shared" ref="C8:C71" si="0">B8/12</f>
        <v>24712.5</v>
      </c>
      <c r="D8" s="43">
        <f t="shared" ref="D8:D71" si="1">B8/261</f>
        <v>1136.2068965517242</v>
      </c>
      <c r="E8" s="44">
        <f t="shared" ref="E8:E71" si="2">B8/264</f>
        <v>1123.2954545454545</v>
      </c>
      <c r="F8" s="45">
        <f t="shared" ref="F8:F71" si="3">B8/287</f>
        <v>1033.2752613240418</v>
      </c>
      <c r="G8" s="45">
        <f t="shared" ref="G8:G71" si="4">B8/312</f>
        <v>950.48076923076928</v>
      </c>
      <c r="H8" s="45">
        <f t="shared" ref="H8:H71" si="5">B8/313</f>
        <v>947.44408945686905</v>
      </c>
      <c r="I8" s="43">
        <f t="shared" ref="I8:I71" si="6">$B8/1950</f>
        <v>152.07692307692307</v>
      </c>
      <c r="J8" s="44">
        <f t="shared" ref="J8:J71" si="7">$B8/1872</f>
        <v>158.41346153846155</v>
      </c>
      <c r="K8" s="44">
        <f t="shared" ref="K8:K71" si="8">$B8/1850</f>
        <v>160.29729729729729</v>
      </c>
      <c r="L8" s="44">
        <f t="shared" ref="L8:L71" si="9">$B8/1846</f>
        <v>160.64463705308776</v>
      </c>
      <c r="M8" s="46">
        <f t="shared" ref="M8:M71" si="10">$B8/1747</f>
        <v>169.7481396680023</v>
      </c>
      <c r="N8" s="43">
        <f t="shared" ref="N8:N71" si="11">(B8+180)/1747*1.5</f>
        <v>254.77676016027476</v>
      </c>
      <c r="O8" s="46">
        <f t="shared" ref="O8:O71" si="12">(B8+180)/1747*2</f>
        <v>339.70234688036635</v>
      </c>
      <c r="P8" s="43">
        <f t="shared" ref="P8:P71" si="13">(B8+180)/1846*1.5</f>
        <v>241.11321776814736</v>
      </c>
      <c r="Q8" s="46">
        <f t="shared" ref="Q8:Q71" si="14">(B8+180)/1846*2</f>
        <v>321.4842903575298</v>
      </c>
      <c r="R8" s="47">
        <f t="shared" ref="R8:R70" si="15">($B8+180)/1850*1.5</f>
        <v>240.59189189189189</v>
      </c>
      <c r="S8" s="45">
        <f t="shared" ref="S8:S71" si="16">($B8+180)/1850*2</f>
        <v>320.78918918918919</v>
      </c>
      <c r="T8" s="43">
        <f t="shared" ref="T8:T71" si="17">(B8+180)/1872*1.5</f>
        <v>237.76442307692309</v>
      </c>
      <c r="U8" s="46">
        <f t="shared" ref="U8:U71" si="18">(B8+180)/1872*2</f>
        <v>317.01923076923077</v>
      </c>
      <c r="V8" s="47">
        <f t="shared" ref="V8:V71" si="19">($B8+180)/1925*1.5</f>
        <v>231.21818181818185</v>
      </c>
      <c r="W8" s="46">
        <f t="shared" ref="W8:W71" si="20">($B8+180)/1925*2</f>
        <v>308.29090909090911</v>
      </c>
      <c r="X8" s="43">
        <f t="shared" ref="X8:X71" si="21">($B8+180)/1950*1.5</f>
        <v>228.25384615384615</v>
      </c>
      <c r="Y8" s="46">
        <f t="shared" ref="Y8:Y71" si="22">($B8+180)/1950*2</f>
        <v>304.33846153846156</v>
      </c>
      <c r="Z8" s="48">
        <f t="shared" ref="Z8:Z71" si="23">(($B8+180)/1950)/3*4</f>
        <v>202.8923076923077</v>
      </c>
    </row>
    <row r="9" spans="1:29" s="2" customFormat="1" x14ac:dyDescent="0.35">
      <c r="A9" s="40">
        <v>3</v>
      </c>
      <c r="B9" s="41">
        <v>299950</v>
      </c>
      <c r="C9" s="42">
        <f t="shared" si="0"/>
        <v>24995.833333333332</v>
      </c>
      <c r="D9" s="43">
        <f t="shared" si="1"/>
        <v>1149.2337164750959</v>
      </c>
      <c r="E9" s="44">
        <f t="shared" si="2"/>
        <v>1136.1742424242425</v>
      </c>
      <c r="F9" s="45">
        <f t="shared" si="3"/>
        <v>1045.1219512195121</v>
      </c>
      <c r="G9" s="45">
        <f t="shared" si="4"/>
        <v>961.37820512820508</v>
      </c>
      <c r="H9" s="45">
        <f t="shared" si="5"/>
        <v>958.30670926517575</v>
      </c>
      <c r="I9" s="43">
        <f t="shared" si="6"/>
        <v>153.82051282051282</v>
      </c>
      <c r="J9" s="44">
        <f t="shared" si="7"/>
        <v>160.22970085470087</v>
      </c>
      <c r="K9" s="44">
        <f t="shared" si="8"/>
        <v>162.13513513513513</v>
      </c>
      <c r="L9" s="44">
        <f t="shared" si="9"/>
        <v>162.48645720476708</v>
      </c>
      <c r="M9" s="46">
        <f t="shared" si="10"/>
        <v>171.69433314253004</v>
      </c>
      <c r="N9" s="43">
        <f t="shared" si="11"/>
        <v>257.6960503720664</v>
      </c>
      <c r="O9" s="46">
        <f t="shared" si="12"/>
        <v>343.59473382942184</v>
      </c>
      <c r="P9" s="43">
        <f t="shared" si="13"/>
        <v>243.87594799566631</v>
      </c>
      <c r="Q9" s="46">
        <f t="shared" si="14"/>
        <v>325.16793066088843</v>
      </c>
      <c r="R9" s="47">
        <f t="shared" si="15"/>
        <v>243.34864864864863</v>
      </c>
      <c r="S9" s="45">
        <f t="shared" si="16"/>
        <v>324.46486486486486</v>
      </c>
      <c r="T9" s="43">
        <f t="shared" si="17"/>
        <v>240.48878205128204</v>
      </c>
      <c r="U9" s="46">
        <f t="shared" si="18"/>
        <v>320.65170940170941</v>
      </c>
      <c r="V9" s="47">
        <f t="shared" si="19"/>
        <v>233.8675324675325</v>
      </c>
      <c r="W9" s="46">
        <f t="shared" si="20"/>
        <v>311.82337662337665</v>
      </c>
      <c r="X9" s="43">
        <f t="shared" si="21"/>
        <v>230.86923076923074</v>
      </c>
      <c r="Y9" s="46">
        <f t="shared" si="22"/>
        <v>307.825641025641</v>
      </c>
      <c r="Z9" s="48">
        <f t="shared" si="23"/>
        <v>205.21709401709401</v>
      </c>
    </row>
    <row r="10" spans="1:29" s="2" customFormat="1" x14ac:dyDescent="0.35">
      <c r="A10" s="40">
        <v>4</v>
      </c>
      <c r="B10" s="41">
        <v>303450</v>
      </c>
      <c r="C10" s="42">
        <f t="shared" si="0"/>
        <v>25287.5</v>
      </c>
      <c r="D10" s="43">
        <f t="shared" si="1"/>
        <v>1162.6436781609195</v>
      </c>
      <c r="E10" s="44">
        <f t="shared" si="2"/>
        <v>1149.4318181818182</v>
      </c>
      <c r="F10" s="45">
        <f t="shared" si="3"/>
        <v>1057.3170731707316</v>
      </c>
      <c r="G10" s="45">
        <f t="shared" si="4"/>
        <v>972.59615384615381</v>
      </c>
      <c r="H10" s="45">
        <f t="shared" si="5"/>
        <v>969.48881789137386</v>
      </c>
      <c r="I10" s="43">
        <f t="shared" si="6"/>
        <v>155.61538461538461</v>
      </c>
      <c r="J10" s="44">
        <f t="shared" si="7"/>
        <v>162.09935897435898</v>
      </c>
      <c r="K10" s="44">
        <f t="shared" si="8"/>
        <v>164.02702702702703</v>
      </c>
      <c r="L10" s="44">
        <f t="shared" si="9"/>
        <v>164.38244853737811</v>
      </c>
      <c r="M10" s="46">
        <f t="shared" si="10"/>
        <v>173.69776760160275</v>
      </c>
      <c r="N10" s="43">
        <f t="shared" si="11"/>
        <v>260.70120206067543</v>
      </c>
      <c r="O10" s="46">
        <f t="shared" si="12"/>
        <v>347.60160274756726</v>
      </c>
      <c r="P10" s="43">
        <f t="shared" si="13"/>
        <v>246.71993499458287</v>
      </c>
      <c r="Q10" s="46">
        <f t="shared" si="14"/>
        <v>328.9599133261105</v>
      </c>
      <c r="R10" s="47">
        <f t="shared" si="15"/>
        <v>246.1864864864865</v>
      </c>
      <c r="S10" s="45">
        <f t="shared" si="16"/>
        <v>328.24864864864867</v>
      </c>
      <c r="T10" s="43">
        <f t="shared" si="17"/>
        <v>243.29326923076923</v>
      </c>
      <c r="U10" s="46">
        <f t="shared" si="18"/>
        <v>324.39102564102564</v>
      </c>
      <c r="V10" s="47">
        <f t="shared" si="19"/>
        <v>236.59480519480519</v>
      </c>
      <c r="W10" s="46">
        <f t="shared" si="20"/>
        <v>315.45974025974027</v>
      </c>
      <c r="X10" s="43">
        <f t="shared" si="21"/>
        <v>233.56153846153845</v>
      </c>
      <c r="Y10" s="46">
        <f t="shared" si="22"/>
        <v>311.4153846153846</v>
      </c>
      <c r="Z10" s="48">
        <f t="shared" si="23"/>
        <v>207.6102564102564</v>
      </c>
    </row>
    <row r="11" spans="1:29" s="2" customFormat="1" x14ac:dyDescent="0.35">
      <c r="A11" s="40">
        <v>5</v>
      </c>
      <c r="B11" s="41">
        <v>306950</v>
      </c>
      <c r="C11" s="42">
        <f t="shared" si="0"/>
        <v>25579.166666666668</v>
      </c>
      <c r="D11" s="43">
        <f t="shared" si="1"/>
        <v>1176.0536398467434</v>
      </c>
      <c r="E11" s="44">
        <f t="shared" si="2"/>
        <v>1162.689393939394</v>
      </c>
      <c r="F11" s="45">
        <f t="shared" si="3"/>
        <v>1069.5121951219512</v>
      </c>
      <c r="G11" s="45">
        <f t="shared" si="4"/>
        <v>983.81410256410254</v>
      </c>
      <c r="H11" s="45">
        <f t="shared" si="5"/>
        <v>980.67092651757184</v>
      </c>
      <c r="I11" s="43">
        <f t="shared" si="6"/>
        <v>157.41025641025641</v>
      </c>
      <c r="J11" s="44">
        <f t="shared" si="7"/>
        <v>163.96901709401709</v>
      </c>
      <c r="K11" s="44">
        <f t="shared" si="8"/>
        <v>165.91891891891891</v>
      </c>
      <c r="L11" s="44">
        <f t="shared" si="9"/>
        <v>166.27843986998917</v>
      </c>
      <c r="M11" s="46">
        <f t="shared" si="10"/>
        <v>175.70120206067546</v>
      </c>
      <c r="N11" s="43">
        <f t="shared" si="11"/>
        <v>263.70635374928452</v>
      </c>
      <c r="O11" s="46">
        <f t="shared" si="12"/>
        <v>351.60847166571267</v>
      </c>
      <c r="P11" s="43">
        <f t="shared" si="13"/>
        <v>249.56392199349946</v>
      </c>
      <c r="Q11" s="46">
        <f t="shared" si="14"/>
        <v>332.75189599133262</v>
      </c>
      <c r="R11" s="47">
        <f t="shared" si="15"/>
        <v>249.02432432432431</v>
      </c>
      <c r="S11" s="45">
        <f t="shared" si="16"/>
        <v>332.03243243243242</v>
      </c>
      <c r="T11" s="43">
        <f t="shared" si="17"/>
        <v>246.09775641025641</v>
      </c>
      <c r="U11" s="46">
        <f t="shared" si="18"/>
        <v>328.13034188034186</v>
      </c>
      <c r="V11" s="47">
        <f t="shared" si="19"/>
        <v>239.32207792207794</v>
      </c>
      <c r="W11" s="46">
        <f t="shared" si="20"/>
        <v>319.0961038961039</v>
      </c>
      <c r="X11" s="43">
        <f t="shared" si="21"/>
        <v>236.25384615384615</v>
      </c>
      <c r="Y11" s="46">
        <f t="shared" si="22"/>
        <v>315.00512820512819</v>
      </c>
      <c r="Z11" s="48">
        <f t="shared" si="23"/>
        <v>210.00341880341878</v>
      </c>
    </row>
    <row r="12" spans="1:29" s="2" customFormat="1" x14ac:dyDescent="0.35">
      <c r="A12" s="40">
        <v>6</v>
      </c>
      <c r="B12" s="41">
        <v>310550</v>
      </c>
      <c r="C12" s="42">
        <f t="shared" si="0"/>
        <v>25879.166666666668</v>
      </c>
      <c r="D12" s="43">
        <f t="shared" si="1"/>
        <v>1189.8467432950192</v>
      </c>
      <c r="E12" s="44">
        <f t="shared" si="2"/>
        <v>1176.3257575757575</v>
      </c>
      <c r="F12" s="45">
        <f t="shared" si="3"/>
        <v>1082.0557491289198</v>
      </c>
      <c r="G12" s="45">
        <f t="shared" si="4"/>
        <v>995.35256410256409</v>
      </c>
      <c r="H12" s="45">
        <f t="shared" si="5"/>
        <v>992.17252396166134</v>
      </c>
      <c r="I12" s="43">
        <f t="shared" si="6"/>
        <v>159.25641025641025</v>
      </c>
      <c r="J12" s="44">
        <f t="shared" si="7"/>
        <v>165.89209401709402</v>
      </c>
      <c r="K12" s="44">
        <f t="shared" si="8"/>
        <v>167.86486486486487</v>
      </c>
      <c r="L12" s="44">
        <f t="shared" si="9"/>
        <v>168.22860238353195</v>
      </c>
      <c r="M12" s="46">
        <f t="shared" si="10"/>
        <v>177.76187750429307</v>
      </c>
      <c r="N12" s="43">
        <f t="shared" si="11"/>
        <v>266.79736691471089</v>
      </c>
      <c r="O12" s="46">
        <f t="shared" si="12"/>
        <v>355.72982255294789</v>
      </c>
      <c r="P12" s="43">
        <f t="shared" si="13"/>
        <v>252.48916576381362</v>
      </c>
      <c r="Q12" s="46">
        <f t="shared" si="14"/>
        <v>336.65222101841817</v>
      </c>
      <c r="R12" s="47">
        <f t="shared" si="15"/>
        <v>251.94324324324327</v>
      </c>
      <c r="S12" s="45">
        <f t="shared" si="16"/>
        <v>335.92432432432435</v>
      </c>
      <c r="T12" s="43">
        <f t="shared" si="17"/>
        <v>248.9823717948718</v>
      </c>
      <c r="U12" s="46">
        <f t="shared" si="18"/>
        <v>331.97649572649573</v>
      </c>
      <c r="V12" s="47">
        <f t="shared" si="19"/>
        <v>242.12727272727273</v>
      </c>
      <c r="W12" s="46">
        <f t="shared" si="20"/>
        <v>322.83636363636361</v>
      </c>
      <c r="X12" s="43">
        <f t="shared" si="21"/>
        <v>239.02307692307693</v>
      </c>
      <c r="Y12" s="46">
        <f t="shared" si="22"/>
        <v>318.69743589743592</v>
      </c>
      <c r="Z12" s="48">
        <f t="shared" si="23"/>
        <v>212.46495726495729</v>
      </c>
    </row>
    <row r="13" spans="1:29" s="2" customFormat="1" x14ac:dyDescent="0.35">
      <c r="A13" s="40">
        <v>7</v>
      </c>
      <c r="B13" s="41">
        <v>314250</v>
      </c>
      <c r="C13" s="42">
        <f t="shared" si="0"/>
        <v>26187.5</v>
      </c>
      <c r="D13" s="43">
        <f t="shared" si="1"/>
        <v>1204.0229885057472</v>
      </c>
      <c r="E13" s="44">
        <f t="shared" si="2"/>
        <v>1190.340909090909</v>
      </c>
      <c r="F13" s="45">
        <f t="shared" si="3"/>
        <v>1094.9477351916375</v>
      </c>
      <c r="G13" s="45">
        <f t="shared" si="4"/>
        <v>1007.2115384615385</v>
      </c>
      <c r="H13" s="45">
        <f t="shared" si="5"/>
        <v>1003.9936102236421</v>
      </c>
      <c r="I13" s="43">
        <f t="shared" si="6"/>
        <v>161.15384615384616</v>
      </c>
      <c r="J13" s="44">
        <f t="shared" si="7"/>
        <v>167.86858974358975</v>
      </c>
      <c r="K13" s="44">
        <f t="shared" si="8"/>
        <v>169.86486486486487</v>
      </c>
      <c r="L13" s="44">
        <f t="shared" si="9"/>
        <v>170.2329360780065</v>
      </c>
      <c r="M13" s="46">
        <f t="shared" si="10"/>
        <v>179.87979393245564</v>
      </c>
      <c r="N13" s="43">
        <f t="shared" si="11"/>
        <v>269.97424155695478</v>
      </c>
      <c r="O13" s="46">
        <f t="shared" si="12"/>
        <v>359.96565540927304</v>
      </c>
      <c r="P13" s="43">
        <f t="shared" si="13"/>
        <v>255.49566630552545</v>
      </c>
      <c r="Q13" s="46">
        <f t="shared" si="14"/>
        <v>340.66088840736728</v>
      </c>
      <c r="R13" s="47">
        <f t="shared" si="15"/>
        <v>254.94324324324327</v>
      </c>
      <c r="S13" s="45">
        <f t="shared" si="16"/>
        <v>339.92432432432435</v>
      </c>
      <c r="T13" s="43">
        <f t="shared" si="17"/>
        <v>251.94711538461539</v>
      </c>
      <c r="U13" s="46">
        <f t="shared" si="18"/>
        <v>335.92948717948718</v>
      </c>
      <c r="V13" s="47">
        <f t="shared" si="19"/>
        <v>245.01038961038961</v>
      </c>
      <c r="W13" s="46">
        <f t="shared" si="20"/>
        <v>326.68051948051948</v>
      </c>
      <c r="X13" s="43">
        <f t="shared" si="21"/>
        <v>241.86923076923077</v>
      </c>
      <c r="Y13" s="46">
        <f t="shared" si="22"/>
        <v>322.49230769230769</v>
      </c>
      <c r="Z13" s="48">
        <f t="shared" si="23"/>
        <v>214.99487179487178</v>
      </c>
    </row>
    <row r="14" spans="1:29" s="2" customFormat="1" x14ac:dyDescent="0.35">
      <c r="A14" s="40">
        <v>8</v>
      </c>
      <c r="B14" s="41">
        <v>318050</v>
      </c>
      <c r="C14" s="42">
        <f t="shared" si="0"/>
        <v>26504.166666666668</v>
      </c>
      <c r="D14" s="43">
        <f t="shared" si="1"/>
        <v>1218.5823754789271</v>
      </c>
      <c r="E14" s="44">
        <f t="shared" si="2"/>
        <v>1204.7348484848485</v>
      </c>
      <c r="F14" s="45">
        <f t="shared" si="3"/>
        <v>1108.1881533101046</v>
      </c>
      <c r="G14" s="45">
        <f t="shared" si="4"/>
        <v>1019.3910256410256</v>
      </c>
      <c r="H14" s="45">
        <f t="shared" si="5"/>
        <v>1016.1341853035144</v>
      </c>
      <c r="I14" s="43">
        <f t="shared" si="6"/>
        <v>163.10256410256412</v>
      </c>
      <c r="J14" s="44">
        <f t="shared" si="7"/>
        <v>169.89850427350427</v>
      </c>
      <c r="K14" s="44">
        <f t="shared" si="8"/>
        <v>171.91891891891891</v>
      </c>
      <c r="L14" s="44">
        <f t="shared" si="9"/>
        <v>172.29144095341277</v>
      </c>
      <c r="M14" s="46">
        <f t="shared" si="10"/>
        <v>182.05495134516315</v>
      </c>
      <c r="N14" s="43">
        <f t="shared" si="11"/>
        <v>273.23697767601607</v>
      </c>
      <c r="O14" s="46">
        <f t="shared" si="12"/>
        <v>364.31597023468805</v>
      </c>
      <c r="P14" s="43">
        <f t="shared" si="13"/>
        <v>258.58342361863487</v>
      </c>
      <c r="Q14" s="46">
        <f t="shared" si="14"/>
        <v>344.77789815817982</v>
      </c>
      <c r="R14" s="47">
        <f t="shared" si="15"/>
        <v>258.02432432432431</v>
      </c>
      <c r="S14" s="45">
        <f t="shared" si="16"/>
        <v>344.03243243243242</v>
      </c>
      <c r="T14" s="43">
        <f t="shared" si="17"/>
        <v>254.99198717948718</v>
      </c>
      <c r="U14" s="46">
        <f t="shared" si="18"/>
        <v>339.98931623931622</v>
      </c>
      <c r="V14" s="47">
        <f t="shared" si="19"/>
        <v>247.97142857142859</v>
      </c>
      <c r="W14" s="46">
        <f t="shared" si="20"/>
        <v>330.62857142857143</v>
      </c>
      <c r="X14" s="43">
        <f t="shared" si="21"/>
        <v>244.7923076923077</v>
      </c>
      <c r="Y14" s="46">
        <f t="shared" si="22"/>
        <v>326.3897435897436</v>
      </c>
      <c r="Z14" s="48">
        <f t="shared" si="23"/>
        <v>217.5931623931624</v>
      </c>
    </row>
    <row r="15" spans="1:29" s="2" customFormat="1" x14ac:dyDescent="0.35">
      <c r="A15" s="40">
        <v>9</v>
      </c>
      <c r="B15" s="41">
        <v>321850</v>
      </c>
      <c r="C15" s="42">
        <f t="shared" si="0"/>
        <v>26820.833333333332</v>
      </c>
      <c r="D15" s="43">
        <f t="shared" si="1"/>
        <v>1233.1417624521073</v>
      </c>
      <c r="E15" s="44">
        <f t="shared" si="2"/>
        <v>1219.128787878788</v>
      </c>
      <c r="F15" s="45">
        <f t="shared" si="3"/>
        <v>1121.4285714285713</v>
      </c>
      <c r="G15" s="45">
        <f t="shared" si="4"/>
        <v>1031.5705128205129</v>
      </c>
      <c r="H15" s="45">
        <f t="shared" si="5"/>
        <v>1028.2747603833866</v>
      </c>
      <c r="I15" s="43">
        <f t="shared" si="6"/>
        <v>165.05128205128204</v>
      </c>
      <c r="J15" s="44">
        <f t="shared" si="7"/>
        <v>171.92841880341879</v>
      </c>
      <c r="K15" s="44">
        <f t="shared" si="8"/>
        <v>173.97297297297297</v>
      </c>
      <c r="L15" s="44">
        <f t="shared" si="9"/>
        <v>174.34994582881907</v>
      </c>
      <c r="M15" s="46">
        <f t="shared" si="10"/>
        <v>184.23010875787062</v>
      </c>
      <c r="N15" s="43">
        <f t="shared" si="11"/>
        <v>276.49971379507724</v>
      </c>
      <c r="O15" s="46">
        <f t="shared" si="12"/>
        <v>368.66628506010301</v>
      </c>
      <c r="P15" s="43">
        <f t="shared" si="13"/>
        <v>261.67118093174429</v>
      </c>
      <c r="Q15" s="46">
        <f t="shared" si="14"/>
        <v>348.89490790899242</v>
      </c>
      <c r="R15" s="47">
        <f t="shared" si="15"/>
        <v>261.10540540540541</v>
      </c>
      <c r="S15" s="45">
        <f t="shared" si="16"/>
        <v>348.14054054054054</v>
      </c>
      <c r="T15" s="43">
        <f t="shared" si="17"/>
        <v>258.03685897435901</v>
      </c>
      <c r="U15" s="46">
        <f t="shared" si="18"/>
        <v>344.04914529914532</v>
      </c>
      <c r="V15" s="47">
        <f t="shared" si="19"/>
        <v>250.93246753246754</v>
      </c>
      <c r="W15" s="46">
        <f t="shared" si="20"/>
        <v>334.57662337662339</v>
      </c>
      <c r="X15" s="43">
        <f t="shared" si="21"/>
        <v>247.71538461538464</v>
      </c>
      <c r="Y15" s="46">
        <f t="shared" si="22"/>
        <v>330.28717948717951</v>
      </c>
      <c r="Z15" s="48">
        <f t="shared" si="23"/>
        <v>220.19145299145302</v>
      </c>
    </row>
    <row r="16" spans="1:29" s="2" customFormat="1" x14ac:dyDescent="0.35">
      <c r="A16" s="40">
        <v>10</v>
      </c>
      <c r="B16" s="41">
        <v>325350</v>
      </c>
      <c r="C16" s="42">
        <f t="shared" si="0"/>
        <v>27112.5</v>
      </c>
      <c r="D16" s="43">
        <f t="shared" si="1"/>
        <v>1246.5517241379309</v>
      </c>
      <c r="E16" s="44">
        <f t="shared" si="2"/>
        <v>1232.3863636363637</v>
      </c>
      <c r="F16" s="45">
        <f t="shared" si="3"/>
        <v>1133.6236933797909</v>
      </c>
      <c r="G16" s="45">
        <f t="shared" si="4"/>
        <v>1042.7884615384614</v>
      </c>
      <c r="H16" s="45">
        <f t="shared" si="5"/>
        <v>1039.4568690095846</v>
      </c>
      <c r="I16" s="43">
        <f t="shared" si="6"/>
        <v>166.84615384615384</v>
      </c>
      <c r="J16" s="44">
        <f t="shared" si="7"/>
        <v>173.79807692307693</v>
      </c>
      <c r="K16" s="44">
        <f t="shared" si="8"/>
        <v>175.86486486486487</v>
      </c>
      <c r="L16" s="44">
        <f t="shared" si="9"/>
        <v>176.24593716143011</v>
      </c>
      <c r="M16" s="46">
        <f t="shared" si="10"/>
        <v>186.23354321694333</v>
      </c>
      <c r="N16" s="43">
        <f t="shared" si="11"/>
        <v>279.50486548368633</v>
      </c>
      <c r="O16" s="46">
        <f t="shared" si="12"/>
        <v>372.67315397824842</v>
      </c>
      <c r="P16" s="43">
        <f t="shared" si="13"/>
        <v>264.51516793066094</v>
      </c>
      <c r="Q16" s="46">
        <f t="shared" si="14"/>
        <v>352.68689057421454</v>
      </c>
      <c r="R16" s="47">
        <f t="shared" si="15"/>
        <v>263.94324324324327</v>
      </c>
      <c r="S16" s="45">
        <f t="shared" si="16"/>
        <v>351.92432432432435</v>
      </c>
      <c r="T16" s="43">
        <f t="shared" si="17"/>
        <v>260.84134615384619</v>
      </c>
      <c r="U16" s="46">
        <f t="shared" si="18"/>
        <v>347.78846153846155</v>
      </c>
      <c r="V16" s="47">
        <f t="shared" si="19"/>
        <v>253.65974025974026</v>
      </c>
      <c r="W16" s="46">
        <f t="shared" si="20"/>
        <v>338.21298701298701</v>
      </c>
      <c r="X16" s="43">
        <f t="shared" si="21"/>
        <v>250.40769230769229</v>
      </c>
      <c r="Y16" s="46">
        <f t="shared" si="22"/>
        <v>333.87692307692305</v>
      </c>
      <c r="Z16" s="48">
        <f t="shared" si="23"/>
        <v>222.58461538461538</v>
      </c>
    </row>
    <row r="17" spans="1:30" s="2" customFormat="1" x14ac:dyDescent="0.35">
      <c r="A17" s="40">
        <v>11</v>
      </c>
      <c r="B17" s="41">
        <v>328950</v>
      </c>
      <c r="C17" s="42">
        <f t="shared" si="0"/>
        <v>27412.5</v>
      </c>
      <c r="D17" s="43">
        <f t="shared" si="1"/>
        <v>1260.344827586207</v>
      </c>
      <c r="E17" s="44">
        <f t="shared" si="2"/>
        <v>1246.0227272727273</v>
      </c>
      <c r="F17" s="45">
        <f t="shared" si="3"/>
        <v>1146.1672473867595</v>
      </c>
      <c r="G17" s="45">
        <f t="shared" si="4"/>
        <v>1054.3269230769231</v>
      </c>
      <c r="H17" s="45">
        <f t="shared" si="5"/>
        <v>1050.9584664536742</v>
      </c>
      <c r="I17" s="43">
        <f t="shared" si="6"/>
        <v>168.69230769230768</v>
      </c>
      <c r="J17" s="44">
        <f t="shared" si="7"/>
        <v>175.72115384615384</v>
      </c>
      <c r="K17" s="44">
        <f t="shared" si="8"/>
        <v>177.81081081081081</v>
      </c>
      <c r="L17" s="44">
        <f t="shared" si="9"/>
        <v>178.19609967497291</v>
      </c>
      <c r="M17" s="46">
        <f t="shared" si="10"/>
        <v>188.29421866056097</v>
      </c>
      <c r="N17" s="43">
        <f t="shared" si="11"/>
        <v>282.59587864911276</v>
      </c>
      <c r="O17" s="46">
        <f t="shared" si="12"/>
        <v>376.7945048654837</v>
      </c>
      <c r="P17" s="43">
        <f t="shared" si="13"/>
        <v>267.44041170097506</v>
      </c>
      <c r="Q17" s="46">
        <f t="shared" si="14"/>
        <v>356.5872156013001</v>
      </c>
      <c r="R17" s="47">
        <f t="shared" si="15"/>
        <v>266.86216216216218</v>
      </c>
      <c r="S17" s="45">
        <f t="shared" si="16"/>
        <v>355.81621621621622</v>
      </c>
      <c r="T17" s="43">
        <f t="shared" si="17"/>
        <v>263.72596153846155</v>
      </c>
      <c r="U17" s="46">
        <f t="shared" si="18"/>
        <v>351.63461538461536</v>
      </c>
      <c r="V17" s="47">
        <f t="shared" si="19"/>
        <v>256.46493506493505</v>
      </c>
      <c r="W17" s="46">
        <f t="shared" si="20"/>
        <v>341.95324675324673</v>
      </c>
      <c r="X17" s="43">
        <f t="shared" si="21"/>
        <v>253.17692307692309</v>
      </c>
      <c r="Y17" s="46">
        <f t="shared" si="22"/>
        <v>337.56923076923078</v>
      </c>
      <c r="Z17" s="48">
        <f t="shared" si="23"/>
        <v>225.04615384615386</v>
      </c>
    </row>
    <row r="18" spans="1:30" s="2" customFormat="1" x14ac:dyDescent="0.35">
      <c r="A18" s="40">
        <v>12</v>
      </c>
      <c r="B18" s="41">
        <v>332450</v>
      </c>
      <c r="C18" s="42">
        <f t="shared" si="0"/>
        <v>27704.166666666668</v>
      </c>
      <c r="D18" s="43">
        <f t="shared" si="1"/>
        <v>1273.7547892720306</v>
      </c>
      <c r="E18" s="44">
        <f t="shared" si="2"/>
        <v>1259.280303030303</v>
      </c>
      <c r="F18" s="45">
        <f t="shared" si="3"/>
        <v>1158.3623693379791</v>
      </c>
      <c r="G18" s="45">
        <f t="shared" si="4"/>
        <v>1065.5448717948718</v>
      </c>
      <c r="H18" s="45">
        <f t="shared" si="5"/>
        <v>1062.1405750798722</v>
      </c>
      <c r="I18" s="43">
        <f t="shared" si="6"/>
        <v>170.48717948717947</v>
      </c>
      <c r="J18" s="44">
        <f t="shared" si="7"/>
        <v>177.59081196581195</v>
      </c>
      <c r="K18" s="44">
        <f t="shared" si="8"/>
        <v>179.70270270270271</v>
      </c>
      <c r="L18" s="44">
        <f t="shared" si="9"/>
        <v>180.09209100758397</v>
      </c>
      <c r="M18" s="46">
        <f t="shared" si="10"/>
        <v>190.29765311963365</v>
      </c>
      <c r="N18" s="43">
        <f t="shared" si="11"/>
        <v>285.6010303377218</v>
      </c>
      <c r="O18" s="46">
        <f t="shared" si="12"/>
        <v>380.80137378362906</v>
      </c>
      <c r="P18" s="43">
        <f t="shared" si="13"/>
        <v>270.28439869989165</v>
      </c>
      <c r="Q18" s="46">
        <f t="shared" si="14"/>
        <v>360.37919826652222</v>
      </c>
      <c r="R18" s="47">
        <f t="shared" si="15"/>
        <v>269.70000000000005</v>
      </c>
      <c r="S18" s="45">
        <f t="shared" si="16"/>
        <v>359.6</v>
      </c>
      <c r="T18" s="43">
        <f t="shared" si="17"/>
        <v>266.53044871794873</v>
      </c>
      <c r="U18" s="46">
        <f t="shared" si="18"/>
        <v>355.37393162393164</v>
      </c>
      <c r="V18" s="47">
        <f t="shared" si="19"/>
        <v>259.1922077922078</v>
      </c>
      <c r="W18" s="46">
        <f t="shared" si="20"/>
        <v>345.58961038961041</v>
      </c>
      <c r="X18" s="43">
        <f t="shared" si="21"/>
        <v>255.8692307692308</v>
      </c>
      <c r="Y18" s="46">
        <f t="shared" si="22"/>
        <v>341.15897435897438</v>
      </c>
      <c r="Z18" s="48">
        <f t="shared" si="23"/>
        <v>227.43931623931624</v>
      </c>
    </row>
    <row r="19" spans="1:30" s="2" customFormat="1" x14ac:dyDescent="0.35">
      <c r="A19" s="40">
        <v>13</v>
      </c>
      <c r="B19" s="41">
        <v>336150</v>
      </c>
      <c r="C19" s="42">
        <f t="shared" si="0"/>
        <v>28012.5</v>
      </c>
      <c r="D19" s="43">
        <f t="shared" si="1"/>
        <v>1287.9310344827586</v>
      </c>
      <c r="E19" s="44">
        <f t="shared" si="2"/>
        <v>1273.2954545454545</v>
      </c>
      <c r="F19" s="45">
        <f t="shared" si="3"/>
        <v>1171.2543554006968</v>
      </c>
      <c r="G19" s="45">
        <f t="shared" si="4"/>
        <v>1077.4038461538462</v>
      </c>
      <c r="H19" s="45">
        <f t="shared" si="5"/>
        <v>1073.961661341853</v>
      </c>
      <c r="I19" s="43">
        <f t="shared" si="6"/>
        <v>172.38461538461539</v>
      </c>
      <c r="J19" s="44">
        <f t="shared" si="7"/>
        <v>179.56730769230768</v>
      </c>
      <c r="K19" s="44">
        <f t="shared" si="8"/>
        <v>181.70270270270271</v>
      </c>
      <c r="L19" s="44">
        <f t="shared" si="9"/>
        <v>182.0964247020585</v>
      </c>
      <c r="M19" s="46">
        <f t="shared" si="10"/>
        <v>192.41556954779622</v>
      </c>
      <c r="N19" s="43">
        <f t="shared" si="11"/>
        <v>288.77790497996568</v>
      </c>
      <c r="O19" s="46">
        <f t="shared" si="12"/>
        <v>385.03720663995421</v>
      </c>
      <c r="P19" s="43">
        <f t="shared" si="13"/>
        <v>273.29089924160348</v>
      </c>
      <c r="Q19" s="46">
        <f t="shared" si="14"/>
        <v>364.38786565547127</v>
      </c>
      <c r="R19" s="47">
        <f t="shared" si="15"/>
        <v>272.70000000000005</v>
      </c>
      <c r="S19" s="45">
        <f t="shared" si="16"/>
        <v>363.6</v>
      </c>
      <c r="T19" s="43">
        <f t="shared" si="17"/>
        <v>269.49519230769232</v>
      </c>
      <c r="U19" s="46">
        <f t="shared" si="18"/>
        <v>359.32692307692309</v>
      </c>
      <c r="V19" s="47">
        <f t="shared" si="19"/>
        <v>262.07532467532468</v>
      </c>
      <c r="W19" s="46">
        <f t="shared" si="20"/>
        <v>349.43376623376622</v>
      </c>
      <c r="X19" s="43">
        <f t="shared" si="21"/>
        <v>258.71538461538461</v>
      </c>
      <c r="Y19" s="46">
        <f t="shared" si="22"/>
        <v>344.95384615384614</v>
      </c>
      <c r="Z19" s="48">
        <f t="shared" si="23"/>
        <v>229.96923076923076</v>
      </c>
    </row>
    <row r="20" spans="1:30" s="2" customFormat="1" x14ac:dyDescent="0.35">
      <c r="A20" s="40">
        <v>14</v>
      </c>
      <c r="B20" s="41">
        <v>340250</v>
      </c>
      <c r="C20" s="42">
        <f t="shared" si="0"/>
        <v>28354.166666666668</v>
      </c>
      <c r="D20" s="43">
        <f t="shared" si="1"/>
        <v>1303.639846743295</v>
      </c>
      <c r="E20" s="44">
        <f t="shared" si="2"/>
        <v>1288.8257575757575</v>
      </c>
      <c r="F20" s="45">
        <f t="shared" si="3"/>
        <v>1185.5400696864112</v>
      </c>
      <c r="G20" s="45">
        <f t="shared" si="4"/>
        <v>1090.5448717948718</v>
      </c>
      <c r="H20" s="45">
        <f t="shared" si="5"/>
        <v>1087.0607028753993</v>
      </c>
      <c r="I20" s="43">
        <f t="shared" si="6"/>
        <v>174.48717948717947</v>
      </c>
      <c r="J20" s="44">
        <f t="shared" si="7"/>
        <v>181.75747863247864</v>
      </c>
      <c r="K20" s="44">
        <f t="shared" si="8"/>
        <v>183.91891891891891</v>
      </c>
      <c r="L20" s="44">
        <f t="shared" si="9"/>
        <v>184.31744312026001</v>
      </c>
      <c r="M20" s="46">
        <f t="shared" si="10"/>
        <v>194.76244991413853</v>
      </c>
      <c r="N20" s="43">
        <f t="shared" si="11"/>
        <v>292.29822552947911</v>
      </c>
      <c r="O20" s="46">
        <f t="shared" si="12"/>
        <v>389.73096737263882</v>
      </c>
      <c r="P20" s="43">
        <f t="shared" si="13"/>
        <v>276.62242686890579</v>
      </c>
      <c r="Q20" s="46">
        <f t="shared" si="14"/>
        <v>368.82990249187435</v>
      </c>
      <c r="R20" s="47">
        <f>($B20+180)/1850*1.5</f>
        <v>276.02432432432431</v>
      </c>
      <c r="S20" s="45">
        <f t="shared" si="16"/>
        <v>368.03243243243242</v>
      </c>
      <c r="T20" s="43">
        <f t="shared" si="17"/>
        <v>272.78044871794873</v>
      </c>
      <c r="U20" s="46">
        <f t="shared" si="18"/>
        <v>363.70726495726495</v>
      </c>
      <c r="V20" s="47">
        <f t="shared" si="19"/>
        <v>265.27012987012989</v>
      </c>
      <c r="W20" s="46">
        <f t="shared" si="20"/>
        <v>353.6935064935065</v>
      </c>
      <c r="X20" s="43">
        <f t="shared" si="21"/>
        <v>261.8692307692308</v>
      </c>
      <c r="Y20" s="46">
        <f t="shared" si="22"/>
        <v>349.15897435897438</v>
      </c>
      <c r="Z20" s="48">
        <f t="shared" si="23"/>
        <v>232.77264957264958</v>
      </c>
    </row>
    <row r="21" spans="1:30" s="2" customFormat="1" x14ac:dyDescent="0.35">
      <c r="A21" s="40">
        <v>15</v>
      </c>
      <c r="B21" s="41">
        <v>344250</v>
      </c>
      <c r="C21" s="42">
        <f t="shared" si="0"/>
        <v>28687.5</v>
      </c>
      <c r="D21" s="43">
        <f t="shared" si="1"/>
        <v>1318.9655172413793</v>
      </c>
      <c r="E21" s="44">
        <f t="shared" si="2"/>
        <v>1303.9772727272727</v>
      </c>
      <c r="F21" s="45">
        <f t="shared" si="3"/>
        <v>1199.4773519163764</v>
      </c>
      <c r="G21" s="45">
        <f>B21/312</f>
        <v>1103.3653846153845</v>
      </c>
      <c r="H21" s="45">
        <f t="shared" si="5"/>
        <v>1099.8402555910543</v>
      </c>
      <c r="I21" s="43">
        <f t="shared" si="6"/>
        <v>176.53846153846155</v>
      </c>
      <c r="J21" s="44">
        <f t="shared" si="7"/>
        <v>183.89423076923077</v>
      </c>
      <c r="K21" s="44">
        <f t="shared" si="8"/>
        <v>186.08108108108109</v>
      </c>
      <c r="L21" s="44">
        <f t="shared" si="9"/>
        <v>186.4842903575298</v>
      </c>
      <c r="M21" s="46">
        <f t="shared" si="10"/>
        <v>197.0520892959359</v>
      </c>
      <c r="N21" s="43">
        <f t="shared" si="11"/>
        <v>295.73268460217514</v>
      </c>
      <c r="O21" s="46">
        <f t="shared" si="12"/>
        <v>394.31024613623356</v>
      </c>
      <c r="P21" s="43">
        <f t="shared" si="13"/>
        <v>279.87269772481039</v>
      </c>
      <c r="Q21" s="46">
        <f t="shared" si="14"/>
        <v>373.16359696641388</v>
      </c>
      <c r="R21" s="47">
        <f t="shared" si="15"/>
        <v>279.26756756756754</v>
      </c>
      <c r="S21" s="45">
        <f t="shared" si="16"/>
        <v>372.35675675675674</v>
      </c>
      <c r="T21" s="43">
        <f t="shared" si="17"/>
        <v>275.98557692307691</v>
      </c>
      <c r="U21" s="46">
        <f t="shared" si="18"/>
        <v>367.98076923076923</v>
      </c>
      <c r="V21" s="47">
        <f t="shared" si="19"/>
        <v>268.38701298701301</v>
      </c>
      <c r="W21" s="46">
        <f t="shared" si="20"/>
        <v>357.84935064935064</v>
      </c>
      <c r="X21" s="43">
        <f>($B21+180)/1950*1.5</f>
        <v>264.94615384615383</v>
      </c>
      <c r="Y21" s="46">
        <f t="shared" si="22"/>
        <v>353.26153846153846</v>
      </c>
      <c r="Z21" s="48">
        <f t="shared" si="23"/>
        <v>235.50769230769231</v>
      </c>
    </row>
    <row r="22" spans="1:30" s="2" customFormat="1" x14ac:dyDescent="0.35">
      <c r="A22" s="40">
        <v>16</v>
      </c>
      <c r="B22" s="41">
        <v>348450</v>
      </c>
      <c r="C22" s="42">
        <f t="shared" si="0"/>
        <v>29037.5</v>
      </c>
      <c r="D22" s="43">
        <f t="shared" si="1"/>
        <v>1335.0574712643679</v>
      </c>
      <c r="E22" s="44">
        <f t="shared" si="2"/>
        <v>1319.8863636363637</v>
      </c>
      <c r="F22" s="45">
        <f t="shared" si="3"/>
        <v>1214.1114982578397</v>
      </c>
      <c r="G22" s="45">
        <f t="shared" si="4"/>
        <v>1116.8269230769231</v>
      </c>
      <c r="H22" s="45">
        <f t="shared" si="5"/>
        <v>1113.2587859424921</v>
      </c>
      <c r="I22" s="43">
        <f t="shared" si="6"/>
        <v>178.69230769230768</v>
      </c>
      <c r="J22" s="44">
        <f t="shared" si="7"/>
        <v>186.13782051282053</v>
      </c>
      <c r="K22" s="44">
        <f t="shared" si="8"/>
        <v>188.35135135135135</v>
      </c>
      <c r="L22" s="44">
        <f t="shared" si="9"/>
        <v>188.75947995666306</v>
      </c>
      <c r="M22" s="46">
        <f t="shared" si="10"/>
        <v>199.45621064682314</v>
      </c>
      <c r="N22" s="43">
        <f t="shared" si="11"/>
        <v>299.33886662850603</v>
      </c>
      <c r="O22" s="46">
        <f t="shared" si="12"/>
        <v>399.11848883800803</v>
      </c>
      <c r="P22" s="43">
        <f t="shared" si="13"/>
        <v>283.28548212351029</v>
      </c>
      <c r="Q22" s="46">
        <f t="shared" si="14"/>
        <v>377.71397616468039</v>
      </c>
      <c r="R22" s="47">
        <f t="shared" si="15"/>
        <v>282.67297297297296</v>
      </c>
      <c r="S22" s="45">
        <f t="shared" si="16"/>
        <v>376.89729729729731</v>
      </c>
      <c r="T22" s="43">
        <f t="shared" si="17"/>
        <v>279.35096153846155</v>
      </c>
      <c r="U22" s="46">
        <f t="shared" si="18"/>
        <v>372.46794871794873</v>
      </c>
      <c r="V22" s="47">
        <f t="shared" si="19"/>
        <v>271.65974025974026</v>
      </c>
      <c r="W22" s="46">
        <f t="shared" si="20"/>
        <v>362.21298701298701</v>
      </c>
      <c r="X22" s="43">
        <f t="shared" si="21"/>
        <v>268.17692307692312</v>
      </c>
      <c r="Y22" s="46">
        <f t="shared" si="22"/>
        <v>357.56923076923078</v>
      </c>
      <c r="Z22" s="48">
        <f t="shared" si="23"/>
        <v>238.3794871794872</v>
      </c>
    </row>
    <row r="23" spans="1:30" s="2" customFormat="1" x14ac:dyDescent="0.35">
      <c r="A23" s="40">
        <v>17</v>
      </c>
      <c r="B23" s="41">
        <v>352450</v>
      </c>
      <c r="C23" s="42">
        <f t="shared" si="0"/>
        <v>29370.833333333332</v>
      </c>
      <c r="D23" s="43">
        <f t="shared" si="1"/>
        <v>1350.3831417624522</v>
      </c>
      <c r="E23" s="44">
        <f t="shared" si="2"/>
        <v>1335.0378787878788</v>
      </c>
      <c r="F23" s="45">
        <f t="shared" si="3"/>
        <v>1228.0487804878048</v>
      </c>
      <c r="G23" s="45">
        <f t="shared" si="4"/>
        <v>1129.6474358974358</v>
      </c>
      <c r="H23" s="45">
        <f t="shared" si="5"/>
        <v>1126.038338658147</v>
      </c>
      <c r="I23" s="43">
        <f t="shared" si="6"/>
        <v>180.74358974358975</v>
      </c>
      <c r="J23" s="44">
        <f t="shared" si="7"/>
        <v>188.27457264957266</v>
      </c>
      <c r="K23" s="44">
        <f t="shared" si="8"/>
        <v>190.51351351351352</v>
      </c>
      <c r="L23" s="44">
        <f t="shared" si="9"/>
        <v>190.92632719393282</v>
      </c>
      <c r="M23" s="46">
        <f t="shared" si="10"/>
        <v>201.74585002862048</v>
      </c>
      <c r="N23" s="43">
        <f t="shared" si="11"/>
        <v>302.77332570120205</v>
      </c>
      <c r="O23" s="46">
        <f t="shared" si="12"/>
        <v>403.69776760160272</v>
      </c>
      <c r="P23" s="43">
        <f t="shared" si="13"/>
        <v>286.53575297941495</v>
      </c>
      <c r="Q23" s="46">
        <f t="shared" si="14"/>
        <v>382.04767063921992</v>
      </c>
      <c r="R23" s="47">
        <f t="shared" si="15"/>
        <v>285.91621621621624</v>
      </c>
      <c r="S23" s="45">
        <f t="shared" si="16"/>
        <v>381.22162162162164</v>
      </c>
      <c r="T23" s="43">
        <f t="shared" si="17"/>
        <v>282.55608974358972</v>
      </c>
      <c r="U23" s="46">
        <f t="shared" si="18"/>
        <v>376.741452991453</v>
      </c>
      <c r="V23" s="47">
        <f t="shared" si="19"/>
        <v>274.77662337662338</v>
      </c>
      <c r="W23" s="46">
        <f t="shared" si="20"/>
        <v>366.36883116883115</v>
      </c>
      <c r="X23" s="43">
        <f t="shared" si="21"/>
        <v>271.25384615384615</v>
      </c>
      <c r="Y23" s="46">
        <f t="shared" si="22"/>
        <v>361.67179487179487</v>
      </c>
      <c r="Z23" s="48">
        <f t="shared" si="23"/>
        <v>241.11452991452992</v>
      </c>
    </row>
    <row r="24" spans="1:30" s="2" customFormat="1" x14ac:dyDescent="0.35">
      <c r="A24" s="40">
        <v>18</v>
      </c>
      <c r="B24" s="41">
        <v>356650</v>
      </c>
      <c r="C24" s="42">
        <f t="shared" si="0"/>
        <v>29720.833333333332</v>
      </c>
      <c r="D24" s="43">
        <f t="shared" si="1"/>
        <v>1366.4750957854405</v>
      </c>
      <c r="E24" s="44">
        <f t="shared" si="2"/>
        <v>1350.9469696969697</v>
      </c>
      <c r="F24" s="45">
        <f t="shared" si="3"/>
        <v>1242.6829268292684</v>
      </c>
      <c r="G24" s="45">
        <f t="shared" si="4"/>
        <v>1143.1089743589744</v>
      </c>
      <c r="H24" s="45">
        <f t="shared" si="5"/>
        <v>1139.4568690095846</v>
      </c>
      <c r="I24" s="43">
        <f t="shared" si="6"/>
        <v>182.89743589743588</v>
      </c>
      <c r="J24" s="44">
        <f t="shared" si="7"/>
        <v>190.51816239316238</v>
      </c>
      <c r="K24" s="44">
        <f t="shared" si="8"/>
        <v>192.78378378378378</v>
      </c>
      <c r="L24" s="44">
        <f t="shared" si="9"/>
        <v>193.20151679306608</v>
      </c>
      <c r="M24" s="46">
        <f t="shared" si="10"/>
        <v>204.14997137950772</v>
      </c>
      <c r="N24" s="43">
        <f t="shared" si="11"/>
        <v>306.37950772753288</v>
      </c>
      <c r="O24" s="46">
        <f t="shared" si="12"/>
        <v>408.5060103033772</v>
      </c>
      <c r="P24" s="43">
        <f t="shared" si="13"/>
        <v>289.94853737811485</v>
      </c>
      <c r="Q24" s="46">
        <f t="shared" si="14"/>
        <v>386.59804983748649</v>
      </c>
      <c r="R24" s="47">
        <f t="shared" si="15"/>
        <v>289.3216216216216</v>
      </c>
      <c r="S24" s="45">
        <f t="shared" si="16"/>
        <v>385.76216216216216</v>
      </c>
      <c r="T24" s="43">
        <f t="shared" si="17"/>
        <v>285.92147435897436</v>
      </c>
      <c r="U24" s="46">
        <f t="shared" si="18"/>
        <v>381.22863247863251</v>
      </c>
      <c r="V24" s="47">
        <f t="shared" si="19"/>
        <v>278.04935064935063</v>
      </c>
      <c r="W24" s="46">
        <f t="shared" si="20"/>
        <v>370.73246753246752</v>
      </c>
      <c r="X24" s="43">
        <f t="shared" si="21"/>
        <v>274.48461538461538</v>
      </c>
      <c r="Y24" s="46">
        <f t="shared" si="22"/>
        <v>365.97948717948719</v>
      </c>
      <c r="Z24" s="48">
        <f t="shared" si="23"/>
        <v>243.98632478632479</v>
      </c>
      <c r="AD24" s="49"/>
    </row>
    <row r="25" spans="1:30" s="2" customFormat="1" x14ac:dyDescent="0.35">
      <c r="A25" s="40">
        <v>19</v>
      </c>
      <c r="B25" s="41">
        <v>360850</v>
      </c>
      <c r="C25" s="42">
        <f t="shared" si="0"/>
        <v>30070.833333333332</v>
      </c>
      <c r="D25" s="43">
        <f t="shared" si="1"/>
        <v>1382.5670498084291</v>
      </c>
      <c r="E25" s="44">
        <f t="shared" si="2"/>
        <v>1366.8560606060605</v>
      </c>
      <c r="F25" s="45">
        <f t="shared" si="3"/>
        <v>1257.3170731707316</v>
      </c>
      <c r="G25" s="45">
        <f t="shared" si="4"/>
        <v>1156.5705128205129</v>
      </c>
      <c r="H25" s="45">
        <f t="shared" si="5"/>
        <v>1152.8753993610223</v>
      </c>
      <c r="I25" s="43">
        <f t="shared" si="6"/>
        <v>185.05128205128204</v>
      </c>
      <c r="J25" s="44">
        <f t="shared" si="7"/>
        <v>192.76175213675214</v>
      </c>
      <c r="K25" s="44">
        <f t="shared" si="8"/>
        <v>195.05405405405406</v>
      </c>
      <c r="L25" s="44">
        <f t="shared" si="9"/>
        <v>195.47670639219936</v>
      </c>
      <c r="M25" s="46">
        <f t="shared" si="10"/>
        <v>206.55409273039496</v>
      </c>
      <c r="N25" s="43">
        <f t="shared" si="11"/>
        <v>309.98568975386377</v>
      </c>
      <c r="O25" s="46">
        <f t="shared" si="12"/>
        <v>413.31425300515167</v>
      </c>
      <c r="P25" s="43">
        <f t="shared" si="13"/>
        <v>293.36132177681475</v>
      </c>
      <c r="Q25" s="46">
        <f t="shared" si="14"/>
        <v>391.148429035753</v>
      </c>
      <c r="R25" s="47">
        <f t="shared" si="15"/>
        <v>292.72702702702702</v>
      </c>
      <c r="S25" s="45">
        <f t="shared" si="16"/>
        <v>390.30270270270267</v>
      </c>
      <c r="T25" s="43">
        <f t="shared" si="17"/>
        <v>289.28685897435895</v>
      </c>
      <c r="U25" s="46">
        <f t="shared" si="18"/>
        <v>385.71581196581195</v>
      </c>
      <c r="V25" s="47">
        <f t="shared" si="19"/>
        <v>281.32207792207794</v>
      </c>
      <c r="W25" s="46">
        <f t="shared" si="20"/>
        <v>375.0961038961039</v>
      </c>
      <c r="X25" s="43">
        <f t="shared" si="21"/>
        <v>277.71538461538466</v>
      </c>
      <c r="Y25" s="46">
        <f t="shared" si="22"/>
        <v>370.28717948717951</v>
      </c>
      <c r="Z25" s="48">
        <f t="shared" si="23"/>
        <v>246.85811965811968</v>
      </c>
    </row>
    <row r="26" spans="1:30" s="2" customFormat="1" x14ac:dyDescent="0.35">
      <c r="A26" s="40">
        <v>20</v>
      </c>
      <c r="B26" s="41">
        <v>365050</v>
      </c>
      <c r="C26" s="42">
        <f t="shared" si="0"/>
        <v>30420.833333333332</v>
      </c>
      <c r="D26" s="43">
        <f t="shared" si="1"/>
        <v>1398.6590038314175</v>
      </c>
      <c r="E26" s="44">
        <f t="shared" si="2"/>
        <v>1382.7651515151515</v>
      </c>
      <c r="F26" s="45">
        <f t="shared" si="3"/>
        <v>1271.9512195121952</v>
      </c>
      <c r="G26" s="45">
        <f t="shared" si="4"/>
        <v>1170.0320512820513</v>
      </c>
      <c r="H26" s="45">
        <f t="shared" si="5"/>
        <v>1166.2939297124601</v>
      </c>
      <c r="I26" s="43">
        <f t="shared" si="6"/>
        <v>187.2051282051282</v>
      </c>
      <c r="J26" s="44">
        <f t="shared" si="7"/>
        <v>195.00534188034189</v>
      </c>
      <c r="K26" s="44">
        <f t="shared" si="8"/>
        <v>197.32432432432432</v>
      </c>
      <c r="L26" s="44">
        <f t="shared" si="9"/>
        <v>197.75189599133262</v>
      </c>
      <c r="M26" s="46">
        <f t="shared" si="10"/>
        <v>208.95821408128219</v>
      </c>
      <c r="N26" s="43">
        <f t="shared" si="11"/>
        <v>313.59187178019459</v>
      </c>
      <c r="O26" s="46">
        <f t="shared" si="12"/>
        <v>418.12249570692614</v>
      </c>
      <c r="P26" s="43">
        <f t="shared" si="13"/>
        <v>296.77410617551465</v>
      </c>
      <c r="Q26" s="46">
        <f t="shared" si="14"/>
        <v>395.69880823401951</v>
      </c>
      <c r="R26" s="47">
        <f t="shared" si="15"/>
        <v>296.13243243243244</v>
      </c>
      <c r="S26" s="45">
        <f t="shared" si="16"/>
        <v>394.84324324324325</v>
      </c>
      <c r="T26" s="43">
        <f t="shared" si="17"/>
        <v>292.65224358974359</v>
      </c>
      <c r="U26" s="46">
        <f t="shared" si="18"/>
        <v>390.20299145299145</v>
      </c>
      <c r="V26" s="47">
        <f t="shared" si="19"/>
        <v>284.59480519480519</v>
      </c>
      <c r="W26" s="46">
        <f t="shared" si="20"/>
        <v>379.45974025974027</v>
      </c>
      <c r="X26" s="43">
        <f t="shared" si="21"/>
        <v>280.94615384615383</v>
      </c>
      <c r="Y26" s="46">
        <f t="shared" si="22"/>
        <v>374.59487179487178</v>
      </c>
      <c r="Z26" s="48">
        <f t="shared" si="23"/>
        <v>249.72991452991451</v>
      </c>
    </row>
    <row r="27" spans="1:30" s="2" customFormat="1" x14ac:dyDescent="0.35">
      <c r="A27" s="40">
        <v>21</v>
      </c>
      <c r="B27" s="41">
        <v>369950</v>
      </c>
      <c r="C27" s="42">
        <f t="shared" si="0"/>
        <v>30829.166666666668</v>
      </c>
      <c r="D27" s="43">
        <f t="shared" si="1"/>
        <v>1417.4329501915709</v>
      </c>
      <c r="E27" s="44">
        <f t="shared" si="2"/>
        <v>1401.3257575757575</v>
      </c>
      <c r="F27" s="45">
        <f t="shared" si="3"/>
        <v>1289.0243902439024</v>
      </c>
      <c r="G27" s="45">
        <f t="shared" si="4"/>
        <v>1185.7371794871794</v>
      </c>
      <c r="H27" s="45">
        <f t="shared" si="5"/>
        <v>1181.9488817891374</v>
      </c>
      <c r="I27" s="43">
        <f t="shared" si="6"/>
        <v>189.71794871794873</v>
      </c>
      <c r="J27" s="44">
        <f t="shared" si="7"/>
        <v>197.62286324786325</v>
      </c>
      <c r="K27" s="44">
        <f t="shared" si="8"/>
        <v>199.97297297297297</v>
      </c>
      <c r="L27" s="44">
        <f t="shared" si="9"/>
        <v>200.40628385698807</v>
      </c>
      <c r="M27" s="46">
        <f t="shared" si="10"/>
        <v>211.76302232398396</v>
      </c>
      <c r="N27" s="43">
        <f t="shared" si="11"/>
        <v>317.79908414424727</v>
      </c>
      <c r="O27" s="46">
        <f t="shared" si="12"/>
        <v>423.73211219232968</v>
      </c>
      <c r="P27" s="43">
        <f t="shared" si="13"/>
        <v>300.75568797399785</v>
      </c>
      <c r="Q27" s="46">
        <f t="shared" si="14"/>
        <v>401.00758396533047</v>
      </c>
      <c r="R27" s="47">
        <f t="shared" si="15"/>
        <v>300.10540540540541</v>
      </c>
      <c r="S27" s="45">
        <f t="shared" si="16"/>
        <v>400.14054054054054</v>
      </c>
      <c r="T27" s="43">
        <f t="shared" si="17"/>
        <v>296.57852564102564</v>
      </c>
      <c r="U27" s="46">
        <f t="shared" si="18"/>
        <v>395.43803418803418</v>
      </c>
      <c r="V27" s="47">
        <f t="shared" si="19"/>
        <v>288.412987012987</v>
      </c>
      <c r="W27" s="46">
        <f t="shared" si="20"/>
        <v>384.55064935064934</v>
      </c>
      <c r="X27" s="43">
        <f t="shared" si="21"/>
        <v>284.71538461538461</v>
      </c>
      <c r="Y27" s="46">
        <f t="shared" si="22"/>
        <v>379.62051282051283</v>
      </c>
      <c r="Z27" s="48">
        <f t="shared" si="23"/>
        <v>253.08034188034188</v>
      </c>
    </row>
    <row r="28" spans="1:30" s="2" customFormat="1" x14ac:dyDescent="0.35">
      <c r="A28" s="40">
        <v>22</v>
      </c>
      <c r="B28" s="41">
        <v>374650</v>
      </c>
      <c r="C28" s="42">
        <f t="shared" si="0"/>
        <v>31220.833333333332</v>
      </c>
      <c r="D28" s="43">
        <f t="shared" si="1"/>
        <v>1435.4406130268198</v>
      </c>
      <c r="E28" s="44">
        <f t="shared" si="2"/>
        <v>1419.128787878788</v>
      </c>
      <c r="F28" s="45">
        <f t="shared" si="3"/>
        <v>1305.4006968641115</v>
      </c>
      <c r="G28" s="45">
        <f t="shared" si="4"/>
        <v>1200.801282051282</v>
      </c>
      <c r="H28" s="45">
        <f t="shared" si="5"/>
        <v>1196.964856230032</v>
      </c>
      <c r="I28" s="43">
        <f t="shared" si="6"/>
        <v>192.12820512820514</v>
      </c>
      <c r="J28" s="44">
        <f t="shared" si="7"/>
        <v>200.133547008547</v>
      </c>
      <c r="K28" s="44">
        <f t="shared" si="8"/>
        <v>202.51351351351352</v>
      </c>
      <c r="L28" s="44">
        <f t="shared" si="9"/>
        <v>202.95232936078006</v>
      </c>
      <c r="M28" s="46">
        <f t="shared" si="10"/>
        <v>214.45334859759589</v>
      </c>
      <c r="N28" s="43">
        <f t="shared" si="11"/>
        <v>321.83457355466516</v>
      </c>
      <c r="O28" s="46">
        <f t="shared" si="12"/>
        <v>429.11276473955354</v>
      </c>
      <c r="P28" s="43">
        <f t="shared" si="13"/>
        <v>304.57475622968582</v>
      </c>
      <c r="Q28" s="46">
        <f t="shared" si="14"/>
        <v>406.09967497291439</v>
      </c>
      <c r="R28" s="47">
        <f t="shared" si="15"/>
        <v>303.91621621621624</v>
      </c>
      <c r="S28" s="45">
        <f t="shared" si="16"/>
        <v>405.22162162162164</v>
      </c>
      <c r="T28" s="43">
        <f t="shared" si="17"/>
        <v>300.34455128205127</v>
      </c>
      <c r="U28" s="46">
        <f t="shared" si="18"/>
        <v>400.45940170940173</v>
      </c>
      <c r="V28" s="47">
        <f t="shared" si="19"/>
        <v>292.07532467532468</v>
      </c>
      <c r="W28" s="46">
        <f t="shared" si="20"/>
        <v>389.43376623376622</v>
      </c>
      <c r="X28" s="43">
        <f t="shared" si="21"/>
        <v>288.33076923076925</v>
      </c>
      <c r="Y28" s="46">
        <f t="shared" si="22"/>
        <v>384.44102564102565</v>
      </c>
      <c r="Z28" s="48">
        <f t="shared" si="23"/>
        <v>256.29401709401708</v>
      </c>
    </row>
    <row r="29" spans="1:30" s="2" customFormat="1" x14ac:dyDescent="0.35">
      <c r="A29" s="40">
        <v>23</v>
      </c>
      <c r="B29" s="41">
        <v>379250</v>
      </c>
      <c r="C29" s="42">
        <f>B29/12</f>
        <v>31604.166666666668</v>
      </c>
      <c r="D29" s="43">
        <f t="shared" si="1"/>
        <v>1453.0651340996169</v>
      </c>
      <c r="E29" s="44">
        <f t="shared" si="2"/>
        <v>1436.5530303030303</v>
      </c>
      <c r="F29" s="45">
        <f t="shared" si="3"/>
        <v>1321.4285714285713</v>
      </c>
      <c r="G29" s="45">
        <f t="shared" si="4"/>
        <v>1215.5448717948718</v>
      </c>
      <c r="H29" s="45">
        <f t="shared" si="5"/>
        <v>1211.6613418530351</v>
      </c>
      <c r="I29" s="43">
        <f t="shared" si="6"/>
        <v>194.48717948717947</v>
      </c>
      <c r="J29" s="44">
        <f t="shared" si="7"/>
        <v>202.59081196581195</v>
      </c>
      <c r="K29" s="44">
        <f t="shared" si="8"/>
        <v>205</v>
      </c>
      <c r="L29" s="44">
        <f t="shared" si="9"/>
        <v>205.4442036836403</v>
      </c>
      <c r="M29" s="46">
        <f t="shared" si="10"/>
        <v>217.08643388666286</v>
      </c>
      <c r="N29" s="43">
        <f t="shared" si="11"/>
        <v>325.78420148826558</v>
      </c>
      <c r="O29" s="46">
        <f t="shared" si="12"/>
        <v>434.37893531768748</v>
      </c>
      <c r="P29" s="43">
        <f t="shared" si="13"/>
        <v>308.31256771397614</v>
      </c>
      <c r="Q29" s="46">
        <f t="shared" si="14"/>
        <v>411.08342361863487</v>
      </c>
      <c r="R29" s="47">
        <f t="shared" si="15"/>
        <v>307.64594594594598</v>
      </c>
      <c r="S29" s="45">
        <f t="shared" si="16"/>
        <v>410.19459459459461</v>
      </c>
      <c r="T29" s="43">
        <f t="shared" si="17"/>
        <v>304.03044871794873</v>
      </c>
      <c r="U29" s="46">
        <f t="shared" si="18"/>
        <v>405.37393162393164</v>
      </c>
      <c r="V29" s="47">
        <f t="shared" si="19"/>
        <v>295.65974025974026</v>
      </c>
      <c r="W29" s="46">
        <f t="shared" si="20"/>
        <v>394.21298701298701</v>
      </c>
      <c r="X29" s="43">
        <f t="shared" si="21"/>
        <v>291.8692307692308</v>
      </c>
      <c r="Y29" s="46">
        <f t="shared" si="22"/>
        <v>389.15897435897438</v>
      </c>
      <c r="Z29" s="48">
        <f t="shared" si="23"/>
        <v>259.43931623931627</v>
      </c>
    </row>
    <row r="30" spans="1:30" s="2" customFormat="1" x14ac:dyDescent="0.35">
      <c r="A30" s="40">
        <v>24</v>
      </c>
      <c r="B30" s="41">
        <v>386350</v>
      </c>
      <c r="C30" s="42">
        <f t="shared" si="0"/>
        <v>32195.833333333332</v>
      </c>
      <c r="D30" s="43">
        <f t="shared" si="1"/>
        <v>1480.2681992337166</v>
      </c>
      <c r="E30" s="44">
        <f t="shared" si="2"/>
        <v>1463.4469696969697</v>
      </c>
      <c r="F30" s="45">
        <f t="shared" si="3"/>
        <v>1346.1672473867595</v>
      </c>
      <c r="G30" s="45">
        <f t="shared" si="4"/>
        <v>1238.301282051282</v>
      </c>
      <c r="H30" s="45">
        <f t="shared" si="5"/>
        <v>1234.3450479233227</v>
      </c>
      <c r="I30" s="43">
        <f t="shared" si="6"/>
        <v>198.12820512820514</v>
      </c>
      <c r="J30" s="44">
        <f t="shared" si="7"/>
        <v>206.383547008547</v>
      </c>
      <c r="K30" s="44">
        <f t="shared" si="8"/>
        <v>208.83783783783784</v>
      </c>
      <c r="L30" s="44">
        <f t="shared" si="9"/>
        <v>209.29035752979414</v>
      </c>
      <c r="M30" s="46">
        <f t="shared" si="10"/>
        <v>221.15054378935318</v>
      </c>
      <c r="N30" s="43">
        <f t="shared" si="11"/>
        <v>331.8803663423011</v>
      </c>
      <c r="O30" s="46">
        <f t="shared" si="12"/>
        <v>442.50715512306812</v>
      </c>
      <c r="P30" s="43">
        <f t="shared" si="13"/>
        <v>314.08179848320697</v>
      </c>
      <c r="Q30" s="46">
        <f t="shared" si="14"/>
        <v>418.7757313109426</v>
      </c>
      <c r="R30" s="47">
        <f t="shared" si="15"/>
        <v>313.4027027027027</v>
      </c>
      <c r="S30" s="45">
        <f t="shared" si="16"/>
        <v>417.87027027027028</v>
      </c>
      <c r="T30" s="43">
        <f t="shared" si="17"/>
        <v>309.71955128205127</v>
      </c>
      <c r="U30" s="46">
        <f t="shared" si="18"/>
        <v>412.95940170940173</v>
      </c>
      <c r="V30" s="47">
        <f t="shared" si="19"/>
        <v>301.1922077922078</v>
      </c>
      <c r="W30" s="46">
        <f t="shared" si="20"/>
        <v>401.58961038961041</v>
      </c>
      <c r="X30" s="43">
        <f t="shared" si="21"/>
        <v>297.33076923076925</v>
      </c>
      <c r="Y30" s="46">
        <f t="shared" si="22"/>
        <v>396.44102564102565</v>
      </c>
      <c r="Z30" s="48">
        <f t="shared" si="23"/>
        <v>264.29401709401708</v>
      </c>
    </row>
    <row r="31" spans="1:30" s="2" customFormat="1" x14ac:dyDescent="0.35">
      <c r="A31" s="40">
        <v>25</v>
      </c>
      <c r="B31" s="41">
        <v>390750</v>
      </c>
      <c r="C31" s="42">
        <f t="shared" si="0"/>
        <v>32562.5</v>
      </c>
      <c r="D31" s="43">
        <f t="shared" si="1"/>
        <v>1497.1264367816093</v>
      </c>
      <c r="E31" s="44">
        <f t="shared" si="2"/>
        <v>1480.1136363636363</v>
      </c>
      <c r="F31" s="45">
        <f t="shared" si="3"/>
        <v>1361.4982578397212</v>
      </c>
      <c r="G31" s="45">
        <f t="shared" si="4"/>
        <v>1252.4038461538462</v>
      </c>
      <c r="H31" s="45">
        <f t="shared" si="5"/>
        <v>1248.4025559105432</v>
      </c>
      <c r="I31" s="43">
        <f t="shared" si="6"/>
        <v>200.38461538461539</v>
      </c>
      <c r="J31" s="44">
        <f t="shared" si="7"/>
        <v>208.73397435897436</v>
      </c>
      <c r="K31" s="44">
        <f t="shared" si="8"/>
        <v>211.21621621621622</v>
      </c>
      <c r="L31" s="44">
        <f t="shared" si="9"/>
        <v>211.67388949079091</v>
      </c>
      <c r="M31" s="46">
        <f t="shared" si="10"/>
        <v>223.66914710933028</v>
      </c>
      <c r="N31" s="43">
        <f t="shared" si="11"/>
        <v>335.65827132226673</v>
      </c>
      <c r="O31" s="46">
        <f t="shared" si="12"/>
        <v>447.54436176302232</v>
      </c>
      <c r="P31" s="43">
        <f t="shared" si="13"/>
        <v>317.6570964247021</v>
      </c>
      <c r="Q31" s="46">
        <f t="shared" si="14"/>
        <v>423.5427952329361</v>
      </c>
      <c r="R31" s="47">
        <f t="shared" si="15"/>
        <v>316.9702702702703</v>
      </c>
      <c r="S31" s="45">
        <f t="shared" si="16"/>
        <v>422.62702702702705</v>
      </c>
      <c r="T31" s="43">
        <f t="shared" si="17"/>
        <v>313.24519230769232</v>
      </c>
      <c r="U31" s="46">
        <f t="shared" si="18"/>
        <v>417.66025641025641</v>
      </c>
      <c r="V31" s="47">
        <f t="shared" si="19"/>
        <v>304.62077922077924</v>
      </c>
      <c r="W31" s="46">
        <f t="shared" si="20"/>
        <v>406.16103896103897</v>
      </c>
      <c r="X31" s="43">
        <f t="shared" si="21"/>
        <v>300.71538461538461</v>
      </c>
      <c r="Y31" s="46">
        <f t="shared" si="22"/>
        <v>400.95384615384614</v>
      </c>
      <c r="Z31" s="48">
        <f t="shared" si="23"/>
        <v>267.30256410256408</v>
      </c>
    </row>
    <row r="32" spans="1:30" s="2" customFormat="1" x14ac:dyDescent="0.35">
      <c r="A32" s="40">
        <v>26</v>
      </c>
      <c r="B32" s="41">
        <v>395650</v>
      </c>
      <c r="C32" s="42">
        <f t="shared" si="0"/>
        <v>32970.833333333336</v>
      </c>
      <c r="D32" s="43">
        <f t="shared" si="1"/>
        <v>1515.9003831417624</v>
      </c>
      <c r="E32" s="44">
        <f t="shared" si="2"/>
        <v>1498.6742424242425</v>
      </c>
      <c r="F32" s="45">
        <f t="shared" si="3"/>
        <v>1378.5714285714287</v>
      </c>
      <c r="G32" s="45">
        <f t="shared" si="4"/>
        <v>1268.1089743589744</v>
      </c>
      <c r="H32" s="45">
        <f t="shared" si="5"/>
        <v>1264.0575079872206</v>
      </c>
      <c r="I32" s="43">
        <f t="shared" si="6"/>
        <v>202.89743589743588</v>
      </c>
      <c r="J32" s="44">
        <f t="shared" si="7"/>
        <v>211.35149572649573</v>
      </c>
      <c r="K32" s="44">
        <f t="shared" si="8"/>
        <v>213.86486486486487</v>
      </c>
      <c r="L32" s="44">
        <f t="shared" si="9"/>
        <v>214.32827735644636</v>
      </c>
      <c r="M32" s="46">
        <f t="shared" si="10"/>
        <v>226.47395535203205</v>
      </c>
      <c r="N32" s="43">
        <f t="shared" si="11"/>
        <v>339.86548368631941</v>
      </c>
      <c r="O32" s="46">
        <f t="shared" si="12"/>
        <v>453.15397824842586</v>
      </c>
      <c r="P32" s="43">
        <f t="shared" si="13"/>
        <v>321.63867822318525</v>
      </c>
      <c r="Q32" s="46">
        <f t="shared" si="14"/>
        <v>428.851570964247</v>
      </c>
      <c r="R32" s="47">
        <f t="shared" si="15"/>
        <v>320.94324324324327</v>
      </c>
      <c r="S32" s="45">
        <f t="shared" si="16"/>
        <v>427.92432432432435</v>
      </c>
      <c r="T32" s="43">
        <f t="shared" si="17"/>
        <v>317.17147435897436</v>
      </c>
      <c r="U32" s="46">
        <f t="shared" si="18"/>
        <v>422.89529914529913</v>
      </c>
      <c r="V32" s="47">
        <f t="shared" si="19"/>
        <v>308.438961038961</v>
      </c>
      <c r="W32" s="46">
        <f t="shared" si="20"/>
        <v>411.25194805194803</v>
      </c>
      <c r="X32" s="43">
        <f t="shared" si="21"/>
        <v>304.48461538461538</v>
      </c>
      <c r="Y32" s="46">
        <f t="shared" si="22"/>
        <v>405.97948717948719</v>
      </c>
      <c r="Z32" s="48">
        <f>(($B32+180)/1950)/3*4</f>
        <v>270.65299145299144</v>
      </c>
    </row>
    <row r="33" spans="1:26" s="2" customFormat="1" x14ac:dyDescent="0.35">
      <c r="A33" s="40">
        <v>27</v>
      </c>
      <c r="B33" s="41">
        <v>400750</v>
      </c>
      <c r="C33" s="42">
        <f t="shared" si="0"/>
        <v>33395.833333333336</v>
      </c>
      <c r="D33" s="43">
        <f t="shared" si="1"/>
        <v>1535.4406130268198</v>
      </c>
      <c r="E33" s="44">
        <f t="shared" si="2"/>
        <v>1517.9924242424242</v>
      </c>
      <c r="F33" s="45">
        <f t="shared" si="3"/>
        <v>1396.3414634146341</v>
      </c>
      <c r="G33" s="45">
        <f t="shared" si="4"/>
        <v>1284.4551282051282</v>
      </c>
      <c r="H33" s="45">
        <f t="shared" si="5"/>
        <v>1280.3514376996804</v>
      </c>
      <c r="I33" s="43">
        <f t="shared" si="6"/>
        <v>205.51282051282053</v>
      </c>
      <c r="J33" s="44">
        <f t="shared" si="7"/>
        <v>214.07585470085471</v>
      </c>
      <c r="K33" s="44">
        <f t="shared" si="8"/>
        <v>216.62162162162161</v>
      </c>
      <c r="L33" s="44">
        <f t="shared" si="9"/>
        <v>217.09100758396534</v>
      </c>
      <c r="M33" s="46">
        <f t="shared" si="10"/>
        <v>229.39324556382371</v>
      </c>
      <c r="N33" s="43">
        <f t="shared" si="11"/>
        <v>344.24441900400689</v>
      </c>
      <c r="O33" s="46">
        <f t="shared" si="12"/>
        <v>458.99255867200918</v>
      </c>
      <c r="P33" s="43">
        <f t="shared" si="13"/>
        <v>325.7827735644637</v>
      </c>
      <c r="Q33" s="46">
        <f t="shared" si="14"/>
        <v>434.37703141928495</v>
      </c>
      <c r="R33" s="47">
        <f t="shared" si="15"/>
        <v>325.07837837837837</v>
      </c>
      <c r="S33" s="45">
        <f t="shared" si="16"/>
        <v>433.43783783783783</v>
      </c>
      <c r="T33" s="43">
        <f t="shared" si="17"/>
        <v>321.25801282051282</v>
      </c>
      <c r="U33" s="46">
        <f t="shared" si="18"/>
        <v>428.34401709401709</v>
      </c>
      <c r="V33" s="47">
        <f t="shared" si="19"/>
        <v>312.412987012987</v>
      </c>
      <c r="W33" s="46">
        <f t="shared" si="20"/>
        <v>416.55064935064934</v>
      </c>
      <c r="X33" s="43">
        <f t="shared" si="21"/>
        <v>308.40769230769229</v>
      </c>
      <c r="Y33" s="46">
        <f t="shared" si="22"/>
        <v>411.21025641025642</v>
      </c>
      <c r="Z33" s="48">
        <f t="shared" si="23"/>
        <v>274.14017094017095</v>
      </c>
    </row>
    <row r="34" spans="1:26" s="2" customFormat="1" x14ac:dyDescent="0.35">
      <c r="A34" s="40">
        <v>28</v>
      </c>
      <c r="B34" s="41">
        <v>406150</v>
      </c>
      <c r="C34" s="42">
        <f t="shared" si="0"/>
        <v>33845.833333333336</v>
      </c>
      <c r="D34" s="43">
        <f t="shared" si="1"/>
        <v>1556.1302681992338</v>
      </c>
      <c r="E34" s="44">
        <f t="shared" si="2"/>
        <v>1538.4469696969697</v>
      </c>
      <c r="F34" s="45">
        <f t="shared" si="3"/>
        <v>1415.1567944250871</v>
      </c>
      <c r="G34" s="45">
        <f t="shared" si="4"/>
        <v>1301.7628205128206</v>
      </c>
      <c r="H34" s="45">
        <f t="shared" si="5"/>
        <v>1297.6038338658147</v>
      </c>
      <c r="I34" s="43">
        <f t="shared" si="6"/>
        <v>208.28205128205127</v>
      </c>
      <c r="J34" s="44">
        <f t="shared" si="7"/>
        <v>216.96047008547009</v>
      </c>
      <c r="K34" s="44">
        <f t="shared" si="8"/>
        <v>219.54054054054055</v>
      </c>
      <c r="L34" s="44">
        <f t="shared" si="9"/>
        <v>220.01625135427952</v>
      </c>
      <c r="M34" s="46">
        <f t="shared" si="10"/>
        <v>232.48425872925014</v>
      </c>
      <c r="N34" s="43">
        <f t="shared" si="11"/>
        <v>348.88093875214656</v>
      </c>
      <c r="O34" s="46">
        <f t="shared" si="12"/>
        <v>465.17458500286205</v>
      </c>
      <c r="P34" s="43">
        <f t="shared" si="13"/>
        <v>330.17063921993497</v>
      </c>
      <c r="Q34" s="46">
        <f t="shared" si="14"/>
        <v>440.22751895991331</v>
      </c>
      <c r="R34" s="47">
        <f t="shared" si="15"/>
        <v>329.45675675675676</v>
      </c>
      <c r="S34" s="45">
        <f t="shared" si="16"/>
        <v>439.2756756756757</v>
      </c>
      <c r="T34" s="43">
        <f t="shared" si="17"/>
        <v>325.58493589743591</v>
      </c>
      <c r="U34" s="46">
        <f t="shared" si="18"/>
        <v>434.11324786324786</v>
      </c>
      <c r="V34" s="47">
        <f t="shared" si="19"/>
        <v>316.62077922077924</v>
      </c>
      <c r="W34" s="46">
        <f t="shared" si="20"/>
        <v>422.16103896103897</v>
      </c>
      <c r="X34" s="43">
        <f t="shared" si="21"/>
        <v>312.56153846153848</v>
      </c>
      <c r="Y34" s="46">
        <f t="shared" si="22"/>
        <v>416.74871794871797</v>
      </c>
      <c r="Z34" s="48">
        <f t="shared" si="23"/>
        <v>277.83247863247863</v>
      </c>
    </row>
    <row r="35" spans="1:26" s="2" customFormat="1" x14ac:dyDescent="0.35">
      <c r="A35" s="40">
        <v>29</v>
      </c>
      <c r="B35" s="41">
        <v>411800</v>
      </c>
      <c r="C35" s="42">
        <f t="shared" si="0"/>
        <v>34316.666666666664</v>
      </c>
      <c r="D35" s="43">
        <f t="shared" si="1"/>
        <v>1577.7777777777778</v>
      </c>
      <c r="E35" s="44">
        <f t="shared" si="2"/>
        <v>1559.8484848484848</v>
      </c>
      <c r="F35" s="45">
        <f t="shared" si="3"/>
        <v>1434.8432055749129</v>
      </c>
      <c r="G35" s="45">
        <f t="shared" si="4"/>
        <v>1319.8717948717949</v>
      </c>
      <c r="H35" s="45">
        <f t="shared" si="5"/>
        <v>1315.6549520766773</v>
      </c>
      <c r="I35" s="43">
        <f t="shared" si="6"/>
        <v>211.17948717948718</v>
      </c>
      <c r="J35" s="44">
        <f t="shared" si="7"/>
        <v>219.97863247863248</v>
      </c>
      <c r="K35" s="44">
        <f t="shared" si="8"/>
        <v>222.59459459459458</v>
      </c>
      <c r="L35" s="44">
        <f t="shared" si="9"/>
        <v>223.07692307692307</v>
      </c>
      <c r="M35" s="46">
        <f t="shared" si="10"/>
        <v>235.71837435603894</v>
      </c>
      <c r="N35" s="43">
        <f t="shared" si="11"/>
        <v>353.73211219232974</v>
      </c>
      <c r="O35" s="46">
        <f t="shared" si="12"/>
        <v>471.64281625643963</v>
      </c>
      <c r="P35" s="43">
        <f t="shared" si="13"/>
        <v>334.76164680390031</v>
      </c>
      <c r="Q35" s="46">
        <f t="shared" si="14"/>
        <v>446.34886240520041</v>
      </c>
      <c r="R35" s="47">
        <f t="shared" si="15"/>
        <v>334.03783783783786</v>
      </c>
      <c r="S35" s="45">
        <f t="shared" si="16"/>
        <v>445.38378378378377</v>
      </c>
      <c r="T35" s="43">
        <f t="shared" si="17"/>
        <v>330.11217948717945</v>
      </c>
      <c r="U35" s="46">
        <f t="shared" si="18"/>
        <v>440.14957264957263</v>
      </c>
      <c r="V35" s="47">
        <f t="shared" si="19"/>
        <v>321.02337662337663</v>
      </c>
      <c r="W35" s="46">
        <f t="shared" si="20"/>
        <v>428.03116883116883</v>
      </c>
      <c r="X35" s="43">
        <f t="shared" si="21"/>
        <v>316.90769230769229</v>
      </c>
      <c r="Y35" s="46">
        <f t="shared" si="22"/>
        <v>422.54358974358973</v>
      </c>
      <c r="Z35" s="48">
        <f t="shared" si="23"/>
        <v>281.69572649572649</v>
      </c>
    </row>
    <row r="36" spans="1:26" s="2" customFormat="1" x14ac:dyDescent="0.35">
      <c r="A36" s="40">
        <v>30</v>
      </c>
      <c r="B36" s="41">
        <v>417800</v>
      </c>
      <c r="C36" s="42">
        <f t="shared" si="0"/>
        <v>34816.666666666664</v>
      </c>
      <c r="D36" s="43">
        <f t="shared" si="1"/>
        <v>1600.7662835249041</v>
      </c>
      <c r="E36" s="44">
        <f t="shared" si="2"/>
        <v>1582.5757575757575</v>
      </c>
      <c r="F36" s="45">
        <f t="shared" si="3"/>
        <v>1455.7491289198606</v>
      </c>
      <c r="G36" s="45">
        <f t="shared" si="4"/>
        <v>1339.1025641025642</v>
      </c>
      <c r="H36" s="45">
        <f t="shared" si="5"/>
        <v>1334.8242811501598</v>
      </c>
      <c r="I36" s="43">
        <f t="shared" si="6"/>
        <v>214.25641025641025</v>
      </c>
      <c r="J36" s="44">
        <f t="shared" si="7"/>
        <v>223.18376068376068</v>
      </c>
      <c r="K36" s="44">
        <f t="shared" si="8"/>
        <v>225.83783783783784</v>
      </c>
      <c r="L36" s="44">
        <f t="shared" si="9"/>
        <v>226.32719393282773</v>
      </c>
      <c r="M36" s="46">
        <f t="shared" si="10"/>
        <v>239.15283342873497</v>
      </c>
      <c r="N36" s="43">
        <f t="shared" si="11"/>
        <v>358.88380080137375</v>
      </c>
      <c r="O36" s="46">
        <f t="shared" si="12"/>
        <v>478.51173440183169</v>
      </c>
      <c r="P36" s="43">
        <f t="shared" si="13"/>
        <v>339.63705308775729</v>
      </c>
      <c r="Q36" s="46">
        <f t="shared" si="14"/>
        <v>452.84940411700973</v>
      </c>
      <c r="R36" s="47">
        <f t="shared" si="15"/>
        <v>338.9027027027027</v>
      </c>
      <c r="S36" s="45">
        <f t="shared" si="16"/>
        <v>451.87027027027028</v>
      </c>
      <c r="T36" s="43">
        <f t="shared" si="17"/>
        <v>334.91987179487177</v>
      </c>
      <c r="U36" s="46">
        <f t="shared" si="18"/>
        <v>446.55982905982904</v>
      </c>
      <c r="V36" s="47">
        <f t="shared" si="19"/>
        <v>325.69870129870128</v>
      </c>
      <c r="W36" s="46">
        <f t="shared" si="20"/>
        <v>434.26493506493506</v>
      </c>
      <c r="X36" s="43">
        <f t="shared" si="21"/>
        <v>321.52307692307693</v>
      </c>
      <c r="Y36" s="46">
        <f t="shared" si="22"/>
        <v>428.69743589743592</v>
      </c>
      <c r="Z36" s="48">
        <f t="shared" si="23"/>
        <v>285.79829059829063</v>
      </c>
    </row>
    <row r="37" spans="1:26" s="2" customFormat="1" x14ac:dyDescent="0.35">
      <c r="A37" s="40">
        <v>31</v>
      </c>
      <c r="B37" s="41">
        <v>423800</v>
      </c>
      <c r="C37" s="42">
        <f t="shared" si="0"/>
        <v>35316.666666666664</v>
      </c>
      <c r="D37" s="43">
        <f t="shared" si="1"/>
        <v>1623.7547892720306</v>
      </c>
      <c r="E37" s="44">
        <f t="shared" si="2"/>
        <v>1605.3030303030303</v>
      </c>
      <c r="F37" s="45">
        <f t="shared" si="3"/>
        <v>1476.6550522648083</v>
      </c>
      <c r="G37" s="45">
        <f t="shared" si="4"/>
        <v>1358.3333333333333</v>
      </c>
      <c r="H37" s="45">
        <f t="shared" si="5"/>
        <v>1353.9936102236422</v>
      </c>
      <c r="I37" s="43">
        <f t="shared" si="6"/>
        <v>217.33333333333334</v>
      </c>
      <c r="J37" s="44">
        <f t="shared" si="7"/>
        <v>226.38888888888889</v>
      </c>
      <c r="K37" s="44">
        <f t="shared" si="8"/>
        <v>229.08108108108109</v>
      </c>
      <c r="L37" s="44">
        <f t="shared" si="9"/>
        <v>229.57746478873239</v>
      </c>
      <c r="M37" s="46">
        <f t="shared" si="10"/>
        <v>242.58729250143102</v>
      </c>
      <c r="N37" s="43">
        <f t="shared" si="11"/>
        <v>364.03548941041788</v>
      </c>
      <c r="O37" s="46">
        <f t="shared" si="12"/>
        <v>485.3806525472238</v>
      </c>
      <c r="P37" s="43">
        <f t="shared" si="13"/>
        <v>344.51245937161428</v>
      </c>
      <c r="Q37" s="46">
        <f t="shared" si="14"/>
        <v>459.34994582881905</v>
      </c>
      <c r="R37" s="47">
        <f t="shared" si="15"/>
        <v>343.76756756756754</v>
      </c>
      <c r="S37" s="45">
        <f t="shared" si="16"/>
        <v>458.35675675675674</v>
      </c>
      <c r="T37" s="43">
        <f t="shared" si="17"/>
        <v>339.72756410256409</v>
      </c>
      <c r="U37" s="46">
        <f t="shared" si="18"/>
        <v>452.97008547008545</v>
      </c>
      <c r="V37" s="47">
        <f t="shared" si="19"/>
        <v>330.37402597402598</v>
      </c>
      <c r="W37" s="46">
        <f t="shared" si="20"/>
        <v>440.49870129870129</v>
      </c>
      <c r="X37" s="43">
        <f t="shared" si="21"/>
        <v>326.13846153846157</v>
      </c>
      <c r="Y37" s="46">
        <f t="shared" si="22"/>
        <v>434.85128205128206</v>
      </c>
      <c r="Z37" s="48">
        <f t="shared" si="23"/>
        <v>289.90085470085472</v>
      </c>
    </row>
    <row r="38" spans="1:26" s="2" customFormat="1" x14ac:dyDescent="0.35">
      <c r="A38" s="40">
        <v>32</v>
      </c>
      <c r="B38" s="41">
        <v>430500</v>
      </c>
      <c r="C38" s="42">
        <f t="shared" si="0"/>
        <v>35875</v>
      </c>
      <c r="D38" s="43">
        <f t="shared" si="1"/>
        <v>1649.4252873563219</v>
      </c>
      <c r="E38" s="44">
        <f t="shared" si="2"/>
        <v>1630.6818181818182</v>
      </c>
      <c r="F38" s="45">
        <f t="shared" si="3"/>
        <v>1500</v>
      </c>
      <c r="G38" s="45">
        <f t="shared" si="4"/>
        <v>1379.8076923076924</v>
      </c>
      <c r="H38" s="45">
        <f t="shared" si="5"/>
        <v>1375.3993610223642</v>
      </c>
      <c r="I38" s="43">
        <f t="shared" si="6"/>
        <v>220.76923076923077</v>
      </c>
      <c r="J38" s="44">
        <f t="shared" si="7"/>
        <v>229.96794871794873</v>
      </c>
      <c r="K38" s="44">
        <f t="shared" si="8"/>
        <v>232.70270270270271</v>
      </c>
      <c r="L38" s="44">
        <f t="shared" si="9"/>
        <v>233.20693391115927</v>
      </c>
      <c r="M38" s="46">
        <f t="shared" si="10"/>
        <v>246.42243846594161</v>
      </c>
      <c r="N38" s="43">
        <f t="shared" si="11"/>
        <v>369.78820835718375</v>
      </c>
      <c r="O38" s="46">
        <f t="shared" si="12"/>
        <v>493.05094447624498</v>
      </c>
      <c r="P38" s="43">
        <f t="shared" si="13"/>
        <v>349.95666305525458</v>
      </c>
      <c r="Q38" s="46">
        <f t="shared" si="14"/>
        <v>466.60888407367281</v>
      </c>
      <c r="R38" s="47">
        <f t="shared" si="15"/>
        <v>349.20000000000005</v>
      </c>
      <c r="S38" s="45">
        <f t="shared" si="16"/>
        <v>465.6</v>
      </c>
      <c r="T38" s="43">
        <f t="shared" si="17"/>
        <v>345.09615384615387</v>
      </c>
      <c r="U38" s="46">
        <f t="shared" si="18"/>
        <v>460.12820512820514</v>
      </c>
      <c r="V38" s="47">
        <f t="shared" si="19"/>
        <v>335.59480519480519</v>
      </c>
      <c r="W38" s="46">
        <f t="shared" si="20"/>
        <v>447.45974025974027</v>
      </c>
      <c r="X38" s="43">
        <f t="shared" si="21"/>
        <v>331.2923076923077</v>
      </c>
      <c r="Y38" s="46">
        <f t="shared" si="22"/>
        <v>441.72307692307692</v>
      </c>
      <c r="Z38" s="48">
        <f t="shared" si="23"/>
        <v>294.48205128205126</v>
      </c>
    </row>
    <row r="39" spans="1:26" s="2" customFormat="1" x14ac:dyDescent="0.35">
      <c r="A39" s="40">
        <v>33</v>
      </c>
      <c r="B39" s="41">
        <v>437300</v>
      </c>
      <c r="C39" s="42">
        <f t="shared" si="0"/>
        <v>36441.666666666664</v>
      </c>
      <c r="D39" s="43">
        <f t="shared" si="1"/>
        <v>1675.478927203065</v>
      </c>
      <c r="E39" s="44">
        <f t="shared" si="2"/>
        <v>1656.439393939394</v>
      </c>
      <c r="F39" s="45">
        <f t="shared" si="3"/>
        <v>1523.6933797909408</v>
      </c>
      <c r="G39" s="45">
        <f t="shared" si="4"/>
        <v>1401.6025641025642</v>
      </c>
      <c r="H39" s="45">
        <f t="shared" si="5"/>
        <v>1397.1246006389777</v>
      </c>
      <c r="I39" s="43">
        <f t="shared" si="6"/>
        <v>224.25641025641025</v>
      </c>
      <c r="J39" s="44">
        <f t="shared" si="7"/>
        <v>233.60042735042734</v>
      </c>
      <c r="K39" s="44">
        <f t="shared" si="8"/>
        <v>236.37837837837839</v>
      </c>
      <c r="L39" s="44">
        <f t="shared" si="9"/>
        <v>236.89057421451787</v>
      </c>
      <c r="M39" s="46">
        <f t="shared" si="10"/>
        <v>250.31482541499713</v>
      </c>
      <c r="N39" s="43">
        <f t="shared" si="11"/>
        <v>375.62678878076701</v>
      </c>
      <c r="O39" s="46">
        <f t="shared" si="12"/>
        <v>500.83571837435602</v>
      </c>
      <c r="P39" s="43">
        <f t="shared" si="13"/>
        <v>355.48212351029252</v>
      </c>
      <c r="Q39" s="46">
        <f t="shared" si="14"/>
        <v>473.97616468039001</v>
      </c>
      <c r="R39" s="47">
        <f t="shared" si="15"/>
        <v>354.71351351351353</v>
      </c>
      <c r="S39" s="45">
        <f t="shared" si="16"/>
        <v>472.95135135135138</v>
      </c>
      <c r="T39" s="43">
        <f t="shared" si="17"/>
        <v>350.54487179487182</v>
      </c>
      <c r="U39" s="46">
        <f t="shared" si="18"/>
        <v>467.39316239316241</v>
      </c>
      <c r="V39" s="47">
        <f t="shared" si="19"/>
        <v>340.89350649350649</v>
      </c>
      <c r="W39" s="46">
        <f t="shared" si="20"/>
        <v>454.52467532467534</v>
      </c>
      <c r="X39" s="43">
        <f t="shared" si="21"/>
        <v>336.52307692307693</v>
      </c>
      <c r="Y39" s="46">
        <f t="shared" si="22"/>
        <v>448.69743589743592</v>
      </c>
      <c r="Z39" s="48">
        <f t="shared" si="23"/>
        <v>299.13162393162395</v>
      </c>
    </row>
    <row r="40" spans="1:26" s="2" customFormat="1" x14ac:dyDescent="0.35">
      <c r="A40" s="40">
        <v>34</v>
      </c>
      <c r="B40" s="41">
        <v>444600</v>
      </c>
      <c r="C40" s="42">
        <f t="shared" si="0"/>
        <v>37050</v>
      </c>
      <c r="D40" s="43">
        <f t="shared" si="1"/>
        <v>1703.4482758620691</v>
      </c>
      <c r="E40" s="44">
        <f t="shared" si="2"/>
        <v>1684.090909090909</v>
      </c>
      <c r="F40" s="45">
        <f t="shared" si="3"/>
        <v>1549.1289198606271</v>
      </c>
      <c r="G40" s="45">
        <f t="shared" si="4"/>
        <v>1425</v>
      </c>
      <c r="H40" s="45">
        <f t="shared" si="5"/>
        <v>1420.4472843450478</v>
      </c>
      <c r="I40" s="43">
        <f t="shared" si="6"/>
        <v>228</v>
      </c>
      <c r="J40" s="44">
        <f t="shared" si="7"/>
        <v>237.5</v>
      </c>
      <c r="K40" s="44">
        <f t="shared" si="8"/>
        <v>240.32432432432432</v>
      </c>
      <c r="L40" s="44">
        <f t="shared" si="9"/>
        <v>240.8450704225352</v>
      </c>
      <c r="M40" s="46">
        <f t="shared" si="10"/>
        <v>254.49341728677734</v>
      </c>
      <c r="N40" s="43">
        <f t="shared" si="11"/>
        <v>381.89467658843733</v>
      </c>
      <c r="O40" s="46">
        <f t="shared" si="12"/>
        <v>509.19290211791645</v>
      </c>
      <c r="P40" s="43">
        <f t="shared" si="13"/>
        <v>361.41386782231848</v>
      </c>
      <c r="Q40" s="46">
        <f t="shared" si="14"/>
        <v>481.88515709642468</v>
      </c>
      <c r="R40" s="47">
        <f t="shared" si="15"/>
        <v>360.63243243243244</v>
      </c>
      <c r="S40" s="45">
        <f t="shared" si="16"/>
        <v>480.84324324324325</v>
      </c>
      <c r="T40" s="43">
        <f t="shared" si="17"/>
        <v>356.39423076923077</v>
      </c>
      <c r="U40" s="46">
        <f t="shared" si="18"/>
        <v>475.19230769230768</v>
      </c>
      <c r="V40" s="47">
        <f t="shared" si="19"/>
        <v>346.58181818181822</v>
      </c>
      <c r="W40" s="46">
        <f t="shared" si="20"/>
        <v>462.10909090909092</v>
      </c>
      <c r="X40" s="43">
        <f t="shared" si="21"/>
        <v>342.13846153846151</v>
      </c>
      <c r="Y40" s="46">
        <f t="shared" si="22"/>
        <v>456.18461538461537</v>
      </c>
      <c r="Z40" s="48">
        <f t="shared" si="23"/>
        <v>304.12307692307689</v>
      </c>
    </row>
    <row r="41" spans="1:26" s="2" customFormat="1" x14ac:dyDescent="0.35">
      <c r="A41" s="40">
        <v>35</v>
      </c>
      <c r="B41" s="41">
        <v>452100</v>
      </c>
      <c r="C41" s="42">
        <f t="shared" si="0"/>
        <v>37675</v>
      </c>
      <c r="D41" s="43">
        <f t="shared" si="1"/>
        <v>1732.183908045977</v>
      </c>
      <c r="E41" s="44">
        <f t="shared" si="2"/>
        <v>1712.5</v>
      </c>
      <c r="F41" s="45">
        <f t="shared" si="3"/>
        <v>1575.2613240418118</v>
      </c>
      <c r="G41" s="45">
        <f t="shared" si="4"/>
        <v>1449.0384615384614</v>
      </c>
      <c r="H41" s="45">
        <f t="shared" si="5"/>
        <v>1444.408945686901</v>
      </c>
      <c r="I41" s="43">
        <f t="shared" si="6"/>
        <v>231.84615384615384</v>
      </c>
      <c r="J41" s="44">
        <f t="shared" si="7"/>
        <v>241.50641025641025</v>
      </c>
      <c r="K41" s="44">
        <f t="shared" si="8"/>
        <v>244.37837837837839</v>
      </c>
      <c r="L41" s="44">
        <f t="shared" si="9"/>
        <v>244.90790899241603</v>
      </c>
      <c r="M41" s="46">
        <f t="shared" si="10"/>
        <v>258.78649112764742</v>
      </c>
      <c r="N41" s="43">
        <f t="shared" si="11"/>
        <v>388.33428734974245</v>
      </c>
      <c r="O41" s="46">
        <f t="shared" si="12"/>
        <v>517.7790497996566</v>
      </c>
      <c r="P41" s="43">
        <f t="shared" si="13"/>
        <v>367.50812567713973</v>
      </c>
      <c r="Q41" s="46">
        <f t="shared" si="14"/>
        <v>490.01083423618633</v>
      </c>
      <c r="R41" s="47">
        <f t="shared" si="15"/>
        <v>366.71351351351353</v>
      </c>
      <c r="S41" s="45">
        <f t="shared" si="16"/>
        <v>488.95135135135138</v>
      </c>
      <c r="T41" s="43">
        <f t="shared" si="17"/>
        <v>362.40384615384619</v>
      </c>
      <c r="U41" s="46">
        <f t="shared" si="18"/>
        <v>483.20512820512823</v>
      </c>
      <c r="V41" s="47">
        <f t="shared" si="19"/>
        <v>352.42597402597403</v>
      </c>
      <c r="W41" s="46">
        <f t="shared" si="20"/>
        <v>469.90129870129869</v>
      </c>
      <c r="X41" s="43">
        <f t="shared" si="21"/>
        <v>347.90769230769229</v>
      </c>
      <c r="Y41" s="46">
        <f t="shared" si="22"/>
        <v>463.87692307692305</v>
      </c>
      <c r="Z41" s="48">
        <f t="shared" si="23"/>
        <v>309.25128205128203</v>
      </c>
    </row>
    <row r="42" spans="1:26" s="2" customFormat="1" x14ac:dyDescent="0.35">
      <c r="A42" s="40">
        <v>36</v>
      </c>
      <c r="B42" s="41">
        <v>459800</v>
      </c>
      <c r="C42" s="42">
        <f t="shared" si="0"/>
        <v>38316.666666666664</v>
      </c>
      <c r="D42" s="43">
        <f t="shared" si="1"/>
        <v>1761.6858237547892</v>
      </c>
      <c r="E42" s="44">
        <f t="shared" si="2"/>
        <v>1741.6666666666667</v>
      </c>
      <c r="F42" s="45">
        <f t="shared" si="3"/>
        <v>1602.0905923344949</v>
      </c>
      <c r="G42" s="45">
        <f t="shared" si="4"/>
        <v>1473.7179487179487</v>
      </c>
      <c r="H42" s="45">
        <f t="shared" si="5"/>
        <v>1469.0095846645368</v>
      </c>
      <c r="I42" s="43">
        <f t="shared" si="6"/>
        <v>235.7948717948718</v>
      </c>
      <c r="J42" s="44">
        <f t="shared" si="7"/>
        <v>245.61965811965811</v>
      </c>
      <c r="K42" s="44">
        <f t="shared" si="8"/>
        <v>248.54054054054055</v>
      </c>
      <c r="L42" s="44">
        <f t="shared" si="9"/>
        <v>249.07908992416034</v>
      </c>
      <c r="M42" s="46">
        <f t="shared" si="10"/>
        <v>263.19404693760731</v>
      </c>
      <c r="N42" s="43">
        <f t="shared" si="11"/>
        <v>394.94562106468231</v>
      </c>
      <c r="O42" s="46">
        <f t="shared" si="12"/>
        <v>526.59416141957638</v>
      </c>
      <c r="P42" s="43">
        <f t="shared" si="13"/>
        <v>373.76489707475622</v>
      </c>
      <c r="Q42" s="46">
        <f t="shared" si="14"/>
        <v>498.35319609967496</v>
      </c>
      <c r="R42" s="47">
        <f t="shared" si="15"/>
        <v>372.95675675675676</v>
      </c>
      <c r="S42" s="45">
        <f t="shared" si="16"/>
        <v>497.2756756756757</v>
      </c>
      <c r="T42" s="43">
        <f t="shared" si="17"/>
        <v>368.5737179487179</v>
      </c>
      <c r="U42" s="46">
        <f t="shared" si="18"/>
        <v>491.4316239316239</v>
      </c>
      <c r="V42" s="47">
        <f t="shared" si="19"/>
        <v>358.42597402597403</v>
      </c>
      <c r="W42" s="46">
        <f t="shared" si="20"/>
        <v>477.90129870129869</v>
      </c>
      <c r="X42" s="43">
        <f t="shared" si="21"/>
        <v>353.83076923076919</v>
      </c>
      <c r="Y42" s="46">
        <f t="shared" si="22"/>
        <v>471.77435897435896</v>
      </c>
      <c r="Z42" s="48">
        <f t="shared" si="23"/>
        <v>314.51623931623931</v>
      </c>
    </row>
    <row r="43" spans="1:26" s="2" customFormat="1" x14ac:dyDescent="0.35">
      <c r="A43" s="40">
        <v>37</v>
      </c>
      <c r="B43" s="41">
        <v>468600</v>
      </c>
      <c r="C43" s="42">
        <f t="shared" si="0"/>
        <v>39050</v>
      </c>
      <c r="D43" s="43">
        <f t="shared" si="1"/>
        <v>1795.4022988505747</v>
      </c>
      <c r="E43" s="44">
        <f t="shared" si="2"/>
        <v>1775</v>
      </c>
      <c r="F43" s="45">
        <f t="shared" si="3"/>
        <v>1632.7526132404182</v>
      </c>
      <c r="G43" s="45">
        <f t="shared" si="4"/>
        <v>1501.9230769230769</v>
      </c>
      <c r="H43" s="45">
        <f t="shared" si="5"/>
        <v>1497.1246006389777</v>
      </c>
      <c r="I43" s="43">
        <f t="shared" si="6"/>
        <v>240.30769230769232</v>
      </c>
      <c r="J43" s="44">
        <f t="shared" si="7"/>
        <v>250.32051282051282</v>
      </c>
      <c r="K43" s="44">
        <f t="shared" si="8"/>
        <v>253.29729729729729</v>
      </c>
      <c r="L43" s="44">
        <f t="shared" si="9"/>
        <v>253.84615384615384</v>
      </c>
      <c r="M43" s="46">
        <f t="shared" si="10"/>
        <v>268.23125357756152</v>
      </c>
      <c r="N43" s="43">
        <f t="shared" si="11"/>
        <v>402.50143102461357</v>
      </c>
      <c r="O43" s="46">
        <f t="shared" si="12"/>
        <v>536.66857469948479</v>
      </c>
      <c r="P43" s="43">
        <f t="shared" si="13"/>
        <v>380.91549295774644</v>
      </c>
      <c r="Q43" s="46">
        <f t="shared" si="14"/>
        <v>507.88732394366195</v>
      </c>
      <c r="R43" s="47">
        <f t="shared" si="15"/>
        <v>380.09189189189192</v>
      </c>
      <c r="S43" s="45">
        <f t="shared" si="16"/>
        <v>506.78918918918919</v>
      </c>
      <c r="T43" s="43">
        <f t="shared" si="17"/>
        <v>375.625</v>
      </c>
      <c r="U43" s="46">
        <f t="shared" si="18"/>
        <v>500.83333333333331</v>
      </c>
      <c r="V43" s="47">
        <f t="shared" si="19"/>
        <v>365.28311688311692</v>
      </c>
      <c r="W43" s="46">
        <f t="shared" si="20"/>
        <v>487.04415584415585</v>
      </c>
      <c r="X43" s="43">
        <f t="shared" si="21"/>
        <v>360.6</v>
      </c>
      <c r="Y43" s="46">
        <f t="shared" si="22"/>
        <v>480.8</v>
      </c>
      <c r="Z43" s="48">
        <f t="shared" si="23"/>
        <v>320.53333333333336</v>
      </c>
    </row>
    <row r="44" spans="1:26" s="2" customFormat="1" x14ac:dyDescent="0.35">
      <c r="A44" s="40">
        <v>38</v>
      </c>
      <c r="B44" s="41">
        <v>476400</v>
      </c>
      <c r="C44" s="42">
        <f t="shared" si="0"/>
        <v>39700</v>
      </c>
      <c r="D44" s="43">
        <f t="shared" si="1"/>
        <v>1825.2873563218391</v>
      </c>
      <c r="E44" s="44">
        <f t="shared" si="2"/>
        <v>1804.5454545454545</v>
      </c>
      <c r="F44" s="45">
        <f t="shared" si="3"/>
        <v>1659.9303135888501</v>
      </c>
      <c r="G44" s="45">
        <f t="shared" si="4"/>
        <v>1526.9230769230769</v>
      </c>
      <c r="H44" s="45">
        <f t="shared" si="5"/>
        <v>1522.0447284345048</v>
      </c>
      <c r="I44" s="43">
        <f t="shared" si="6"/>
        <v>244.30769230769232</v>
      </c>
      <c r="J44" s="44">
        <f t="shared" si="7"/>
        <v>254.48717948717947</v>
      </c>
      <c r="K44" s="44">
        <f t="shared" si="8"/>
        <v>257.51351351351349</v>
      </c>
      <c r="L44" s="44">
        <f t="shared" si="9"/>
        <v>258.0715059588299</v>
      </c>
      <c r="M44" s="46">
        <f t="shared" si="10"/>
        <v>272.6960503720664</v>
      </c>
      <c r="N44" s="43">
        <f t="shared" si="11"/>
        <v>409.19862621637094</v>
      </c>
      <c r="O44" s="46">
        <f t="shared" si="12"/>
        <v>545.59816828849455</v>
      </c>
      <c r="P44" s="43">
        <f t="shared" si="13"/>
        <v>387.25352112676057</v>
      </c>
      <c r="Q44" s="46">
        <f t="shared" si="14"/>
        <v>516.33802816901414</v>
      </c>
      <c r="R44" s="47">
        <f t="shared" si="15"/>
        <v>386.41621621621618</v>
      </c>
      <c r="S44" s="45">
        <f t="shared" si="16"/>
        <v>515.22162162162158</v>
      </c>
      <c r="T44" s="43">
        <f t="shared" si="17"/>
        <v>381.875</v>
      </c>
      <c r="U44" s="46">
        <f t="shared" si="18"/>
        <v>509.16666666666669</v>
      </c>
      <c r="V44" s="47">
        <f t="shared" si="19"/>
        <v>371.36103896103896</v>
      </c>
      <c r="W44" s="46">
        <f t="shared" si="20"/>
        <v>495.14805194805194</v>
      </c>
      <c r="X44" s="43">
        <f t="shared" si="21"/>
        <v>366.6</v>
      </c>
      <c r="Y44" s="46">
        <f t="shared" si="22"/>
        <v>488.8</v>
      </c>
      <c r="Z44" s="48">
        <f t="shared" si="23"/>
        <v>325.86666666666667</v>
      </c>
    </row>
    <row r="45" spans="1:26" s="2" customFormat="1" x14ac:dyDescent="0.35">
      <c r="A45" s="40">
        <v>39</v>
      </c>
      <c r="B45" s="41">
        <v>484700</v>
      </c>
      <c r="C45" s="42">
        <f t="shared" si="0"/>
        <v>40391.666666666664</v>
      </c>
      <c r="D45" s="43">
        <f t="shared" si="1"/>
        <v>1857.0881226053639</v>
      </c>
      <c r="E45" s="44">
        <f t="shared" si="2"/>
        <v>1835.9848484848485</v>
      </c>
      <c r="F45" s="45">
        <f t="shared" si="3"/>
        <v>1688.8501742160279</v>
      </c>
      <c r="G45" s="45">
        <f t="shared" si="4"/>
        <v>1553.5256410256411</v>
      </c>
      <c r="H45" s="45">
        <f t="shared" si="5"/>
        <v>1548.5623003194887</v>
      </c>
      <c r="I45" s="43">
        <f t="shared" si="6"/>
        <v>248.56410256410257</v>
      </c>
      <c r="J45" s="44">
        <f t="shared" si="7"/>
        <v>258.92094017094018</v>
      </c>
      <c r="K45" s="44">
        <f t="shared" si="8"/>
        <v>262</v>
      </c>
      <c r="L45" s="44">
        <f t="shared" si="9"/>
        <v>262.56771397616467</v>
      </c>
      <c r="M45" s="46">
        <f t="shared" si="10"/>
        <v>277.44705208929594</v>
      </c>
      <c r="N45" s="43">
        <f t="shared" si="11"/>
        <v>416.3251287922152</v>
      </c>
      <c r="O45" s="46">
        <f t="shared" si="12"/>
        <v>555.10017172295363</v>
      </c>
      <c r="P45" s="43">
        <f t="shared" si="13"/>
        <v>393.99783315276272</v>
      </c>
      <c r="Q45" s="46">
        <f t="shared" si="14"/>
        <v>525.33044420368367</v>
      </c>
      <c r="R45" s="47">
        <f t="shared" si="15"/>
        <v>393.14594594594598</v>
      </c>
      <c r="S45" s="45">
        <f t="shared" si="16"/>
        <v>524.19459459459461</v>
      </c>
      <c r="T45" s="43">
        <f t="shared" si="17"/>
        <v>388.52564102564099</v>
      </c>
      <c r="U45" s="46">
        <f t="shared" si="18"/>
        <v>518.03418803418799</v>
      </c>
      <c r="V45" s="47">
        <f t="shared" si="19"/>
        <v>377.82857142857142</v>
      </c>
      <c r="W45" s="46">
        <f t="shared" si="20"/>
        <v>503.77142857142854</v>
      </c>
      <c r="X45" s="43">
        <f t="shared" si="21"/>
        <v>372.98461538461538</v>
      </c>
      <c r="Y45" s="46">
        <f t="shared" si="22"/>
        <v>497.31282051282051</v>
      </c>
      <c r="Z45" s="48">
        <f t="shared" si="23"/>
        <v>331.54188034188036</v>
      </c>
    </row>
    <row r="46" spans="1:26" s="2" customFormat="1" x14ac:dyDescent="0.35">
      <c r="A46" s="40">
        <v>40</v>
      </c>
      <c r="B46" s="41">
        <v>493600</v>
      </c>
      <c r="C46" s="42">
        <f t="shared" si="0"/>
        <v>41133.333333333336</v>
      </c>
      <c r="D46" s="43">
        <f t="shared" si="1"/>
        <v>1891.1877394636015</v>
      </c>
      <c r="E46" s="44">
        <f t="shared" si="2"/>
        <v>1869.6969696969697</v>
      </c>
      <c r="F46" s="45">
        <f t="shared" si="3"/>
        <v>1719.8606271777003</v>
      </c>
      <c r="G46" s="45">
        <f t="shared" si="4"/>
        <v>1582.051282051282</v>
      </c>
      <c r="H46" s="45">
        <f t="shared" si="5"/>
        <v>1576.996805111821</v>
      </c>
      <c r="I46" s="43">
        <f t="shared" si="6"/>
        <v>253.12820512820514</v>
      </c>
      <c r="J46" s="44">
        <f t="shared" si="7"/>
        <v>263.67521367521368</v>
      </c>
      <c r="K46" s="44">
        <f t="shared" si="8"/>
        <v>266.81081081081084</v>
      </c>
      <c r="L46" s="44">
        <f t="shared" si="9"/>
        <v>267.38894907908991</v>
      </c>
      <c r="M46" s="46">
        <f t="shared" si="10"/>
        <v>282.54149971379508</v>
      </c>
      <c r="N46" s="43">
        <f t="shared" si="11"/>
        <v>423.96680022896396</v>
      </c>
      <c r="O46" s="46">
        <f t="shared" si="12"/>
        <v>565.28906697195191</v>
      </c>
      <c r="P46" s="43">
        <f t="shared" si="13"/>
        <v>401.22968580715064</v>
      </c>
      <c r="Q46" s="46">
        <f t="shared" si="14"/>
        <v>534.97291440953416</v>
      </c>
      <c r="R46" s="47">
        <f t="shared" si="15"/>
        <v>400.36216216216212</v>
      </c>
      <c r="S46" s="45">
        <f t="shared" si="16"/>
        <v>533.81621621621616</v>
      </c>
      <c r="T46" s="43">
        <f t="shared" si="17"/>
        <v>395.65705128205127</v>
      </c>
      <c r="U46" s="46">
        <f t="shared" si="18"/>
        <v>527.54273504273499</v>
      </c>
      <c r="V46" s="47">
        <f t="shared" si="19"/>
        <v>384.76363636363635</v>
      </c>
      <c r="W46" s="46">
        <f t="shared" si="20"/>
        <v>513.0181818181818</v>
      </c>
      <c r="X46" s="43">
        <f t="shared" si="21"/>
        <v>379.83076923076925</v>
      </c>
      <c r="Y46" s="46">
        <f t="shared" si="22"/>
        <v>506.44102564102565</v>
      </c>
      <c r="Z46" s="48">
        <f t="shared" si="23"/>
        <v>337.62735042735045</v>
      </c>
    </row>
    <row r="47" spans="1:26" s="2" customFormat="1" x14ac:dyDescent="0.35">
      <c r="A47" s="40">
        <v>41</v>
      </c>
      <c r="B47" s="41">
        <v>501900</v>
      </c>
      <c r="C47" s="42">
        <f t="shared" si="0"/>
        <v>41825</v>
      </c>
      <c r="D47" s="43">
        <f t="shared" si="1"/>
        <v>1922.9885057471265</v>
      </c>
      <c r="E47" s="44">
        <f t="shared" si="2"/>
        <v>1901.1363636363637</v>
      </c>
      <c r="F47" s="45">
        <f t="shared" si="3"/>
        <v>1748.780487804878</v>
      </c>
      <c r="G47" s="45">
        <f t="shared" si="4"/>
        <v>1608.6538461538462</v>
      </c>
      <c r="H47" s="45">
        <f t="shared" si="5"/>
        <v>1603.5143769968051</v>
      </c>
      <c r="I47" s="43">
        <f t="shared" si="6"/>
        <v>257.38461538461536</v>
      </c>
      <c r="J47" s="44">
        <f t="shared" si="7"/>
        <v>268.10897435897436</v>
      </c>
      <c r="K47" s="44">
        <f t="shared" si="8"/>
        <v>271.29729729729729</v>
      </c>
      <c r="L47" s="44">
        <f t="shared" si="9"/>
        <v>271.88515709642468</v>
      </c>
      <c r="M47" s="46">
        <f t="shared" si="10"/>
        <v>287.29250143102462</v>
      </c>
      <c r="N47" s="43">
        <f t="shared" si="11"/>
        <v>431.09330280480822</v>
      </c>
      <c r="O47" s="46">
        <f t="shared" si="12"/>
        <v>574.791070406411</v>
      </c>
      <c r="P47" s="43">
        <f t="shared" si="13"/>
        <v>407.97399783315279</v>
      </c>
      <c r="Q47" s="46">
        <f t="shared" si="14"/>
        <v>543.96533044420369</v>
      </c>
      <c r="R47" s="47">
        <f t="shared" si="15"/>
        <v>407.09189189189192</v>
      </c>
      <c r="S47" s="45">
        <f t="shared" si="16"/>
        <v>542.78918918918919</v>
      </c>
      <c r="T47" s="43">
        <f t="shared" si="17"/>
        <v>402.30769230769238</v>
      </c>
      <c r="U47" s="46">
        <f t="shared" si="18"/>
        <v>536.41025641025647</v>
      </c>
      <c r="V47" s="47">
        <f t="shared" si="19"/>
        <v>391.23116883116882</v>
      </c>
      <c r="W47" s="46">
        <f t="shared" si="20"/>
        <v>521.64155844155846</v>
      </c>
      <c r="X47" s="43">
        <f t="shared" si="21"/>
        <v>386.21538461538461</v>
      </c>
      <c r="Y47" s="46">
        <f t="shared" si="22"/>
        <v>514.95384615384614</v>
      </c>
      <c r="Z47" s="48">
        <f t="shared" si="23"/>
        <v>343.30256410256408</v>
      </c>
    </row>
    <row r="48" spans="1:26" s="2" customFormat="1" x14ac:dyDescent="0.35">
      <c r="A48" s="40">
        <v>42</v>
      </c>
      <c r="B48" s="41">
        <v>511200</v>
      </c>
      <c r="C48" s="42">
        <f t="shared" si="0"/>
        <v>42600</v>
      </c>
      <c r="D48" s="43">
        <f t="shared" si="1"/>
        <v>1958.6206896551723</v>
      </c>
      <c r="E48" s="44">
        <f t="shared" si="2"/>
        <v>1936.3636363636363</v>
      </c>
      <c r="F48" s="45">
        <f t="shared" si="3"/>
        <v>1781.1846689895469</v>
      </c>
      <c r="G48" s="45">
        <f t="shared" si="4"/>
        <v>1638.4615384615386</v>
      </c>
      <c r="H48" s="45">
        <f t="shared" si="5"/>
        <v>1633.2268370607028</v>
      </c>
      <c r="I48" s="43">
        <f t="shared" si="6"/>
        <v>262.15384615384613</v>
      </c>
      <c r="J48" s="44">
        <f t="shared" si="7"/>
        <v>273.07692307692309</v>
      </c>
      <c r="K48" s="44">
        <f t="shared" si="8"/>
        <v>276.32432432432432</v>
      </c>
      <c r="L48" s="44">
        <f t="shared" si="9"/>
        <v>276.92307692307691</v>
      </c>
      <c r="M48" s="46">
        <f t="shared" si="10"/>
        <v>292.61591299370349</v>
      </c>
      <c r="N48" s="43">
        <f t="shared" si="11"/>
        <v>439.07842014882658</v>
      </c>
      <c r="O48" s="46">
        <f t="shared" si="12"/>
        <v>585.43789353176874</v>
      </c>
      <c r="P48" s="43">
        <f t="shared" si="13"/>
        <v>415.53087757313108</v>
      </c>
      <c r="Q48" s="46">
        <f t="shared" si="14"/>
        <v>554.04117009750814</v>
      </c>
      <c r="R48" s="47">
        <f t="shared" si="15"/>
        <v>414.63243243243244</v>
      </c>
      <c r="S48" s="45">
        <f t="shared" si="16"/>
        <v>552.84324324324325</v>
      </c>
      <c r="T48" s="43">
        <f t="shared" si="17"/>
        <v>409.75961538461536</v>
      </c>
      <c r="U48" s="46">
        <f t="shared" si="18"/>
        <v>546.34615384615381</v>
      </c>
      <c r="V48" s="47">
        <f t="shared" si="19"/>
        <v>398.47792207792213</v>
      </c>
      <c r="W48" s="46">
        <f t="shared" si="20"/>
        <v>531.30389610389614</v>
      </c>
      <c r="X48" s="43">
        <f t="shared" si="21"/>
        <v>393.36923076923074</v>
      </c>
      <c r="Y48" s="46">
        <f t="shared" si="22"/>
        <v>524.49230769230769</v>
      </c>
      <c r="Z48" s="48">
        <f t="shared" si="23"/>
        <v>349.66153846153844</v>
      </c>
    </row>
    <row r="49" spans="1:26" s="2" customFormat="1" x14ac:dyDescent="0.35">
      <c r="A49" s="40">
        <v>43</v>
      </c>
      <c r="B49" s="41">
        <v>520700</v>
      </c>
      <c r="C49" s="42">
        <f t="shared" si="0"/>
        <v>43391.666666666664</v>
      </c>
      <c r="D49" s="43">
        <f t="shared" si="1"/>
        <v>1995.0191570881227</v>
      </c>
      <c r="E49" s="44">
        <f t="shared" si="2"/>
        <v>1972.3484848484848</v>
      </c>
      <c r="F49" s="45">
        <f t="shared" si="3"/>
        <v>1814.2857142857142</v>
      </c>
      <c r="G49" s="45">
        <f t="shared" si="4"/>
        <v>1668.9102564102564</v>
      </c>
      <c r="H49" s="45">
        <f t="shared" si="5"/>
        <v>1663.5782747603835</v>
      </c>
      <c r="I49" s="43">
        <f t="shared" si="6"/>
        <v>267.02564102564105</v>
      </c>
      <c r="J49" s="44">
        <f t="shared" si="7"/>
        <v>278.15170940170941</v>
      </c>
      <c r="K49" s="44">
        <f t="shared" si="8"/>
        <v>281.45945945945948</v>
      </c>
      <c r="L49" s="44">
        <f t="shared" si="9"/>
        <v>282.06933911159263</v>
      </c>
      <c r="M49" s="46">
        <f t="shared" si="10"/>
        <v>298.05380652547223</v>
      </c>
      <c r="N49" s="43">
        <f t="shared" si="11"/>
        <v>447.23526044647963</v>
      </c>
      <c r="O49" s="46">
        <f t="shared" si="12"/>
        <v>596.31368059530621</v>
      </c>
      <c r="P49" s="43">
        <f t="shared" si="13"/>
        <v>423.25027085590466</v>
      </c>
      <c r="Q49" s="46">
        <f t="shared" si="14"/>
        <v>564.33369447453958</v>
      </c>
      <c r="R49" s="47">
        <f t="shared" si="15"/>
        <v>422.33513513513515</v>
      </c>
      <c r="S49" s="45">
        <f t="shared" si="16"/>
        <v>563.11351351351357</v>
      </c>
      <c r="T49" s="43">
        <f t="shared" si="17"/>
        <v>417.3717948717948</v>
      </c>
      <c r="U49" s="46">
        <f t="shared" si="18"/>
        <v>556.49572649572644</v>
      </c>
      <c r="V49" s="47">
        <f t="shared" si="19"/>
        <v>405.88051948051952</v>
      </c>
      <c r="W49" s="46">
        <f t="shared" si="20"/>
        <v>541.17402597402599</v>
      </c>
      <c r="X49" s="43">
        <f t="shared" si="21"/>
        <v>400.67692307692306</v>
      </c>
      <c r="Y49" s="46">
        <f t="shared" si="22"/>
        <v>534.23589743589741</v>
      </c>
      <c r="Z49" s="48">
        <f t="shared" si="23"/>
        <v>356.15726495726494</v>
      </c>
    </row>
    <row r="50" spans="1:26" s="2" customFormat="1" x14ac:dyDescent="0.35">
      <c r="A50" s="40">
        <v>44</v>
      </c>
      <c r="B50" s="41">
        <v>529400</v>
      </c>
      <c r="C50" s="42">
        <f t="shared" si="0"/>
        <v>44116.666666666664</v>
      </c>
      <c r="D50" s="43">
        <f t="shared" si="1"/>
        <v>2028.352490421456</v>
      </c>
      <c r="E50" s="44">
        <f t="shared" si="2"/>
        <v>2005.3030303030303</v>
      </c>
      <c r="F50" s="45">
        <f t="shared" si="3"/>
        <v>1844.5993031358885</v>
      </c>
      <c r="G50" s="45">
        <f t="shared" si="4"/>
        <v>1696.7948717948718</v>
      </c>
      <c r="H50" s="45">
        <f t="shared" si="5"/>
        <v>1691.373801916933</v>
      </c>
      <c r="I50" s="43">
        <f t="shared" si="6"/>
        <v>271.4871794871795</v>
      </c>
      <c r="J50" s="44">
        <f t="shared" si="7"/>
        <v>282.79914529914532</v>
      </c>
      <c r="K50" s="44">
        <f t="shared" si="8"/>
        <v>286.16216216216219</v>
      </c>
      <c r="L50" s="44">
        <f t="shared" si="9"/>
        <v>286.78223185265438</v>
      </c>
      <c r="M50" s="46">
        <f t="shared" si="10"/>
        <v>303.0337721808815</v>
      </c>
      <c r="N50" s="43">
        <f t="shared" si="11"/>
        <v>454.7052089295936</v>
      </c>
      <c r="O50" s="46">
        <f t="shared" si="12"/>
        <v>606.27361190612476</v>
      </c>
      <c r="P50" s="43">
        <f t="shared" si="13"/>
        <v>430.31960996749729</v>
      </c>
      <c r="Q50" s="46">
        <f t="shared" si="14"/>
        <v>573.75947995666309</v>
      </c>
      <c r="R50" s="47">
        <f t="shared" si="15"/>
        <v>429.38918918918915</v>
      </c>
      <c r="S50" s="45">
        <f t="shared" si="16"/>
        <v>572.51891891891887</v>
      </c>
      <c r="T50" s="43">
        <f t="shared" si="17"/>
        <v>424.34294871794873</v>
      </c>
      <c r="U50" s="46">
        <f t="shared" si="18"/>
        <v>565.79059829059827</v>
      </c>
      <c r="V50" s="47">
        <f t="shared" si="19"/>
        <v>412.65974025974026</v>
      </c>
      <c r="W50" s="46">
        <f t="shared" si="20"/>
        <v>550.21298701298701</v>
      </c>
      <c r="X50" s="43">
        <f t="shared" si="21"/>
        <v>407.36923076923074</v>
      </c>
      <c r="Y50" s="46">
        <f t="shared" si="22"/>
        <v>543.15897435897432</v>
      </c>
      <c r="Z50" s="48">
        <f t="shared" si="23"/>
        <v>362.1059829059829</v>
      </c>
    </row>
    <row r="51" spans="1:26" s="2" customFormat="1" x14ac:dyDescent="0.35">
      <c r="A51" s="40">
        <v>45</v>
      </c>
      <c r="B51" s="41">
        <v>539700</v>
      </c>
      <c r="C51" s="42">
        <f t="shared" si="0"/>
        <v>44975</v>
      </c>
      <c r="D51" s="43">
        <f t="shared" si="1"/>
        <v>2067.8160919540228</v>
      </c>
      <c r="E51" s="44">
        <f t="shared" si="2"/>
        <v>2044.3181818181818</v>
      </c>
      <c r="F51" s="45">
        <f t="shared" si="3"/>
        <v>1880.4878048780488</v>
      </c>
      <c r="G51" s="45">
        <f t="shared" si="4"/>
        <v>1729.8076923076924</v>
      </c>
      <c r="H51" s="45">
        <f t="shared" si="5"/>
        <v>1724.2811501597444</v>
      </c>
      <c r="I51" s="43">
        <f t="shared" si="6"/>
        <v>276.76923076923077</v>
      </c>
      <c r="J51" s="44">
        <f t="shared" si="7"/>
        <v>288.30128205128204</v>
      </c>
      <c r="K51" s="44">
        <f t="shared" si="8"/>
        <v>291.72972972972974</v>
      </c>
      <c r="L51" s="44">
        <f t="shared" si="9"/>
        <v>292.36186348862407</v>
      </c>
      <c r="M51" s="46">
        <f t="shared" si="10"/>
        <v>308.92959358900976</v>
      </c>
      <c r="N51" s="43">
        <f t="shared" si="11"/>
        <v>463.54894104178595</v>
      </c>
      <c r="O51" s="46">
        <f t="shared" si="12"/>
        <v>618.06525472238127</v>
      </c>
      <c r="P51" s="43">
        <f t="shared" si="13"/>
        <v>438.68905742145176</v>
      </c>
      <c r="Q51" s="46">
        <f t="shared" si="14"/>
        <v>584.91874322860235</v>
      </c>
      <c r="R51" s="47">
        <f t="shared" si="15"/>
        <v>437.74054054054056</v>
      </c>
      <c r="S51" s="45">
        <f t="shared" si="16"/>
        <v>583.65405405405409</v>
      </c>
      <c r="T51" s="43">
        <f t="shared" si="17"/>
        <v>432.59615384615387</v>
      </c>
      <c r="U51" s="46">
        <f t="shared" si="18"/>
        <v>576.79487179487182</v>
      </c>
      <c r="V51" s="47">
        <f t="shared" si="19"/>
        <v>420.68571428571431</v>
      </c>
      <c r="W51" s="46">
        <f t="shared" si="20"/>
        <v>560.91428571428571</v>
      </c>
      <c r="X51" s="43">
        <f t="shared" si="21"/>
        <v>415.29230769230776</v>
      </c>
      <c r="Y51" s="46">
        <f t="shared" si="22"/>
        <v>553.72307692307697</v>
      </c>
      <c r="Z51" s="48">
        <f t="shared" si="23"/>
        <v>369.148717948718</v>
      </c>
    </row>
    <row r="52" spans="1:26" s="2" customFormat="1" x14ac:dyDescent="0.35">
      <c r="A52" s="40">
        <v>46</v>
      </c>
      <c r="B52" s="41">
        <v>550500</v>
      </c>
      <c r="C52" s="42">
        <f t="shared" si="0"/>
        <v>45875</v>
      </c>
      <c r="D52" s="43">
        <f t="shared" si="1"/>
        <v>2109.1954022988507</v>
      </c>
      <c r="E52" s="44">
        <f t="shared" si="2"/>
        <v>2085.2272727272725</v>
      </c>
      <c r="F52" s="45">
        <f t="shared" si="3"/>
        <v>1918.1184668989547</v>
      </c>
      <c r="G52" s="45">
        <f t="shared" si="4"/>
        <v>1764.4230769230769</v>
      </c>
      <c r="H52" s="45">
        <f t="shared" si="5"/>
        <v>1758.7859424920127</v>
      </c>
      <c r="I52" s="43">
        <f t="shared" si="6"/>
        <v>282.30769230769232</v>
      </c>
      <c r="J52" s="44">
        <f t="shared" si="7"/>
        <v>294.07051282051282</v>
      </c>
      <c r="K52" s="44">
        <f t="shared" si="8"/>
        <v>297.56756756756755</v>
      </c>
      <c r="L52" s="44">
        <f t="shared" si="9"/>
        <v>298.21235102925243</v>
      </c>
      <c r="M52" s="46">
        <f t="shared" si="10"/>
        <v>315.11161991986262</v>
      </c>
      <c r="N52" s="43">
        <f t="shared" si="11"/>
        <v>472.82198053806525</v>
      </c>
      <c r="O52" s="46">
        <f t="shared" si="12"/>
        <v>630.429307384087</v>
      </c>
      <c r="P52" s="43">
        <f t="shared" si="13"/>
        <v>447.46478873239437</v>
      </c>
      <c r="Q52" s="46">
        <f t="shared" si="14"/>
        <v>596.61971830985919</v>
      </c>
      <c r="R52" s="47">
        <f t="shared" si="15"/>
        <v>446.49729729729728</v>
      </c>
      <c r="S52" s="45">
        <f t="shared" si="16"/>
        <v>595.32972972972971</v>
      </c>
      <c r="T52" s="43">
        <f t="shared" si="17"/>
        <v>441.25</v>
      </c>
      <c r="U52" s="46">
        <f t="shared" si="18"/>
        <v>588.33333333333337</v>
      </c>
      <c r="V52" s="47">
        <f t="shared" si="19"/>
        <v>429.10129870129873</v>
      </c>
      <c r="W52" s="46">
        <f t="shared" si="20"/>
        <v>572.13506493506497</v>
      </c>
      <c r="X52" s="43">
        <f t="shared" si="21"/>
        <v>423.59999999999997</v>
      </c>
      <c r="Y52" s="46">
        <f t="shared" si="22"/>
        <v>564.79999999999995</v>
      </c>
      <c r="Z52" s="48">
        <f t="shared" si="23"/>
        <v>376.5333333333333</v>
      </c>
    </row>
    <row r="53" spans="1:26" s="2" customFormat="1" x14ac:dyDescent="0.35">
      <c r="A53" s="40">
        <v>47</v>
      </c>
      <c r="B53" s="41">
        <v>561200</v>
      </c>
      <c r="C53" s="42">
        <f t="shared" si="0"/>
        <v>46766.666666666664</v>
      </c>
      <c r="D53" s="43">
        <f t="shared" si="1"/>
        <v>2150.1915708812262</v>
      </c>
      <c r="E53" s="44">
        <f t="shared" si="2"/>
        <v>2125.757575757576</v>
      </c>
      <c r="F53" s="45">
        <f t="shared" si="3"/>
        <v>1955.4006968641115</v>
      </c>
      <c r="G53" s="45">
        <f t="shared" si="4"/>
        <v>1798.7179487179487</v>
      </c>
      <c r="H53" s="45">
        <f t="shared" si="5"/>
        <v>1792.9712460063897</v>
      </c>
      <c r="I53" s="43">
        <f t="shared" si="6"/>
        <v>287.79487179487177</v>
      </c>
      <c r="J53" s="44">
        <f t="shared" si="7"/>
        <v>299.78632478632477</v>
      </c>
      <c r="K53" s="44">
        <f t="shared" si="8"/>
        <v>303.35135135135135</v>
      </c>
      <c r="L53" s="44">
        <f t="shared" si="9"/>
        <v>304.00866738894911</v>
      </c>
      <c r="M53" s="46">
        <f t="shared" si="10"/>
        <v>321.23640526617055</v>
      </c>
      <c r="N53" s="43">
        <f t="shared" si="11"/>
        <v>482.00915855752726</v>
      </c>
      <c r="O53" s="46">
        <f t="shared" si="12"/>
        <v>642.67887807670297</v>
      </c>
      <c r="P53" s="43">
        <f t="shared" si="13"/>
        <v>456.15926327193932</v>
      </c>
      <c r="Q53" s="46">
        <f t="shared" si="14"/>
        <v>608.21235102925243</v>
      </c>
      <c r="R53" s="47">
        <f t="shared" si="15"/>
        <v>455.17297297297296</v>
      </c>
      <c r="S53" s="45">
        <f t="shared" si="16"/>
        <v>606.89729729729731</v>
      </c>
      <c r="T53" s="43">
        <f t="shared" si="17"/>
        <v>449.82371794871796</v>
      </c>
      <c r="U53" s="46">
        <f t="shared" si="18"/>
        <v>599.76495726495727</v>
      </c>
      <c r="V53" s="47">
        <f t="shared" si="19"/>
        <v>437.438961038961</v>
      </c>
      <c r="W53" s="46">
        <f t="shared" si="20"/>
        <v>583.25194805194803</v>
      </c>
      <c r="X53" s="43">
        <f t="shared" si="21"/>
        <v>431.83076923076919</v>
      </c>
      <c r="Y53" s="46">
        <f t="shared" si="22"/>
        <v>575.77435897435896</v>
      </c>
      <c r="Z53" s="48">
        <f t="shared" si="23"/>
        <v>383.84957264957262</v>
      </c>
    </row>
    <row r="54" spans="1:26" s="2" customFormat="1" x14ac:dyDescent="0.35">
      <c r="A54" s="40">
        <v>48</v>
      </c>
      <c r="B54" s="41">
        <v>572000</v>
      </c>
      <c r="C54" s="42">
        <f t="shared" si="0"/>
        <v>47666.666666666664</v>
      </c>
      <c r="D54" s="43">
        <f t="shared" si="1"/>
        <v>2191.5708812260536</v>
      </c>
      <c r="E54" s="44">
        <f t="shared" si="2"/>
        <v>2166.6666666666665</v>
      </c>
      <c r="F54" s="45">
        <f t="shared" si="3"/>
        <v>1993.0313588850174</v>
      </c>
      <c r="G54" s="45">
        <f t="shared" si="4"/>
        <v>1833.3333333333333</v>
      </c>
      <c r="H54" s="45">
        <f t="shared" si="5"/>
        <v>1827.4760383386581</v>
      </c>
      <c r="I54" s="43">
        <f t="shared" si="6"/>
        <v>293.33333333333331</v>
      </c>
      <c r="J54" s="44">
        <f t="shared" si="7"/>
        <v>305.55555555555554</v>
      </c>
      <c r="K54" s="44">
        <f t="shared" si="8"/>
        <v>309.18918918918916</v>
      </c>
      <c r="L54" s="44">
        <f t="shared" si="9"/>
        <v>309.85915492957747</v>
      </c>
      <c r="M54" s="46">
        <f t="shared" si="10"/>
        <v>327.41843159702347</v>
      </c>
      <c r="N54" s="43">
        <f t="shared" si="11"/>
        <v>491.2821980538065</v>
      </c>
      <c r="O54" s="46">
        <f t="shared" si="12"/>
        <v>655.0429307384087</v>
      </c>
      <c r="P54" s="43">
        <f t="shared" si="13"/>
        <v>464.93499458288187</v>
      </c>
      <c r="Q54" s="46">
        <f t="shared" si="14"/>
        <v>619.91332611050916</v>
      </c>
      <c r="R54" s="47">
        <f t="shared" si="15"/>
        <v>463.92972972972973</v>
      </c>
      <c r="S54" s="45">
        <f t="shared" si="16"/>
        <v>618.57297297297293</v>
      </c>
      <c r="T54" s="43">
        <f t="shared" si="17"/>
        <v>458.47756410256409</v>
      </c>
      <c r="U54" s="46">
        <f t="shared" si="18"/>
        <v>611.30341880341882</v>
      </c>
      <c r="V54" s="47">
        <f t="shared" si="19"/>
        <v>445.85454545454547</v>
      </c>
      <c r="W54" s="46">
        <f t="shared" si="20"/>
        <v>594.4727272727273</v>
      </c>
      <c r="X54" s="43">
        <f t="shared" si="21"/>
        <v>440.13846153846157</v>
      </c>
      <c r="Y54" s="46">
        <f t="shared" si="22"/>
        <v>586.85128205128206</v>
      </c>
      <c r="Z54" s="48">
        <f t="shared" si="23"/>
        <v>391.23418803418804</v>
      </c>
    </row>
    <row r="55" spans="1:26" s="2" customFormat="1" x14ac:dyDescent="0.35">
      <c r="A55" s="40">
        <v>49</v>
      </c>
      <c r="B55" s="41">
        <v>582400</v>
      </c>
      <c r="C55" s="42">
        <f t="shared" si="0"/>
        <v>48533.333333333336</v>
      </c>
      <c r="D55" s="43">
        <f t="shared" si="1"/>
        <v>2231.4176245210729</v>
      </c>
      <c r="E55" s="44">
        <f t="shared" si="2"/>
        <v>2206.060606060606</v>
      </c>
      <c r="F55" s="45">
        <f t="shared" si="3"/>
        <v>2029.2682926829268</v>
      </c>
      <c r="G55" s="45">
        <f t="shared" si="4"/>
        <v>1866.6666666666667</v>
      </c>
      <c r="H55" s="45">
        <f t="shared" si="5"/>
        <v>1860.7028753993611</v>
      </c>
      <c r="I55" s="43">
        <f t="shared" si="6"/>
        <v>298.66666666666669</v>
      </c>
      <c r="J55" s="44">
        <f t="shared" si="7"/>
        <v>311.11111111111109</v>
      </c>
      <c r="K55" s="44">
        <f t="shared" si="8"/>
        <v>314.81081081081084</v>
      </c>
      <c r="L55" s="44">
        <f t="shared" si="9"/>
        <v>315.49295774647885</v>
      </c>
      <c r="M55" s="46">
        <f t="shared" si="10"/>
        <v>333.3714939896966</v>
      </c>
      <c r="N55" s="43">
        <f t="shared" si="11"/>
        <v>500.21179164281625</v>
      </c>
      <c r="O55" s="46">
        <f t="shared" si="12"/>
        <v>666.94905552375496</v>
      </c>
      <c r="P55" s="43">
        <f t="shared" si="13"/>
        <v>473.385698808234</v>
      </c>
      <c r="Q55" s="46">
        <f t="shared" si="14"/>
        <v>631.18093174431203</v>
      </c>
      <c r="R55" s="47">
        <f t="shared" si="15"/>
        <v>472.36216216216212</v>
      </c>
      <c r="S55" s="45">
        <f t="shared" si="16"/>
        <v>629.81621621621616</v>
      </c>
      <c r="T55" s="43">
        <f t="shared" si="17"/>
        <v>466.81089743589746</v>
      </c>
      <c r="U55" s="46">
        <f t="shared" si="18"/>
        <v>622.41452991452991</v>
      </c>
      <c r="V55" s="47">
        <f t="shared" si="19"/>
        <v>453.95844155844156</v>
      </c>
      <c r="W55" s="46">
        <f t="shared" si="20"/>
        <v>605.27792207792209</v>
      </c>
      <c r="X55" s="43">
        <f t="shared" si="21"/>
        <v>448.13846153846151</v>
      </c>
      <c r="Y55" s="46">
        <f t="shared" si="22"/>
        <v>597.51794871794868</v>
      </c>
      <c r="Z55" s="48">
        <f t="shared" si="23"/>
        <v>398.34529914529912</v>
      </c>
    </row>
    <row r="56" spans="1:26" s="2" customFormat="1" x14ac:dyDescent="0.35">
      <c r="A56" s="40">
        <v>50</v>
      </c>
      <c r="B56" s="41">
        <v>593500</v>
      </c>
      <c r="C56" s="42">
        <f t="shared" si="0"/>
        <v>49458.333333333336</v>
      </c>
      <c r="D56" s="43">
        <f t="shared" si="1"/>
        <v>2273.9463601532566</v>
      </c>
      <c r="E56" s="44">
        <f t="shared" si="2"/>
        <v>2248.1060606060605</v>
      </c>
      <c r="F56" s="45">
        <f t="shared" si="3"/>
        <v>2067.9442508710799</v>
      </c>
      <c r="G56" s="45">
        <f t="shared" si="4"/>
        <v>1902.2435897435898</v>
      </c>
      <c r="H56" s="45">
        <f t="shared" si="5"/>
        <v>1896.1661341853035</v>
      </c>
      <c r="I56" s="43">
        <f t="shared" si="6"/>
        <v>304.35897435897436</v>
      </c>
      <c r="J56" s="44">
        <f t="shared" si="7"/>
        <v>317.04059829059827</v>
      </c>
      <c r="K56" s="44">
        <f t="shared" si="8"/>
        <v>320.81081081081084</v>
      </c>
      <c r="L56" s="44">
        <f t="shared" si="9"/>
        <v>321.50595882990251</v>
      </c>
      <c r="M56" s="46">
        <f t="shared" si="10"/>
        <v>339.72524327418432</v>
      </c>
      <c r="N56" s="43">
        <f t="shared" si="11"/>
        <v>509.7424155695478</v>
      </c>
      <c r="O56" s="46">
        <f t="shared" si="12"/>
        <v>679.6565540927304</v>
      </c>
      <c r="P56" s="43">
        <f t="shared" si="13"/>
        <v>482.40520043336943</v>
      </c>
      <c r="Q56" s="46">
        <f t="shared" si="14"/>
        <v>643.20693391115924</v>
      </c>
      <c r="R56" s="47">
        <f t="shared" si="15"/>
        <v>481.36216216216212</v>
      </c>
      <c r="S56" s="45">
        <f t="shared" si="16"/>
        <v>641.81621621621616</v>
      </c>
      <c r="T56" s="43">
        <f t="shared" si="17"/>
        <v>475.70512820512818</v>
      </c>
      <c r="U56" s="46">
        <f t="shared" si="18"/>
        <v>634.27350427350427</v>
      </c>
      <c r="V56" s="47">
        <f t="shared" si="19"/>
        <v>462.60779220779222</v>
      </c>
      <c r="W56" s="46">
        <f t="shared" si="20"/>
        <v>616.81038961038962</v>
      </c>
      <c r="X56" s="43">
        <f t="shared" si="21"/>
        <v>456.67692307692312</v>
      </c>
      <c r="Y56" s="46">
        <f t="shared" si="22"/>
        <v>608.90256410256416</v>
      </c>
      <c r="Z56" s="48">
        <f t="shared" si="23"/>
        <v>405.93504273504277</v>
      </c>
    </row>
    <row r="57" spans="1:26" s="2" customFormat="1" x14ac:dyDescent="0.35">
      <c r="A57" s="40">
        <v>51</v>
      </c>
      <c r="B57" s="41">
        <v>604300</v>
      </c>
      <c r="C57" s="42">
        <f t="shared" si="0"/>
        <v>50358.333333333336</v>
      </c>
      <c r="D57" s="43">
        <f t="shared" si="1"/>
        <v>2315.3256704980845</v>
      </c>
      <c r="E57" s="44">
        <f t="shared" si="2"/>
        <v>2289.0151515151515</v>
      </c>
      <c r="F57" s="45">
        <f t="shared" si="3"/>
        <v>2105.5749128919861</v>
      </c>
      <c r="G57" s="45">
        <f t="shared" si="4"/>
        <v>1936.8589743589744</v>
      </c>
      <c r="H57" s="45">
        <f t="shared" si="5"/>
        <v>1930.6709265175718</v>
      </c>
      <c r="I57" s="43">
        <f t="shared" si="6"/>
        <v>309.89743589743591</v>
      </c>
      <c r="J57" s="44">
        <f t="shared" si="7"/>
        <v>322.80982905982904</v>
      </c>
      <c r="K57" s="44">
        <f t="shared" si="8"/>
        <v>326.64864864864865</v>
      </c>
      <c r="L57" s="44">
        <f t="shared" si="9"/>
        <v>327.35644637053088</v>
      </c>
      <c r="M57" s="46">
        <f t="shared" si="10"/>
        <v>345.90726960503719</v>
      </c>
      <c r="N57" s="43">
        <f t="shared" si="11"/>
        <v>519.01545506582715</v>
      </c>
      <c r="O57" s="46">
        <f t="shared" si="12"/>
        <v>692.02060675443613</v>
      </c>
      <c r="P57" s="43">
        <f t="shared" si="13"/>
        <v>491.18093174431203</v>
      </c>
      <c r="Q57" s="46">
        <f t="shared" si="14"/>
        <v>654.90790899241608</v>
      </c>
      <c r="R57" s="47">
        <f t="shared" si="15"/>
        <v>490.11891891891889</v>
      </c>
      <c r="S57" s="45">
        <f t="shared" si="16"/>
        <v>653.4918918918919</v>
      </c>
      <c r="T57" s="43">
        <f t="shared" si="17"/>
        <v>484.35897435897436</v>
      </c>
      <c r="U57" s="46">
        <f t="shared" si="18"/>
        <v>645.81196581196582</v>
      </c>
      <c r="V57" s="47">
        <f t="shared" si="19"/>
        <v>471.02337662337663</v>
      </c>
      <c r="W57" s="46">
        <f t="shared" si="20"/>
        <v>628.03116883116888</v>
      </c>
      <c r="X57" s="43">
        <f t="shared" si="21"/>
        <v>464.98461538461538</v>
      </c>
      <c r="Y57" s="46">
        <f t="shared" si="22"/>
        <v>619.97948717948714</v>
      </c>
      <c r="Z57" s="48">
        <f t="shared" si="23"/>
        <v>413.31965811965807</v>
      </c>
    </row>
    <row r="58" spans="1:26" s="2" customFormat="1" x14ac:dyDescent="0.35">
      <c r="A58" s="40">
        <v>52</v>
      </c>
      <c r="B58" s="41">
        <v>615000</v>
      </c>
      <c r="C58" s="42">
        <f>B58/12</f>
        <v>51250</v>
      </c>
      <c r="D58" s="43">
        <f t="shared" si="1"/>
        <v>2356.32183908046</v>
      </c>
      <c r="E58" s="44">
        <f t="shared" si="2"/>
        <v>2329.5454545454545</v>
      </c>
      <c r="F58" s="45">
        <f t="shared" si="3"/>
        <v>2142.8571428571427</v>
      </c>
      <c r="G58" s="45">
        <f t="shared" si="4"/>
        <v>1971.1538461538462</v>
      </c>
      <c r="H58" s="45">
        <f t="shared" si="5"/>
        <v>1964.8562300319488</v>
      </c>
      <c r="I58" s="43">
        <f t="shared" si="6"/>
        <v>315.38461538461536</v>
      </c>
      <c r="J58" s="44">
        <f t="shared" si="7"/>
        <v>328.52564102564105</v>
      </c>
      <c r="K58" s="44">
        <f t="shared" si="8"/>
        <v>332.43243243243245</v>
      </c>
      <c r="L58" s="44">
        <f t="shared" si="9"/>
        <v>333.15276273022749</v>
      </c>
      <c r="M58" s="46">
        <f t="shared" si="10"/>
        <v>352.03205495134517</v>
      </c>
      <c r="N58" s="43">
        <f t="shared" si="11"/>
        <v>528.20263308528911</v>
      </c>
      <c r="O58" s="46">
        <f t="shared" si="12"/>
        <v>704.27017744705211</v>
      </c>
      <c r="P58" s="43">
        <f t="shared" si="13"/>
        <v>499.87540628385699</v>
      </c>
      <c r="Q58" s="46">
        <f t="shared" si="14"/>
        <v>666.50054171180932</v>
      </c>
      <c r="R58" s="47">
        <f t="shared" si="15"/>
        <v>498.79459459459463</v>
      </c>
      <c r="S58" s="45">
        <f t="shared" si="16"/>
        <v>665.0594594594595</v>
      </c>
      <c r="T58" s="43">
        <f t="shared" si="17"/>
        <v>492.93269230769226</v>
      </c>
      <c r="U58" s="46">
        <f t="shared" si="18"/>
        <v>657.24358974358972</v>
      </c>
      <c r="V58" s="47">
        <f t="shared" si="19"/>
        <v>479.36103896103896</v>
      </c>
      <c r="W58" s="46">
        <f t="shared" si="20"/>
        <v>639.14805194805194</v>
      </c>
      <c r="X58" s="43">
        <f t="shared" si="21"/>
        <v>473.21538461538461</v>
      </c>
      <c r="Y58" s="46">
        <f t="shared" si="22"/>
        <v>630.95384615384614</v>
      </c>
      <c r="Z58" s="48">
        <f t="shared" si="23"/>
        <v>420.63589743589745</v>
      </c>
    </row>
    <row r="59" spans="1:26" s="2" customFormat="1" x14ac:dyDescent="0.35">
      <c r="A59" s="40">
        <v>53</v>
      </c>
      <c r="B59" s="41">
        <v>627000</v>
      </c>
      <c r="C59" s="42">
        <f t="shared" si="0"/>
        <v>52250</v>
      </c>
      <c r="D59" s="43">
        <f t="shared" si="1"/>
        <v>2402.2988505747126</v>
      </c>
      <c r="E59" s="44">
        <f t="shared" si="2"/>
        <v>2375</v>
      </c>
      <c r="F59" s="45">
        <f t="shared" si="3"/>
        <v>2184.6689895470381</v>
      </c>
      <c r="G59" s="45">
        <f t="shared" si="4"/>
        <v>2009.6153846153845</v>
      </c>
      <c r="H59" s="45">
        <f t="shared" si="5"/>
        <v>2003.1948881789137</v>
      </c>
      <c r="I59" s="43">
        <f t="shared" si="6"/>
        <v>321.53846153846155</v>
      </c>
      <c r="J59" s="44">
        <f t="shared" si="7"/>
        <v>334.93589743589746</v>
      </c>
      <c r="K59" s="44">
        <f t="shared" si="8"/>
        <v>338.91891891891891</v>
      </c>
      <c r="L59" s="44">
        <f t="shared" si="9"/>
        <v>339.65330444203681</v>
      </c>
      <c r="M59" s="46">
        <f t="shared" si="10"/>
        <v>358.90097309673729</v>
      </c>
      <c r="N59" s="43">
        <f t="shared" si="11"/>
        <v>538.50601030337725</v>
      </c>
      <c r="O59" s="46">
        <f t="shared" si="12"/>
        <v>718.00801373783634</v>
      </c>
      <c r="P59" s="43">
        <f t="shared" si="13"/>
        <v>509.62621885157097</v>
      </c>
      <c r="Q59" s="46">
        <f t="shared" si="14"/>
        <v>679.50162513542796</v>
      </c>
      <c r="R59" s="47">
        <f t="shared" si="15"/>
        <v>508.52432432432431</v>
      </c>
      <c r="S59" s="45">
        <f t="shared" si="16"/>
        <v>678.03243243243242</v>
      </c>
      <c r="T59" s="43">
        <f t="shared" si="17"/>
        <v>502.54807692307691</v>
      </c>
      <c r="U59" s="46">
        <f t="shared" si="18"/>
        <v>670.06410256410254</v>
      </c>
      <c r="V59" s="47">
        <f t="shared" si="19"/>
        <v>488.71168831168831</v>
      </c>
      <c r="W59" s="46">
        <f t="shared" si="20"/>
        <v>651.61558441558441</v>
      </c>
      <c r="X59" s="43">
        <f t="shared" si="21"/>
        <v>482.44615384615383</v>
      </c>
      <c r="Y59" s="46">
        <f t="shared" si="22"/>
        <v>643.26153846153841</v>
      </c>
      <c r="Z59" s="48">
        <f t="shared" si="23"/>
        <v>428.84102564102562</v>
      </c>
    </row>
    <row r="60" spans="1:26" s="50" customFormat="1" ht="13" x14ac:dyDescent="0.3">
      <c r="A60" s="40">
        <v>54</v>
      </c>
      <c r="B60" s="41">
        <v>639200</v>
      </c>
      <c r="C60" s="42">
        <f t="shared" si="0"/>
        <v>53266.666666666664</v>
      </c>
      <c r="D60" s="43">
        <f t="shared" si="1"/>
        <v>2449.0421455938699</v>
      </c>
      <c r="E60" s="44">
        <f t="shared" si="2"/>
        <v>2421.212121212121</v>
      </c>
      <c r="F60" s="45">
        <f t="shared" si="3"/>
        <v>2227.1777003484322</v>
      </c>
      <c r="G60" s="45">
        <f t="shared" si="4"/>
        <v>2048.7179487179487</v>
      </c>
      <c r="H60" s="45">
        <f t="shared" si="5"/>
        <v>2042.1725239616615</v>
      </c>
      <c r="I60" s="43">
        <f t="shared" si="6"/>
        <v>327.79487179487177</v>
      </c>
      <c r="J60" s="44">
        <f t="shared" si="7"/>
        <v>341.45299145299145</v>
      </c>
      <c r="K60" s="44">
        <f t="shared" si="8"/>
        <v>345.51351351351349</v>
      </c>
      <c r="L60" s="44">
        <f t="shared" si="9"/>
        <v>346.26218851570962</v>
      </c>
      <c r="M60" s="46">
        <f t="shared" si="10"/>
        <v>365.88437321121921</v>
      </c>
      <c r="N60" s="43">
        <f t="shared" si="11"/>
        <v>548.98111047510019</v>
      </c>
      <c r="O60" s="46">
        <f t="shared" si="12"/>
        <v>731.97481396680018</v>
      </c>
      <c r="P60" s="43">
        <f t="shared" si="13"/>
        <v>519.53954496208019</v>
      </c>
      <c r="Q60" s="46">
        <f t="shared" si="14"/>
        <v>692.71939328277358</v>
      </c>
      <c r="R60" s="47">
        <f t="shared" si="15"/>
        <v>518.41621621621618</v>
      </c>
      <c r="S60" s="45">
        <f t="shared" si="16"/>
        <v>691.22162162162158</v>
      </c>
      <c r="T60" s="43">
        <f t="shared" si="17"/>
        <v>512.32371794871801</v>
      </c>
      <c r="U60" s="46">
        <f t="shared" si="18"/>
        <v>683.09829059829065</v>
      </c>
      <c r="V60" s="47">
        <f t="shared" si="19"/>
        <v>498.21818181818179</v>
      </c>
      <c r="W60" s="46">
        <f t="shared" si="20"/>
        <v>664.29090909090905</v>
      </c>
      <c r="X60" s="43">
        <f t="shared" si="21"/>
        <v>491.83076923076919</v>
      </c>
      <c r="Y60" s="46">
        <f t="shared" si="22"/>
        <v>655.77435897435896</v>
      </c>
      <c r="Z60" s="48">
        <f t="shared" si="23"/>
        <v>437.18290598290599</v>
      </c>
    </row>
    <row r="61" spans="1:26" s="2" customFormat="1" x14ac:dyDescent="0.35">
      <c r="A61" s="40">
        <v>55</v>
      </c>
      <c r="B61" s="41">
        <v>654000</v>
      </c>
      <c r="C61" s="42">
        <f t="shared" si="0"/>
        <v>54500</v>
      </c>
      <c r="D61" s="43">
        <f t="shared" si="1"/>
        <v>2505.7471264367814</v>
      </c>
      <c r="E61" s="44">
        <f t="shared" si="2"/>
        <v>2477.2727272727275</v>
      </c>
      <c r="F61" s="45">
        <f t="shared" si="3"/>
        <v>2278.745644599303</v>
      </c>
      <c r="G61" s="45">
        <f t="shared" si="4"/>
        <v>2096.1538461538462</v>
      </c>
      <c r="H61" s="45">
        <f t="shared" si="5"/>
        <v>2089.4568690095848</v>
      </c>
      <c r="I61" s="43">
        <f t="shared" si="6"/>
        <v>335.38461538461536</v>
      </c>
      <c r="J61" s="44">
        <f t="shared" si="7"/>
        <v>349.35897435897436</v>
      </c>
      <c r="K61" s="44">
        <f t="shared" si="8"/>
        <v>353.51351351351349</v>
      </c>
      <c r="L61" s="44">
        <f t="shared" si="9"/>
        <v>354.27952329360778</v>
      </c>
      <c r="M61" s="46">
        <f t="shared" si="10"/>
        <v>374.35603892386951</v>
      </c>
      <c r="N61" s="43">
        <f t="shared" si="11"/>
        <v>561.68860904407552</v>
      </c>
      <c r="O61" s="46">
        <f t="shared" si="12"/>
        <v>748.91814539210077</v>
      </c>
      <c r="P61" s="43">
        <f t="shared" si="13"/>
        <v>531.56554712892739</v>
      </c>
      <c r="Q61" s="46">
        <f t="shared" si="14"/>
        <v>708.75406283856989</v>
      </c>
      <c r="R61" s="47">
        <f t="shared" si="15"/>
        <v>530.41621621621618</v>
      </c>
      <c r="S61" s="45">
        <f t="shared" si="16"/>
        <v>707.22162162162158</v>
      </c>
      <c r="T61" s="43">
        <f t="shared" si="17"/>
        <v>524.18269230769238</v>
      </c>
      <c r="U61" s="46">
        <f t="shared" si="18"/>
        <v>698.91025641025647</v>
      </c>
      <c r="V61" s="47">
        <f t="shared" si="19"/>
        <v>509.75064935064938</v>
      </c>
      <c r="W61" s="46">
        <f t="shared" si="20"/>
        <v>679.66753246753251</v>
      </c>
      <c r="X61" s="43">
        <f t="shared" si="21"/>
        <v>503.21538461538461</v>
      </c>
      <c r="Y61" s="46">
        <f t="shared" si="22"/>
        <v>670.95384615384614</v>
      </c>
      <c r="Z61" s="48">
        <f t="shared" si="23"/>
        <v>447.30256410256408</v>
      </c>
    </row>
    <row r="62" spans="1:26" s="2" customFormat="1" x14ac:dyDescent="0.35">
      <c r="A62" s="40">
        <v>56</v>
      </c>
      <c r="B62" s="41">
        <v>668900</v>
      </c>
      <c r="C62" s="42">
        <f t="shared" si="0"/>
        <v>55741.666666666664</v>
      </c>
      <c r="D62" s="43">
        <f t="shared" si="1"/>
        <v>2562.8352490421457</v>
      </c>
      <c r="E62" s="44">
        <f t="shared" si="2"/>
        <v>2533.712121212121</v>
      </c>
      <c r="F62" s="45">
        <f t="shared" si="3"/>
        <v>2330.6620209059233</v>
      </c>
      <c r="G62" s="45">
        <f t="shared" si="4"/>
        <v>2143.9102564102564</v>
      </c>
      <c r="H62" s="45">
        <f t="shared" si="5"/>
        <v>2137.0607028753993</v>
      </c>
      <c r="I62" s="43">
        <f t="shared" si="6"/>
        <v>343.02564102564105</v>
      </c>
      <c r="J62" s="44">
        <f t="shared" si="7"/>
        <v>357.3183760683761</v>
      </c>
      <c r="K62" s="44">
        <f t="shared" si="8"/>
        <v>361.56756756756755</v>
      </c>
      <c r="L62" s="44">
        <f t="shared" si="9"/>
        <v>362.35102925243768</v>
      </c>
      <c r="M62" s="46">
        <f t="shared" si="10"/>
        <v>382.88494562106467</v>
      </c>
      <c r="N62" s="43">
        <f t="shared" si="11"/>
        <v>574.48196908986836</v>
      </c>
      <c r="O62" s="46">
        <f t="shared" si="12"/>
        <v>765.97595878649111</v>
      </c>
      <c r="P62" s="43">
        <f t="shared" si="13"/>
        <v>543.67280606717225</v>
      </c>
      <c r="Q62" s="46">
        <f t="shared" si="14"/>
        <v>724.8970747562297</v>
      </c>
      <c r="R62" s="47">
        <f t="shared" si="15"/>
        <v>542.49729729729734</v>
      </c>
      <c r="S62" s="45">
        <f t="shared" si="16"/>
        <v>723.32972972972971</v>
      </c>
      <c r="T62" s="43">
        <f t="shared" si="17"/>
        <v>536.12179487179492</v>
      </c>
      <c r="U62" s="46">
        <f t="shared" si="18"/>
        <v>714.82905982905982</v>
      </c>
      <c r="V62" s="47">
        <f t="shared" si="19"/>
        <v>521.36103896103896</v>
      </c>
      <c r="W62" s="46">
        <f t="shared" si="20"/>
        <v>695.14805194805194</v>
      </c>
      <c r="X62" s="43">
        <f t="shared" si="21"/>
        <v>514.676923076923</v>
      </c>
      <c r="Y62" s="46">
        <f t="shared" si="22"/>
        <v>686.23589743589741</v>
      </c>
      <c r="Z62" s="48">
        <f t="shared" si="23"/>
        <v>457.49059829059826</v>
      </c>
    </row>
    <row r="63" spans="1:26" s="2" customFormat="1" x14ac:dyDescent="0.35">
      <c r="A63" s="40">
        <v>57</v>
      </c>
      <c r="B63" s="41">
        <v>681600</v>
      </c>
      <c r="C63" s="42">
        <f t="shared" si="0"/>
        <v>56800</v>
      </c>
      <c r="D63" s="43">
        <f t="shared" si="1"/>
        <v>2611.4942528735633</v>
      </c>
      <c r="E63" s="44">
        <f t="shared" si="2"/>
        <v>2581.818181818182</v>
      </c>
      <c r="F63" s="45">
        <f t="shared" si="3"/>
        <v>2374.9128919860627</v>
      </c>
      <c r="G63" s="45">
        <f t="shared" si="4"/>
        <v>2184.6153846153848</v>
      </c>
      <c r="H63" s="45">
        <f t="shared" si="5"/>
        <v>2177.635782747604</v>
      </c>
      <c r="I63" s="43">
        <f t="shared" si="6"/>
        <v>349.53846153846155</v>
      </c>
      <c r="J63" s="44">
        <f t="shared" si="7"/>
        <v>364.10256410256409</v>
      </c>
      <c r="K63" s="44">
        <f t="shared" si="8"/>
        <v>368.43243243243245</v>
      </c>
      <c r="L63" s="44">
        <f t="shared" si="9"/>
        <v>369.23076923076923</v>
      </c>
      <c r="M63" s="46">
        <f t="shared" si="10"/>
        <v>390.15455065827132</v>
      </c>
      <c r="N63" s="43">
        <f t="shared" si="11"/>
        <v>585.3863766456783</v>
      </c>
      <c r="O63" s="46">
        <f t="shared" si="12"/>
        <v>780.5151688609044</v>
      </c>
      <c r="P63" s="43">
        <f t="shared" si="13"/>
        <v>553.99241603466953</v>
      </c>
      <c r="Q63" s="46">
        <f t="shared" si="14"/>
        <v>738.65655471289278</v>
      </c>
      <c r="R63" s="47">
        <f t="shared" si="15"/>
        <v>552.79459459459463</v>
      </c>
      <c r="S63" s="45">
        <f t="shared" si="16"/>
        <v>737.0594594594595</v>
      </c>
      <c r="T63" s="43">
        <f t="shared" si="17"/>
        <v>546.29807692307691</v>
      </c>
      <c r="U63" s="46">
        <f t="shared" si="18"/>
        <v>728.39743589743591</v>
      </c>
      <c r="V63" s="47">
        <f>($B63+180)/1925*1.5</f>
        <v>531.25714285714287</v>
      </c>
      <c r="W63" s="46">
        <f>($B63+180)/1925*2</f>
        <v>708.34285714285716</v>
      </c>
      <c r="X63" s="43">
        <f t="shared" si="21"/>
        <v>524.44615384615383</v>
      </c>
      <c r="Y63" s="46">
        <f t="shared" si="22"/>
        <v>699.26153846153841</v>
      </c>
      <c r="Z63" s="48">
        <f t="shared" si="23"/>
        <v>466.17435897435894</v>
      </c>
    </row>
    <row r="64" spans="1:26" s="2" customFormat="1" x14ac:dyDescent="0.35">
      <c r="A64" s="40">
        <v>58</v>
      </c>
      <c r="B64" s="41">
        <v>695000</v>
      </c>
      <c r="C64" s="42">
        <f t="shared" si="0"/>
        <v>57916.666666666664</v>
      </c>
      <c r="D64" s="43">
        <f t="shared" si="1"/>
        <v>2662.8352490421457</v>
      </c>
      <c r="E64" s="44">
        <f t="shared" si="2"/>
        <v>2632.5757575757575</v>
      </c>
      <c r="F64" s="45">
        <f t="shared" si="3"/>
        <v>2421.6027874564461</v>
      </c>
      <c r="G64" s="45">
        <f t="shared" si="4"/>
        <v>2227.5641025641025</v>
      </c>
      <c r="H64" s="45">
        <f t="shared" si="5"/>
        <v>2220.447284345048</v>
      </c>
      <c r="I64" s="43">
        <f t="shared" si="6"/>
        <v>356.41025641025641</v>
      </c>
      <c r="J64" s="44">
        <f t="shared" si="7"/>
        <v>371.26068376068378</v>
      </c>
      <c r="K64" s="44">
        <f t="shared" si="8"/>
        <v>375.67567567567568</v>
      </c>
      <c r="L64" s="44">
        <f t="shared" si="9"/>
        <v>376.48970747562299</v>
      </c>
      <c r="M64" s="46">
        <f t="shared" si="10"/>
        <v>397.82484258729249</v>
      </c>
      <c r="N64" s="43">
        <f t="shared" si="11"/>
        <v>596.89181453921003</v>
      </c>
      <c r="O64" s="46">
        <f t="shared" si="12"/>
        <v>795.85575271894675</v>
      </c>
      <c r="P64" s="43">
        <f t="shared" si="13"/>
        <v>564.88082340195012</v>
      </c>
      <c r="Q64" s="46">
        <f t="shared" si="14"/>
        <v>753.1744312026002</v>
      </c>
      <c r="R64" s="47">
        <f t="shared" si="15"/>
        <v>563.65945945945941</v>
      </c>
      <c r="S64" s="45">
        <f t="shared" si="16"/>
        <v>751.54594594594596</v>
      </c>
      <c r="T64" s="43">
        <f t="shared" si="17"/>
        <v>557.03525641025635</v>
      </c>
      <c r="U64" s="46">
        <f t="shared" si="18"/>
        <v>742.71367521367517</v>
      </c>
      <c r="V64" s="47">
        <f t="shared" si="19"/>
        <v>541.69870129870128</v>
      </c>
      <c r="W64" s="46">
        <f t="shared" si="20"/>
        <v>722.26493506493512</v>
      </c>
      <c r="X64" s="43">
        <f t="shared" si="21"/>
        <v>534.75384615384621</v>
      </c>
      <c r="Y64" s="46">
        <f t="shared" si="22"/>
        <v>713.00512820512824</v>
      </c>
      <c r="Z64" s="48">
        <f t="shared" si="23"/>
        <v>475.33675213675218</v>
      </c>
    </row>
    <row r="65" spans="1:26" s="2" customFormat="1" x14ac:dyDescent="0.35">
      <c r="A65" s="40">
        <v>59</v>
      </c>
      <c r="B65" s="41">
        <v>708600</v>
      </c>
      <c r="C65" s="42">
        <f t="shared" si="0"/>
        <v>59050</v>
      </c>
      <c r="D65" s="43">
        <f t="shared" si="1"/>
        <v>2714.9425287356321</v>
      </c>
      <c r="E65" s="44">
        <f t="shared" si="2"/>
        <v>2684.090909090909</v>
      </c>
      <c r="F65" s="45">
        <f t="shared" si="3"/>
        <v>2468.9895470383276</v>
      </c>
      <c r="G65" s="45">
        <f t="shared" si="4"/>
        <v>2271.1538461538462</v>
      </c>
      <c r="H65" s="45">
        <f t="shared" si="5"/>
        <v>2263.8977635782749</v>
      </c>
      <c r="I65" s="43">
        <f t="shared" si="6"/>
        <v>363.38461538461536</v>
      </c>
      <c r="J65" s="44">
        <f t="shared" si="7"/>
        <v>378.52564102564105</v>
      </c>
      <c r="K65" s="44">
        <f t="shared" si="8"/>
        <v>383.02702702702703</v>
      </c>
      <c r="L65" s="44">
        <f t="shared" si="9"/>
        <v>383.85698808234019</v>
      </c>
      <c r="M65" s="46">
        <f t="shared" si="10"/>
        <v>405.60961648540354</v>
      </c>
      <c r="N65" s="43">
        <f t="shared" si="11"/>
        <v>608.56897538637668</v>
      </c>
      <c r="O65" s="46">
        <f t="shared" si="12"/>
        <v>811.42530051516883</v>
      </c>
      <c r="P65" s="43">
        <f t="shared" si="13"/>
        <v>575.93174431202601</v>
      </c>
      <c r="Q65" s="46">
        <f t="shared" si="14"/>
        <v>767.90899241603472</v>
      </c>
      <c r="R65" s="47">
        <f t="shared" si="15"/>
        <v>574.6864864864865</v>
      </c>
      <c r="S65" s="45">
        <f t="shared" si="16"/>
        <v>766.24864864864867</v>
      </c>
      <c r="T65" s="43">
        <f t="shared" si="17"/>
        <v>567.93269230769226</v>
      </c>
      <c r="U65" s="46">
        <f t="shared" si="18"/>
        <v>757.24358974358972</v>
      </c>
      <c r="V65" s="47">
        <f t="shared" si="19"/>
        <v>552.29610389610389</v>
      </c>
      <c r="W65" s="46">
        <f t="shared" si="20"/>
        <v>736.39480519480514</v>
      </c>
      <c r="X65" s="43">
        <f t="shared" si="21"/>
        <v>545.21538461538466</v>
      </c>
      <c r="Y65" s="46">
        <f t="shared" si="22"/>
        <v>726.95384615384614</v>
      </c>
      <c r="Z65" s="48">
        <f t="shared" si="23"/>
        <v>484.63589743589745</v>
      </c>
    </row>
    <row r="66" spans="1:26" s="2" customFormat="1" x14ac:dyDescent="0.35">
      <c r="A66" s="40">
        <v>60</v>
      </c>
      <c r="B66" s="41">
        <v>723100</v>
      </c>
      <c r="C66" s="42">
        <f t="shared" si="0"/>
        <v>60258.333333333336</v>
      </c>
      <c r="D66" s="43">
        <f t="shared" si="1"/>
        <v>2770.4980842911878</v>
      </c>
      <c r="E66" s="44">
        <f t="shared" si="2"/>
        <v>2739.0151515151515</v>
      </c>
      <c r="F66" s="45">
        <f t="shared" si="3"/>
        <v>2519.5121951219512</v>
      </c>
      <c r="G66" s="45">
        <f t="shared" si="4"/>
        <v>2317.6282051282051</v>
      </c>
      <c r="H66" s="45">
        <f t="shared" si="5"/>
        <v>2310.2236421725238</v>
      </c>
      <c r="I66" s="43">
        <f t="shared" si="6"/>
        <v>370.82051282051282</v>
      </c>
      <c r="J66" s="44">
        <f t="shared" si="7"/>
        <v>386.27136752136749</v>
      </c>
      <c r="K66" s="44">
        <f t="shared" si="8"/>
        <v>390.86486486486484</v>
      </c>
      <c r="L66" s="44">
        <f t="shared" si="9"/>
        <v>391.71180931744311</v>
      </c>
      <c r="M66" s="46">
        <f t="shared" si="10"/>
        <v>413.90955924441903</v>
      </c>
      <c r="N66" s="43">
        <f t="shared" si="11"/>
        <v>621.01888952489981</v>
      </c>
      <c r="O66" s="46">
        <f t="shared" si="12"/>
        <v>828.02518603319982</v>
      </c>
      <c r="P66" s="43">
        <f t="shared" si="13"/>
        <v>587.71397616468039</v>
      </c>
      <c r="Q66" s="46">
        <f t="shared" si="14"/>
        <v>783.61863488624056</v>
      </c>
      <c r="R66" s="47">
        <f t="shared" si="15"/>
        <v>586.44324324324316</v>
      </c>
      <c r="S66" s="45">
        <f t="shared" si="16"/>
        <v>781.92432432432429</v>
      </c>
      <c r="T66" s="43">
        <f t="shared" si="17"/>
        <v>579.55128205128199</v>
      </c>
      <c r="U66" s="46">
        <f t="shared" si="18"/>
        <v>772.73504273504273</v>
      </c>
      <c r="V66" s="47">
        <f t="shared" si="19"/>
        <v>563.59480519480519</v>
      </c>
      <c r="W66" s="46">
        <f t="shared" si="20"/>
        <v>751.45974025974022</v>
      </c>
      <c r="X66" s="43">
        <f t="shared" si="21"/>
        <v>556.36923076923085</v>
      </c>
      <c r="Y66" s="46">
        <f t="shared" si="22"/>
        <v>741.82564102564106</v>
      </c>
      <c r="Z66" s="48">
        <f t="shared" si="23"/>
        <v>494.55042735042736</v>
      </c>
    </row>
    <row r="67" spans="1:26" s="2" customFormat="1" x14ac:dyDescent="0.35">
      <c r="A67" s="40">
        <v>61</v>
      </c>
      <c r="B67" s="41">
        <v>737300</v>
      </c>
      <c r="C67" s="42">
        <f t="shared" si="0"/>
        <v>61441.666666666664</v>
      </c>
      <c r="D67" s="43">
        <f t="shared" si="1"/>
        <v>2824.9042145593871</v>
      </c>
      <c r="E67" s="44">
        <f t="shared" si="2"/>
        <v>2792.8030303030305</v>
      </c>
      <c r="F67" s="45">
        <f t="shared" si="3"/>
        <v>2568.9895470383276</v>
      </c>
      <c r="G67" s="45">
        <f t="shared" si="4"/>
        <v>2363.1410256410259</v>
      </c>
      <c r="H67" s="45">
        <f t="shared" si="5"/>
        <v>2355.591054313099</v>
      </c>
      <c r="I67" s="43">
        <f t="shared" si="6"/>
        <v>378.10256410256409</v>
      </c>
      <c r="J67" s="44">
        <f t="shared" si="7"/>
        <v>393.85683760683759</v>
      </c>
      <c r="K67" s="44">
        <f t="shared" si="8"/>
        <v>398.54054054054052</v>
      </c>
      <c r="L67" s="44">
        <f t="shared" si="9"/>
        <v>399.40411700975079</v>
      </c>
      <c r="M67" s="46">
        <f t="shared" si="10"/>
        <v>422.03777904979967</v>
      </c>
      <c r="N67" s="43">
        <f t="shared" si="11"/>
        <v>633.21121923297085</v>
      </c>
      <c r="O67" s="46">
        <f t="shared" si="12"/>
        <v>844.28162564396109</v>
      </c>
      <c r="P67" s="43">
        <f t="shared" si="13"/>
        <v>599.25243770314194</v>
      </c>
      <c r="Q67" s="46">
        <f t="shared" si="14"/>
        <v>799.00325027085592</v>
      </c>
      <c r="R67" s="47">
        <f t="shared" si="15"/>
        <v>597.9567567567567</v>
      </c>
      <c r="S67" s="45">
        <f t="shared" si="16"/>
        <v>797.27567567567564</v>
      </c>
      <c r="T67" s="43">
        <f t="shared" si="17"/>
        <v>590.92948717948718</v>
      </c>
      <c r="U67" s="46">
        <f t="shared" si="18"/>
        <v>787.90598290598291</v>
      </c>
      <c r="V67" s="47">
        <f t="shared" si="19"/>
        <v>574.65974025974026</v>
      </c>
      <c r="W67" s="46">
        <f t="shared" si="20"/>
        <v>766.21298701298701</v>
      </c>
      <c r="X67" s="43">
        <f t="shared" si="21"/>
        <v>567.29230769230776</v>
      </c>
      <c r="Y67" s="46">
        <f t="shared" si="22"/>
        <v>756.3897435897436</v>
      </c>
      <c r="Z67" s="48">
        <f t="shared" si="23"/>
        <v>504.25982905982909</v>
      </c>
    </row>
    <row r="68" spans="1:26" s="2" customFormat="1" x14ac:dyDescent="0.35">
      <c r="A68" s="40">
        <v>62</v>
      </c>
      <c r="B68" s="41">
        <v>752200</v>
      </c>
      <c r="C68" s="42">
        <f t="shared" si="0"/>
        <v>62683.333333333336</v>
      </c>
      <c r="D68" s="43">
        <f t="shared" si="1"/>
        <v>2881.992337164751</v>
      </c>
      <c r="E68" s="44">
        <f t="shared" si="2"/>
        <v>2849.242424242424</v>
      </c>
      <c r="F68" s="45">
        <f t="shared" si="3"/>
        <v>2620.905923344948</v>
      </c>
      <c r="G68" s="45">
        <f t="shared" si="4"/>
        <v>2410.897435897436</v>
      </c>
      <c r="H68" s="45">
        <f t="shared" si="5"/>
        <v>2403.1948881789135</v>
      </c>
      <c r="I68" s="43">
        <f t="shared" si="6"/>
        <v>385.74358974358972</v>
      </c>
      <c r="J68" s="44">
        <f t="shared" si="7"/>
        <v>401.81623931623932</v>
      </c>
      <c r="K68" s="44">
        <f t="shared" si="8"/>
        <v>406.59459459459458</v>
      </c>
      <c r="L68" s="44">
        <f t="shared" si="9"/>
        <v>407.47562296858069</v>
      </c>
      <c r="M68" s="46">
        <f t="shared" si="10"/>
        <v>430.56668574699484</v>
      </c>
      <c r="N68" s="43">
        <f t="shared" si="11"/>
        <v>646.00457927876357</v>
      </c>
      <c r="O68" s="46">
        <f t="shared" si="12"/>
        <v>861.33943903835143</v>
      </c>
      <c r="P68" s="43">
        <f t="shared" si="13"/>
        <v>611.35969664138679</v>
      </c>
      <c r="Q68" s="46">
        <f t="shared" si="14"/>
        <v>815.14626218851572</v>
      </c>
      <c r="R68" s="47">
        <f t="shared" si="15"/>
        <v>610.03783783783786</v>
      </c>
      <c r="S68" s="45">
        <f t="shared" si="16"/>
        <v>813.38378378378377</v>
      </c>
      <c r="T68" s="43">
        <f t="shared" si="17"/>
        <v>602.86858974358984</v>
      </c>
      <c r="U68" s="46">
        <f t="shared" si="18"/>
        <v>803.82478632478637</v>
      </c>
      <c r="V68" s="47">
        <f t="shared" si="19"/>
        <v>586.27012987012984</v>
      </c>
      <c r="W68" s="46">
        <f t="shared" si="20"/>
        <v>781.69350649350645</v>
      </c>
      <c r="X68" s="43">
        <f t="shared" si="21"/>
        <v>578.7538461538461</v>
      </c>
      <c r="Y68" s="46">
        <f t="shared" si="22"/>
        <v>771.67179487179487</v>
      </c>
      <c r="Z68" s="48">
        <f t="shared" si="23"/>
        <v>514.44786324786321</v>
      </c>
    </row>
    <row r="69" spans="1:26" s="2" customFormat="1" x14ac:dyDescent="0.35">
      <c r="A69" s="40">
        <v>63</v>
      </c>
      <c r="B69" s="41">
        <v>767500</v>
      </c>
      <c r="C69" s="42">
        <f t="shared" si="0"/>
        <v>63958.333333333336</v>
      </c>
      <c r="D69" s="43">
        <f t="shared" si="1"/>
        <v>2940.6130268199236</v>
      </c>
      <c r="E69" s="44">
        <f t="shared" si="2"/>
        <v>2907.1969696969695</v>
      </c>
      <c r="F69" s="45">
        <f t="shared" si="3"/>
        <v>2674.2160278745646</v>
      </c>
      <c r="G69" s="45">
        <f t="shared" si="4"/>
        <v>2459.9358974358975</v>
      </c>
      <c r="H69" s="45">
        <f t="shared" si="5"/>
        <v>2452.0766773162941</v>
      </c>
      <c r="I69" s="43">
        <f t="shared" si="6"/>
        <v>393.58974358974359</v>
      </c>
      <c r="J69" s="44">
        <f t="shared" si="7"/>
        <v>409.98931623931622</v>
      </c>
      <c r="K69" s="44">
        <f t="shared" si="8"/>
        <v>414.86486486486484</v>
      </c>
      <c r="L69" s="44">
        <f t="shared" si="9"/>
        <v>415.76381365113758</v>
      </c>
      <c r="M69" s="46">
        <f t="shared" si="10"/>
        <v>439.32455638236979</v>
      </c>
      <c r="N69" s="43">
        <f t="shared" si="11"/>
        <v>659.14138523182601</v>
      </c>
      <c r="O69" s="46">
        <f t="shared" si="12"/>
        <v>878.85518030910134</v>
      </c>
      <c r="P69" s="43">
        <f t="shared" si="13"/>
        <v>623.79198266522212</v>
      </c>
      <c r="Q69" s="46">
        <f t="shared" si="14"/>
        <v>831.7226435536295</v>
      </c>
      <c r="R69" s="47">
        <f t="shared" si="15"/>
        <v>622.44324324324316</v>
      </c>
      <c r="S69" s="45">
        <f t="shared" si="16"/>
        <v>829.92432432432429</v>
      </c>
      <c r="T69" s="43">
        <f t="shared" si="17"/>
        <v>615.12820512820508</v>
      </c>
      <c r="U69" s="46">
        <f t="shared" si="18"/>
        <v>820.17094017094018</v>
      </c>
      <c r="V69" s="47">
        <f t="shared" si="19"/>
        <v>598.1922077922078</v>
      </c>
      <c r="W69" s="46">
        <f t="shared" si="20"/>
        <v>797.58961038961036</v>
      </c>
      <c r="X69" s="43">
        <f t="shared" si="21"/>
        <v>590.52307692307693</v>
      </c>
      <c r="Y69" s="46">
        <f t="shared" si="22"/>
        <v>787.36410256410261</v>
      </c>
      <c r="Z69" s="48">
        <f t="shared" si="23"/>
        <v>524.90940170940178</v>
      </c>
    </row>
    <row r="70" spans="1:26" s="2" customFormat="1" x14ac:dyDescent="0.35">
      <c r="A70" s="40">
        <v>64</v>
      </c>
      <c r="B70" s="41">
        <v>781600</v>
      </c>
      <c r="C70" s="42">
        <f t="shared" si="0"/>
        <v>65133.333333333336</v>
      </c>
      <c r="D70" s="43">
        <f t="shared" si="1"/>
        <v>2994.6360153256705</v>
      </c>
      <c r="E70" s="44">
        <f t="shared" si="2"/>
        <v>2960.6060606060605</v>
      </c>
      <c r="F70" s="45">
        <f t="shared" si="3"/>
        <v>2723.3449477351915</v>
      </c>
      <c r="G70" s="45">
        <f t="shared" si="4"/>
        <v>2505.1282051282051</v>
      </c>
      <c r="H70" s="45">
        <f t="shared" si="5"/>
        <v>2497.1246006389774</v>
      </c>
      <c r="I70" s="43">
        <f t="shared" si="6"/>
        <v>400.82051282051282</v>
      </c>
      <c r="J70" s="44">
        <f t="shared" si="7"/>
        <v>417.52136752136749</v>
      </c>
      <c r="K70" s="44">
        <f t="shared" si="8"/>
        <v>422.48648648648651</v>
      </c>
      <c r="L70" s="44">
        <f t="shared" si="9"/>
        <v>423.40195016251351</v>
      </c>
      <c r="M70" s="46">
        <f t="shared" si="10"/>
        <v>447.3955352032055</v>
      </c>
      <c r="N70" s="43">
        <f t="shared" si="11"/>
        <v>671.24785346307954</v>
      </c>
      <c r="O70" s="46">
        <f t="shared" si="12"/>
        <v>894.99713795077275</v>
      </c>
      <c r="P70" s="43">
        <f t="shared" si="13"/>
        <v>635.24918743228602</v>
      </c>
      <c r="Q70" s="46">
        <f t="shared" si="14"/>
        <v>846.99891657638136</v>
      </c>
      <c r="R70" s="47">
        <f t="shared" si="15"/>
        <v>633.87567567567567</v>
      </c>
      <c r="S70" s="45">
        <f t="shared" si="16"/>
        <v>845.16756756756752</v>
      </c>
      <c r="T70" s="43">
        <f t="shared" si="17"/>
        <v>626.42628205128199</v>
      </c>
      <c r="U70" s="46">
        <f t="shared" si="18"/>
        <v>835.23504273504273</v>
      </c>
      <c r="V70" s="47">
        <f t="shared" si="19"/>
        <v>609.17922077922083</v>
      </c>
      <c r="W70" s="46">
        <f t="shared" si="20"/>
        <v>812.23896103896107</v>
      </c>
      <c r="X70" s="43">
        <f t="shared" si="21"/>
        <v>601.36923076923085</v>
      </c>
      <c r="Y70" s="46">
        <f t="shared" si="22"/>
        <v>801.82564102564106</v>
      </c>
      <c r="Z70" s="48">
        <f t="shared" si="23"/>
        <v>534.55042735042741</v>
      </c>
    </row>
    <row r="71" spans="1:26" s="2" customFormat="1" x14ac:dyDescent="0.35">
      <c r="A71" s="40">
        <v>65</v>
      </c>
      <c r="B71" s="41">
        <v>797100</v>
      </c>
      <c r="C71" s="42">
        <f t="shared" si="0"/>
        <v>66425</v>
      </c>
      <c r="D71" s="43">
        <f t="shared" si="1"/>
        <v>3054.022988505747</v>
      </c>
      <c r="E71" s="44">
        <f t="shared" si="2"/>
        <v>3019.318181818182</v>
      </c>
      <c r="F71" s="45">
        <f t="shared" si="3"/>
        <v>2777.3519163763067</v>
      </c>
      <c r="G71" s="45">
        <f t="shared" si="4"/>
        <v>2554.8076923076924</v>
      </c>
      <c r="H71" s="45">
        <f t="shared" si="5"/>
        <v>2546.6453674121408</v>
      </c>
      <c r="I71" s="43">
        <f t="shared" si="6"/>
        <v>408.76923076923077</v>
      </c>
      <c r="J71" s="44">
        <f t="shared" si="7"/>
        <v>425.80128205128204</v>
      </c>
      <c r="K71" s="44">
        <f t="shared" si="8"/>
        <v>430.86486486486484</v>
      </c>
      <c r="L71" s="44">
        <f t="shared" si="9"/>
        <v>431.79848320693389</v>
      </c>
      <c r="M71" s="46">
        <f t="shared" si="10"/>
        <v>456.26788780767032</v>
      </c>
      <c r="N71" s="43">
        <f t="shared" si="11"/>
        <v>684.55638236977677</v>
      </c>
      <c r="O71" s="46">
        <f t="shared" si="12"/>
        <v>912.7418431597024</v>
      </c>
      <c r="P71" s="43">
        <f t="shared" si="13"/>
        <v>647.84398699891653</v>
      </c>
      <c r="Q71" s="46">
        <f t="shared" si="14"/>
        <v>863.79198266522212</v>
      </c>
      <c r="R71" s="47">
        <f>($B71+180)/1850*1.5</f>
        <v>646.44324324324316</v>
      </c>
      <c r="S71" s="45">
        <f t="shared" si="16"/>
        <v>861.92432432432429</v>
      </c>
      <c r="T71" s="43">
        <f t="shared" si="17"/>
        <v>638.84615384615381</v>
      </c>
      <c r="U71" s="46">
        <f t="shared" si="18"/>
        <v>851.79487179487182</v>
      </c>
      <c r="V71" s="47">
        <f t="shared" si="19"/>
        <v>621.25714285714287</v>
      </c>
      <c r="W71" s="46">
        <f t="shared" si="20"/>
        <v>828.34285714285716</v>
      </c>
      <c r="X71" s="43">
        <f t="shared" si="21"/>
        <v>613.29230769230776</v>
      </c>
      <c r="Y71" s="46">
        <f t="shared" si="22"/>
        <v>817.72307692307697</v>
      </c>
      <c r="Z71" s="48">
        <f t="shared" si="23"/>
        <v>545.14871794871794</v>
      </c>
    </row>
    <row r="72" spans="1:26" s="2" customFormat="1" x14ac:dyDescent="0.35">
      <c r="A72" s="40">
        <v>66</v>
      </c>
      <c r="B72" s="41">
        <v>813000</v>
      </c>
      <c r="C72" s="42">
        <f t="shared" ref="C72:C86" si="24">B72/12</f>
        <v>67750</v>
      </c>
      <c r="D72" s="43">
        <f t="shared" ref="D72:D86" si="25">B72/261</f>
        <v>3114.9425287356321</v>
      </c>
      <c r="E72" s="44">
        <f t="shared" ref="E72:E86" si="26">B72/264</f>
        <v>3079.5454545454545</v>
      </c>
      <c r="F72" s="45">
        <f t="shared" ref="F72:F86" si="27">B72/287</f>
        <v>2832.7526132404182</v>
      </c>
      <c r="G72" s="45">
        <f t="shared" ref="G72:G86" si="28">B72/312</f>
        <v>2605.7692307692309</v>
      </c>
      <c r="H72" s="45">
        <f t="shared" ref="H72:H86" si="29">B72/313</f>
        <v>2597.4440894568688</v>
      </c>
      <c r="I72" s="43">
        <f t="shared" ref="I72:I86" si="30">$B72/1950</f>
        <v>416.92307692307691</v>
      </c>
      <c r="J72" s="44">
        <f t="shared" ref="J72:J86" si="31">$B72/1872</f>
        <v>434.29487179487177</v>
      </c>
      <c r="K72" s="44">
        <f t="shared" ref="K72:K86" si="32">$B72/1850</f>
        <v>439.45945945945948</v>
      </c>
      <c r="L72" s="44">
        <f t="shared" ref="L72:L86" si="33">$B72/1846</f>
        <v>440.41170097508126</v>
      </c>
      <c r="M72" s="46">
        <f t="shared" ref="M72:M86" si="34">$B72/1747</f>
        <v>465.36920435031482</v>
      </c>
      <c r="N72" s="43">
        <f t="shared" ref="N72:N86" si="35">(B72+180)/1747*1.5</f>
        <v>698.2083571837436</v>
      </c>
      <c r="O72" s="46">
        <f t="shared" ref="O72:O86" si="36">(B72+180)/1747*2</f>
        <v>930.94447624499139</v>
      </c>
      <c r="P72" s="43">
        <f t="shared" ref="P72:P86" si="37">(B72+180)/1846*1.5</f>
        <v>660.76381365113753</v>
      </c>
      <c r="Q72" s="46">
        <f t="shared" ref="Q72:Q86" si="38">(B72+180)/1846*2</f>
        <v>881.01841820151674</v>
      </c>
      <c r="R72" s="47">
        <f t="shared" ref="R72:R86" si="39">($B72+180)/1850*1.5</f>
        <v>659.33513513513515</v>
      </c>
      <c r="S72" s="45">
        <f t="shared" ref="S72:S86" si="40">($B72+180)/1850*2</f>
        <v>879.11351351351357</v>
      </c>
      <c r="T72" s="43">
        <f t="shared" ref="T72:T86" si="41">(B72+180)/1872*1.5</f>
        <v>651.58653846153845</v>
      </c>
      <c r="U72" s="46">
        <f t="shared" ref="U72:U86" si="42">(B72+180)/1872*2</f>
        <v>868.78205128205127</v>
      </c>
      <c r="V72" s="47">
        <f t="shared" ref="V72:V86" si="43">($B72+180)/1925*1.5</f>
        <v>633.64675324675318</v>
      </c>
      <c r="W72" s="46">
        <f t="shared" ref="W72:W86" si="44">($B72+180)/1925*2</f>
        <v>844.86233766233761</v>
      </c>
      <c r="X72" s="43">
        <f t="shared" ref="X72:X86" si="45">($B72+180)/1950*1.5</f>
        <v>625.52307692307693</v>
      </c>
      <c r="Y72" s="46">
        <f t="shared" ref="Y72:Y86" si="46">($B72+180)/1950*2</f>
        <v>834.03076923076924</v>
      </c>
      <c r="Z72" s="48">
        <f t="shared" ref="Z72:Z86" si="47">(($B72+180)/1950)/3*4</f>
        <v>556.02051282051286</v>
      </c>
    </row>
    <row r="73" spans="1:26" s="2" customFormat="1" x14ac:dyDescent="0.35">
      <c r="A73" s="40">
        <v>67</v>
      </c>
      <c r="B73" s="41">
        <v>828900</v>
      </c>
      <c r="C73" s="42">
        <f t="shared" si="24"/>
        <v>69075</v>
      </c>
      <c r="D73" s="43">
        <f t="shared" si="25"/>
        <v>3175.8620689655172</v>
      </c>
      <c r="E73" s="44">
        <f t="shared" si="26"/>
        <v>3139.7727272727275</v>
      </c>
      <c r="F73" s="45">
        <f t="shared" si="27"/>
        <v>2888.1533101045297</v>
      </c>
      <c r="G73" s="45">
        <f t="shared" si="28"/>
        <v>2656.7307692307691</v>
      </c>
      <c r="H73" s="45">
        <f t="shared" si="29"/>
        <v>2648.2428115015973</v>
      </c>
      <c r="I73" s="43">
        <f t="shared" si="30"/>
        <v>425.07692307692309</v>
      </c>
      <c r="J73" s="44">
        <f t="shared" si="31"/>
        <v>442.78846153846155</v>
      </c>
      <c r="K73" s="44">
        <f t="shared" si="32"/>
        <v>448.05405405405406</v>
      </c>
      <c r="L73" s="44">
        <f t="shared" si="33"/>
        <v>449.02491874322862</v>
      </c>
      <c r="M73" s="46">
        <f t="shared" si="34"/>
        <v>474.47052089295937</v>
      </c>
      <c r="N73" s="43">
        <f t="shared" si="35"/>
        <v>711.86033199771032</v>
      </c>
      <c r="O73" s="46">
        <f t="shared" si="36"/>
        <v>949.1471093302805</v>
      </c>
      <c r="P73" s="43">
        <f t="shared" si="37"/>
        <v>673.68364030335863</v>
      </c>
      <c r="Q73" s="46">
        <f t="shared" si="38"/>
        <v>898.24485373781147</v>
      </c>
      <c r="R73" s="47">
        <f t="shared" si="39"/>
        <v>672.22702702702702</v>
      </c>
      <c r="S73" s="45">
        <f t="shared" si="40"/>
        <v>896.30270270270273</v>
      </c>
      <c r="T73" s="43">
        <f t="shared" si="41"/>
        <v>664.32692307692309</v>
      </c>
      <c r="U73" s="46">
        <f t="shared" si="42"/>
        <v>885.76923076923072</v>
      </c>
      <c r="V73" s="47">
        <f t="shared" si="43"/>
        <v>646.0363636363636</v>
      </c>
      <c r="W73" s="46">
        <f t="shared" si="44"/>
        <v>861.38181818181818</v>
      </c>
      <c r="X73" s="43">
        <f t="shared" si="45"/>
        <v>637.7538461538461</v>
      </c>
      <c r="Y73" s="46">
        <f t="shared" si="46"/>
        <v>850.3384615384615</v>
      </c>
      <c r="Z73" s="48">
        <f t="shared" si="47"/>
        <v>566.89230769230767</v>
      </c>
    </row>
    <row r="74" spans="1:26" s="2" customFormat="1" x14ac:dyDescent="0.35">
      <c r="A74" s="40">
        <v>68</v>
      </c>
      <c r="B74" s="41">
        <v>845400</v>
      </c>
      <c r="C74" s="42">
        <f t="shared" si="24"/>
        <v>70450</v>
      </c>
      <c r="D74" s="43">
        <f t="shared" si="25"/>
        <v>3239.0804597701149</v>
      </c>
      <c r="E74" s="44">
        <f t="shared" si="26"/>
        <v>3202.2727272727275</v>
      </c>
      <c r="F74" s="45">
        <f t="shared" si="27"/>
        <v>2945.6445993031357</v>
      </c>
      <c r="G74" s="45">
        <f t="shared" si="28"/>
        <v>2709.6153846153848</v>
      </c>
      <c r="H74" s="45">
        <f t="shared" si="29"/>
        <v>2700.9584664536742</v>
      </c>
      <c r="I74" s="43">
        <f t="shared" si="30"/>
        <v>433.53846153846155</v>
      </c>
      <c r="J74" s="44">
        <f t="shared" si="31"/>
        <v>451.60256410256409</v>
      </c>
      <c r="K74" s="44">
        <f t="shared" si="32"/>
        <v>456.97297297297297</v>
      </c>
      <c r="L74" s="44">
        <f t="shared" si="33"/>
        <v>457.96316359696641</v>
      </c>
      <c r="M74" s="46">
        <f t="shared" si="34"/>
        <v>483.91528334287352</v>
      </c>
      <c r="N74" s="43">
        <f t="shared" si="35"/>
        <v>726.02747567258166</v>
      </c>
      <c r="O74" s="46">
        <f t="shared" si="36"/>
        <v>968.0366342301088</v>
      </c>
      <c r="P74" s="43">
        <f t="shared" si="37"/>
        <v>687.09100758396539</v>
      </c>
      <c r="Q74" s="46">
        <f t="shared" si="38"/>
        <v>916.12134344528715</v>
      </c>
      <c r="R74" s="47">
        <f t="shared" si="39"/>
        <v>685.60540540540546</v>
      </c>
      <c r="S74" s="45">
        <f t="shared" si="40"/>
        <v>914.14054054054054</v>
      </c>
      <c r="T74" s="43">
        <f t="shared" si="41"/>
        <v>677.54807692307691</v>
      </c>
      <c r="U74" s="46">
        <f t="shared" si="42"/>
        <v>903.39743589743591</v>
      </c>
      <c r="V74" s="47">
        <f t="shared" si="43"/>
        <v>658.89350649350649</v>
      </c>
      <c r="W74" s="46">
        <f t="shared" si="44"/>
        <v>878.52467532467529</v>
      </c>
      <c r="X74" s="43">
        <f t="shared" si="45"/>
        <v>650.44615384615383</v>
      </c>
      <c r="Y74" s="46">
        <f t="shared" si="46"/>
        <v>867.26153846153841</v>
      </c>
      <c r="Z74" s="48">
        <f t="shared" si="47"/>
        <v>578.17435897435894</v>
      </c>
    </row>
    <row r="75" spans="1:26" s="2" customFormat="1" x14ac:dyDescent="0.35">
      <c r="A75" s="40">
        <v>69</v>
      </c>
      <c r="B75" s="41">
        <v>861900</v>
      </c>
      <c r="C75" s="42">
        <f t="shared" si="24"/>
        <v>71825</v>
      </c>
      <c r="D75" s="43">
        <f t="shared" si="25"/>
        <v>3302.2988505747126</v>
      </c>
      <c r="E75" s="44">
        <f t="shared" si="26"/>
        <v>3264.7727272727275</v>
      </c>
      <c r="F75" s="45">
        <f t="shared" si="27"/>
        <v>3003.1358885017421</v>
      </c>
      <c r="G75" s="45">
        <f t="shared" si="28"/>
        <v>2762.5</v>
      </c>
      <c r="H75" s="45">
        <f t="shared" si="29"/>
        <v>2753.6741214057506</v>
      </c>
      <c r="I75" s="43">
        <f t="shared" si="30"/>
        <v>442</v>
      </c>
      <c r="J75" s="44">
        <f t="shared" si="31"/>
        <v>460.41666666666669</v>
      </c>
      <c r="K75" s="44">
        <f t="shared" si="32"/>
        <v>465.89189189189187</v>
      </c>
      <c r="L75" s="44">
        <f t="shared" si="33"/>
        <v>466.90140845070425</v>
      </c>
      <c r="M75" s="46">
        <f t="shared" si="34"/>
        <v>493.36004579278762</v>
      </c>
      <c r="N75" s="43">
        <f t="shared" si="35"/>
        <v>740.19461934745277</v>
      </c>
      <c r="O75" s="46">
        <f t="shared" si="36"/>
        <v>986.92615912993699</v>
      </c>
      <c r="P75" s="43">
        <f t="shared" si="37"/>
        <v>700.49837486457204</v>
      </c>
      <c r="Q75" s="46">
        <f t="shared" si="38"/>
        <v>933.99783315276272</v>
      </c>
      <c r="R75" s="47">
        <f t="shared" si="39"/>
        <v>698.98378378378379</v>
      </c>
      <c r="S75" s="45">
        <f t="shared" si="40"/>
        <v>931.97837837837835</v>
      </c>
      <c r="T75" s="43">
        <f t="shared" si="41"/>
        <v>690.76923076923072</v>
      </c>
      <c r="U75" s="46">
        <f t="shared" si="42"/>
        <v>921.02564102564099</v>
      </c>
      <c r="V75" s="47">
        <f t="shared" si="43"/>
        <v>671.75064935064938</v>
      </c>
      <c r="W75" s="46">
        <f t="shared" si="44"/>
        <v>895.66753246753251</v>
      </c>
      <c r="X75" s="43">
        <f t="shared" si="45"/>
        <v>663.13846153846157</v>
      </c>
      <c r="Y75" s="46">
        <f t="shared" si="46"/>
        <v>884.18461538461543</v>
      </c>
      <c r="Z75" s="48">
        <f t="shared" si="47"/>
        <v>589.45641025641032</v>
      </c>
    </row>
    <row r="76" spans="1:26" s="2" customFormat="1" x14ac:dyDescent="0.35">
      <c r="A76" s="40">
        <v>70</v>
      </c>
      <c r="B76" s="41">
        <v>878800</v>
      </c>
      <c r="C76" s="42">
        <f t="shared" si="24"/>
        <v>73233.333333333328</v>
      </c>
      <c r="D76" s="43">
        <f t="shared" si="25"/>
        <v>3367.0498084291189</v>
      </c>
      <c r="E76" s="44">
        <f t="shared" si="26"/>
        <v>3328.787878787879</v>
      </c>
      <c r="F76" s="45">
        <f t="shared" si="27"/>
        <v>3062.0209059233448</v>
      </c>
      <c r="G76" s="45">
        <f t="shared" si="28"/>
        <v>2816.6666666666665</v>
      </c>
      <c r="H76" s="45">
        <f t="shared" si="29"/>
        <v>2807.6677316293931</v>
      </c>
      <c r="I76" s="43">
        <f t="shared" si="30"/>
        <v>450.66666666666669</v>
      </c>
      <c r="J76" s="44">
        <f t="shared" si="31"/>
        <v>469.44444444444446</v>
      </c>
      <c r="K76" s="44">
        <f t="shared" si="32"/>
        <v>475.02702702702703</v>
      </c>
      <c r="L76" s="44">
        <f t="shared" si="33"/>
        <v>476.05633802816902</v>
      </c>
      <c r="M76" s="46">
        <f t="shared" si="34"/>
        <v>503.0337721808815</v>
      </c>
      <c r="N76" s="43">
        <f t="shared" si="35"/>
        <v>754.7052089295936</v>
      </c>
      <c r="O76" s="46">
        <f t="shared" si="36"/>
        <v>1006.2736119061248</v>
      </c>
      <c r="P76" s="43">
        <f t="shared" si="37"/>
        <v>714.23076923076917</v>
      </c>
      <c r="Q76" s="46">
        <f t="shared" si="38"/>
        <v>952.30769230769226</v>
      </c>
      <c r="R76" s="47">
        <f t="shared" si="39"/>
        <v>712.6864864864865</v>
      </c>
      <c r="S76" s="45">
        <f t="shared" si="40"/>
        <v>950.24864864864867</v>
      </c>
      <c r="T76" s="43">
        <f t="shared" si="41"/>
        <v>704.31089743589746</v>
      </c>
      <c r="U76" s="46">
        <f t="shared" si="42"/>
        <v>939.08119658119654</v>
      </c>
      <c r="V76" s="47">
        <f t="shared" si="43"/>
        <v>684.91948051948043</v>
      </c>
      <c r="W76" s="46">
        <f t="shared" si="44"/>
        <v>913.22597402597398</v>
      </c>
      <c r="X76" s="43">
        <f t="shared" si="45"/>
        <v>676.13846153846157</v>
      </c>
      <c r="Y76" s="46">
        <f t="shared" si="46"/>
        <v>901.51794871794868</v>
      </c>
      <c r="Z76" s="48">
        <f t="shared" si="47"/>
        <v>601.01196581196575</v>
      </c>
    </row>
    <row r="77" spans="1:26" s="2" customFormat="1" x14ac:dyDescent="0.35">
      <c r="A77" s="40">
        <v>71</v>
      </c>
      <c r="B77" s="41">
        <v>896000</v>
      </c>
      <c r="C77" s="42">
        <f t="shared" si="24"/>
        <v>74666.666666666672</v>
      </c>
      <c r="D77" s="43">
        <f t="shared" si="25"/>
        <v>3432.9501915708811</v>
      </c>
      <c r="E77" s="44">
        <f t="shared" si="26"/>
        <v>3393.939393939394</v>
      </c>
      <c r="F77" s="45">
        <f t="shared" si="27"/>
        <v>3121.9512195121952</v>
      </c>
      <c r="G77" s="45">
        <f t="shared" si="28"/>
        <v>2871.7948717948716</v>
      </c>
      <c r="H77" s="45">
        <f t="shared" si="29"/>
        <v>2862.6198083067093</v>
      </c>
      <c r="I77" s="43">
        <f t="shared" si="30"/>
        <v>459.4871794871795</v>
      </c>
      <c r="J77" s="44">
        <f t="shared" si="31"/>
        <v>478.63247863247864</v>
      </c>
      <c r="K77" s="44">
        <f t="shared" si="32"/>
        <v>484.32432432432432</v>
      </c>
      <c r="L77" s="44">
        <f t="shared" si="33"/>
        <v>485.37378114842903</v>
      </c>
      <c r="M77" s="46">
        <f t="shared" si="34"/>
        <v>512.87922152261024</v>
      </c>
      <c r="N77" s="43">
        <f t="shared" si="35"/>
        <v>769.47338294218662</v>
      </c>
      <c r="O77" s="46">
        <f t="shared" si="36"/>
        <v>1025.9645105895822</v>
      </c>
      <c r="P77" s="43">
        <f t="shared" si="37"/>
        <v>728.20693391115924</v>
      </c>
      <c r="Q77" s="46">
        <f t="shared" si="38"/>
        <v>970.9425785482124</v>
      </c>
      <c r="R77" s="47">
        <f t="shared" si="39"/>
        <v>726.63243243243244</v>
      </c>
      <c r="S77" s="45">
        <f t="shared" si="40"/>
        <v>968.84324324324325</v>
      </c>
      <c r="T77" s="43">
        <f t="shared" si="41"/>
        <v>718.09294871794873</v>
      </c>
      <c r="U77" s="46">
        <f t="shared" si="42"/>
        <v>957.45726495726501</v>
      </c>
      <c r="V77" s="47">
        <f t="shared" si="43"/>
        <v>698.32207792207782</v>
      </c>
      <c r="W77" s="46">
        <f t="shared" si="44"/>
        <v>931.09610389610384</v>
      </c>
      <c r="X77" s="43">
        <f t="shared" si="45"/>
        <v>689.36923076923074</v>
      </c>
      <c r="Y77" s="46">
        <f t="shared" si="46"/>
        <v>919.15897435897432</v>
      </c>
      <c r="Z77" s="48">
        <f t="shared" si="47"/>
        <v>612.77264957264958</v>
      </c>
    </row>
    <row r="78" spans="1:26" s="2" customFormat="1" x14ac:dyDescent="0.35">
      <c r="A78" s="40">
        <v>72</v>
      </c>
      <c r="B78" s="41">
        <v>913700</v>
      </c>
      <c r="C78" s="42">
        <f t="shared" si="24"/>
        <v>76141.666666666672</v>
      </c>
      <c r="D78" s="43">
        <f t="shared" si="25"/>
        <v>3500.7662835249043</v>
      </c>
      <c r="E78" s="44">
        <f t="shared" si="26"/>
        <v>3460.9848484848485</v>
      </c>
      <c r="F78" s="45">
        <f t="shared" si="27"/>
        <v>3183.6236933797909</v>
      </c>
      <c r="G78" s="45">
        <f t="shared" si="28"/>
        <v>2928.5256410256411</v>
      </c>
      <c r="H78" s="45">
        <f t="shared" si="29"/>
        <v>2919.1693290734825</v>
      </c>
      <c r="I78" s="43">
        <f t="shared" si="30"/>
        <v>468.56410256410254</v>
      </c>
      <c r="J78" s="44">
        <f t="shared" si="31"/>
        <v>488.08760683760681</v>
      </c>
      <c r="K78" s="44">
        <f t="shared" si="32"/>
        <v>493.89189189189187</v>
      </c>
      <c r="L78" s="44">
        <f t="shared" si="33"/>
        <v>494.96208017334777</v>
      </c>
      <c r="M78" s="46">
        <f t="shared" si="34"/>
        <v>523.01087578706358</v>
      </c>
      <c r="N78" s="43">
        <f t="shared" si="35"/>
        <v>784.67086433886675</v>
      </c>
      <c r="O78" s="46">
        <f t="shared" si="36"/>
        <v>1046.2278191184889</v>
      </c>
      <c r="P78" s="43">
        <f t="shared" si="37"/>
        <v>742.58938244853744</v>
      </c>
      <c r="Q78" s="46">
        <f t="shared" si="38"/>
        <v>990.11917659804988</v>
      </c>
      <c r="R78" s="47">
        <f t="shared" si="39"/>
        <v>740.98378378378379</v>
      </c>
      <c r="S78" s="45">
        <f t="shared" si="40"/>
        <v>987.97837837837835</v>
      </c>
      <c r="T78" s="43">
        <f t="shared" si="41"/>
        <v>732.27564102564099</v>
      </c>
      <c r="U78" s="46">
        <f t="shared" si="42"/>
        <v>976.36752136752136</v>
      </c>
      <c r="V78" s="47">
        <f t="shared" si="43"/>
        <v>712.11428571428564</v>
      </c>
      <c r="W78" s="46">
        <f t="shared" si="44"/>
        <v>949.48571428571427</v>
      </c>
      <c r="X78" s="43">
        <f t="shared" si="45"/>
        <v>702.98461538461538</v>
      </c>
      <c r="Y78" s="46">
        <f t="shared" si="46"/>
        <v>937.31282051282051</v>
      </c>
      <c r="Z78" s="48">
        <f t="shared" si="47"/>
        <v>624.87521367521367</v>
      </c>
    </row>
    <row r="79" spans="1:26" s="2" customFormat="1" x14ac:dyDescent="0.35">
      <c r="A79" s="40">
        <v>73</v>
      </c>
      <c r="B79" s="41">
        <v>931900</v>
      </c>
      <c r="C79" s="42">
        <f t="shared" si="24"/>
        <v>77658.333333333328</v>
      </c>
      <c r="D79" s="43">
        <f t="shared" si="25"/>
        <v>3570.4980842911878</v>
      </c>
      <c r="E79" s="44">
        <f t="shared" si="26"/>
        <v>3529.9242424242425</v>
      </c>
      <c r="F79" s="45">
        <f t="shared" si="27"/>
        <v>3247.0383275261324</v>
      </c>
      <c r="G79" s="45">
        <f t="shared" si="28"/>
        <v>2986.8589743589741</v>
      </c>
      <c r="H79" s="45">
        <f t="shared" si="29"/>
        <v>2977.3162939297126</v>
      </c>
      <c r="I79" s="43">
        <f t="shared" si="30"/>
        <v>477.89743589743591</v>
      </c>
      <c r="J79" s="44">
        <f t="shared" si="31"/>
        <v>497.80982905982904</v>
      </c>
      <c r="K79" s="44">
        <f t="shared" si="32"/>
        <v>503.72972972972974</v>
      </c>
      <c r="L79" s="44">
        <f t="shared" si="33"/>
        <v>504.82123510292524</v>
      </c>
      <c r="M79" s="46">
        <f t="shared" si="34"/>
        <v>533.42873497424159</v>
      </c>
      <c r="N79" s="43">
        <f t="shared" si="35"/>
        <v>800.29765311963365</v>
      </c>
      <c r="O79" s="46">
        <f t="shared" si="36"/>
        <v>1067.0635374928449</v>
      </c>
      <c r="P79" s="43">
        <f t="shared" si="37"/>
        <v>757.37811484290364</v>
      </c>
      <c r="Q79" s="46">
        <f t="shared" si="38"/>
        <v>1009.8374864572048</v>
      </c>
      <c r="R79" s="47">
        <f t="shared" si="39"/>
        <v>755.74054054054056</v>
      </c>
      <c r="S79" s="45">
        <f t="shared" si="40"/>
        <v>1007.6540540540541</v>
      </c>
      <c r="T79" s="43">
        <f t="shared" si="41"/>
        <v>746.85897435897436</v>
      </c>
      <c r="U79" s="46">
        <f t="shared" si="42"/>
        <v>995.81196581196582</v>
      </c>
      <c r="V79" s="47">
        <f t="shared" si="43"/>
        <v>726.29610389610389</v>
      </c>
      <c r="W79" s="46">
        <f t="shared" si="44"/>
        <v>968.39480519480514</v>
      </c>
      <c r="X79" s="43">
        <f t="shared" si="45"/>
        <v>716.98461538461538</v>
      </c>
      <c r="Y79" s="46">
        <f t="shared" si="46"/>
        <v>955.97948717948714</v>
      </c>
      <c r="Z79" s="48">
        <f t="shared" si="47"/>
        <v>637.31965811965813</v>
      </c>
    </row>
    <row r="80" spans="1:26" s="2" customFormat="1" x14ac:dyDescent="0.35">
      <c r="A80" s="40">
        <v>74</v>
      </c>
      <c r="B80" s="41">
        <v>950200</v>
      </c>
      <c r="C80" s="42">
        <f t="shared" si="24"/>
        <v>79183.333333333328</v>
      </c>
      <c r="D80" s="43">
        <f t="shared" si="25"/>
        <v>3640.6130268199236</v>
      </c>
      <c r="E80" s="44">
        <f t="shared" si="26"/>
        <v>3599.242424242424</v>
      </c>
      <c r="F80" s="45">
        <f t="shared" si="27"/>
        <v>3310.801393728223</v>
      </c>
      <c r="G80" s="45">
        <f t="shared" si="28"/>
        <v>3045.5128205128203</v>
      </c>
      <c r="H80" s="45">
        <f t="shared" si="29"/>
        <v>3035.7827476038337</v>
      </c>
      <c r="I80" s="43">
        <f t="shared" si="30"/>
        <v>487.28205128205127</v>
      </c>
      <c r="J80" s="44">
        <f t="shared" si="31"/>
        <v>507.58547008547009</v>
      </c>
      <c r="K80" s="44">
        <f t="shared" si="32"/>
        <v>513.62162162162167</v>
      </c>
      <c r="L80" s="44">
        <f t="shared" si="33"/>
        <v>514.7345612134344</v>
      </c>
      <c r="M80" s="46">
        <f t="shared" si="34"/>
        <v>543.90383514596454</v>
      </c>
      <c r="N80" s="43">
        <f t="shared" si="35"/>
        <v>816.01030337721818</v>
      </c>
      <c r="O80" s="46">
        <f t="shared" si="36"/>
        <v>1088.0137378362908</v>
      </c>
      <c r="P80" s="43">
        <f t="shared" si="37"/>
        <v>772.2481040086675</v>
      </c>
      <c r="Q80" s="46">
        <f t="shared" si="38"/>
        <v>1029.6641386782233</v>
      </c>
      <c r="R80" s="47">
        <f t="shared" si="39"/>
        <v>770.57837837837837</v>
      </c>
      <c r="S80" s="45">
        <f t="shared" si="40"/>
        <v>1027.4378378378378</v>
      </c>
      <c r="T80" s="43">
        <f t="shared" si="41"/>
        <v>761.5224358974358</v>
      </c>
      <c r="U80" s="46">
        <f t="shared" si="42"/>
        <v>1015.3632478632478</v>
      </c>
      <c r="V80" s="47">
        <f t="shared" si="43"/>
        <v>740.55584415584417</v>
      </c>
      <c r="W80" s="46">
        <f t="shared" si="44"/>
        <v>987.40779220779223</v>
      </c>
      <c r="X80" s="43">
        <f t="shared" si="45"/>
        <v>731.06153846153848</v>
      </c>
      <c r="Y80" s="46">
        <f t="shared" si="46"/>
        <v>974.74871794871797</v>
      </c>
      <c r="Z80" s="48">
        <f t="shared" si="47"/>
        <v>649.83247863247868</v>
      </c>
    </row>
    <row r="81" spans="1:26" s="2" customFormat="1" x14ac:dyDescent="0.35">
      <c r="A81" s="40">
        <v>75</v>
      </c>
      <c r="B81" s="41">
        <v>969000</v>
      </c>
      <c r="C81" s="42">
        <f t="shared" si="24"/>
        <v>80750</v>
      </c>
      <c r="D81" s="43">
        <f t="shared" si="25"/>
        <v>3712.6436781609195</v>
      </c>
      <c r="E81" s="44">
        <f t="shared" si="26"/>
        <v>3670.4545454545455</v>
      </c>
      <c r="F81" s="45">
        <f t="shared" si="27"/>
        <v>3376.306620209059</v>
      </c>
      <c r="G81" s="45">
        <f t="shared" si="28"/>
        <v>3105.7692307692309</v>
      </c>
      <c r="H81" s="45">
        <f t="shared" si="29"/>
        <v>3095.8466453674123</v>
      </c>
      <c r="I81" s="43">
        <f t="shared" si="30"/>
        <v>496.92307692307691</v>
      </c>
      <c r="J81" s="44">
        <f t="shared" si="31"/>
        <v>517.62820512820508</v>
      </c>
      <c r="K81" s="44">
        <f t="shared" si="32"/>
        <v>523.78378378378375</v>
      </c>
      <c r="L81" s="44">
        <f t="shared" si="33"/>
        <v>524.91874322860235</v>
      </c>
      <c r="M81" s="46">
        <f t="shared" si="34"/>
        <v>554.66514024041214</v>
      </c>
      <c r="N81" s="43">
        <f t="shared" si="35"/>
        <v>832.15226101888948</v>
      </c>
      <c r="O81" s="46">
        <f t="shared" si="36"/>
        <v>1109.536348025186</v>
      </c>
      <c r="P81" s="43">
        <f t="shared" si="37"/>
        <v>787.52437703141936</v>
      </c>
      <c r="Q81" s="46">
        <f t="shared" si="38"/>
        <v>1050.0325027085592</v>
      </c>
      <c r="R81" s="47">
        <f t="shared" si="39"/>
        <v>785.82162162162172</v>
      </c>
      <c r="S81" s="45">
        <f t="shared" si="40"/>
        <v>1047.7621621621622</v>
      </c>
      <c r="T81" s="43">
        <f t="shared" si="41"/>
        <v>776.58653846153857</v>
      </c>
      <c r="U81" s="46">
        <f t="shared" si="42"/>
        <v>1035.448717948718</v>
      </c>
      <c r="V81" s="47">
        <f t="shared" si="43"/>
        <v>755.20519480519488</v>
      </c>
      <c r="W81" s="46">
        <f t="shared" si="44"/>
        <v>1006.9402597402598</v>
      </c>
      <c r="X81" s="43">
        <f t="shared" si="45"/>
        <v>745.52307692307693</v>
      </c>
      <c r="Y81" s="46">
        <f t="shared" si="46"/>
        <v>994.03076923076924</v>
      </c>
      <c r="Z81" s="48">
        <f t="shared" si="47"/>
        <v>662.68717948717949</v>
      </c>
    </row>
    <row r="82" spans="1:26" s="2" customFormat="1" x14ac:dyDescent="0.35">
      <c r="A82" s="40">
        <v>76</v>
      </c>
      <c r="B82" s="41">
        <v>988300</v>
      </c>
      <c r="C82" s="42">
        <f t="shared" si="24"/>
        <v>82358.333333333328</v>
      </c>
      <c r="D82" s="43">
        <f t="shared" si="25"/>
        <v>3786.5900383141761</v>
      </c>
      <c r="E82" s="44">
        <f t="shared" si="26"/>
        <v>3743.560606060606</v>
      </c>
      <c r="F82" s="45">
        <f t="shared" si="27"/>
        <v>3443.5540069686413</v>
      </c>
      <c r="G82" s="45">
        <f t="shared" si="28"/>
        <v>3167.6282051282051</v>
      </c>
      <c r="H82" s="45">
        <f t="shared" si="29"/>
        <v>3157.5079872204474</v>
      </c>
      <c r="I82" s="43">
        <f t="shared" si="30"/>
        <v>506.82051282051282</v>
      </c>
      <c r="J82" s="44">
        <f t="shared" si="31"/>
        <v>527.93803418803418</v>
      </c>
      <c r="K82" s="44">
        <f t="shared" si="32"/>
        <v>534.21621621621625</v>
      </c>
      <c r="L82" s="44">
        <f t="shared" si="33"/>
        <v>535.37378114842909</v>
      </c>
      <c r="M82" s="46">
        <f t="shared" si="34"/>
        <v>565.71265025758441</v>
      </c>
      <c r="N82" s="43">
        <f t="shared" si="35"/>
        <v>848.723526044648</v>
      </c>
      <c r="O82" s="46">
        <f t="shared" si="36"/>
        <v>1131.6313680595306</v>
      </c>
      <c r="P82" s="43">
        <f t="shared" si="37"/>
        <v>803.20693391115924</v>
      </c>
      <c r="Q82" s="46">
        <f t="shared" si="38"/>
        <v>1070.9425785482124</v>
      </c>
      <c r="R82" s="47">
        <f t="shared" si="39"/>
        <v>801.47027027027025</v>
      </c>
      <c r="S82" s="45">
        <f t="shared" si="40"/>
        <v>1068.627027027027</v>
      </c>
      <c r="T82" s="43">
        <f t="shared" si="41"/>
        <v>792.05128205128199</v>
      </c>
      <c r="U82" s="46">
        <f t="shared" si="42"/>
        <v>1056.068376068376</v>
      </c>
      <c r="V82" s="47">
        <f t="shared" si="43"/>
        <v>770.2441558441559</v>
      </c>
      <c r="W82" s="46">
        <f t="shared" si="44"/>
        <v>1026.9922077922079</v>
      </c>
      <c r="X82" s="43">
        <f t="shared" si="45"/>
        <v>760.36923076923085</v>
      </c>
      <c r="Y82" s="46">
        <f t="shared" si="46"/>
        <v>1013.8256410256411</v>
      </c>
      <c r="Z82" s="48">
        <f t="shared" si="47"/>
        <v>675.88376068376067</v>
      </c>
    </row>
    <row r="83" spans="1:26" s="2" customFormat="1" x14ac:dyDescent="0.35">
      <c r="A83" s="40">
        <v>77</v>
      </c>
      <c r="B83" s="41">
        <v>1007700</v>
      </c>
      <c r="C83" s="42">
        <f t="shared" si="24"/>
        <v>83975</v>
      </c>
      <c r="D83" s="43">
        <f t="shared" si="25"/>
        <v>3860.9195402298851</v>
      </c>
      <c r="E83" s="44">
        <f t="shared" si="26"/>
        <v>3817.0454545454545</v>
      </c>
      <c r="F83" s="45">
        <f t="shared" si="27"/>
        <v>3511.1498257839721</v>
      </c>
      <c r="G83" s="45">
        <f t="shared" si="28"/>
        <v>3229.8076923076924</v>
      </c>
      <c r="H83" s="45">
        <f t="shared" si="29"/>
        <v>3219.4888178913739</v>
      </c>
      <c r="I83" s="43">
        <f t="shared" si="30"/>
        <v>516.76923076923072</v>
      </c>
      <c r="J83" s="44">
        <f t="shared" si="31"/>
        <v>538.3012820512821</v>
      </c>
      <c r="K83" s="44">
        <f t="shared" si="32"/>
        <v>544.70270270270271</v>
      </c>
      <c r="L83" s="44">
        <f t="shared" si="33"/>
        <v>545.8829902491874</v>
      </c>
      <c r="M83" s="46">
        <f t="shared" si="34"/>
        <v>576.81740125930162</v>
      </c>
      <c r="N83" s="43">
        <f t="shared" si="35"/>
        <v>865.38065254722369</v>
      </c>
      <c r="O83" s="46">
        <f t="shared" si="36"/>
        <v>1153.840870062965</v>
      </c>
      <c r="P83" s="43">
        <f t="shared" si="37"/>
        <v>818.97074756229699</v>
      </c>
      <c r="Q83" s="46">
        <f t="shared" si="38"/>
        <v>1091.9609967497292</v>
      </c>
      <c r="R83" s="47">
        <f t="shared" si="39"/>
        <v>817.19999999999993</v>
      </c>
      <c r="S83" s="45">
        <f t="shared" si="40"/>
        <v>1089.5999999999999</v>
      </c>
      <c r="T83" s="43">
        <f t="shared" si="41"/>
        <v>807.59615384615381</v>
      </c>
      <c r="U83" s="46">
        <f t="shared" si="42"/>
        <v>1076.7948717948718</v>
      </c>
      <c r="V83" s="47">
        <f t="shared" si="43"/>
        <v>785.36103896103896</v>
      </c>
      <c r="W83" s="46">
        <f t="shared" si="44"/>
        <v>1047.1480519480519</v>
      </c>
      <c r="X83" s="43">
        <f t="shared" si="45"/>
        <v>775.29230769230765</v>
      </c>
      <c r="Y83" s="46">
        <f t="shared" si="46"/>
        <v>1033.7230769230769</v>
      </c>
      <c r="Z83" s="48">
        <f t="shared" si="47"/>
        <v>689.14871794871794</v>
      </c>
    </row>
    <row r="84" spans="1:26" s="2" customFormat="1" x14ac:dyDescent="0.35">
      <c r="A84" s="40">
        <v>78</v>
      </c>
      <c r="B84" s="41">
        <v>1027700</v>
      </c>
      <c r="C84" s="42">
        <f t="shared" si="24"/>
        <v>85641.666666666672</v>
      </c>
      <c r="D84" s="43">
        <f t="shared" si="25"/>
        <v>3937.5478927203067</v>
      </c>
      <c r="E84" s="44">
        <f t="shared" si="26"/>
        <v>3892.8030303030305</v>
      </c>
      <c r="F84" s="45">
        <f t="shared" si="27"/>
        <v>3580.8362369337979</v>
      </c>
      <c r="G84" s="45">
        <f t="shared" si="28"/>
        <v>3293.9102564102564</v>
      </c>
      <c r="H84" s="45">
        <f t="shared" si="29"/>
        <v>3283.3865814696487</v>
      </c>
      <c r="I84" s="43">
        <f t="shared" si="30"/>
        <v>527.02564102564099</v>
      </c>
      <c r="J84" s="44">
        <f t="shared" si="31"/>
        <v>548.98504273504273</v>
      </c>
      <c r="K84" s="44">
        <f t="shared" si="32"/>
        <v>555.51351351351354</v>
      </c>
      <c r="L84" s="44">
        <f t="shared" si="33"/>
        <v>556.7172264355363</v>
      </c>
      <c r="M84" s="46">
        <f t="shared" si="34"/>
        <v>588.26559816828853</v>
      </c>
      <c r="N84" s="43">
        <f t="shared" si="35"/>
        <v>882.55294791070412</v>
      </c>
      <c r="O84" s="46">
        <f t="shared" si="36"/>
        <v>1176.7372638809388</v>
      </c>
      <c r="P84" s="43">
        <f t="shared" si="37"/>
        <v>835.22210184182018</v>
      </c>
      <c r="Q84" s="46">
        <f t="shared" si="38"/>
        <v>1113.6294691224268</v>
      </c>
      <c r="R84" s="47">
        <f t="shared" si="39"/>
        <v>833.41621621621618</v>
      </c>
      <c r="S84" s="45">
        <f t="shared" si="40"/>
        <v>1111.2216216216216</v>
      </c>
      <c r="T84" s="43">
        <f t="shared" si="41"/>
        <v>823.6217948717948</v>
      </c>
      <c r="U84" s="46">
        <f t="shared" si="42"/>
        <v>1098.1623931623931</v>
      </c>
      <c r="V84" s="47">
        <f t="shared" si="43"/>
        <v>800.9454545454546</v>
      </c>
      <c r="W84" s="46">
        <f t="shared" si="44"/>
        <v>1067.9272727272728</v>
      </c>
      <c r="X84" s="43">
        <f t="shared" si="45"/>
        <v>790.676923076923</v>
      </c>
      <c r="Y84" s="46">
        <f t="shared" si="46"/>
        <v>1054.2358974358974</v>
      </c>
      <c r="Z84" s="48">
        <f t="shared" si="47"/>
        <v>702.82393162393157</v>
      </c>
    </row>
    <row r="85" spans="1:26" s="2" customFormat="1" x14ac:dyDescent="0.35">
      <c r="A85" s="40">
        <v>79</v>
      </c>
      <c r="B85" s="51">
        <v>1048100</v>
      </c>
      <c r="C85" s="42">
        <f t="shared" si="24"/>
        <v>87341.666666666672</v>
      </c>
      <c r="D85" s="43">
        <f t="shared" si="25"/>
        <v>4015.7088122605364</v>
      </c>
      <c r="E85" s="44">
        <f t="shared" si="26"/>
        <v>3970.0757575757575</v>
      </c>
      <c r="F85" s="45">
        <f t="shared" si="27"/>
        <v>3651.9163763066204</v>
      </c>
      <c r="G85" s="45">
        <f t="shared" si="28"/>
        <v>3359.2948717948716</v>
      </c>
      <c r="H85" s="45">
        <f t="shared" si="29"/>
        <v>3348.5623003194887</v>
      </c>
      <c r="I85" s="43">
        <f t="shared" si="30"/>
        <v>537.48717948717945</v>
      </c>
      <c r="J85" s="44">
        <f t="shared" si="31"/>
        <v>559.88247863247864</v>
      </c>
      <c r="K85" s="44">
        <f t="shared" si="32"/>
        <v>566.54054054054052</v>
      </c>
      <c r="L85" s="44">
        <f t="shared" si="33"/>
        <v>567.76814734561208</v>
      </c>
      <c r="M85" s="46">
        <f t="shared" si="34"/>
        <v>599.94275901545507</v>
      </c>
      <c r="N85" s="43">
        <f t="shared" si="35"/>
        <v>900.06868918145392</v>
      </c>
      <c r="O85" s="46">
        <f t="shared" si="36"/>
        <v>1200.0915855752719</v>
      </c>
      <c r="P85" s="43">
        <f t="shared" si="37"/>
        <v>851.79848320693395</v>
      </c>
      <c r="Q85" s="46">
        <f t="shared" si="38"/>
        <v>1135.7313109425786</v>
      </c>
      <c r="R85" s="47">
        <f t="shared" si="39"/>
        <v>849.95675675675682</v>
      </c>
      <c r="S85" s="45">
        <f t="shared" si="40"/>
        <v>1133.2756756756758</v>
      </c>
      <c r="T85" s="43">
        <f t="shared" si="41"/>
        <v>839.96794871794873</v>
      </c>
      <c r="U85" s="46">
        <f t="shared" si="42"/>
        <v>1119.9572649572649</v>
      </c>
      <c r="V85" s="47">
        <f t="shared" si="43"/>
        <v>816.8415584415585</v>
      </c>
      <c r="W85" s="46">
        <f t="shared" si="44"/>
        <v>1089.122077922078</v>
      </c>
      <c r="X85" s="43">
        <f t="shared" si="45"/>
        <v>806.36923076923074</v>
      </c>
      <c r="Y85" s="46">
        <f t="shared" si="46"/>
        <v>1075.1589743589743</v>
      </c>
      <c r="Z85" s="48">
        <f t="shared" si="47"/>
        <v>716.77264957264958</v>
      </c>
    </row>
    <row r="86" spans="1:26" s="2" customFormat="1" ht="15" thickBot="1" x14ac:dyDescent="0.4">
      <c r="A86" s="52">
        <v>80</v>
      </c>
      <c r="B86" s="53">
        <v>1068800</v>
      </c>
      <c r="C86" s="54">
        <f t="shared" si="24"/>
        <v>89066.666666666672</v>
      </c>
      <c r="D86" s="55">
        <f t="shared" si="25"/>
        <v>4095.0191570881225</v>
      </c>
      <c r="E86" s="56">
        <f t="shared" si="26"/>
        <v>4048.4848484848485</v>
      </c>
      <c r="F86" s="57">
        <f t="shared" si="27"/>
        <v>3724.0418118466901</v>
      </c>
      <c r="G86" s="57">
        <f t="shared" si="28"/>
        <v>3425.6410256410259</v>
      </c>
      <c r="H86" s="57">
        <f t="shared" si="29"/>
        <v>3414.6964856230034</v>
      </c>
      <c r="I86" s="55">
        <f t="shared" si="30"/>
        <v>548.10256410256409</v>
      </c>
      <c r="J86" s="56">
        <f t="shared" si="31"/>
        <v>570.9401709401709</v>
      </c>
      <c r="K86" s="56">
        <f t="shared" si="32"/>
        <v>577.72972972972968</v>
      </c>
      <c r="L86" s="56">
        <f t="shared" si="33"/>
        <v>578.98158179848326</v>
      </c>
      <c r="M86" s="58">
        <f t="shared" si="34"/>
        <v>611.7916428162564</v>
      </c>
      <c r="N86" s="55">
        <f t="shared" si="35"/>
        <v>917.84201488265592</v>
      </c>
      <c r="O86" s="58">
        <f t="shared" si="36"/>
        <v>1223.7893531768746</v>
      </c>
      <c r="P86" s="55">
        <f t="shared" si="37"/>
        <v>868.61863488624056</v>
      </c>
      <c r="Q86" s="58">
        <f t="shared" si="38"/>
        <v>1158.1581798483207</v>
      </c>
      <c r="R86" s="59">
        <f t="shared" si="39"/>
        <v>866.74054054054056</v>
      </c>
      <c r="S86" s="57">
        <f t="shared" si="40"/>
        <v>1155.6540540540541</v>
      </c>
      <c r="T86" s="55">
        <f t="shared" si="41"/>
        <v>856.5544871794873</v>
      </c>
      <c r="U86" s="58">
        <f t="shared" si="42"/>
        <v>1142.0726495726497</v>
      </c>
      <c r="V86" s="59">
        <f t="shared" si="43"/>
        <v>832.97142857142853</v>
      </c>
      <c r="W86" s="58">
        <f t="shared" si="44"/>
        <v>1110.6285714285714</v>
      </c>
      <c r="X86" s="55">
        <f t="shared" si="45"/>
        <v>822.29230769230776</v>
      </c>
      <c r="Y86" s="58">
        <f t="shared" si="46"/>
        <v>1096.3897435897436</v>
      </c>
      <c r="Z86" s="60">
        <f t="shared" si="47"/>
        <v>730.92649572649577</v>
      </c>
    </row>
    <row r="87" spans="1:26" s="2" customFormat="1" x14ac:dyDescent="0.35"/>
    <row r="88" spans="1:26" s="2" customFormat="1" x14ac:dyDescent="0.3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colBreaks count="2" manualBreakCount="2">
    <brk id="13" max="1048575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'Ark1'!Utskriftsområde</vt:lpstr>
      <vt:lpstr>'Ark1'!Utskriftstitler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Meld inn i Domenet</cp:lastModifiedBy>
  <dcterms:created xsi:type="dcterms:W3CDTF">2014-09-29T07:26:33Z</dcterms:created>
  <dcterms:modified xsi:type="dcterms:W3CDTF">2020-12-17T14:22:49Z</dcterms:modified>
</cp:coreProperties>
</file>