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95328\Desktop\Lønnstabeller\2015\"/>
    </mc:Choice>
  </mc:AlternateContent>
  <bookViews>
    <workbookView xWindow="600" yWindow="20" windowWidth="25980" windowHeight="14190"/>
  </bookViews>
  <sheets>
    <sheet name="Ark1" sheetId="1" r:id="rId1"/>
    <sheet name="Ark2" sheetId="2" r:id="rId2"/>
    <sheet name="Ark3" sheetId="3" r:id="rId3"/>
  </sheets>
  <definedNames>
    <definedName name="_xlnm.Print_Area" localSheetId="0">'Ark1'!$A$1:$Z$86</definedName>
  </definedNames>
  <calcPr calcId="162913" calcMode="manual"/>
</workbook>
</file>

<file path=xl/calcChain.xml><?xml version="1.0" encoding="utf-8"?>
<calcChain xmlns="http://schemas.openxmlformats.org/spreadsheetml/2006/main">
  <c r="Z86" i="1" l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<sst xmlns="http://schemas.openxmlformats.org/spreadsheetml/2006/main" count="33" uniqueCount="21">
  <si>
    <t>Lønnstabell Oslo kommune fra 01.05.2015</t>
  </si>
  <si>
    <t>Ekskl. OU-fond (180)</t>
  </si>
  <si>
    <t xml:space="preserve">Lønn pr dag </t>
  </si>
  <si>
    <t>Lønn pr time</t>
  </si>
  <si>
    <t>Overtid</t>
  </si>
  <si>
    <t>37,5 t/u</t>
  </si>
  <si>
    <t>(Trekktab. for månedslønte)</t>
  </si>
  <si>
    <t>36,0 t/u</t>
  </si>
  <si>
    <t>35,5 t/u</t>
  </si>
  <si>
    <t>33,6 t/u</t>
  </si>
  <si>
    <t>1925 t</t>
  </si>
  <si>
    <t>1950 t</t>
  </si>
  <si>
    <t>Tillegg</t>
  </si>
  <si>
    <t>Ltr</t>
  </si>
  <si>
    <t>Årslønn</t>
  </si>
  <si>
    <t>Mnd</t>
  </si>
  <si>
    <t>1872 t</t>
  </si>
  <si>
    <t>1846 t</t>
  </si>
  <si>
    <t>1747 t</t>
  </si>
  <si>
    <t>50 %</t>
  </si>
  <si>
    <t>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</si>
</sst>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.000"/>
    <numFmt numFmtId="166" formatCode="_(* #,##0.00_);_(* \(#,##0.00\);_(* &quot;-&quot;??_);_(@_)"/>
    <numFmt numFmtId="167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11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/>
    </xf>
    <xf numFmtId="0" fontId="2" fillId="2" borderId="16" xfId="0" applyFont="1" applyFill="1" applyBorder="1" applyAlignment="1">
      <alignment horizontal="left"/>
    </xf>
    <xf numFmtId="1" fontId="2" fillId="2" borderId="16" xfId="0" applyNumberFormat="1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Continuous"/>
    </xf>
    <xf numFmtId="0" fontId="2" fillId="2" borderId="15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Continuous"/>
    </xf>
    <xf numFmtId="3" fontId="2" fillId="2" borderId="22" xfId="0" applyNumberFormat="1" applyFont="1" applyFill="1" applyBorder="1" applyAlignment="1">
      <alignment horizontal="centerContinuous"/>
    </xf>
    <xf numFmtId="0" fontId="2" fillId="2" borderId="23" xfId="0" applyFont="1" applyFill="1" applyBorder="1" applyAlignment="1">
      <alignment horizontal="centerContinuous"/>
    </xf>
    <xf numFmtId="0" fontId="2" fillId="2" borderId="24" xfId="0" applyFont="1" applyFill="1" applyBorder="1" applyAlignment="1">
      <alignment horizontal="centerContinuous"/>
    </xf>
    <xf numFmtId="0" fontId="2" fillId="2" borderId="25" xfId="0" applyFont="1" applyFill="1" applyBorder="1" applyAlignment="1"/>
    <xf numFmtId="0" fontId="2" fillId="2" borderId="26" xfId="0" applyFont="1" applyFill="1" applyBorder="1" applyAlignment="1"/>
    <xf numFmtId="0" fontId="2" fillId="2" borderId="27" xfId="0" applyFont="1" applyFill="1" applyBorder="1" applyAlignment="1"/>
    <xf numFmtId="0" fontId="2" fillId="2" borderId="28" xfId="0" applyFont="1" applyFill="1" applyBorder="1" applyAlignment="1">
      <alignment horizontal="centerContinuous"/>
    </xf>
    <xf numFmtId="0" fontId="2" fillId="2" borderId="29" xfId="0" applyFont="1" applyFill="1" applyBorder="1" applyAlignment="1">
      <alignment horizontal="centerContinuous"/>
    </xf>
    <xf numFmtId="0" fontId="2" fillId="2" borderId="30" xfId="0" applyFont="1" applyFill="1" applyBorder="1" applyAlignment="1">
      <alignment horizontal="centerContinuous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Continuous"/>
    </xf>
    <xf numFmtId="0" fontId="2" fillId="2" borderId="32" xfId="0" applyFont="1" applyFill="1" applyBorder="1" applyAlignment="1">
      <alignment horizontal="left"/>
    </xf>
    <xf numFmtId="0" fontId="2" fillId="2" borderId="29" xfId="0" quotePrefix="1" applyFont="1" applyFill="1" applyBorder="1" applyAlignment="1">
      <alignment horizontal="center"/>
    </xf>
    <xf numFmtId="0" fontId="2" fillId="2" borderId="32" xfId="0" quotePrefix="1" applyFont="1" applyFill="1" applyBorder="1" applyAlignment="1">
      <alignment horizontal="center"/>
    </xf>
    <xf numFmtId="12" fontId="2" fillId="2" borderId="21" xfId="0" applyNumberFormat="1" applyFont="1" applyFill="1" applyBorder="1" applyAlignment="1">
      <alignment horizontal="centerContinuous"/>
    </xf>
    <xf numFmtId="165" fontId="0" fillId="2" borderId="0" xfId="0" applyNumberFormat="1" applyFill="1"/>
    <xf numFmtId="0" fontId="2" fillId="2" borderId="5" xfId="0" applyFont="1" applyFill="1" applyBorder="1"/>
    <xf numFmtId="167" fontId="4" fillId="2" borderId="5" xfId="1" applyNumberFormat="1" applyFont="1" applyFill="1" applyBorder="1"/>
    <xf numFmtId="166" fontId="4" fillId="2" borderId="5" xfId="1" applyNumberFormat="1" applyFont="1" applyFill="1" applyBorder="1"/>
    <xf numFmtId="166" fontId="4" fillId="2" borderId="19" xfId="1" applyNumberFormat="1" applyFont="1" applyFill="1" applyBorder="1"/>
    <xf numFmtId="166" fontId="4" fillId="2" borderId="33" xfId="1" applyNumberFormat="1" applyFont="1" applyFill="1" applyBorder="1"/>
    <xf numFmtId="166" fontId="4" fillId="2" borderId="34" xfId="1" applyNumberFormat="1" applyFont="1" applyFill="1" applyBorder="1"/>
    <xf numFmtId="166" fontId="4" fillId="2" borderId="1" xfId="1" applyNumberFormat="1" applyFont="1" applyFill="1" applyBorder="1"/>
    <xf numFmtId="166" fontId="4" fillId="2" borderId="2" xfId="1" applyNumberFormat="1" applyFont="1" applyFill="1" applyBorder="1"/>
    <xf numFmtId="166" fontId="4" fillId="2" borderId="4" xfId="1" applyNumberFormat="1" applyFont="1" applyFill="1" applyBorder="1"/>
    <xf numFmtId="166" fontId="4" fillId="2" borderId="35" xfId="1" applyNumberFormat="1" applyFont="1" applyFill="1" applyBorder="1"/>
    <xf numFmtId="166" fontId="4" fillId="2" borderId="3" xfId="1" applyNumberFormat="1" applyFont="1" applyFill="1" applyBorder="1"/>
    <xf numFmtId="166" fontId="4" fillId="2" borderId="36" xfId="1" applyNumberFormat="1" applyFont="1" applyFill="1" applyBorder="1"/>
    <xf numFmtId="0" fontId="2" fillId="2" borderId="37" xfId="0" applyFont="1" applyFill="1" applyBorder="1"/>
    <xf numFmtId="167" fontId="4" fillId="2" borderId="37" xfId="1" applyNumberFormat="1" applyFont="1" applyFill="1" applyBorder="1"/>
    <xf numFmtId="166" fontId="4" fillId="2" borderId="37" xfId="1" applyNumberFormat="1" applyFont="1" applyFill="1" applyBorder="1"/>
    <xf numFmtId="166" fontId="4" fillId="2" borderId="12" xfId="1" applyNumberFormat="1" applyFont="1" applyFill="1" applyBorder="1"/>
    <xf numFmtId="166" fontId="4" fillId="2" borderId="13" xfId="1" applyNumberFormat="1" applyFont="1" applyFill="1" applyBorder="1"/>
    <xf numFmtId="166" fontId="4" fillId="2" borderId="14" xfId="1" applyNumberFormat="1" applyFont="1" applyFill="1" applyBorder="1"/>
    <xf numFmtId="166" fontId="4" fillId="2" borderId="15" xfId="1" applyNumberFormat="1" applyFont="1" applyFill="1" applyBorder="1"/>
    <xf numFmtId="166" fontId="4" fillId="2" borderId="16" xfId="1" applyNumberFormat="1" applyFont="1" applyFill="1" applyBorder="1"/>
    <xf numFmtId="166" fontId="4" fillId="2" borderId="38" xfId="1" applyNumberFormat="1" applyFont="1" applyFill="1" applyBorder="1"/>
    <xf numFmtId="166" fontId="3" fillId="2" borderId="37" xfId="1" applyNumberFormat="1" applyFont="1" applyFill="1" applyBorder="1"/>
    <xf numFmtId="166" fontId="3" fillId="2" borderId="12" xfId="1" applyNumberFormat="1" applyFont="1" applyFill="1" applyBorder="1"/>
    <xf numFmtId="166" fontId="3" fillId="2" borderId="13" xfId="1" applyNumberFormat="1" applyFont="1" applyFill="1" applyBorder="1"/>
    <xf numFmtId="166" fontId="3" fillId="2" borderId="14" xfId="1" applyNumberFormat="1" applyFont="1" applyFill="1" applyBorder="1"/>
    <xf numFmtId="166" fontId="3" fillId="2" borderId="15" xfId="1" applyNumberFormat="1" applyFont="1" applyFill="1" applyBorder="1"/>
    <xf numFmtId="166" fontId="3" fillId="2" borderId="16" xfId="1" applyNumberFormat="1" applyFont="1" applyFill="1" applyBorder="1"/>
    <xf numFmtId="166" fontId="3" fillId="2" borderId="38" xfId="1" applyNumberFormat="1" applyFont="1" applyFill="1" applyBorder="1"/>
    <xf numFmtId="1" fontId="0" fillId="2" borderId="0" xfId="0" applyNumberFormat="1" applyFill="1"/>
    <xf numFmtId="0" fontId="4" fillId="2" borderId="0" xfId="0" applyFont="1" applyFill="1"/>
    <xf numFmtId="167" fontId="4" fillId="2" borderId="37" xfId="1" quotePrefix="1" applyNumberFormat="1" applyFont="1" applyFill="1" applyBorder="1"/>
    <xf numFmtId="0" fontId="2" fillId="2" borderId="39" xfId="0" applyFont="1" applyFill="1" applyBorder="1"/>
    <xf numFmtId="167" fontId="4" fillId="2" borderId="39" xfId="1" quotePrefix="1" applyNumberFormat="1" applyFont="1" applyFill="1" applyBorder="1"/>
    <xf numFmtId="166" fontId="3" fillId="2" borderId="39" xfId="1" applyNumberFormat="1" applyFont="1" applyFill="1" applyBorder="1"/>
    <xf numFmtId="166" fontId="3" fillId="2" borderId="24" xfId="1" applyNumberFormat="1" applyFont="1" applyFill="1" applyBorder="1"/>
    <xf numFmtId="166" fontId="3" fillId="2" borderId="40" xfId="1" applyNumberFormat="1" applyFont="1" applyFill="1" applyBorder="1"/>
    <xf numFmtId="166" fontId="3" fillId="2" borderId="25" xfId="1" applyNumberFormat="1" applyFont="1" applyFill="1" applyBorder="1"/>
    <xf numFmtId="166" fontId="3" fillId="2" borderId="28" xfId="1" applyNumberFormat="1" applyFont="1" applyFill="1" applyBorder="1"/>
    <xf numFmtId="166" fontId="3" fillId="2" borderId="27" xfId="1" applyNumberFormat="1" applyFont="1" applyFill="1" applyBorder="1"/>
    <xf numFmtId="166" fontId="3" fillId="2" borderId="4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266700</xdr:colOff>
      <xdr:row>0</xdr:row>
      <xdr:rowOff>0</xdr:rowOff>
    </xdr:from>
    <xdr:to>
      <xdr:col>16</xdr:col>
      <xdr:colOff>371475</xdr:colOff>
      <xdr:row>1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82100" y="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tabSelected="1" zoomScaleNormal="100" workbookViewId="0">
      <pane ySplit="6" topLeftCell="A7" activePane="bottomLeft" state="frozen"/>
      <selection pane="bottomLeft" activeCell="AH22" sqref="AH22"/>
    </sheetView>
  </sheetViews>
  <sheetFormatPr baseColWidth="10" defaultColWidth="9.1796875" defaultRowHeight="14.5" x14ac:dyDescent="0.35"/>
  <cols>
    <col min="1" max="1" width="3.26953125" customWidth="1"/>
    <col min="2" max="2" width="10.453125" customWidth="1"/>
    <col min="3" max="3" width="10.26953125" bestFit="1" customWidth="1"/>
    <col min="4" max="5" width="9.26953125" bestFit="1" customWidth="1"/>
    <col min="6" max="7" width="9.26953125" customWidth="1"/>
    <col min="8" max="8" width="9.26953125" bestFit="1" customWidth="1"/>
    <col min="9" max="14" width="7.7265625" bestFit="1" customWidth="1"/>
    <col min="15" max="15" width="9.26953125" bestFit="1" customWidth="1"/>
    <col min="16" max="16" width="7.7265625" bestFit="1" customWidth="1"/>
    <col min="17" max="17" width="9.26953125" bestFit="1" customWidth="1"/>
    <col min="18" max="18" width="7.7265625" bestFit="1" customWidth="1"/>
    <col min="19" max="19" width="9.26953125" bestFit="1" customWidth="1"/>
    <col min="20" max="20" width="7.7265625" bestFit="1" customWidth="1"/>
    <col min="21" max="21" width="9.26953125" bestFit="1" customWidth="1"/>
    <col min="22" max="22" width="7.7265625" bestFit="1" customWidth="1"/>
    <col min="23" max="23" width="9.26953125" bestFit="1" customWidth="1"/>
    <col min="24" max="24" width="7.7265625" bestFit="1" customWidth="1"/>
    <col min="25" max="25" width="9.26953125" bestFit="1" customWidth="1"/>
    <col min="26" max="26" width="7.7265625" bestFit="1" customWidth="1"/>
    <col min="257" max="257" width="3.26953125" customWidth="1"/>
    <col min="258" max="258" width="10.453125" customWidth="1"/>
    <col min="259" max="259" width="10.26953125" bestFit="1" customWidth="1"/>
    <col min="260" max="261" width="9.26953125" bestFit="1" customWidth="1"/>
    <col min="262" max="263" width="9.26953125" customWidth="1"/>
    <col min="264" max="264" width="9.26953125" bestFit="1" customWidth="1"/>
    <col min="265" max="270" width="7.7265625" bestFit="1" customWidth="1"/>
    <col min="271" max="271" width="9.26953125" bestFit="1" customWidth="1"/>
    <col min="272" max="272" width="7.7265625" bestFit="1" customWidth="1"/>
    <col min="273" max="273" width="9.26953125" bestFit="1" customWidth="1"/>
    <col min="274" max="274" width="7.7265625" bestFit="1" customWidth="1"/>
    <col min="275" max="275" width="9.26953125" bestFit="1" customWidth="1"/>
    <col min="276" max="276" width="7.7265625" bestFit="1" customWidth="1"/>
    <col min="277" max="277" width="9.26953125" bestFit="1" customWidth="1"/>
    <col min="278" max="278" width="7.7265625" bestFit="1" customWidth="1"/>
    <col min="279" max="279" width="9.26953125" bestFit="1" customWidth="1"/>
    <col min="280" max="280" width="7.7265625" bestFit="1" customWidth="1"/>
    <col min="281" max="281" width="9.26953125" bestFit="1" customWidth="1"/>
    <col min="282" max="282" width="7.7265625" bestFit="1" customWidth="1"/>
    <col min="513" max="513" width="3.26953125" customWidth="1"/>
    <col min="514" max="514" width="10.453125" customWidth="1"/>
    <col min="515" max="515" width="10.26953125" bestFit="1" customWidth="1"/>
    <col min="516" max="517" width="9.26953125" bestFit="1" customWidth="1"/>
    <col min="518" max="519" width="9.26953125" customWidth="1"/>
    <col min="520" max="520" width="9.26953125" bestFit="1" customWidth="1"/>
    <col min="521" max="526" width="7.7265625" bestFit="1" customWidth="1"/>
    <col min="527" max="527" width="9.26953125" bestFit="1" customWidth="1"/>
    <col min="528" max="528" width="7.7265625" bestFit="1" customWidth="1"/>
    <col min="529" max="529" width="9.26953125" bestFit="1" customWidth="1"/>
    <col min="530" max="530" width="7.7265625" bestFit="1" customWidth="1"/>
    <col min="531" max="531" width="9.26953125" bestFit="1" customWidth="1"/>
    <col min="532" max="532" width="7.7265625" bestFit="1" customWidth="1"/>
    <col min="533" max="533" width="9.26953125" bestFit="1" customWidth="1"/>
    <col min="534" max="534" width="7.7265625" bestFit="1" customWidth="1"/>
    <col min="535" max="535" width="9.26953125" bestFit="1" customWidth="1"/>
    <col min="536" max="536" width="7.7265625" bestFit="1" customWidth="1"/>
    <col min="537" max="537" width="9.26953125" bestFit="1" customWidth="1"/>
    <col min="538" max="538" width="7.7265625" bestFit="1" customWidth="1"/>
    <col min="769" max="769" width="3.26953125" customWidth="1"/>
    <col min="770" max="770" width="10.453125" customWidth="1"/>
    <col min="771" max="771" width="10.26953125" bestFit="1" customWidth="1"/>
    <col min="772" max="773" width="9.26953125" bestFit="1" customWidth="1"/>
    <col min="774" max="775" width="9.26953125" customWidth="1"/>
    <col min="776" max="776" width="9.26953125" bestFit="1" customWidth="1"/>
    <col min="777" max="782" width="7.7265625" bestFit="1" customWidth="1"/>
    <col min="783" max="783" width="9.26953125" bestFit="1" customWidth="1"/>
    <col min="784" max="784" width="7.7265625" bestFit="1" customWidth="1"/>
    <col min="785" max="785" width="9.26953125" bestFit="1" customWidth="1"/>
    <col min="786" max="786" width="7.7265625" bestFit="1" customWidth="1"/>
    <col min="787" max="787" width="9.26953125" bestFit="1" customWidth="1"/>
    <col min="788" max="788" width="7.7265625" bestFit="1" customWidth="1"/>
    <col min="789" max="789" width="9.26953125" bestFit="1" customWidth="1"/>
    <col min="790" max="790" width="7.7265625" bestFit="1" customWidth="1"/>
    <col min="791" max="791" width="9.26953125" bestFit="1" customWidth="1"/>
    <col min="792" max="792" width="7.7265625" bestFit="1" customWidth="1"/>
    <col min="793" max="793" width="9.26953125" bestFit="1" customWidth="1"/>
    <col min="794" max="794" width="7.7265625" bestFit="1" customWidth="1"/>
    <col min="1025" max="1025" width="3.26953125" customWidth="1"/>
    <col min="1026" max="1026" width="10.453125" customWidth="1"/>
    <col min="1027" max="1027" width="10.26953125" bestFit="1" customWidth="1"/>
    <col min="1028" max="1029" width="9.26953125" bestFit="1" customWidth="1"/>
    <col min="1030" max="1031" width="9.26953125" customWidth="1"/>
    <col min="1032" max="1032" width="9.26953125" bestFit="1" customWidth="1"/>
    <col min="1033" max="1038" width="7.7265625" bestFit="1" customWidth="1"/>
    <col min="1039" max="1039" width="9.26953125" bestFit="1" customWidth="1"/>
    <col min="1040" max="1040" width="7.7265625" bestFit="1" customWidth="1"/>
    <col min="1041" max="1041" width="9.26953125" bestFit="1" customWidth="1"/>
    <col min="1042" max="1042" width="7.7265625" bestFit="1" customWidth="1"/>
    <col min="1043" max="1043" width="9.26953125" bestFit="1" customWidth="1"/>
    <col min="1044" max="1044" width="7.7265625" bestFit="1" customWidth="1"/>
    <col min="1045" max="1045" width="9.26953125" bestFit="1" customWidth="1"/>
    <col min="1046" max="1046" width="7.7265625" bestFit="1" customWidth="1"/>
    <col min="1047" max="1047" width="9.26953125" bestFit="1" customWidth="1"/>
    <col min="1048" max="1048" width="7.7265625" bestFit="1" customWidth="1"/>
    <col min="1049" max="1049" width="9.26953125" bestFit="1" customWidth="1"/>
    <col min="1050" max="1050" width="7.7265625" bestFit="1" customWidth="1"/>
    <col min="1281" max="1281" width="3.26953125" customWidth="1"/>
    <col min="1282" max="1282" width="10.453125" customWidth="1"/>
    <col min="1283" max="1283" width="10.26953125" bestFit="1" customWidth="1"/>
    <col min="1284" max="1285" width="9.26953125" bestFit="1" customWidth="1"/>
    <col min="1286" max="1287" width="9.26953125" customWidth="1"/>
    <col min="1288" max="1288" width="9.26953125" bestFit="1" customWidth="1"/>
    <col min="1289" max="1294" width="7.7265625" bestFit="1" customWidth="1"/>
    <col min="1295" max="1295" width="9.26953125" bestFit="1" customWidth="1"/>
    <col min="1296" max="1296" width="7.7265625" bestFit="1" customWidth="1"/>
    <col min="1297" max="1297" width="9.26953125" bestFit="1" customWidth="1"/>
    <col min="1298" max="1298" width="7.7265625" bestFit="1" customWidth="1"/>
    <col min="1299" max="1299" width="9.26953125" bestFit="1" customWidth="1"/>
    <col min="1300" max="1300" width="7.7265625" bestFit="1" customWidth="1"/>
    <col min="1301" max="1301" width="9.26953125" bestFit="1" customWidth="1"/>
    <col min="1302" max="1302" width="7.7265625" bestFit="1" customWidth="1"/>
    <col min="1303" max="1303" width="9.26953125" bestFit="1" customWidth="1"/>
    <col min="1304" max="1304" width="7.7265625" bestFit="1" customWidth="1"/>
    <col min="1305" max="1305" width="9.26953125" bestFit="1" customWidth="1"/>
    <col min="1306" max="1306" width="7.7265625" bestFit="1" customWidth="1"/>
    <col min="1537" max="1537" width="3.26953125" customWidth="1"/>
    <col min="1538" max="1538" width="10.453125" customWidth="1"/>
    <col min="1539" max="1539" width="10.26953125" bestFit="1" customWidth="1"/>
    <col min="1540" max="1541" width="9.26953125" bestFit="1" customWidth="1"/>
    <col min="1542" max="1543" width="9.26953125" customWidth="1"/>
    <col min="1544" max="1544" width="9.26953125" bestFit="1" customWidth="1"/>
    <col min="1545" max="1550" width="7.7265625" bestFit="1" customWidth="1"/>
    <col min="1551" max="1551" width="9.26953125" bestFit="1" customWidth="1"/>
    <col min="1552" max="1552" width="7.7265625" bestFit="1" customWidth="1"/>
    <col min="1553" max="1553" width="9.26953125" bestFit="1" customWidth="1"/>
    <col min="1554" max="1554" width="7.7265625" bestFit="1" customWidth="1"/>
    <col min="1555" max="1555" width="9.26953125" bestFit="1" customWidth="1"/>
    <col min="1556" max="1556" width="7.7265625" bestFit="1" customWidth="1"/>
    <col min="1557" max="1557" width="9.26953125" bestFit="1" customWidth="1"/>
    <col min="1558" max="1558" width="7.7265625" bestFit="1" customWidth="1"/>
    <col min="1559" max="1559" width="9.26953125" bestFit="1" customWidth="1"/>
    <col min="1560" max="1560" width="7.7265625" bestFit="1" customWidth="1"/>
    <col min="1561" max="1561" width="9.26953125" bestFit="1" customWidth="1"/>
    <col min="1562" max="1562" width="7.7265625" bestFit="1" customWidth="1"/>
    <col min="1793" max="1793" width="3.26953125" customWidth="1"/>
    <col min="1794" max="1794" width="10.453125" customWidth="1"/>
    <col min="1795" max="1795" width="10.26953125" bestFit="1" customWidth="1"/>
    <col min="1796" max="1797" width="9.26953125" bestFit="1" customWidth="1"/>
    <col min="1798" max="1799" width="9.26953125" customWidth="1"/>
    <col min="1800" max="1800" width="9.26953125" bestFit="1" customWidth="1"/>
    <col min="1801" max="1806" width="7.7265625" bestFit="1" customWidth="1"/>
    <col min="1807" max="1807" width="9.26953125" bestFit="1" customWidth="1"/>
    <col min="1808" max="1808" width="7.7265625" bestFit="1" customWidth="1"/>
    <col min="1809" max="1809" width="9.26953125" bestFit="1" customWidth="1"/>
    <col min="1810" max="1810" width="7.7265625" bestFit="1" customWidth="1"/>
    <col min="1811" max="1811" width="9.26953125" bestFit="1" customWidth="1"/>
    <col min="1812" max="1812" width="7.7265625" bestFit="1" customWidth="1"/>
    <col min="1813" max="1813" width="9.26953125" bestFit="1" customWidth="1"/>
    <col min="1814" max="1814" width="7.7265625" bestFit="1" customWidth="1"/>
    <col min="1815" max="1815" width="9.26953125" bestFit="1" customWidth="1"/>
    <col min="1816" max="1816" width="7.7265625" bestFit="1" customWidth="1"/>
    <col min="1817" max="1817" width="9.26953125" bestFit="1" customWidth="1"/>
    <col min="1818" max="1818" width="7.7265625" bestFit="1" customWidth="1"/>
    <col min="2049" max="2049" width="3.26953125" customWidth="1"/>
    <col min="2050" max="2050" width="10.453125" customWidth="1"/>
    <col min="2051" max="2051" width="10.26953125" bestFit="1" customWidth="1"/>
    <col min="2052" max="2053" width="9.26953125" bestFit="1" customWidth="1"/>
    <col min="2054" max="2055" width="9.26953125" customWidth="1"/>
    <col min="2056" max="2056" width="9.26953125" bestFit="1" customWidth="1"/>
    <col min="2057" max="2062" width="7.7265625" bestFit="1" customWidth="1"/>
    <col min="2063" max="2063" width="9.26953125" bestFit="1" customWidth="1"/>
    <col min="2064" max="2064" width="7.7265625" bestFit="1" customWidth="1"/>
    <col min="2065" max="2065" width="9.26953125" bestFit="1" customWidth="1"/>
    <col min="2066" max="2066" width="7.7265625" bestFit="1" customWidth="1"/>
    <col min="2067" max="2067" width="9.26953125" bestFit="1" customWidth="1"/>
    <col min="2068" max="2068" width="7.7265625" bestFit="1" customWidth="1"/>
    <col min="2069" max="2069" width="9.26953125" bestFit="1" customWidth="1"/>
    <col min="2070" max="2070" width="7.7265625" bestFit="1" customWidth="1"/>
    <col min="2071" max="2071" width="9.26953125" bestFit="1" customWidth="1"/>
    <col min="2072" max="2072" width="7.7265625" bestFit="1" customWidth="1"/>
    <col min="2073" max="2073" width="9.26953125" bestFit="1" customWidth="1"/>
    <col min="2074" max="2074" width="7.7265625" bestFit="1" customWidth="1"/>
    <col min="2305" max="2305" width="3.26953125" customWidth="1"/>
    <col min="2306" max="2306" width="10.453125" customWidth="1"/>
    <col min="2307" max="2307" width="10.26953125" bestFit="1" customWidth="1"/>
    <col min="2308" max="2309" width="9.26953125" bestFit="1" customWidth="1"/>
    <col min="2310" max="2311" width="9.26953125" customWidth="1"/>
    <col min="2312" max="2312" width="9.26953125" bestFit="1" customWidth="1"/>
    <col min="2313" max="2318" width="7.7265625" bestFit="1" customWidth="1"/>
    <col min="2319" max="2319" width="9.26953125" bestFit="1" customWidth="1"/>
    <col min="2320" max="2320" width="7.7265625" bestFit="1" customWidth="1"/>
    <col min="2321" max="2321" width="9.26953125" bestFit="1" customWidth="1"/>
    <col min="2322" max="2322" width="7.7265625" bestFit="1" customWidth="1"/>
    <col min="2323" max="2323" width="9.26953125" bestFit="1" customWidth="1"/>
    <col min="2324" max="2324" width="7.7265625" bestFit="1" customWidth="1"/>
    <col min="2325" max="2325" width="9.26953125" bestFit="1" customWidth="1"/>
    <col min="2326" max="2326" width="7.7265625" bestFit="1" customWidth="1"/>
    <col min="2327" max="2327" width="9.26953125" bestFit="1" customWidth="1"/>
    <col min="2328" max="2328" width="7.7265625" bestFit="1" customWidth="1"/>
    <col min="2329" max="2329" width="9.26953125" bestFit="1" customWidth="1"/>
    <col min="2330" max="2330" width="7.7265625" bestFit="1" customWidth="1"/>
    <col min="2561" max="2561" width="3.26953125" customWidth="1"/>
    <col min="2562" max="2562" width="10.453125" customWidth="1"/>
    <col min="2563" max="2563" width="10.26953125" bestFit="1" customWidth="1"/>
    <col min="2564" max="2565" width="9.26953125" bestFit="1" customWidth="1"/>
    <col min="2566" max="2567" width="9.26953125" customWidth="1"/>
    <col min="2568" max="2568" width="9.26953125" bestFit="1" customWidth="1"/>
    <col min="2569" max="2574" width="7.7265625" bestFit="1" customWidth="1"/>
    <col min="2575" max="2575" width="9.26953125" bestFit="1" customWidth="1"/>
    <col min="2576" max="2576" width="7.7265625" bestFit="1" customWidth="1"/>
    <col min="2577" max="2577" width="9.26953125" bestFit="1" customWidth="1"/>
    <col min="2578" max="2578" width="7.7265625" bestFit="1" customWidth="1"/>
    <col min="2579" max="2579" width="9.26953125" bestFit="1" customWidth="1"/>
    <col min="2580" max="2580" width="7.7265625" bestFit="1" customWidth="1"/>
    <col min="2581" max="2581" width="9.26953125" bestFit="1" customWidth="1"/>
    <col min="2582" max="2582" width="7.7265625" bestFit="1" customWidth="1"/>
    <col min="2583" max="2583" width="9.26953125" bestFit="1" customWidth="1"/>
    <col min="2584" max="2584" width="7.7265625" bestFit="1" customWidth="1"/>
    <col min="2585" max="2585" width="9.26953125" bestFit="1" customWidth="1"/>
    <col min="2586" max="2586" width="7.7265625" bestFit="1" customWidth="1"/>
    <col min="2817" max="2817" width="3.26953125" customWidth="1"/>
    <col min="2818" max="2818" width="10.453125" customWidth="1"/>
    <col min="2819" max="2819" width="10.26953125" bestFit="1" customWidth="1"/>
    <col min="2820" max="2821" width="9.26953125" bestFit="1" customWidth="1"/>
    <col min="2822" max="2823" width="9.26953125" customWidth="1"/>
    <col min="2824" max="2824" width="9.26953125" bestFit="1" customWidth="1"/>
    <col min="2825" max="2830" width="7.7265625" bestFit="1" customWidth="1"/>
    <col min="2831" max="2831" width="9.26953125" bestFit="1" customWidth="1"/>
    <col min="2832" max="2832" width="7.7265625" bestFit="1" customWidth="1"/>
    <col min="2833" max="2833" width="9.26953125" bestFit="1" customWidth="1"/>
    <col min="2834" max="2834" width="7.7265625" bestFit="1" customWidth="1"/>
    <col min="2835" max="2835" width="9.26953125" bestFit="1" customWidth="1"/>
    <col min="2836" max="2836" width="7.7265625" bestFit="1" customWidth="1"/>
    <col min="2837" max="2837" width="9.26953125" bestFit="1" customWidth="1"/>
    <col min="2838" max="2838" width="7.7265625" bestFit="1" customWidth="1"/>
    <col min="2839" max="2839" width="9.26953125" bestFit="1" customWidth="1"/>
    <col min="2840" max="2840" width="7.7265625" bestFit="1" customWidth="1"/>
    <col min="2841" max="2841" width="9.26953125" bestFit="1" customWidth="1"/>
    <col min="2842" max="2842" width="7.7265625" bestFit="1" customWidth="1"/>
    <col min="3073" max="3073" width="3.26953125" customWidth="1"/>
    <col min="3074" max="3074" width="10.453125" customWidth="1"/>
    <col min="3075" max="3075" width="10.26953125" bestFit="1" customWidth="1"/>
    <col min="3076" max="3077" width="9.26953125" bestFit="1" customWidth="1"/>
    <col min="3078" max="3079" width="9.26953125" customWidth="1"/>
    <col min="3080" max="3080" width="9.26953125" bestFit="1" customWidth="1"/>
    <col min="3081" max="3086" width="7.7265625" bestFit="1" customWidth="1"/>
    <col min="3087" max="3087" width="9.26953125" bestFit="1" customWidth="1"/>
    <col min="3088" max="3088" width="7.7265625" bestFit="1" customWidth="1"/>
    <col min="3089" max="3089" width="9.26953125" bestFit="1" customWidth="1"/>
    <col min="3090" max="3090" width="7.7265625" bestFit="1" customWidth="1"/>
    <col min="3091" max="3091" width="9.26953125" bestFit="1" customWidth="1"/>
    <col min="3092" max="3092" width="7.7265625" bestFit="1" customWidth="1"/>
    <col min="3093" max="3093" width="9.26953125" bestFit="1" customWidth="1"/>
    <col min="3094" max="3094" width="7.7265625" bestFit="1" customWidth="1"/>
    <col min="3095" max="3095" width="9.26953125" bestFit="1" customWidth="1"/>
    <col min="3096" max="3096" width="7.7265625" bestFit="1" customWidth="1"/>
    <col min="3097" max="3097" width="9.26953125" bestFit="1" customWidth="1"/>
    <col min="3098" max="3098" width="7.7265625" bestFit="1" customWidth="1"/>
    <col min="3329" max="3329" width="3.26953125" customWidth="1"/>
    <col min="3330" max="3330" width="10.453125" customWidth="1"/>
    <col min="3331" max="3331" width="10.26953125" bestFit="1" customWidth="1"/>
    <col min="3332" max="3333" width="9.26953125" bestFit="1" customWidth="1"/>
    <col min="3334" max="3335" width="9.26953125" customWidth="1"/>
    <col min="3336" max="3336" width="9.26953125" bestFit="1" customWidth="1"/>
    <col min="3337" max="3342" width="7.7265625" bestFit="1" customWidth="1"/>
    <col min="3343" max="3343" width="9.26953125" bestFit="1" customWidth="1"/>
    <col min="3344" max="3344" width="7.7265625" bestFit="1" customWidth="1"/>
    <col min="3345" max="3345" width="9.26953125" bestFit="1" customWidth="1"/>
    <col min="3346" max="3346" width="7.7265625" bestFit="1" customWidth="1"/>
    <col min="3347" max="3347" width="9.26953125" bestFit="1" customWidth="1"/>
    <col min="3348" max="3348" width="7.7265625" bestFit="1" customWidth="1"/>
    <col min="3349" max="3349" width="9.26953125" bestFit="1" customWidth="1"/>
    <col min="3350" max="3350" width="7.7265625" bestFit="1" customWidth="1"/>
    <col min="3351" max="3351" width="9.26953125" bestFit="1" customWidth="1"/>
    <col min="3352" max="3352" width="7.7265625" bestFit="1" customWidth="1"/>
    <col min="3353" max="3353" width="9.26953125" bestFit="1" customWidth="1"/>
    <col min="3354" max="3354" width="7.7265625" bestFit="1" customWidth="1"/>
    <col min="3585" max="3585" width="3.26953125" customWidth="1"/>
    <col min="3586" max="3586" width="10.453125" customWidth="1"/>
    <col min="3587" max="3587" width="10.26953125" bestFit="1" customWidth="1"/>
    <col min="3588" max="3589" width="9.26953125" bestFit="1" customWidth="1"/>
    <col min="3590" max="3591" width="9.26953125" customWidth="1"/>
    <col min="3592" max="3592" width="9.26953125" bestFit="1" customWidth="1"/>
    <col min="3593" max="3598" width="7.7265625" bestFit="1" customWidth="1"/>
    <col min="3599" max="3599" width="9.26953125" bestFit="1" customWidth="1"/>
    <col min="3600" max="3600" width="7.7265625" bestFit="1" customWidth="1"/>
    <col min="3601" max="3601" width="9.26953125" bestFit="1" customWidth="1"/>
    <col min="3602" max="3602" width="7.7265625" bestFit="1" customWidth="1"/>
    <col min="3603" max="3603" width="9.26953125" bestFit="1" customWidth="1"/>
    <col min="3604" max="3604" width="7.7265625" bestFit="1" customWidth="1"/>
    <col min="3605" max="3605" width="9.26953125" bestFit="1" customWidth="1"/>
    <col min="3606" max="3606" width="7.7265625" bestFit="1" customWidth="1"/>
    <col min="3607" max="3607" width="9.26953125" bestFit="1" customWidth="1"/>
    <col min="3608" max="3608" width="7.7265625" bestFit="1" customWidth="1"/>
    <col min="3609" max="3609" width="9.26953125" bestFit="1" customWidth="1"/>
    <col min="3610" max="3610" width="7.7265625" bestFit="1" customWidth="1"/>
    <col min="3841" max="3841" width="3.26953125" customWidth="1"/>
    <col min="3842" max="3842" width="10.453125" customWidth="1"/>
    <col min="3843" max="3843" width="10.26953125" bestFit="1" customWidth="1"/>
    <col min="3844" max="3845" width="9.26953125" bestFit="1" customWidth="1"/>
    <col min="3846" max="3847" width="9.26953125" customWidth="1"/>
    <col min="3848" max="3848" width="9.26953125" bestFit="1" customWidth="1"/>
    <col min="3849" max="3854" width="7.7265625" bestFit="1" customWidth="1"/>
    <col min="3855" max="3855" width="9.26953125" bestFit="1" customWidth="1"/>
    <col min="3856" max="3856" width="7.7265625" bestFit="1" customWidth="1"/>
    <col min="3857" max="3857" width="9.26953125" bestFit="1" customWidth="1"/>
    <col min="3858" max="3858" width="7.7265625" bestFit="1" customWidth="1"/>
    <col min="3859" max="3859" width="9.26953125" bestFit="1" customWidth="1"/>
    <col min="3860" max="3860" width="7.7265625" bestFit="1" customWidth="1"/>
    <col min="3861" max="3861" width="9.26953125" bestFit="1" customWidth="1"/>
    <col min="3862" max="3862" width="7.7265625" bestFit="1" customWidth="1"/>
    <col min="3863" max="3863" width="9.26953125" bestFit="1" customWidth="1"/>
    <col min="3864" max="3864" width="7.7265625" bestFit="1" customWidth="1"/>
    <col min="3865" max="3865" width="9.26953125" bestFit="1" customWidth="1"/>
    <col min="3866" max="3866" width="7.7265625" bestFit="1" customWidth="1"/>
    <col min="4097" max="4097" width="3.26953125" customWidth="1"/>
    <col min="4098" max="4098" width="10.453125" customWidth="1"/>
    <col min="4099" max="4099" width="10.26953125" bestFit="1" customWidth="1"/>
    <col min="4100" max="4101" width="9.26953125" bestFit="1" customWidth="1"/>
    <col min="4102" max="4103" width="9.26953125" customWidth="1"/>
    <col min="4104" max="4104" width="9.26953125" bestFit="1" customWidth="1"/>
    <col min="4105" max="4110" width="7.7265625" bestFit="1" customWidth="1"/>
    <col min="4111" max="4111" width="9.26953125" bestFit="1" customWidth="1"/>
    <col min="4112" max="4112" width="7.7265625" bestFit="1" customWidth="1"/>
    <col min="4113" max="4113" width="9.26953125" bestFit="1" customWidth="1"/>
    <col min="4114" max="4114" width="7.7265625" bestFit="1" customWidth="1"/>
    <col min="4115" max="4115" width="9.26953125" bestFit="1" customWidth="1"/>
    <col min="4116" max="4116" width="7.7265625" bestFit="1" customWidth="1"/>
    <col min="4117" max="4117" width="9.26953125" bestFit="1" customWidth="1"/>
    <col min="4118" max="4118" width="7.7265625" bestFit="1" customWidth="1"/>
    <col min="4119" max="4119" width="9.26953125" bestFit="1" customWidth="1"/>
    <col min="4120" max="4120" width="7.7265625" bestFit="1" customWidth="1"/>
    <col min="4121" max="4121" width="9.26953125" bestFit="1" customWidth="1"/>
    <col min="4122" max="4122" width="7.7265625" bestFit="1" customWidth="1"/>
    <col min="4353" max="4353" width="3.26953125" customWidth="1"/>
    <col min="4354" max="4354" width="10.453125" customWidth="1"/>
    <col min="4355" max="4355" width="10.26953125" bestFit="1" customWidth="1"/>
    <col min="4356" max="4357" width="9.26953125" bestFit="1" customWidth="1"/>
    <col min="4358" max="4359" width="9.26953125" customWidth="1"/>
    <col min="4360" max="4360" width="9.26953125" bestFit="1" customWidth="1"/>
    <col min="4361" max="4366" width="7.7265625" bestFit="1" customWidth="1"/>
    <col min="4367" max="4367" width="9.26953125" bestFit="1" customWidth="1"/>
    <col min="4368" max="4368" width="7.7265625" bestFit="1" customWidth="1"/>
    <col min="4369" max="4369" width="9.26953125" bestFit="1" customWidth="1"/>
    <col min="4370" max="4370" width="7.7265625" bestFit="1" customWidth="1"/>
    <col min="4371" max="4371" width="9.26953125" bestFit="1" customWidth="1"/>
    <col min="4372" max="4372" width="7.7265625" bestFit="1" customWidth="1"/>
    <col min="4373" max="4373" width="9.26953125" bestFit="1" customWidth="1"/>
    <col min="4374" max="4374" width="7.7265625" bestFit="1" customWidth="1"/>
    <col min="4375" max="4375" width="9.26953125" bestFit="1" customWidth="1"/>
    <col min="4376" max="4376" width="7.7265625" bestFit="1" customWidth="1"/>
    <col min="4377" max="4377" width="9.26953125" bestFit="1" customWidth="1"/>
    <col min="4378" max="4378" width="7.7265625" bestFit="1" customWidth="1"/>
    <col min="4609" max="4609" width="3.26953125" customWidth="1"/>
    <col min="4610" max="4610" width="10.453125" customWidth="1"/>
    <col min="4611" max="4611" width="10.26953125" bestFit="1" customWidth="1"/>
    <col min="4612" max="4613" width="9.26953125" bestFit="1" customWidth="1"/>
    <col min="4614" max="4615" width="9.26953125" customWidth="1"/>
    <col min="4616" max="4616" width="9.26953125" bestFit="1" customWidth="1"/>
    <col min="4617" max="4622" width="7.7265625" bestFit="1" customWidth="1"/>
    <col min="4623" max="4623" width="9.26953125" bestFit="1" customWidth="1"/>
    <col min="4624" max="4624" width="7.7265625" bestFit="1" customWidth="1"/>
    <col min="4625" max="4625" width="9.26953125" bestFit="1" customWidth="1"/>
    <col min="4626" max="4626" width="7.7265625" bestFit="1" customWidth="1"/>
    <col min="4627" max="4627" width="9.26953125" bestFit="1" customWidth="1"/>
    <col min="4628" max="4628" width="7.7265625" bestFit="1" customWidth="1"/>
    <col min="4629" max="4629" width="9.26953125" bestFit="1" customWidth="1"/>
    <col min="4630" max="4630" width="7.7265625" bestFit="1" customWidth="1"/>
    <col min="4631" max="4631" width="9.26953125" bestFit="1" customWidth="1"/>
    <col min="4632" max="4632" width="7.7265625" bestFit="1" customWidth="1"/>
    <col min="4633" max="4633" width="9.26953125" bestFit="1" customWidth="1"/>
    <col min="4634" max="4634" width="7.7265625" bestFit="1" customWidth="1"/>
    <col min="4865" max="4865" width="3.26953125" customWidth="1"/>
    <col min="4866" max="4866" width="10.453125" customWidth="1"/>
    <col min="4867" max="4867" width="10.26953125" bestFit="1" customWidth="1"/>
    <col min="4868" max="4869" width="9.26953125" bestFit="1" customWidth="1"/>
    <col min="4870" max="4871" width="9.26953125" customWidth="1"/>
    <col min="4872" max="4872" width="9.26953125" bestFit="1" customWidth="1"/>
    <col min="4873" max="4878" width="7.7265625" bestFit="1" customWidth="1"/>
    <col min="4879" max="4879" width="9.26953125" bestFit="1" customWidth="1"/>
    <col min="4880" max="4880" width="7.7265625" bestFit="1" customWidth="1"/>
    <col min="4881" max="4881" width="9.26953125" bestFit="1" customWidth="1"/>
    <col min="4882" max="4882" width="7.7265625" bestFit="1" customWidth="1"/>
    <col min="4883" max="4883" width="9.26953125" bestFit="1" customWidth="1"/>
    <col min="4884" max="4884" width="7.7265625" bestFit="1" customWidth="1"/>
    <col min="4885" max="4885" width="9.26953125" bestFit="1" customWidth="1"/>
    <col min="4886" max="4886" width="7.7265625" bestFit="1" customWidth="1"/>
    <col min="4887" max="4887" width="9.26953125" bestFit="1" customWidth="1"/>
    <col min="4888" max="4888" width="7.7265625" bestFit="1" customWidth="1"/>
    <col min="4889" max="4889" width="9.26953125" bestFit="1" customWidth="1"/>
    <col min="4890" max="4890" width="7.7265625" bestFit="1" customWidth="1"/>
    <col min="5121" max="5121" width="3.26953125" customWidth="1"/>
    <col min="5122" max="5122" width="10.453125" customWidth="1"/>
    <col min="5123" max="5123" width="10.26953125" bestFit="1" customWidth="1"/>
    <col min="5124" max="5125" width="9.26953125" bestFit="1" customWidth="1"/>
    <col min="5126" max="5127" width="9.26953125" customWidth="1"/>
    <col min="5128" max="5128" width="9.26953125" bestFit="1" customWidth="1"/>
    <col min="5129" max="5134" width="7.7265625" bestFit="1" customWidth="1"/>
    <col min="5135" max="5135" width="9.26953125" bestFit="1" customWidth="1"/>
    <col min="5136" max="5136" width="7.7265625" bestFit="1" customWidth="1"/>
    <col min="5137" max="5137" width="9.26953125" bestFit="1" customWidth="1"/>
    <col min="5138" max="5138" width="7.7265625" bestFit="1" customWidth="1"/>
    <col min="5139" max="5139" width="9.26953125" bestFit="1" customWidth="1"/>
    <col min="5140" max="5140" width="7.7265625" bestFit="1" customWidth="1"/>
    <col min="5141" max="5141" width="9.26953125" bestFit="1" customWidth="1"/>
    <col min="5142" max="5142" width="7.7265625" bestFit="1" customWidth="1"/>
    <col min="5143" max="5143" width="9.26953125" bestFit="1" customWidth="1"/>
    <col min="5144" max="5144" width="7.7265625" bestFit="1" customWidth="1"/>
    <col min="5145" max="5145" width="9.26953125" bestFit="1" customWidth="1"/>
    <col min="5146" max="5146" width="7.7265625" bestFit="1" customWidth="1"/>
    <col min="5377" max="5377" width="3.26953125" customWidth="1"/>
    <col min="5378" max="5378" width="10.453125" customWidth="1"/>
    <col min="5379" max="5379" width="10.26953125" bestFit="1" customWidth="1"/>
    <col min="5380" max="5381" width="9.26953125" bestFit="1" customWidth="1"/>
    <col min="5382" max="5383" width="9.26953125" customWidth="1"/>
    <col min="5384" max="5384" width="9.26953125" bestFit="1" customWidth="1"/>
    <col min="5385" max="5390" width="7.7265625" bestFit="1" customWidth="1"/>
    <col min="5391" max="5391" width="9.26953125" bestFit="1" customWidth="1"/>
    <col min="5392" max="5392" width="7.7265625" bestFit="1" customWidth="1"/>
    <col min="5393" max="5393" width="9.26953125" bestFit="1" customWidth="1"/>
    <col min="5394" max="5394" width="7.7265625" bestFit="1" customWidth="1"/>
    <col min="5395" max="5395" width="9.26953125" bestFit="1" customWidth="1"/>
    <col min="5396" max="5396" width="7.7265625" bestFit="1" customWidth="1"/>
    <col min="5397" max="5397" width="9.26953125" bestFit="1" customWidth="1"/>
    <col min="5398" max="5398" width="7.7265625" bestFit="1" customWidth="1"/>
    <col min="5399" max="5399" width="9.26953125" bestFit="1" customWidth="1"/>
    <col min="5400" max="5400" width="7.7265625" bestFit="1" customWidth="1"/>
    <col min="5401" max="5401" width="9.26953125" bestFit="1" customWidth="1"/>
    <col min="5402" max="5402" width="7.7265625" bestFit="1" customWidth="1"/>
    <col min="5633" max="5633" width="3.26953125" customWidth="1"/>
    <col min="5634" max="5634" width="10.453125" customWidth="1"/>
    <col min="5635" max="5635" width="10.26953125" bestFit="1" customWidth="1"/>
    <col min="5636" max="5637" width="9.26953125" bestFit="1" customWidth="1"/>
    <col min="5638" max="5639" width="9.26953125" customWidth="1"/>
    <col min="5640" max="5640" width="9.26953125" bestFit="1" customWidth="1"/>
    <col min="5641" max="5646" width="7.7265625" bestFit="1" customWidth="1"/>
    <col min="5647" max="5647" width="9.26953125" bestFit="1" customWidth="1"/>
    <col min="5648" max="5648" width="7.7265625" bestFit="1" customWidth="1"/>
    <col min="5649" max="5649" width="9.26953125" bestFit="1" customWidth="1"/>
    <col min="5650" max="5650" width="7.7265625" bestFit="1" customWidth="1"/>
    <col min="5651" max="5651" width="9.26953125" bestFit="1" customWidth="1"/>
    <col min="5652" max="5652" width="7.7265625" bestFit="1" customWidth="1"/>
    <col min="5653" max="5653" width="9.26953125" bestFit="1" customWidth="1"/>
    <col min="5654" max="5654" width="7.7265625" bestFit="1" customWidth="1"/>
    <col min="5655" max="5655" width="9.26953125" bestFit="1" customWidth="1"/>
    <col min="5656" max="5656" width="7.7265625" bestFit="1" customWidth="1"/>
    <col min="5657" max="5657" width="9.26953125" bestFit="1" customWidth="1"/>
    <col min="5658" max="5658" width="7.7265625" bestFit="1" customWidth="1"/>
    <col min="5889" max="5889" width="3.26953125" customWidth="1"/>
    <col min="5890" max="5890" width="10.453125" customWidth="1"/>
    <col min="5891" max="5891" width="10.26953125" bestFit="1" customWidth="1"/>
    <col min="5892" max="5893" width="9.26953125" bestFit="1" customWidth="1"/>
    <col min="5894" max="5895" width="9.26953125" customWidth="1"/>
    <col min="5896" max="5896" width="9.26953125" bestFit="1" customWidth="1"/>
    <col min="5897" max="5902" width="7.7265625" bestFit="1" customWidth="1"/>
    <col min="5903" max="5903" width="9.26953125" bestFit="1" customWidth="1"/>
    <col min="5904" max="5904" width="7.7265625" bestFit="1" customWidth="1"/>
    <col min="5905" max="5905" width="9.26953125" bestFit="1" customWidth="1"/>
    <col min="5906" max="5906" width="7.7265625" bestFit="1" customWidth="1"/>
    <col min="5907" max="5907" width="9.26953125" bestFit="1" customWidth="1"/>
    <col min="5908" max="5908" width="7.7265625" bestFit="1" customWidth="1"/>
    <col min="5909" max="5909" width="9.26953125" bestFit="1" customWidth="1"/>
    <col min="5910" max="5910" width="7.7265625" bestFit="1" customWidth="1"/>
    <col min="5911" max="5911" width="9.26953125" bestFit="1" customWidth="1"/>
    <col min="5912" max="5912" width="7.7265625" bestFit="1" customWidth="1"/>
    <col min="5913" max="5913" width="9.26953125" bestFit="1" customWidth="1"/>
    <col min="5914" max="5914" width="7.7265625" bestFit="1" customWidth="1"/>
    <col min="6145" max="6145" width="3.26953125" customWidth="1"/>
    <col min="6146" max="6146" width="10.453125" customWidth="1"/>
    <col min="6147" max="6147" width="10.26953125" bestFit="1" customWidth="1"/>
    <col min="6148" max="6149" width="9.26953125" bestFit="1" customWidth="1"/>
    <col min="6150" max="6151" width="9.26953125" customWidth="1"/>
    <col min="6152" max="6152" width="9.26953125" bestFit="1" customWidth="1"/>
    <col min="6153" max="6158" width="7.7265625" bestFit="1" customWidth="1"/>
    <col min="6159" max="6159" width="9.26953125" bestFit="1" customWidth="1"/>
    <col min="6160" max="6160" width="7.7265625" bestFit="1" customWidth="1"/>
    <col min="6161" max="6161" width="9.26953125" bestFit="1" customWidth="1"/>
    <col min="6162" max="6162" width="7.7265625" bestFit="1" customWidth="1"/>
    <col min="6163" max="6163" width="9.26953125" bestFit="1" customWidth="1"/>
    <col min="6164" max="6164" width="7.7265625" bestFit="1" customWidth="1"/>
    <col min="6165" max="6165" width="9.26953125" bestFit="1" customWidth="1"/>
    <col min="6166" max="6166" width="7.7265625" bestFit="1" customWidth="1"/>
    <col min="6167" max="6167" width="9.26953125" bestFit="1" customWidth="1"/>
    <col min="6168" max="6168" width="7.7265625" bestFit="1" customWidth="1"/>
    <col min="6169" max="6169" width="9.26953125" bestFit="1" customWidth="1"/>
    <col min="6170" max="6170" width="7.7265625" bestFit="1" customWidth="1"/>
    <col min="6401" max="6401" width="3.26953125" customWidth="1"/>
    <col min="6402" max="6402" width="10.453125" customWidth="1"/>
    <col min="6403" max="6403" width="10.26953125" bestFit="1" customWidth="1"/>
    <col min="6404" max="6405" width="9.26953125" bestFit="1" customWidth="1"/>
    <col min="6406" max="6407" width="9.26953125" customWidth="1"/>
    <col min="6408" max="6408" width="9.26953125" bestFit="1" customWidth="1"/>
    <col min="6409" max="6414" width="7.7265625" bestFit="1" customWidth="1"/>
    <col min="6415" max="6415" width="9.26953125" bestFit="1" customWidth="1"/>
    <col min="6416" max="6416" width="7.7265625" bestFit="1" customWidth="1"/>
    <col min="6417" max="6417" width="9.26953125" bestFit="1" customWidth="1"/>
    <col min="6418" max="6418" width="7.7265625" bestFit="1" customWidth="1"/>
    <col min="6419" max="6419" width="9.26953125" bestFit="1" customWidth="1"/>
    <col min="6420" max="6420" width="7.7265625" bestFit="1" customWidth="1"/>
    <col min="6421" max="6421" width="9.26953125" bestFit="1" customWidth="1"/>
    <col min="6422" max="6422" width="7.7265625" bestFit="1" customWidth="1"/>
    <col min="6423" max="6423" width="9.26953125" bestFit="1" customWidth="1"/>
    <col min="6424" max="6424" width="7.7265625" bestFit="1" customWidth="1"/>
    <col min="6425" max="6425" width="9.26953125" bestFit="1" customWidth="1"/>
    <col min="6426" max="6426" width="7.7265625" bestFit="1" customWidth="1"/>
    <col min="6657" max="6657" width="3.26953125" customWidth="1"/>
    <col min="6658" max="6658" width="10.453125" customWidth="1"/>
    <col min="6659" max="6659" width="10.26953125" bestFit="1" customWidth="1"/>
    <col min="6660" max="6661" width="9.26953125" bestFit="1" customWidth="1"/>
    <col min="6662" max="6663" width="9.26953125" customWidth="1"/>
    <col min="6664" max="6664" width="9.26953125" bestFit="1" customWidth="1"/>
    <col min="6665" max="6670" width="7.7265625" bestFit="1" customWidth="1"/>
    <col min="6671" max="6671" width="9.26953125" bestFit="1" customWidth="1"/>
    <col min="6672" max="6672" width="7.7265625" bestFit="1" customWidth="1"/>
    <col min="6673" max="6673" width="9.26953125" bestFit="1" customWidth="1"/>
    <col min="6674" max="6674" width="7.7265625" bestFit="1" customWidth="1"/>
    <col min="6675" max="6675" width="9.26953125" bestFit="1" customWidth="1"/>
    <col min="6676" max="6676" width="7.7265625" bestFit="1" customWidth="1"/>
    <col min="6677" max="6677" width="9.26953125" bestFit="1" customWidth="1"/>
    <col min="6678" max="6678" width="7.7265625" bestFit="1" customWidth="1"/>
    <col min="6679" max="6679" width="9.26953125" bestFit="1" customWidth="1"/>
    <col min="6680" max="6680" width="7.7265625" bestFit="1" customWidth="1"/>
    <col min="6681" max="6681" width="9.26953125" bestFit="1" customWidth="1"/>
    <col min="6682" max="6682" width="7.7265625" bestFit="1" customWidth="1"/>
    <col min="6913" max="6913" width="3.26953125" customWidth="1"/>
    <col min="6914" max="6914" width="10.453125" customWidth="1"/>
    <col min="6915" max="6915" width="10.26953125" bestFit="1" customWidth="1"/>
    <col min="6916" max="6917" width="9.26953125" bestFit="1" customWidth="1"/>
    <col min="6918" max="6919" width="9.26953125" customWidth="1"/>
    <col min="6920" max="6920" width="9.26953125" bestFit="1" customWidth="1"/>
    <col min="6921" max="6926" width="7.7265625" bestFit="1" customWidth="1"/>
    <col min="6927" max="6927" width="9.26953125" bestFit="1" customWidth="1"/>
    <col min="6928" max="6928" width="7.7265625" bestFit="1" customWidth="1"/>
    <col min="6929" max="6929" width="9.26953125" bestFit="1" customWidth="1"/>
    <col min="6930" max="6930" width="7.7265625" bestFit="1" customWidth="1"/>
    <col min="6931" max="6931" width="9.26953125" bestFit="1" customWidth="1"/>
    <col min="6932" max="6932" width="7.7265625" bestFit="1" customWidth="1"/>
    <col min="6933" max="6933" width="9.26953125" bestFit="1" customWidth="1"/>
    <col min="6934" max="6934" width="7.7265625" bestFit="1" customWidth="1"/>
    <col min="6935" max="6935" width="9.26953125" bestFit="1" customWidth="1"/>
    <col min="6936" max="6936" width="7.7265625" bestFit="1" customWidth="1"/>
    <col min="6937" max="6937" width="9.26953125" bestFit="1" customWidth="1"/>
    <col min="6938" max="6938" width="7.7265625" bestFit="1" customWidth="1"/>
    <col min="7169" max="7169" width="3.26953125" customWidth="1"/>
    <col min="7170" max="7170" width="10.453125" customWidth="1"/>
    <col min="7171" max="7171" width="10.26953125" bestFit="1" customWidth="1"/>
    <col min="7172" max="7173" width="9.26953125" bestFit="1" customWidth="1"/>
    <col min="7174" max="7175" width="9.26953125" customWidth="1"/>
    <col min="7176" max="7176" width="9.26953125" bestFit="1" customWidth="1"/>
    <col min="7177" max="7182" width="7.7265625" bestFit="1" customWidth="1"/>
    <col min="7183" max="7183" width="9.26953125" bestFit="1" customWidth="1"/>
    <col min="7184" max="7184" width="7.7265625" bestFit="1" customWidth="1"/>
    <col min="7185" max="7185" width="9.26953125" bestFit="1" customWidth="1"/>
    <col min="7186" max="7186" width="7.7265625" bestFit="1" customWidth="1"/>
    <col min="7187" max="7187" width="9.26953125" bestFit="1" customWidth="1"/>
    <col min="7188" max="7188" width="7.7265625" bestFit="1" customWidth="1"/>
    <col min="7189" max="7189" width="9.26953125" bestFit="1" customWidth="1"/>
    <col min="7190" max="7190" width="7.7265625" bestFit="1" customWidth="1"/>
    <col min="7191" max="7191" width="9.26953125" bestFit="1" customWidth="1"/>
    <col min="7192" max="7192" width="7.7265625" bestFit="1" customWidth="1"/>
    <col min="7193" max="7193" width="9.26953125" bestFit="1" customWidth="1"/>
    <col min="7194" max="7194" width="7.7265625" bestFit="1" customWidth="1"/>
    <col min="7425" max="7425" width="3.26953125" customWidth="1"/>
    <col min="7426" max="7426" width="10.453125" customWidth="1"/>
    <col min="7427" max="7427" width="10.26953125" bestFit="1" customWidth="1"/>
    <col min="7428" max="7429" width="9.26953125" bestFit="1" customWidth="1"/>
    <col min="7430" max="7431" width="9.26953125" customWidth="1"/>
    <col min="7432" max="7432" width="9.26953125" bestFit="1" customWidth="1"/>
    <col min="7433" max="7438" width="7.7265625" bestFit="1" customWidth="1"/>
    <col min="7439" max="7439" width="9.26953125" bestFit="1" customWidth="1"/>
    <col min="7440" max="7440" width="7.7265625" bestFit="1" customWidth="1"/>
    <col min="7441" max="7441" width="9.26953125" bestFit="1" customWidth="1"/>
    <col min="7442" max="7442" width="7.7265625" bestFit="1" customWidth="1"/>
    <col min="7443" max="7443" width="9.26953125" bestFit="1" customWidth="1"/>
    <col min="7444" max="7444" width="7.7265625" bestFit="1" customWidth="1"/>
    <col min="7445" max="7445" width="9.26953125" bestFit="1" customWidth="1"/>
    <col min="7446" max="7446" width="7.7265625" bestFit="1" customWidth="1"/>
    <col min="7447" max="7447" width="9.26953125" bestFit="1" customWidth="1"/>
    <col min="7448" max="7448" width="7.7265625" bestFit="1" customWidth="1"/>
    <col min="7449" max="7449" width="9.26953125" bestFit="1" customWidth="1"/>
    <col min="7450" max="7450" width="7.7265625" bestFit="1" customWidth="1"/>
    <col min="7681" max="7681" width="3.26953125" customWidth="1"/>
    <col min="7682" max="7682" width="10.453125" customWidth="1"/>
    <col min="7683" max="7683" width="10.26953125" bestFit="1" customWidth="1"/>
    <col min="7684" max="7685" width="9.26953125" bestFit="1" customWidth="1"/>
    <col min="7686" max="7687" width="9.26953125" customWidth="1"/>
    <col min="7688" max="7688" width="9.26953125" bestFit="1" customWidth="1"/>
    <col min="7689" max="7694" width="7.7265625" bestFit="1" customWidth="1"/>
    <col min="7695" max="7695" width="9.26953125" bestFit="1" customWidth="1"/>
    <col min="7696" max="7696" width="7.7265625" bestFit="1" customWidth="1"/>
    <col min="7697" max="7697" width="9.26953125" bestFit="1" customWidth="1"/>
    <col min="7698" max="7698" width="7.7265625" bestFit="1" customWidth="1"/>
    <col min="7699" max="7699" width="9.26953125" bestFit="1" customWidth="1"/>
    <col min="7700" max="7700" width="7.7265625" bestFit="1" customWidth="1"/>
    <col min="7701" max="7701" width="9.26953125" bestFit="1" customWidth="1"/>
    <col min="7702" max="7702" width="7.7265625" bestFit="1" customWidth="1"/>
    <col min="7703" max="7703" width="9.26953125" bestFit="1" customWidth="1"/>
    <col min="7704" max="7704" width="7.7265625" bestFit="1" customWidth="1"/>
    <col min="7705" max="7705" width="9.26953125" bestFit="1" customWidth="1"/>
    <col min="7706" max="7706" width="7.7265625" bestFit="1" customWidth="1"/>
    <col min="7937" max="7937" width="3.26953125" customWidth="1"/>
    <col min="7938" max="7938" width="10.453125" customWidth="1"/>
    <col min="7939" max="7939" width="10.26953125" bestFit="1" customWidth="1"/>
    <col min="7940" max="7941" width="9.26953125" bestFit="1" customWidth="1"/>
    <col min="7942" max="7943" width="9.26953125" customWidth="1"/>
    <col min="7944" max="7944" width="9.26953125" bestFit="1" customWidth="1"/>
    <col min="7945" max="7950" width="7.7265625" bestFit="1" customWidth="1"/>
    <col min="7951" max="7951" width="9.26953125" bestFit="1" customWidth="1"/>
    <col min="7952" max="7952" width="7.7265625" bestFit="1" customWidth="1"/>
    <col min="7953" max="7953" width="9.26953125" bestFit="1" customWidth="1"/>
    <col min="7954" max="7954" width="7.7265625" bestFit="1" customWidth="1"/>
    <col min="7955" max="7955" width="9.26953125" bestFit="1" customWidth="1"/>
    <col min="7956" max="7956" width="7.7265625" bestFit="1" customWidth="1"/>
    <col min="7957" max="7957" width="9.26953125" bestFit="1" customWidth="1"/>
    <col min="7958" max="7958" width="7.7265625" bestFit="1" customWidth="1"/>
    <col min="7959" max="7959" width="9.26953125" bestFit="1" customWidth="1"/>
    <col min="7960" max="7960" width="7.7265625" bestFit="1" customWidth="1"/>
    <col min="7961" max="7961" width="9.26953125" bestFit="1" customWidth="1"/>
    <col min="7962" max="7962" width="7.7265625" bestFit="1" customWidth="1"/>
    <col min="8193" max="8193" width="3.26953125" customWidth="1"/>
    <col min="8194" max="8194" width="10.453125" customWidth="1"/>
    <col min="8195" max="8195" width="10.26953125" bestFit="1" customWidth="1"/>
    <col min="8196" max="8197" width="9.26953125" bestFit="1" customWidth="1"/>
    <col min="8198" max="8199" width="9.26953125" customWidth="1"/>
    <col min="8200" max="8200" width="9.26953125" bestFit="1" customWidth="1"/>
    <col min="8201" max="8206" width="7.7265625" bestFit="1" customWidth="1"/>
    <col min="8207" max="8207" width="9.26953125" bestFit="1" customWidth="1"/>
    <col min="8208" max="8208" width="7.7265625" bestFit="1" customWidth="1"/>
    <col min="8209" max="8209" width="9.26953125" bestFit="1" customWidth="1"/>
    <col min="8210" max="8210" width="7.7265625" bestFit="1" customWidth="1"/>
    <col min="8211" max="8211" width="9.26953125" bestFit="1" customWidth="1"/>
    <col min="8212" max="8212" width="7.7265625" bestFit="1" customWidth="1"/>
    <col min="8213" max="8213" width="9.26953125" bestFit="1" customWidth="1"/>
    <col min="8214" max="8214" width="7.7265625" bestFit="1" customWidth="1"/>
    <col min="8215" max="8215" width="9.26953125" bestFit="1" customWidth="1"/>
    <col min="8216" max="8216" width="7.7265625" bestFit="1" customWidth="1"/>
    <col min="8217" max="8217" width="9.26953125" bestFit="1" customWidth="1"/>
    <col min="8218" max="8218" width="7.7265625" bestFit="1" customWidth="1"/>
    <col min="8449" max="8449" width="3.26953125" customWidth="1"/>
    <col min="8450" max="8450" width="10.453125" customWidth="1"/>
    <col min="8451" max="8451" width="10.26953125" bestFit="1" customWidth="1"/>
    <col min="8452" max="8453" width="9.26953125" bestFit="1" customWidth="1"/>
    <col min="8454" max="8455" width="9.26953125" customWidth="1"/>
    <col min="8456" max="8456" width="9.26953125" bestFit="1" customWidth="1"/>
    <col min="8457" max="8462" width="7.7265625" bestFit="1" customWidth="1"/>
    <col min="8463" max="8463" width="9.26953125" bestFit="1" customWidth="1"/>
    <col min="8464" max="8464" width="7.7265625" bestFit="1" customWidth="1"/>
    <col min="8465" max="8465" width="9.26953125" bestFit="1" customWidth="1"/>
    <col min="8466" max="8466" width="7.7265625" bestFit="1" customWidth="1"/>
    <col min="8467" max="8467" width="9.26953125" bestFit="1" customWidth="1"/>
    <col min="8468" max="8468" width="7.7265625" bestFit="1" customWidth="1"/>
    <col min="8469" max="8469" width="9.26953125" bestFit="1" customWidth="1"/>
    <col min="8470" max="8470" width="7.7265625" bestFit="1" customWidth="1"/>
    <col min="8471" max="8471" width="9.26953125" bestFit="1" customWidth="1"/>
    <col min="8472" max="8472" width="7.7265625" bestFit="1" customWidth="1"/>
    <col min="8473" max="8473" width="9.26953125" bestFit="1" customWidth="1"/>
    <col min="8474" max="8474" width="7.7265625" bestFit="1" customWidth="1"/>
    <col min="8705" max="8705" width="3.26953125" customWidth="1"/>
    <col min="8706" max="8706" width="10.453125" customWidth="1"/>
    <col min="8707" max="8707" width="10.26953125" bestFit="1" customWidth="1"/>
    <col min="8708" max="8709" width="9.26953125" bestFit="1" customWidth="1"/>
    <col min="8710" max="8711" width="9.26953125" customWidth="1"/>
    <col min="8712" max="8712" width="9.26953125" bestFit="1" customWidth="1"/>
    <col min="8713" max="8718" width="7.7265625" bestFit="1" customWidth="1"/>
    <col min="8719" max="8719" width="9.26953125" bestFit="1" customWidth="1"/>
    <col min="8720" max="8720" width="7.7265625" bestFit="1" customWidth="1"/>
    <col min="8721" max="8721" width="9.26953125" bestFit="1" customWidth="1"/>
    <col min="8722" max="8722" width="7.7265625" bestFit="1" customWidth="1"/>
    <col min="8723" max="8723" width="9.26953125" bestFit="1" customWidth="1"/>
    <col min="8724" max="8724" width="7.7265625" bestFit="1" customWidth="1"/>
    <col min="8725" max="8725" width="9.26953125" bestFit="1" customWidth="1"/>
    <col min="8726" max="8726" width="7.7265625" bestFit="1" customWidth="1"/>
    <col min="8727" max="8727" width="9.26953125" bestFit="1" customWidth="1"/>
    <col min="8728" max="8728" width="7.7265625" bestFit="1" customWidth="1"/>
    <col min="8729" max="8729" width="9.26953125" bestFit="1" customWidth="1"/>
    <col min="8730" max="8730" width="7.7265625" bestFit="1" customWidth="1"/>
    <col min="8961" max="8961" width="3.26953125" customWidth="1"/>
    <col min="8962" max="8962" width="10.453125" customWidth="1"/>
    <col min="8963" max="8963" width="10.26953125" bestFit="1" customWidth="1"/>
    <col min="8964" max="8965" width="9.26953125" bestFit="1" customWidth="1"/>
    <col min="8966" max="8967" width="9.26953125" customWidth="1"/>
    <col min="8968" max="8968" width="9.26953125" bestFit="1" customWidth="1"/>
    <col min="8969" max="8974" width="7.7265625" bestFit="1" customWidth="1"/>
    <col min="8975" max="8975" width="9.26953125" bestFit="1" customWidth="1"/>
    <col min="8976" max="8976" width="7.7265625" bestFit="1" customWidth="1"/>
    <col min="8977" max="8977" width="9.26953125" bestFit="1" customWidth="1"/>
    <col min="8978" max="8978" width="7.7265625" bestFit="1" customWidth="1"/>
    <col min="8979" max="8979" width="9.26953125" bestFit="1" customWidth="1"/>
    <col min="8980" max="8980" width="7.7265625" bestFit="1" customWidth="1"/>
    <col min="8981" max="8981" width="9.26953125" bestFit="1" customWidth="1"/>
    <col min="8982" max="8982" width="7.7265625" bestFit="1" customWidth="1"/>
    <col min="8983" max="8983" width="9.26953125" bestFit="1" customWidth="1"/>
    <col min="8984" max="8984" width="7.7265625" bestFit="1" customWidth="1"/>
    <col min="8985" max="8985" width="9.26953125" bestFit="1" customWidth="1"/>
    <col min="8986" max="8986" width="7.7265625" bestFit="1" customWidth="1"/>
    <col min="9217" max="9217" width="3.26953125" customWidth="1"/>
    <col min="9218" max="9218" width="10.453125" customWidth="1"/>
    <col min="9219" max="9219" width="10.26953125" bestFit="1" customWidth="1"/>
    <col min="9220" max="9221" width="9.26953125" bestFit="1" customWidth="1"/>
    <col min="9222" max="9223" width="9.26953125" customWidth="1"/>
    <col min="9224" max="9224" width="9.26953125" bestFit="1" customWidth="1"/>
    <col min="9225" max="9230" width="7.7265625" bestFit="1" customWidth="1"/>
    <col min="9231" max="9231" width="9.26953125" bestFit="1" customWidth="1"/>
    <col min="9232" max="9232" width="7.7265625" bestFit="1" customWidth="1"/>
    <col min="9233" max="9233" width="9.26953125" bestFit="1" customWidth="1"/>
    <col min="9234" max="9234" width="7.7265625" bestFit="1" customWidth="1"/>
    <col min="9235" max="9235" width="9.26953125" bestFit="1" customWidth="1"/>
    <col min="9236" max="9236" width="7.7265625" bestFit="1" customWidth="1"/>
    <col min="9237" max="9237" width="9.26953125" bestFit="1" customWidth="1"/>
    <col min="9238" max="9238" width="7.7265625" bestFit="1" customWidth="1"/>
    <col min="9239" max="9239" width="9.26953125" bestFit="1" customWidth="1"/>
    <col min="9240" max="9240" width="7.7265625" bestFit="1" customWidth="1"/>
    <col min="9241" max="9241" width="9.26953125" bestFit="1" customWidth="1"/>
    <col min="9242" max="9242" width="7.7265625" bestFit="1" customWidth="1"/>
    <col min="9473" max="9473" width="3.26953125" customWidth="1"/>
    <col min="9474" max="9474" width="10.453125" customWidth="1"/>
    <col min="9475" max="9475" width="10.26953125" bestFit="1" customWidth="1"/>
    <col min="9476" max="9477" width="9.26953125" bestFit="1" customWidth="1"/>
    <col min="9478" max="9479" width="9.26953125" customWidth="1"/>
    <col min="9480" max="9480" width="9.26953125" bestFit="1" customWidth="1"/>
    <col min="9481" max="9486" width="7.7265625" bestFit="1" customWidth="1"/>
    <col min="9487" max="9487" width="9.26953125" bestFit="1" customWidth="1"/>
    <col min="9488" max="9488" width="7.7265625" bestFit="1" customWidth="1"/>
    <col min="9489" max="9489" width="9.26953125" bestFit="1" customWidth="1"/>
    <col min="9490" max="9490" width="7.7265625" bestFit="1" customWidth="1"/>
    <col min="9491" max="9491" width="9.26953125" bestFit="1" customWidth="1"/>
    <col min="9492" max="9492" width="7.7265625" bestFit="1" customWidth="1"/>
    <col min="9493" max="9493" width="9.26953125" bestFit="1" customWidth="1"/>
    <col min="9494" max="9494" width="7.7265625" bestFit="1" customWidth="1"/>
    <col min="9495" max="9495" width="9.26953125" bestFit="1" customWidth="1"/>
    <col min="9496" max="9496" width="7.7265625" bestFit="1" customWidth="1"/>
    <col min="9497" max="9497" width="9.26953125" bestFit="1" customWidth="1"/>
    <col min="9498" max="9498" width="7.7265625" bestFit="1" customWidth="1"/>
    <col min="9729" max="9729" width="3.26953125" customWidth="1"/>
    <col min="9730" max="9730" width="10.453125" customWidth="1"/>
    <col min="9731" max="9731" width="10.26953125" bestFit="1" customWidth="1"/>
    <col min="9732" max="9733" width="9.26953125" bestFit="1" customWidth="1"/>
    <col min="9734" max="9735" width="9.26953125" customWidth="1"/>
    <col min="9736" max="9736" width="9.26953125" bestFit="1" customWidth="1"/>
    <col min="9737" max="9742" width="7.7265625" bestFit="1" customWidth="1"/>
    <col min="9743" max="9743" width="9.26953125" bestFit="1" customWidth="1"/>
    <col min="9744" max="9744" width="7.7265625" bestFit="1" customWidth="1"/>
    <col min="9745" max="9745" width="9.26953125" bestFit="1" customWidth="1"/>
    <col min="9746" max="9746" width="7.7265625" bestFit="1" customWidth="1"/>
    <col min="9747" max="9747" width="9.26953125" bestFit="1" customWidth="1"/>
    <col min="9748" max="9748" width="7.7265625" bestFit="1" customWidth="1"/>
    <col min="9749" max="9749" width="9.26953125" bestFit="1" customWidth="1"/>
    <col min="9750" max="9750" width="7.7265625" bestFit="1" customWidth="1"/>
    <col min="9751" max="9751" width="9.26953125" bestFit="1" customWidth="1"/>
    <col min="9752" max="9752" width="7.7265625" bestFit="1" customWidth="1"/>
    <col min="9753" max="9753" width="9.26953125" bestFit="1" customWidth="1"/>
    <col min="9754" max="9754" width="7.7265625" bestFit="1" customWidth="1"/>
    <col min="9985" max="9985" width="3.26953125" customWidth="1"/>
    <col min="9986" max="9986" width="10.453125" customWidth="1"/>
    <col min="9987" max="9987" width="10.26953125" bestFit="1" customWidth="1"/>
    <col min="9988" max="9989" width="9.26953125" bestFit="1" customWidth="1"/>
    <col min="9990" max="9991" width="9.26953125" customWidth="1"/>
    <col min="9992" max="9992" width="9.26953125" bestFit="1" customWidth="1"/>
    <col min="9993" max="9998" width="7.7265625" bestFit="1" customWidth="1"/>
    <col min="9999" max="9999" width="9.26953125" bestFit="1" customWidth="1"/>
    <col min="10000" max="10000" width="7.7265625" bestFit="1" customWidth="1"/>
    <col min="10001" max="10001" width="9.26953125" bestFit="1" customWidth="1"/>
    <col min="10002" max="10002" width="7.7265625" bestFit="1" customWidth="1"/>
    <col min="10003" max="10003" width="9.26953125" bestFit="1" customWidth="1"/>
    <col min="10004" max="10004" width="7.7265625" bestFit="1" customWidth="1"/>
    <col min="10005" max="10005" width="9.26953125" bestFit="1" customWidth="1"/>
    <col min="10006" max="10006" width="7.7265625" bestFit="1" customWidth="1"/>
    <col min="10007" max="10007" width="9.26953125" bestFit="1" customWidth="1"/>
    <col min="10008" max="10008" width="7.7265625" bestFit="1" customWidth="1"/>
    <col min="10009" max="10009" width="9.26953125" bestFit="1" customWidth="1"/>
    <col min="10010" max="10010" width="7.7265625" bestFit="1" customWidth="1"/>
    <col min="10241" max="10241" width="3.26953125" customWidth="1"/>
    <col min="10242" max="10242" width="10.453125" customWidth="1"/>
    <col min="10243" max="10243" width="10.26953125" bestFit="1" customWidth="1"/>
    <col min="10244" max="10245" width="9.26953125" bestFit="1" customWidth="1"/>
    <col min="10246" max="10247" width="9.26953125" customWidth="1"/>
    <col min="10248" max="10248" width="9.26953125" bestFit="1" customWidth="1"/>
    <col min="10249" max="10254" width="7.7265625" bestFit="1" customWidth="1"/>
    <col min="10255" max="10255" width="9.26953125" bestFit="1" customWidth="1"/>
    <col min="10256" max="10256" width="7.7265625" bestFit="1" customWidth="1"/>
    <col min="10257" max="10257" width="9.26953125" bestFit="1" customWidth="1"/>
    <col min="10258" max="10258" width="7.7265625" bestFit="1" customWidth="1"/>
    <col min="10259" max="10259" width="9.26953125" bestFit="1" customWidth="1"/>
    <col min="10260" max="10260" width="7.7265625" bestFit="1" customWidth="1"/>
    <col min="10261" max="10261" width="9.26953125" bestFit="1" customWidth="1"/>
    <col min="10262" max="10262" width="7.7265625" bestFit="1" customWidth="1"/>
    <col min="10263" max="10263" width="9.26953125" bestFit="1" customWidth="1"/>
    <col min="10264" max="10264" width="7.7265625" bestFit="1" customWidth="1"/>
    <col min="10265" max="10265" width="9.26953125" bestFit="1" customWidth="1"/>
    <col min="10266" max="10266" width="7.7265625" bestFit="1" customWidth="1"/>
    <col min="10497" max="10497" width="3.26953125" customWidth="1"/>
    <col min="10498" max="10498" width="10.453125" customWidth="1"/>
    <col min="10499" max="10499" width="10.26953125" bestFit="1" customWidth="1"/>
    <col min="10500" max="10501" width="9.26953125" bestFit="1" customWidth="1"/>
    <col min="10502" max="10503" width="9.26953125" customWidth="1"/>
    <col min="10504" max="10504" width="9.26953125" bestFit="1" customWidth="1"/>
    <col min="10505" max="10510" width="7.7265625" bestFit="1" customWidth="1"/>
    <col min="10511" max="10511" width="9.26953125" bestFit="1" customWidth="1"/>
    <col min="10512" max="10512" width="7.7265625" bestFit="1" customWidth="1"/>
    <col min="10513" max="10513" width="9.26953125" bestFit="1" customWidth="1"/>
    <col min="10514" max="10514" width="7.7265625" bestFit="1" customWidth="1"/>
    <col min="10515" max="10515" width="9.26953125" bestFit="1" customWidth="1"/>
    <col min="10516" max="10516" width="7.7265625" bestFit="1" customWidth="1"/>
    <col min="10517" max="10517" width="9.26953125" bestFit="1" customWidth="1"/>
    <col min="10518" max="10518" width="7.7265625" bestFit="1" customWidth="1"/>
    <col min="10519" max="10519" width="9.26953125" bestFit="1" customWidth="1"/>
    <col min="10520" max="10520" width="7.7265625" bestFit="1" customWidth="1"/>
    <col min="10521" max="10521" width="9.26953125" bestFit="1" customWidth="1"/>
    <col min="10522" max="10522" width="7.7265625" bestFit="1" customWidth="1"/>
    <col min="10753" max="10753" width="3.26953125" customWidth="1"/>
    <col min="10754" max="10754" width="10.453125" customWidth="1"/>
    <col min="10755" max="10755" width="10.26953125" bestFit="1" customWidth="1"/>
    <col min="10756" max="10757" width="9.26953125" bestFit="1" customWidth="1"/>
    <col min="10758" max="10759" width="9.26953125" customWidth="1"/>
    <col min="10760" max="10760" width="9.26953125" bestFit="1" customWidth="1"/>
    <col min="10761" max="10766" width="7.7265625" bestFit="1" customWidth="1"/>
    <col min="10767" max="10767" width="9.26953125" bestFit="1" customWidth="1"/>
    <col min="10768" max="10768" width="7.7265625" bestFit="1" customWidth="1"/>
    <col min="10769" max="10769" width="9.26953125" bestFit="1" customWidth="1"/>
    <col min="10770" max="10770" width="7.7265625" bestFit="1" customWidth="1"/>
    <col min="10771" max="10771" width="9.26953125" bestFit="1" customWidth="1"/>
    <col min="10772" max="10772" width="7.7265625" bestFit="1" customWidth="1"/>
    <col min="10773" max="10773" width="9.26953125" bestFit="1" customWidth="1"/>
    <col min="10774" max="10774" width="7.7265625" bestFit="1" customWidth="1"/>
    <col min="10775" max="10775" width="9.26953125" bestFit="1" customWidth="1"/>
    <col min="10776" max="10776" width="7.7265625" bestFit="1" customWidth="1"/>
    <col min="10777" max="10777" width="9.26953125" bestFit="1" customWidth="1"/>
    <col min="10778" max="10778" width="7.7265625" bestFit="1" customWidth="1"/>
    <col min="11009" max="11009" width="3.26953125" customWidth="1"/>
    <col min="11010" max="11010" width="10.453125" customWidth="1"/>
    <col min="11011" max="11011" width="10.26953125" bestFit="1" customWidth="1"/>
    <col min="11012" max="11013" width="9.26953125" bestFit="1" customWidth="1"/>
    <col min="11014" max="11015" width="9.26953125" customWidth="1"/>
    <col min="11016" max="11016" width="9.26953125" bestFit="1" customWidth="1"/>
    <col min="11017" max="11022" width="7.7265625" bestFit="1" customWidth="1"/>
    <col min="11023" max="11023" width="9.26953125" bestFit="1" customWidth="1"/>
    <col min="11024" max="11024" width="7.7265625" bestFit="1" customWidth="1"/>
    <col min="11025" max="11025" width="9.26953125" bestFit="1" customWidth="1"/>
    <col min="11026" max="11026" width="7.7265625" bestFit="1" customWidth="1"/>
    <col min="11027" max="11027" width="9.26953125" bestFit="1" customWidth="1"/>
    <col min="11028" max="11028" width="7.7265625" bestFit="1" customWidth="1"/>
    <col min="11029" max="11029" width="9.26953125" bestFit="1" customWidth="1"/>
    <col min="11030" max="11030" width="7.7265625" bestFit="1" customWidth="1"/>
    <col min="11031" max="11031" width="9.26953125" bestFit="1" customWidth="1"/>
    <col min="11032" max="11032" width="7.7265625" bestFit="1" customWidth="1"/>
    <col min="11033" max="11033" width="9.26953125" bestFit="1" customWidth="1"/>
    <col min="11034" max="11034" width="7.7265625" bestFit="1" customWidth="1"/>
    <col min="11265" max="11265" width="3.26953125" customWidth="1"/>
    <col min="11266" max="11266" width="10.453125" customWidth="1"/>
    <col min="11267" max="11267" width="10.26953125" bestFit="1" customWidth="1"/>
    <col min="11268" max="11269" width="9.26953125" bestFit="1" customWidth="1"/>
    <col min="11270" max="11271" width="9.26953125" customWidth="1"/>
    <col min="11272" max="11272" width="9.26953125" bestFit="1" customWidth="1"/>
    <col min="11273" max="11278" width="7.7265625" bestFit="1" customWidth="1"/>
    <col min="11279" max="11279" width="9.26953125" bestFit="1" customWidth="1"/>
    <col min="11280" max="11280" width="7.7265625" bestFit="1" customWidth="1"/>
    <col min="11281" max="11281" width="9.26953125" bestFit="1" customWidth="1"/>
    <col min="11282" max="11282" width="7.7265625" bestFit="1" customWidth="1"/>
    <col min="11283" max="11283" width="9.26953125" bestFit="1" customWidth="1"/>
    <col min="11284" max="11284" width="7.7265625" bestFit="1" customWidth="1"/>
    <col min="11285" max="11285" width="9.26953125" bestFit="1" customWidth="1"/>
    <col min="11286" max="11286" width="7.7265625" bestFit="1" customWidth="1"/>
    <col min="11287" max="11287" width="9.26953125" bestFit="1" customWidth="1"/>
    <col min="11288" max="11288" width="7.7265625" bestFit="1" customWidth="1"/>
    <col min="11289" max="11289" width="9.26953125" bestFit="1" customWidth="1"/>
    <col min="11290" max="11290" width="7.7265625" bestFit="1" customWidth="1"/>
    <col min="11521" max="11521" width="3.26953125" customWidth="1"/>
    <col min="11522" max="11522" width="10.453125" customWidth="1"/>
    <col min="11523" max="11523" width="10.26953125" bestFit="1" customWidth="1"/>
    <col min="11524" max="11525" width="9.26953125" bestFit="1" customWidth="1"/>
    <col min="11526" max="11527" width="9.26953125" customWidth="1"/>
    <col min="11528" max="11528" width="9.26953125" bestFit="1" customWidth="1"/>
    <col min="11529" max="11534" width="7.7265625" bestFit="1" customWidth="1"/>
    <col min="11535" max="11535" width="9.26953125" bestFit="1" customWidth="1"/>
    <col min="11536" max="11536" width="7.7265625" bestFit="1" customWidth="1"/>
    <col min="11537" max="11537" width="9.26953125" bestFit="1" customWidth="1"/>
    <col min="11538" max="11538" width="7.7265625" bestFit="1" customWidth="1"/>
    <col min="11539" max="11539" width="9.26953125" bestFit="1" customWidth="1"/>
    <col min="11540" max="11540" width="7.7265625" bestFit="1" customWidth="1"/>
    <col min="11541" max="11541" width="9.26953125" bestFit="1" customWidth="1"/>
    <col min="11542" max="11542" width="7.7265625" bestFit="1" customWidth="1"/>
    <col min="11543" max="11543" width="9.26953125" bestFit="1" customWidth="1"/>
    <col min="11544" max="11544" width="7.7265625" bestFit="1" customWidth="1"/>
    <col min="11545" max="11545" width="9.26953125" bestFit="1" customWidth="1"/>
    <col min="11546" max="11546" width="7.7265625" bestFit="1" customWidth="1"/>
    <col min="11777" max="11777" width="3.26953125" customWidth="1"/>
    <col min="11778" max="11778" width="10.453125" customWidth="1"/>
    <col min="11779" max="11779" width="10.26953125" bestFit="1" customWidth="1"/>
    <col min="11780" max="11781" width="9.26953125" bestFit="1" customWidth="1"/>
    <col min="11782" max="11783" width="9.26953125" customWidth="1"/>
    <col min="11784" max="11784" width="9.26953125" bestFit="1" customWidth="1"/>
    <col min="11785" max="11790" width="7.7265625" bestFit="1" customWidth="1"/>
    <col min="11791" max="11791" width="9.26953125" bestFit="1" customWidth="1"/>
    <col min="11792" max="11792" width="7.7265625" bestFit="1" customWidth="1"/>
    <col min="11793" max="11793" width="9.26953125" bestFit="1" customWidth="1"/>
    <col min="11794" max="11794" width="7.7265625" bestFit="1" customWidth="1"/>
    <col min="11795" max="11795" width="9.26953125" bestFit="1" customWidth="1"/>
    <col min="11796" max="11796" width="7.7265625" bestFit="1" customWidth="1"/>
    <col min="11797" max="11797" width="9.26953125" bestFit="1" customWidth="1"/>
    <col min="11798" max="11798" width="7.7265625" bestFit="1" customWidth="1"/>
    <col min="11799" max="11799" width="9.26953125" bestFit="1" customWidth="1"/>
    <col min="11800" max="11800" width="7.7265625" bestFit="1" customWidth="1"/>
    <col min="11801" max="11801" width="9.26953125" bestFit="1" customWidth="1"/>
    <col min="11802" max="11802" width="7.7265625" bestFit="1" customWidth="1"/>
    <col min="12033" max="12033" width="3.26953125" customWidth="1"/>
    <col min="12034" max="12034" width="10.453125" customWidth="1"/>
    <col min="12035" max="12035" width="10.26953125" bestFit="1" customWidth="1"/>
    <col min="12036" max="12037" width="9.26953125" bestFit="1" customWidth="1"/>
    <col min="12038" max="12039" width="9.26953125" customWidth="1"/>
    <col min="12040" max="12040" width="9.26953125" bestFit="1" customWidth="1"/>
    <col min="12041" max="12046" width="7.7265625" bestFit="1" customWidth="1"/>
    <col min="12047" max="12047" width="9.26953125" bestFit="1" customWidth="1"/>
    <col min="12048" max="12048" width="7.7265625" bestFit="1" customWidth="1"/>
    <col min="12049" max="12049" width="9.26953125" bestFit="1" customWidth="1"/>
    <col min="12050" max="12050" width="7.7265625" bestFit="1" customWidth="1"/>
    <col min="12051" max="12051" width="9.26953125" bestFit="1" customWidth="1"/>
    <col min="12052" max="12052" width="7.7265625" bestFit="1" customWidth="1"/>
    <col min="12053" max="12053" width="9.26953125" bestFit="1" customWidth="1"/>
    <col min="12054" max="12054" width="7.7265625" bestFit="1" customWidth="1"/>
    <col min="12055" max="12055" width="9.26953125" bestFit="1" customWidth="1"/>
    <col min="12056" max="12056" width="7.7265625" bestFit="1" customWidth="1"/>
    <col min="12057" max="12057" width="9.26953125" bestFit="1" customWidth="1"/>
    <col min="12058" max="12058" width="7.7265625" bestFit="1" customWidth="1"/>
    <col min="12289" max="12289" width="3.26953125" customWidth="1"/>
    <col min="12290" max="12290" width="10.453125" customWidth="1"/>
    <col min="12291" max="12291" width="10.26953125" bestFit="1" customWidth="1"/>
    <col min="12292" max="12293" width="9.26953125" bestFit="1" customWidth="1"/>
    <col min="12294" max="12295" width="9.26953125" customWidth="1"/>
    <col min="12296" max="12296" width="9.26953125" bestFit="1" customWidth="1"/>
    <col min="12297" max="12302" width="7.7265625" bestFit="1" customWidth="1"/>
    <col min="12303" max="12303" width="9.26953125" bestFit="1" customWidth="1"/>
    <col min="12304" max="12304" width="7.7265625" bestFit="1" customWidth="1"/>
    <col min="12305" max="12305" width="9.26953125" bestFit="1" customWidth="1"/>
    <col min="12306" max="12306" width="7.7265625" bestFit="1" customWidth="1"/>
    <col min="12307" max="12307" width="9.26953125" bestFit="1" customWidth="1"/>
    <col min="12308" max="12308" width="7.7265625" bestFit="1" customWidth="1"/>
    <col min="12309" max="12309" width="9.26953125" bestFit="1" customWidth="1"/>
    <col min="12310" max="12310" width="7.7265625" bestFit="1" customWidth="1"/>
    <col min="12311" max="12311" width="9.26953125" bestFit="1" customWidth="1"/>
    <col min="12312" max="12312" width="7.7265625" bestFit="1" customWidth="1"/>
    <col min="12313" max="12313" width="9.26953125" bestFit="1" customWidth="1"/>
    <col min="12314" max="12314" width="7.7265625" bestFit="1" customWidth="1"/>
    <col min="12545" max="12545" width="3.26953125" customWidth="1"/>
    <col min="12546" max="12546" width="10.453125" customWidth="1"/>
    <col min="12547" max="12547" width="10.26953125" bestFit="1" customWidth="1"/>
    <col min="12548" max="12549" width="9.26953125" bestFit="1" customWidth="1"/>
    <col min="12550" max="12551" width="9.26953125" customWidth="1"/>
    <col min="12552" max="12552" width="9.26953125" bestFit="1" customWidth="1"/>
    <col min="12553" max="12558" width="7.7265625" bestFit="1" customWidth="1"/>
    <col min="12559" max="12559" width="9.26953125" bestFit="1" customWidth="1"/>
    <col min="12560" max="12560" width="7.7265625" bestFit="1" customWidth="1"/>
    <col min="12561" max="12561" width="9.26953125" bestFit="1" customWidth="1"/>
    <col min="12562" max="12562" width="7.7265625" bestFit="1" customWidth="1"/>
    <col min="12563" max="12563" width="9.26953125" bestFit="1" customWidth="1"/>
    <col min="12564" max="12564" width="7.7265625" bestFit="1" customWidth="1"/>
    <col min="12565" max="12565" width="9.26953125" bestFit="1" customWidth="1"/>
    <col min="12566" max="12566" width="7.7265625" bestFit="1" customWidth="1"/>
    <col min="12567" max="12567" width="9.26953125" bestFit="1" customWidth="1"/>
    <col min="12568" max="12568" width="7.7265625" bestFit="1" customWidth="1"/>
    <col min="12569" max="12569" width="9.26953125" bestFit="1" customWidth="1"/>
    <col min="12570" max="12570" width="7.7265625" bestFit="1" customWidth="1"/>
    <col min="12801" max="12801" width="3.26953125" customWidth="1"/>
    <col min="12802" max="12802" width="10.453125" customWidth="1"/>
    <col min="12803" max="12803" width="10.26953125" bestFit="1" customWidth="1"/>
    <col min="12804" max="12805" width="9.26953125" bestFit="1" customWidth="1"/>
    <col min="12806" max="12807" width="9.26953125" customWidth="1"/>
    <col min="12808" max="12808" width="9.26953125" bestFit="1" customWidth="1"/>
    <col min="12809" max="12814" width="7.7265625" bestFit="1" customWidth="1"/>
    <col min="12815" max="12815" width="9.26953125" bestFit="1" customWidth="1"/>
    <col min="12816" max="12816" width="7.7265625" bestFit="1" customWidth="1"/>
    <col min="12817" max="12817" width="9.26953125" bestFit="1" customWidth="1"/>
    <col min="12818" max="12818" width="7.7265625" bestFit="1" customWidth="1"/>
    <col min="12819" max="12819" width="9.26953125" bestFit="1" customWidth="1"/>
    <col min="12820" max="12820" width="7.7265625" bestFit="1" customWidth="1"/>
    <col min="12821" max="12821" width="9.26953125" bestFit="1" customWidth="1"/>
    <col min="12822" max="12822" width="7.7265625" bestFit="1" customWidth="1"/>
    <col min="12823" max="12823" width="9.26953125" bestFit="1" customWidth="1"/>
    <col min="12824" max="12824" width="7.7265625" bestFit="1" customWidth="1"/>
    <col min="12825" max="12825" width="9.26953125" bestFit="1" customWidth="1"/>
    <col min="12826" max="12826" width="7.7265625" bestFit="1" customWidth="1"/>
    <col min="13057" max="13057" width="3.26953125" customWidth="1"/>
    <col min="13058" max="13058" width="10.453125" customWidth="1"/>
    <col min="13059" max="13059" width="10.26953125" bestFit="1" customWidth="1"/>
    <col min="13060" max="13061" width="9.26953125" bestFit="1" customWidth="1"/>
    <col min="13062" max="13063" width="9.26953125" customWidth="1"/>
    <col min="13064" max="13064" width="9.26953125" bestFit="1" customWidth="1"/>
    <col min="13065" max="13070" width="7.7265625" bestFit="1" customWidth="1"/>
    <col min="13071" max="13071" width="9.26953125" bestFit="1" customWidth="1"/>
    <col min="13072" max="13072" width="7.7265625" bestFit="1" customWidth="1"/>
    <col min="13073" max="13073" width="9.26953125" bestFit="1" customWidth="1"/>
    <col min="13074" max="13074" width="7.7265625" bestFit="1" customWidth="1"/>
    <col min="13075" max="13075" width="9.26953125" bestFit="1" customWidth="1"/>
    <col min="13076" max="13076" width="7.7265625" bestFit="1" customWidth="1"/>
    <col min="13077" max="13077" width="9.26953125" bestFit="1" customWidth="1"/>
    <col min="13078" max="13078" width="7.7265625" bestFit="1" customWidth="1"/>
    <col min="13079" max="13079" width="9.26953125" bestFit="1" customWidth="1"/>
    <col min="13080" max="13080" width="7.7265625" bestFit="1" customWidth="1"/>
    <col min="13081" max="13081" width="9.26953125" bestFit="1" customWidth="1"/>
    <col min="13082" max="13082" width="7.7265625" bestFit="1" customWidth="1"/>
    <col min="13313" max="13313" width="3.26953125" customWidth="1"/>
    <col min="13314" max="13314" width="10.453125" customWidth="1"/>
    <col min="13315" max="13315" width="10.26953125" bestFit="1" customWidth="1"/>
    <col min="13316" max="13317" width="9.26953125" bestFit="1" customWidth="1"/>
    <col min="13318" max="13319" width="9.26953125" customWidth="1"/>
    <col min="13320" max="13320" width="9.26953125" bestFit="1" customWidth="1"/>
    <col min="13321" max="13326" width="7.7265625" bestFit="1" customWidth="1"/>
    <col min="13327" max="13327" width="9.26953125" bestFit="1" customWidth="1"/>
    <col min="13328" max="13328" width="7.7265625" bestFit="1" customWidth="1"/>
    <col min="13329" max="13329" width="9.26953125" bestFit="1" customWidth="1"/>
    <col min="13330" max="13330" width="7.7265625" bestFit="1" customWidth="1"/>
    <col min="13331" max="13331" width="9.26953125" bestFit="1" customWidth="1"/>
    <col min="13332" max="13332" width="7.7265625" bestFit="1" customWidth="1"/>
    <col min="13333" max="13333" width="9.26953125" bestFit="1" customWidth="1"/>
    <col min="13334" max="13334" width="7.7265625" bestFit="1" customWidth="1"/>
    <col min="13335" max="13335" width="9.26953125" bestFit="1" customWidth="1"/>
    <col min="13336" max="13336" width="7.7265625" bestFit="1" customWidth="1"/>
    <col min="13337" max="13337" width="9.26953125" bestFit="1" customWidth="1"/>
    <col min="13338" max="13338" width="7.7265625" bestFit="1" customWidth="1"/>
    <col min="13569" max="13569" width="3.26953125" customWidth="1"/>
    <col min="13570" max="13570" width="10.453125" customWidth="1"/>
    <col min="13571" max="13571" width="10.26953125" bestFit="1" customWidth="1"/>
    <col min="13572" max="13573" width="9.26953125" bestFit="1" customWidth="1"/>
    <col min="13574" max="13575" width="9.26953125" customWidth="1"/>
    <col min="13576" max="13576" width="9.26953125" bestFit="1" customWidth="1"/>
    <col min="13577" max="13582" width="7.7265625" bestFit="1" customWidth="1"/>
    <col min="13583" max="13583" width="9.26953125" bestFit="1" customWidth="1"/>
    <col min="13584" max="13584" width="7.7265625" bestFit="1" customWidth="1"/>
    <col min="13585" max="13585" width="9.26953125" bestFit="1" customWidth="1"/>
    <col min="13586" max="13586" width="7.7265625" bestFit="1" customWidth="1"/>
    <col min="13587" max="13587" width="9.26953125" bestFit="1" customWidth="1"/>
    <col min="13588" max="13588" width="7.7265625" bestFit="1" customWidth="1"/>
    <col min="13589" max="13589" width="9.26953125" bestFit="1" customWidth="1"/>
    <col min="13590" max="13590" width="7.7265625" bestFit="1" customWidth="1"/>
    <col min="13591" max="13591" width="9.26953125" bestFit="1" customWidth="1"/>
    <col min="13592" max="13592" width="7.7265625" bestFit="1" customWidth="1"/>
    <col min="13593" max="13593" width="9.26953125" bestFit="1" customWidth="1"/>
    <col min="13594" max="13594" width="7.7265625" bestFit="1" customWidth="1"/>
    <col min="13825" max="13825" width="3.26953125" customWidth="1"/>
    <col min="13826" max="13826" width="10.453125" customWidth="1"/>
    <col min="13827" max="13827" width="10.26953125" bestFit="1" customWidth="1"/>
    <col min="13828" max="13829" width="9.26953125" bestFit="1" customWidth="1"/>
    <col min="13830" max="13831" width="9.26953125" customWidth="1"/>
    <col min="13832" max="13832" width="9.26953125" bestFit="1" customWidth="1"/>
    <col min="13833" max="13838" width="7.7265625" bestFit="1" customWidth="1"/>
    <col min="13839" max="13839" width="9.26953125" bestFit="1" customWidth="1"/>
    <col min="13840" max="13840" width="7.7265625" bestFit="1" customWidth="1"/>
    <col min="13841" max="13841" width="9.26953125" bestFit="1" customWidth="1"/>
    <col min="13842" max="13842" width="7.7265625" bestFit="1" customWidth="1"/>
    <col min="13843" max="13843" width="9.26953125" bestFit="1" customWidth="1"/>
    <col min="13844" max="13844" width="7.7265625" bestFit="1" customWidth="1"/>
    <col min="13845" max="13845" width="9.26953125" bestFit="1" customWidth="1"/>
    <col min="13846" max="13846" width="7.7265625" bestFit="1" customWidth="1"/>
    <col min="13847" max="13847" width="9.26953125" bestFit="1" customWidth="1"/>
    <col min="13848" max="13848" width="7.7265625" bestFit="1" customWidth="1"/>
    <col min="13849" max="13849" width="9.26953125" bestFit="1" customWidth="1"/>
    <col min="13850" max="13850" width="7.7265625" bestFit="1" customWidth="1"/>
    <col min="14081" max="14081" width="3.26953125" customWidth="1"/>
    <col min="14082" max="14082" width="10.453125" customWidth="1"/>
    <col min="14083" max="14083" width="10.26953125" bestFit="1" customWidth="1"/>
    <col min="14084" max="14085" width="9.26953125" bestFit="1" customWidth="1"/>
    <col min="14086" max="14087" width="9.26953125" customWidth="1"/>
    <col min="14088" max="14088" width="9.26953125" bestFit="1" customWidth="1"/>
    <col min="14089" max="14094" width="7.7265625" bestFit="1" customWidth="1"/>
    <col min="14095" max="14095" width="9.26953125" bestFit="1" customWidth="1"/>
    <col min="14096" max="14096" width="7.7265625" bestFit="1" customWidth="1"/>
    <col min="14097" max="14097" width="9.26953125" bestFit="1" customWidth="1"/>
    <col min="14098" max="14098" width="7.7265625" bestFit="1" customWidth="1"/>
    <col min="14099" max="14099" width="9.26953125" bestFit="1" customWidth="1"/>
    <col min="14100" max="14100" width="7.7265625" bestFit="1" customWidth="1"/>
    <col min="14101" max="14101" width="9.26953125" bestFit="1" customWidth="1"/>
    <col min="14102" max="14102" width="7.7265625" bestFit="1" customWidth="1"/>
    <col min="14103" max="14103" width="9.26953125" bestFit="1" customWidth="1"/>
    <col min="14104" max="14104" width="7.7265625" bestFit="1" customWidth="1"/>
    <col min="14105" max="14105" width="9.26953125" bestFit="1" customWidth="1"/>
    <col min="14106" max="14106" width="7.7265625" bestFit="1" customWidth="1"/>
    <col min="14337" max="14337" width="3.26953125" customWidth="1"/>
    <col min="14338" max="14338" width="10.453125" customWidth="1"/>
    <col min="14339" max="14339" width="10.26953125" bestFit="1" customWidth="1"/>
    <col min="14340" max="14341" width="9.26953125" bestFit="1" customWidth="1"/>
    <col min="14342" max="14343" width="9.26953125" customWidth="1"/>
    <col min="14344" max="14344" width="9.26953125" bestFit="1" customWidth="1"/>
    <col min="14345" max="14350" width="7.7265625" bestFit="1" customWidth="1"/>
    <col min="14351" max="14351" width="9.26953125" bestFit="1" customWidth="1"/>
    <col min="14352" max="14352" width="7.7265625" bestFit="1" customWidth="1"/>
    <col min="14353" max="14353" width="9.26953125" bestFit="1" customWidth="1"/>
    <col min="14354" max="14354" width="7.7265625" bestFit="1" customWidth="1"/>
    <col min="14355" max="14355" width="9.26953125" bestFit="1" customWidth="1"/>
    <col min="14356" max="14356" width="7.7265625" bestFit="1" customWidth="1"/>
    <col min="14357" max="14357" width="9.26953125" bestFit="1" customWidth="1"/>
    <col min="14358" max="14358" width="7.7265625" bestFit="1" customWidth="1"/>
    <col min="14359" max="14359" width="9.26953125" bestFit="1" customWidth="1"/>
    <col min="14360" max="14360" width="7.7265625" bestFit="1" customWidth="1"/>
    <col min="14361" max="14361" width="9.26953125" bestFit="1" customWidth="1"/>
    <col min="14362" max="14362" width="7.7265625" bestFit="1" customWidth="1"/>
    <col min="14593" max="14593" width="3.26953125" customWidth="1"/>
    <col min="14594" max="14594" width="10.453125" customWidth="1"/>
    <col min="14595" max="14595" width="10.26953125" bestFit="1" customWidth="1"/>
    <col min="14596" max="14597" width="9.26953125" bestFit="1" customWidth="1"/>
    <col min="14598" max="14599" width="9.26953125" customWidth="1"/>
    <col min="14600" max="14600" width="9.26953125" bestFit="1" customWidth="1"/>
    <col min="14601" max="14606" width="7.7265625" bestFit="1" customWidth="1"/>
    <col min="14607" max="14607" width="9.26953125" bestFit="1" customWidth="1"/>
    <col min="14608" max="14608" width="7.7265625" bestFit="1" customWidth="1"/>
    <col min="14609" max="14609" width="9.26953125" bestFit="1" customWidth="1"/>
    <col min="14610" max="14610" width="7.7265625" bestFit="1" customWidth="1"/>
    <col min="14611" max="14611" width="9.26953125" bestFit="1" customWidth="1"/>
    <col min="14612" max="14612" width="7.7265625" bestFit="1" customWidth="1"/>
    <col min="14613" max="14613" width="9.26953125" bestFit="1" customWidth="1"/>
    <col min="14614" max="14614" width="7.7265625" bestFit="1" customWidth="1"/>
    <col min="14615" max="14615" width="9.26953125" bestFit="1" customWidth="1"/>
    <col min="14616" max="14616" width="7.7265625" bestFit="1" customWidth="1"/>
    <col min="14617" max="14617" width="9.26953125" bestFit="1" customWidth="1"/>
    <col min="14618" max="14618" width="7.7265625" bestFit="1" customWidth="1"/>
    <col min="14849" max="14849" width="3.26953125" customWidth="1"/>
    <col min="14850" max="14850" width="10.453125" customWidth="1"/>
    <col min="14851" max="14851" width="10.26953125" bestFit="1" customWidth="1"/>
    <col min="14852" max="14853" width="9.26953125" bestFit="1" customWidth="1"/>
    <col min="14854" max="14855" width="9.26953125" customWidth="1"/>
    <col min="14856" max="14856" width="9.26953125" bestFit="1" customWidth="1"/>
    <col min="14857" max="14862" width="7.7265625" bestFit="1" customWidth="1"/>
    <col min="14863" max="14863" width="9.26953125" bestFit="1" customWidth="1"/>
    <col min="14864" max="14864" width="7.7265625" bestFit="1" customWidth="1"/>
    <col min="14865" max="14865" width="9.26953125" bestFit="1" customWidth="1"/>
    <col min="14866" max="14866" width="7.7265625" bestFit="1" customWidth="1"/>
    <col min="14867" max="14867" width="9.26953125" bestFit="1" customWidth="1"/>
    <col min="14868" max="14868" width="7.7265625" bestFit="1" customWidth="1"/>
    <col min="14869" max="14869" width="9.26953125" bestFit="1" customWidth="1"/>
    <col min="14870" max="14870" width="7.7265625" bestFit="1" customWidth="1"/>
    <col min="14871" max="14871" width="9.26953125" bestFit="1" customWidth="1"/>
    <col min="14872" max="14872" width="7.7265625" bestFit="1" customWidth="1"/>
    <col min="14873" max="14873" width="9.26953125" bestFit="1" customWidth="1"/>
    <col min="14874" max="14874" width="7.7265625" bestFit="1" customWidth="1"/>
    <col min="15105" max="15105" width="3.26953125" customWidth="1"/>
    <col min="15106" max="15106" width="10.453125" customWidth="1"/>
    <col min="15107" max="15107" width="10.26953125" bestFit="1" customWidth="1"/>
    <col min="15108" max="15109" width="9.26953125" bestFit="1" customWidth="1"/>
    <col min="15110" max="15111" width="9.26953125" customWidth="1"/>
    <col min="15112" max="15112" width="9.26953125" bestFit="1" customWidth="1"/>
    <col min="15113" max="15118" width="7.7265625" bestFit="1" customWidth="1"/>
    <col min="15119" max="15119" width="9.26953125" bestFit="1" customWidth="1"/>
    <col min="15120" max="15120" width="7.7265625" bestFit="1" customWidth="1"/>
    <col min="15121" max="15121" width="9.26953125" bestFit="1" customWidth="1"/>
    <col min="15122" max="15122" width="7.7265625" bestFit="1" customWidth="1"/>
    <col min="15123" max="15123" width="9.26953125" bestFit="1" customWidth="1"/>
    <col min="15124" max="15124" width="7.7265625" bestFit="1" customWidth="1"/>
    <col min="15125" max="15125" width="9.26953125" bestFit="1" customWidth="1"/>
    <col min="15126" max="15126" width="7.7265625" bestFit="1" customWidth="1"/>
    <col min="15127" max="15127" width="9.26953125" bestFit="1" customWidth="1"/>
    <col min="15128" max="15128" width="7.7265625" bestFit="1" customWidth="1"/>
    <col min="15129" max="15129" width="9.26953125" bestFit="1" customWidth="1"/>
    <col min="15130" max="15130" width="7.7265625" bestFit="1" customWidth="1"/>
    <col min="15361" max="15361" width="3.26953125" customWidth="1"/>
    <col min="15362" max="15362" width="10.453125" customWidth="1"/>
    <col min="15363" max="15363" width="10.26953125" bestFit="1" customWidth="1"/>
    <col min="15364" max="15365" width="9.26953125" bestFit="1" customWidth="1"/>
    <col min="15366" max="15367" width="9.26953125" customWidth="1"/>
    <col min="15368" max="15368" width="9.26953125" bestFit="1" customWidth="1"/>
    <col min="15369" max="15374" width="7.7265625" bestFit="1" customWidth="1"/>
    <col min="15375" max="15375" width="9.26953125" bestFit="1" customWidth="1"/>
    <col min="15376" max="15376" width="7.7265625" bestFit="1" customWidth="1"/>
    <col min="15377" max="15377" width="9.26953125" bestFit="1" customWidth="1"/>
    <col min="15378" max="15378" width="7.7265625" bestFit="1" customWidth="1"/>
    <col min="15379" max="15379" width="9.26953125" bestFit="1" customWidth="1"/>
    <col min="15380" max="15380" width="7.7265625" bestFit="1" customWidth="1"/>
    <col min="15381" max="15381" width="9.26953125" bestFit="1" customWidth="1"/>
    <col min="15382" max="15382" width="7.7265625" bestFit="1" customWidth="1"/>
    <col min="15383" max="15383" width="9.26953125" bestFit="1" customWidth="1"/>
    <col min="15384" max="15384" width="7.7265625" bestFit="1" customWidth="1"/>
    <col min="15385" max="15385" width="9.26953125" bestFit="1" customWidth="1"/>
    <col min="15386" max="15386" width="7.7265625" bestFit="1" customWidth="1"/>
    <col min="15617" max="15617" width="3.26953125" customWidth="1"/>
    <col min="15618" max="15618" width="10.453125" customWidth="1"/>
    <col min="15619" max="15619" width="10.26953125" bestFit="1" customWidth="1"/>
    <col min="15620" max="15621" width="9.26953125" bestFit="1" customWidth="1"/>
    <col min="15622" max="15623" width="9.26953125" customWidth="1"/>
    <col min="15624" max="15624" width="9.26953125" bestFit="1" customWidth="1"/>
    <col min="15625" max="15630" width="7.7265625" bestFit="1" customWidth="1"/>
    <col min="15631" max="15631" width="9.26953125" bestFit="1" customWidth="1"/>
    <col min="15632" max="15632" width="7.7265625" bestFit="1" customWidth="1"/>
    <col min="15633" max="15633" width="9.26953125" bestFit="1" customWidth="1"/>
    <col min="15634" max="15634" width="7.7265625" bestFit="1" customWidth="1"/>
    <col min="15635" max="15635" width="9.26953125" bestFit="1" customWidth="1"/>
    <col min="15636" max="15636" width="7.7265625" bestFit="1" customWidth="1"/>
    <col min="15637" max="15637" width="9.26953125" bestFit="1" customWidth="1"/>
    <col min="15638" max="15638" width="7.7265625" bestFit="1" customWidth="1"/>
    <col min="15639" max="15639" width="9.26953125" bestFit="1" customWidth="1"/>
    <col min="15640" max="15640" width="7.7265625" bestFit="1" customWidth="1"/>
    <col min="15641" max="15641" width="9.26953125" bestFit="1" customWidth="1"/>
    <col min="15642" max="15642" width="7.7265625" bestFit="1" customWidth="1"/>
    <col min="15873" max="15873" width="3.26953125" customWidth="1"/>
    <col min="15874" max="15874" width="10.453125" customWidth="1"/>
    <col min="15875" max="15875" width="10.26953125" bestFit="1" customWidth="1"/>
    <col min="15876" max="15877" width="9.26953125" bestFit="1" customWidth="1"/>
    <col min="15878" max="15879" width="9.26953125" customWidth="1"/>
    <col min="15880" max="15880" width="9.26953125" bestFit="1" customWidth="1"/>
    <col min="15881" max="15886" width="7.7265625" bestFit="1" customWidth="1"/>
    <col min="15887" max="15887" width="9.26953125" bestFit="1" customWidth="1"/>
    <col min="15888" max="15888" width="7.7265625" bestFit="1" customWidth="1"/>
    <col min="15889" max="15889" width="9.26953125" bestFit="1" customWidth="1"/>
    <col min="15890" max="15890" width="7.7265625" bestFit="1" customWidth="1"/>
    <col min="15891" max="15891" width="9.26953125" bestFit="1" customWidth="1"/>
    <col min="15892" max="15892" width="7.7265625" bestFit="1" customWidth="1"/>
    <col min="15893" max="15893" width="9.26953125" bestFit="1" customWidth="1"/>
    <col min="15894" max="15894" width="7.7265625" bestFit="1" customWidth="1"/>
    <col min="15895" max="15895" width="9.26953125" bestFit="1" customWidth="1"/>
    <col min="15896" max="15896" width="7.7265625" bestFit="1" customWidth="1"/>
    <col min="15897" max="15897" width="9.26953125" bestFit="1" customWidth="1"/>
    <col min="15898" max="15898" width="7.7265625" bestFit="1" customWidth="1"/>
    <col min="16129" max="16129" width="3.26953125" customWidth="1"/>
    <col min="16130" max="16130" width="10.453125" customWidth="1"/>
    <col min="16131" max="16131" width="10.26953125" bestFit="1" customWidth="1"/>
    <col min="16132" max="16133" width="9.26953125" bestFit="1" customWidth="1"/>
    <col min="16134" max="16135" width="9.26953125" customWidth="1"/>
    <col min="16136" max="16136" width="9.26953125" bestFit="1" customWidth="1"/>
    <col min="16137" max="16142" width="7.7265625" bestFit="1" customWidth="1"/>
    <col min="16143" max="16143" width="9.26953125" bestFit="1" customWidth="1"/>
    <col min="16144" max="16144" width="7.7265625" bestFit="1" customWidth="1"/>
    <col min="16145" max="16145" width="9.26953125" bestFit="1" customWidth="1"/>
    <col min="16146" max="16146" width="7.7265625" bestFit="1" customWidth="1"/>
    <col min="16147" max="16147" width="9.26953125" bestFit="1" customWidth="1"/>
    <col min="16148" max="16148" width="7.7265625" bestFit="1" customWidth="1"/>
    <col min="16149" max="16149" width="9.26953125" bestFit="1" customWidth="1"/>
    <col min="16150" max="16150" width="7.7265625" bestFit="1" customWidth="1"/>
    <col min="16151" max="16151" width="9.26953125" bestFit="1" customWidth="1"/>
    <col min="16152" max="16152" width="7.7265625" bestFit="1" customWidth="1"/>
    <col min="16153" max="16153" width="9.26953125" bestFit="1" customWidth="1"/>
    <col min="16154" max="16154" width="7.7265625" bestFit="1" customWidth="1"/>
  </cols>
  <sheetData>
    <row r="1" spans="1:29" x14ac:dyDescent="0.35">
      <c r="A1" s="1" t="s">
        <v>0</v>
      </c>
    </row>
    <row r="2" spans="1:29" x14ac:dyDescent="0.35">
      <c r="A2" s="1" t="s">
        <v>1</v>
      </c>
    </row>
    <row r="3" spans="1:29" ht="15" thickBot="1" x14ac:dyDescent="0.4"/>
    <row r="4" spans="1:29" s="2" customFormat="1" ht="15" thickBot="1" x14ac:dyDescent="0.4">
      <c r="D4" s="68" t="s">
        <v>2</v>
      </c>
      <c r="E4" s="69"/>
      <c r="F4" s="70"/>
      <c r="G4" s="70"/>
      <c r="H4" s="71"/>
      <c r="I4" s="72" t="s">
        <v>3</v>
      </c>
      <c r="J4" s="73"/>
      <c r="K4" s="73"/>
      <c r="L4" s="73"/>
      <c r="M4" s="74"/>
      <c r="N4" s="75" t="s">
        <v>4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7"/>
      <c r="Z4" s="3" t="s">
        <v>5</v>
      </c>
    </row>
    <row r="5" spans="1:29" s="2" customFormat="1" ht="15" thickBot="1" x14ac:dyDescent="0.4">
      <c r="D5" s="78" t="s">
        <v>6</v>
      </c>
      <c r="E5" s="79"/>
      <c r="F5" s="80"/>
      <c r="G5" s="80"/>
      <c r="H5" s="81"/>
      <c r="I5" s="4" t="s">
        <v>5</v>
      </c>
      <c r="J5" s="5" t="s">
        <v>7</v>
      </c>
      <c r="K5" s="6"/>
      <c r="L5" s="7" t="s">
        <v>8</v>
      </c>
      <c r="M5" s="8" t="s">
        <v>9</v>
      </c>
      <c r="N5" s="72">
        <v>1747</v>
      </c>
      <c r="O5" s="74"/>
      <c r="P5" s="72">
        <v>1846</v>
      </c>
      <c r="Q5" s="74"/>
      <c r="R5" s="72">
        <v>1850</v>
      </c>
      <c r="S5" s="74"/>
      <c r="T5" s="72">
        <v>1872</v>
      </c>
      <c r="U5" s="74"/>
      <c r="V5" s="82" t="s">
        <v>10</v>
      </c>
      <c r="W5" s="83"/>
      <c r="X5" s="9" t="s">
        <v>11</v>
      </c>
      <c r="Y5" s="10"/>
      <c r="Z5" s="11" t="s">
        <v>12</v>
      </c>
    </row>
    <row r="6" spans="1:29" s="2" customFormat="1" ht="15" thickBot="1" x14ac:dyDescent="0.4">
      <c r="A6" s="12" t="s">
        <v>13</v>
      </c>
      <c r="B6" s="12" t="s">
        <v>14</v>
      </c>
      <c r="C6" s="13" t="s">
        <v>15</v>
      </c>
      <c r="D6" s="14">
        <v>261</v>
      </c>
      <c r="E6" s="15">
        <v>264</v>
      </c>
      <c r="F6" s="16">
        <v>287</v>
      </c>
      <c r="G6" s="17">
        <v>312</v>
      </c>
      <c r="H6" s="18">
        <v>313</v>
      </c>
      <c r="I6" s="19" t="s">
        <v>11</v>
      </c>
      <c r="J6" s="20" t="s">
        <v>16</v>
      </c>
      <c r="K6" s="21">
        <v>1850</v>
      </c>
      <c r="L6" s="22" t="s">
        <v>17</v>
      </c>
      <c r="M6" s="23" t="s">
        <v>18</v>
      </c>
      <c r="N6" s="24" t="s">
        <v>19</v>
      </c>
      <c r="O6" s="25" t="s">
        <v>20</v>
      </c>
      <c r="P6" s="24" t="s">
        <v>19</v>
      </c>
      <c r="Q6" s="25" t="s">
        <v>20</v>
      </c>
      <c r="R6" s="24" t="s">
        <v>19</v>
      </c>
      <c r="S6" s="25" t="s">
        <v>20</v>
      </c>
      <c r="T6" s="24" t="s">
        <v>19</v>
      </c>
      <c r="U6" s="25" t="s">
        <v>20</v>
      </c>
      <c r="V6" s="24" t="s">
        <v>19</v>
      </c>
      <c r="W6" s="25" t="s">
        <v>20</v>
      </c>
      <c r="X6" s="24" t="s">
        <v>19</v>
      </c>
      <c r="Y6" s="25" t="s">
        <v>20</v>
      </c>
      <c r="Z6" s="26">
        <v>1.3333333333333333</v>
      </c>
      <c r="AB6" s="27"/>
      <c r="AC6" s="27"/>
    </row>
    <row r="7" spans="1:29" s="2" customFormat="1" x14ac:dyDescent="0.35">
      <c r="A7" s="28">
        <v>1</v>
      </c>
      <c r="B7" s="29">
        <v>299750</v>
      </c>
      <c r="C7" s="30">
        <f>B7/12</f>
        <v>24979.166666666668</v>
      </c>
      <c r="D7" s="31">
        <f>B7/261</f>
        <v>1148.4674329501916</v>
      </c>
      <c r="E7" s="32">
        <f>B7/264</f>
        <v>1135.4166666666667</v>
      </c>
      <c r="F7" s="33">
        <f>B7/287</f>
        <v>1044.4250871080139</v>
      </c>
      <c r="G7" s="33">
        <f>B7/312</f>
        <v>960.73717948717945</v>
      </c>
      <c r="H7" s="33">
        <f>B7/313</f>
        <v>957.66773162939296</v>
      </c>
      <c r="I7" s="34">
        <f>$B7/1950</f>
        <v>153.71794871794873</v>
      </c>
      <c r="J7" s="35">
        <f>$B7/1872</f>
        <v>160.12286324786325</v>
      </c>
      <c r="K7" s="35">
        <f>$B7/1850</f>
        <v>162.02702702702703</v>
      </c>
      <c r="L7" s="35">
        <f>$B7/1846</f>
        <v>162.37811484290359</v>
      </c>
      <c r="M7" s="36">
        <f>$B7/1747</f>
        <v>171.57985117344018</v>
      </c>
      <c r="N7" s="34">
        <f>(B7+180)/1747*1.5</f>
        <v>257.5243274184316</v>
      </c>
      <c r="O7" s="36">
        <f>(B7+180)/1747*2</f>
        <v>343.36576989124211</v>
      </c>
      <c r="P7" s="34">
        <f>(B7+180)/1846*1.5</f>
        <v>243.71343445287107</v>
      </c>
      <c r="Q7" s="36">
        <f>(B7+180)/1846*2</f>
        <v>324.95124593716145</v>
      </c>
      <c r="R7" s="37">
        <f>($B7+180)/1850*1.5</f>
        <v>243.1864864864865</v>
      </c>
      <c r="S7" s="38">
        <f>($B7+180)/1850*2</f>
        <v>324.24864864864867</v>
      </c>
      <c r="T7" s="34">
        <f>(B7+180)/1872*1.5</f>
        <v>240.32852564102564</v>
      </c>
      <c r="U7" s="36">
        <f>(B7+180)/1872*2</f>
        <v>320.43803418803418</v>
      </c>
      <c r="V7" s="37">
        <f>($B7+180)/1925*1.5</f>
        <v>233.71168831168831</v>
      </c>
      <c r="W7" s="36">
        <f>($B7+180)/1925*2</f>
        <v>311.61558441558441</v>
      </c>
      <c r="X7" s="34">
        <f>($B7+180)/1950*1.5</f>
        <v>230.71538461538461</v>
      </c>
      <c r="Y7" s="36">
        <f>($B7+180)/1950*2</f>
        <v>307.62051282051283</v>
      </c>
      <c r="Z7" s="39">
        <f>(($B7+180)/1950)/3*4</f>
        <v>205.08034188034188</v>
      </c>
    </row>
    <row r="8" spans="1:29" s="2" customFormat="1" x14ac:dyDescent="0.35">
      <c r="A8" s="40">
        <v>2</v>
      </c>
      <c r="B8" s="41">
        <v>303050</v>
      </c>
      <c r="C8" s="42">
        <f t="shared" ref="C8:C71" si="0">B8/12</f>
        <v>25254.166666666668</v>
      </c>
      <c r="D8" s="43">
        <f t="shared" ref="D8:D71" si="1">B8/261</f>
        <v>1161.1111111111111</v>
      </c>
      <c r="E8" s="44">
        <f t="shared" ref="E8:E71" si="2">B8/264</f>
        <v>1147.9166666666667</v>
      </c>
      <c r="F8" s="45">
        <f t="shared" ref="F8:F71" si="3">B8/287</f>
        <v>1055.9233449477351</v>
      </c>
      <c r="G8" s="45">
        <f t="shared" ref="G8:G71" si="4">B8/312</f>
        <v>971.31410256410254</v>
      </c>
      <c r="H8" s="45">
        <f t="shared" ref="H8:H71" si="5">B8/313</f>
        <v>968.21086261980827</v>
      </c>
      <c r="I8" s="43">
        <f t="shared" ref="I8:I71" si="6">$B8/1950</f>
        <v>155.41025641025641</v>
      </c>
      <c r="J8" s="44">
        <f t="shared" ref="J8:J71" si="7">$B8/1872</f>
        <v>161.88568376068375</v>
      </c>
      <c r="K8" s="44">
        <f t="shared" ref="K8:K71" si="8">$B8/1850</f>
        <v>163.81081081081081</v>
      </c>
      <c r="L8" s="44">
        <f t="shared" ref="L8:L71" si="9">$B8/1846</f>
        <v>164.16576381365113</v>
      </c>
      <c r="M8" s="46">
        <f t="shared" ref="M8:M71" si="10">$B8/1747</f>
        <v>173.46880366342302</v>
      </c>
      <c r="N8" s="43">
        <f t="shared" ref="N8:N71" si="11">(B8+180)/1747*1.5</f>
        <v>260.35775615340583</v>
      </c>
      <c r="O8" s="46">
        <f t="shared" ref="O8:O71" si="12">(B8+180)/1747*2</f>
        <v>347.14367487120779</v>
      </c>
      <c r="P8" s="43">
        <f t="shared" ref="P8:P71" si="13">(B8+180)/1846*1.5</f>
        <v>246.39490790899242</v>
      </c>
      <c r="Q8" s="46">
        <f t="shared" ref="Q8:Q71" si="14">(B8+180)/1846*2</f>
        <v>328.52654387865658</v>
      </c>
      <c r="R8" s="47">
        <f t="shared" ref="R8:R70" si="15">($B8+180)/1850*1.5</f>
        <v>245.86216216216218</v>
      </c>
      <c r="S8" s="45">
        <f t="shared" ref="S8:S71" si="16">($B8+180)/1850*2</f>
        <v>327.81621621621622</v>
      </c>
      <c r="T8" s="43">
        <f t="shared" ref="T8:T71" si="17">(B8+180)/1872*1.5</f>
        <v>242.97275641025641</v>
      </c>
      <c r="U8" s="46">
        <f t="shared" ref="U8:U71" si="18">(B8+180)/1872*2</f>
        <v>323.96367521367523</v>
      </c>
      <c r="V8" s="47">
        <f t="shared" ref="V8:V71" si="19">($B8+180)/1925*1.5</f>
        <v>236.28311688311689</v>
      </c>
      <c r="W8" s="46">
        <f t="shared" ref="W8:W71" si="20">($B8+180)/1925*2</f>
        <v>315.04415584415585</v>
      </c>
      <c r="X8" s="43">
        <f t="shared" ref="X8:X71" si="21">($B8+180)/1950*1.5</f>
        <v>233.25384615384615</v>
      </c>
      <c r="Y8" s="46">
        <f t="shared" ref="Y8:Y71" si="22">($B8+180)/1950*2</f>
        <v>311.00512820512819</v>
      </c>
      <c r="Z8" s="48">
        <f t="shared" ref="Z8:Z71" si="23">(($B8+180)/1950)/3*4</f>
        <v>207.33675213675212</v>
      </c>
    </row>
    <row r="9" spans="1:29" s="2" customFormat="1" x14ac:dyDescent="0.35">
      <c r="A9" s="40">
        <v>3</v>
      </c>
      <c r="B9" s="41">
        <v>306450</v>
      </c>
      <c r="C9" s="42">
        <f t="shared" si="0"/>
        <v>25537.5</v>
      </c>
      <c r="D9" s="43">
        <f t="shared" si="1"/>
        <v>1174.1379310344828</v>
      </c>
      <c r="E9" s="44">
        <f t="shared" si="2"/>
        <v>1160.7954545454545</v>
      </c>
      <c r="F9" s="45">
        <f t="shared" si="3"/>
        <v>1067.7700348432056</v>
      </c>
      <c r="G9" s="45">
        <f t="shared" si="4"/>
        <v>982.21153846153845</v>
      </c>
      <c r="H9" s="45">
        <f t="shared" si="5"/>
        <v>979.07348242811497</v>
      </c>
      <c r="I9" s="43">
        <f t="shared" si="6"/>
        <v>157.15384615384616</v>
      </c>
      <c r="J9" s="44">
        <f t="shared" si="7"/>
        <v>163.70192307692307</v>
      </c>
      <c r="K9" s="44">
        <f t="shared" si="8"/>
        <v>165.64864864864865</v>
      </c>
      <c r="L9" s="44">
        <f t="shared" si="9"/>
        <v>166.00758396533044</v>
      </c>
      <c r="M9" s="46">
        <f t="shared" si="10"/>
        <v>175.41499713795076</v>
      </c>
      <c r="N9" s="43">
        <f t="shared" si="11"/>
        <v>263.27704636519746</v>
      </c>
      <c r="O9" s="46">
        <f t="shared" si="12"/>
        <v>351.03606182026328</v>
      </c>
      <c r="P9" s="43">
        <f t="shared" si="13"/>
        <v>249.15763813651137</v>
      </c>
      <c r="Q9" s="46">
        <f t="shared" si="14"/>
        <v>332.21018418201515</v>
      </c>
      <c r="R9" s="47">
        <f t="shared" si="15"/>
        <v>248.61891891891892</v>
      </c>
      <c r="S9" s="45">
        <f t="shared" si="16"/>
        <v>331.4918918918919</v>
      </c>
      <c r="T9" s="43">
        <f t="shared" si="17"/>
        <v>245.69711538461542</v>
      </c>
      <c r="U9" s="46">
        <f t="shared" si="18"/>
        <v>327.59615384615387</v>
      </c>
      <c r="V9" s="47">
        <f t="shared" si="19"/>
        <v>238.93246753246754</v>
      </c>
      <c r="W9" s="46">
        <f t="shared" si="20"/>
        <v>318.57662337662339</v>
      </c>
      <c r="X9" s="43">
        <f t="shared" si="21"/>
        <v>235.86923076923077</v>
      </c>
      <c r="Y9" s="46">
        <f t="shared" si="22"/>
        <v>314.49230769230769</v>
      </c>
      <c r="Z9" s="48">
        <f t="shared" si="23"/>
        <v>209.66153846153847</v>
      </c>
    </row>
    <row r="10" spans="1:29" s="2" customFormat="1" x14ac:dyDescent="0.35">
      <c r="A10" s="40">
        <v>4</v>
      </c>
      <c r="B10" s="41">
        <v>309950</v>
      </c>
      <c r="C10" s="42">
        <f t="shared" si="0"/>
        <v>25829.166666666668</v>
      </c>
      <c r="D10" s="43">
        <f t="shared" si="1"/>
        <v>1187.5478927203064</v>
      </c>
      <c r="E10" s="44">
        <f t="shared" si="2"/>
        <v>1174.0530303030303</v>
      </c>
      <c r="F10" s="45">
        <f t="shared" si="3"/>
        <v>1079.9651567944252</v>
      </c>
      <c r="G10" s="45">
        <f t="shared" si="4"/>
        <v>993.42948717948718</v>
      </c>
      <c r="H10" s="45">
        <f t="shared" si="5"/>
        <v>990.25559105431307</v>
      </c>
      <c r="I10" s="43">
        <f t="shared" si="6"/>
        <v>158.94871794871796</v>
      </c>
      <c r="J10" s="44">
        <f t="shared" si="7"/>
        <v>165.57158119658121</v>
      </c>
      <c r="K10" s="44">
        <f t="shared" si="8"/>
        <v>167.54054054054055</v>
      </c>
      <c r="L10" s="44">
        <f t="shared" si="9"/>
        <v>167.9035752979415</v>
      </c>
      <c r="M10" s="46">
        <f t="shared" si="10"/>
        <v>177.41843159702347</v>
      </c>
      <c r="N10" s="43">
        <f t="shared" si="11"/>
        <v>266.2821980538065</v>
      </c>
      <c r="O10" s="46">
        <f t="shared" si="12"/>
        <v>355.0429307384087</v>
      </c>
      <c r="P10" s="43">
        <f t="shared" si="13"/>
        <v>252.00162513542796</v>
      </c>
      <c r="Q10" s="46">
        <f t="shared" si="14"/>
        <v>336.00216684723728</v>
      </c>
      <c r="R10" s="47">
        <f t="shared" si="15"/>
        <v>251.45675675675676</v>
      </c>
      <c r="S10" s="45">
        <f t="shared" si="16"/>
        <v>335.2756756756757</v>
      </c>
      <c r="T10" s="43">
        <f t="shared" si="17"/>
        <v>248.50160256410257</v>
      </c>
      <c r="U10" s="46">
        <f t="shared" si="18"/>
        <v>331.33547008547009</v>
      </c>
      <c r="V10" s="47">
        <f t="shared" si="19"/>
        <v>241.65974025974026</v>
      </c>
      <c r="W10" s="46">
        <f t="shared" si="20"/>
        <v>322.21298701298701</v>
      </c>
      <c r="X10" s="43">
        <f t="shared" si="21"/>
        <v>238.56153846153848</v>
      </c>
      <c r="Y10" s="46">
        <f t="shared" si="22"/>
        <v>318.08205128205128</v>
      </c>
      <c r="Z10" s="48">
        <f t="shared" si="23"/>
        <v>212.05470085470085</v>
      </c>
    </row>
    <row r="11" spans="1:29" s="2" customFormat="1" x14ac:dyDescent="0.35">
      <c r="A11" s="40">
        <v>5</v>
      </c>
      <c r="B11" s="41">
        <v>313450</v>
      </c>
      <c r="C11" s="42">
        <f t="shared" si="0"/>
        <v>26120.833333333332</v>
      </c>
      <c r="D11" s="43">
        <f t="shared" si="1"/>
        <v>1200.9578544061303</v>
      </c>
      <c r="E11" s="44">
        <f t="shared" si="2"/>
        <v>1187.310606060606</v>
      </c>
      <c r="F11" s="45">
        <f t="shared" si="3"/>
        <v>1092.1602787456445</v>
      </c>
      <c r="G11" s="45">
        <f t="shared" si="4"/>
        <v>1004.6474358974359</v>
      </c>
      <c r="H11" s="45">
        <f t="shared" si="5"/>
        <v>1001.4376996805112</v>
      </c>
      <c r="I11" s="43">
        <f t="shared" si="6"/>
        <v>160.74358974358975</v>
      </c>
      <c r="J11" s="44">
        <f t="shared" si="7"/>
        <v>167.44123931623932</v>
      </c>
      <c r="K11" s="44">
        <f t="shared" si="8"/>
        <v>169.43243243243242</v>
      </c>
      <c r="L11" s="44">
        <f t="shared" si="9"/>
        <v>169.79956663055253</v>
      </c>
      <c r="M11" s="46">
        <f t="shared" si="10"/>
        <v>179.42186605609618</v>
      </c>
      <c r="N11" s="43">
        <f t="shared" si="11"/>
        <v>269.28734974241559</v>
      </c>
      <c r="O11" s="46">
        <f t="shared" si="12"/>
        <v>359.04979965655411</v>
      </c>
      <c r="P11" s="43">
        <f t="shared" si="13"/>
        <v>254.84561213434455</v>
      </c>
      <c r="Q11" s="46">
        <f t="shared" si="14"/>
        <v>339.7941495124594</v>
      </c>
      <c r="R11" s="47">
        <f t="shared" si="15"/>
        <v>254.29459459459457</v>
      </c>
      <c r="S11" s="45">
        <f t="shared" si="16"/>
        <v>339.05945945945945</v>
      </c>
      <c r="T11" s="43">
        <f t="shared" si="17"/>
        <v>251.30608974358972</v>
      </c>
      <c r="U11" s="46">
        <f t="shared" si="18"/>
        <v>335.07478632478632</v>
      </c>
      <c r="V11" s="47">
        <f t="shared" si="19"/>
        <v>244.38701298701298</v>
      </c>
      <c r="W11" s="46">
        <f t="shared" si="20"/>
        <v>325.84935064935064</v>
      </c>
      <c r="X11" s="43">
        <f t="shared" si="21"/>
        <v>241.25384615384615</v>
      </c>
      <c r="Y11" s="46">
        <f t="shared" si="22"/>
        <v>321.67179487179487</v>
      </c>
      <c r="Z11" s="48">
        <f t="shared" si="23"/>
        <v>214.44786324786324</v>
      </c>
    </row>
    <row r="12" spans="1:29" s="2" customFormat="1" x14ac:dyDescent="0.35">
      <c r="A12" s="40">
        <v>6</v>
      </c>
      <c r="B12" s="41">
        <v>317050</v>
      </c>
      <c r="C12" s="42">
        <f t="shared" si="0"/>
        <v>26420.833333333332</v>
      </c>
      <c r="D12" s="43">
        <f t="shared" si="1"/>
        <v>1214.7509578544061</v>
      </c>
      <c r="E12" s="44">
        <f t="shared" si="2"/>
        <v>1200.9469696969697</v>
      </c>
      <c r="F12" s="45">
        <f t="shared" si="3"/>
        <v>1104.7038327526132</v>
      </c>
      <c r="G12" s="45">
        <f t="shared" si="4"/>
        <v>1016.1858974358975</v>
      </c>
      <c r="H12" s="45">
        <f t="shared" si="5"/>
        <v>1012.9392971246007</v>
      </c>
      <c r="I12" s="43">
        <f t="shared" si="6"/>
        <v>162.58974358974359</v>
      </c>
      <c r="J12" s="44">
        <f t="shared" si="7"/>
        <v>169.36431623931625</v>
      </c>
      <c r="K12" s="44">
        <f t="shared" si="8"/>
        <v>171.37837837837839</v>
      </c>
      <c r="L12" s="44">
        <f t="shared" si="9"/>
        <v>171.74972914409534</v>
      </c>
      <c r="M12" s="46">
        <f t="shared" si="10"/>
        <v>181.48254149971379</v>
      </c>
      <c r="N12" s="43">
        <f t="shared" si="11"/>
        <v>272.37836290784202</v>
      </c>
      <c r="O12" s="46">
        <f t="shared" si="12"/>
        <v>363.17115054378934</v>
      </c>
      <c r="P12" s="43">
        <f t="shared" si="13"/>
        <v>257.77085590465873</v>
      </c>
      <c r="Q12" s="46">
        <f t="shared" si="14"/>
        <v>343.69447453954496</v>
      </c>
      <c r="R12" s="47">
        <f t="shared" si="15"/>
        <v>257.21351351351353</v>
      </c>
      <c r="S12" s="45">
        <f t="shared" si="16"/>
        <v>342.95135135135138</v>
      </c>
      <c r="T12" s="43">
        <f t="shared" si="17"/>
        <v>254.19070512820514</v>
      </c>
      <c r="U12" s="46">
        <f t="shared" si="18"/>
        <v>338.92094017094018</v>
      </c>
      <c r="V12" s="47">
        <f t="shared" si="19"/>
        <v>247.1922077922078</v>
      </c>
      <c r="W12" s="46">
        <f t="shared" si="20"/>
        <v>329.58961038961041</v>
      </c>
      <c r="X12" s="43">
        <f t="shared" si="21"/>
        <v>244.02307692307693</v>
      </c>
      <c r="Y12" s="46">
        <f t="shared" si="22"/>
        <v>325.36410256410255</v>
      </c>
      <c r="Z12" s="48">
        <f t="shared" si="23"/>
        <v>216.90940170940169</v>
      </c>
    </row>
    <row r="13" spans="1:29" s="2" customFormat="1" x14ac:dyDescent="0.35">
      <c r="A13" s="40">
        <v>7</v>
      </c>
      <c r="B13" s="41">
        <v>320750</v>
      </c>
      <c r="C13" s="42">
        <f t="shared" si="0"/>
        <v>26729.166666666668</v>
      </c>
      <c r="D13" s="43">
        <f t="shared" si="1"/>
        <v>1228.9272030651341</v>
      </c>
      <c r="E13" s="44">
        <f t="shared" si="2"/>
        <v>1214.9621212121212</v>
      </c>
      <c r="F13" s="45">
        <f t="shared" si="3"/>
        <v>1117.5958188153311</v>
      </c>
      <c r="G13" s="45">
        <f t="shared" si="4"/>
        <v>1028.0448717948718</v>
      </c>
      <c r="H13" s="45">
        <f t="shared" si="5"/>
        <v>1024.7603833865815</v>
      </c>
      <c r="I13" s="43">
        <f t="shared" si="6"/>
        <v>164.48717948717947</v>
      </c>
      <c r="J13" s="44">
        <f t="shared" si="7"/>
        <v>171.34081196581195</v>
      </c>
      <c r="K13" s="44">
        <f t="shared" si="8"/>
        <v>173.37837837837839</v>
      </c>
      <c r="L13" s="44">
        <f t="shared" si="9"/>
        <v>173.75406283856989</v>
      </c>
      <c r="M13" s="46">
        <f t="shared" si="10"/>
        <v>183.60045792787636</v>
      </c>
      <c r="N13" s="43">
        <f t="shared" si="11"/>
        <v>275.55523755008585</v>
      </c>
      <c r="O13" s="46">
        <f t="shared" si="12"/>
        <v>367.40698340011448</v>
      </c>
      <c r="P13" s="43">
        <f t="shared" si="13"/>
        <v>260.77735644637056</v>
      </c>
      <c r="Q13" s="46">
        <f t="shared" si="14"/>
        <v>347.70314192849406</v>
      </c>
      <c r="R13" s="47">
        <f t="shared" si="15"/>
        <v>260.21351351351353</v>
      </c>
      <c r="S13" s="45">
        <f t="shared" si="16"/>
        <v>346.95135135135138</v>
      </c>
      <c r="T13" s="43">
        <f t="shared" si="17"/>
        <v>257.15544871794873</v>
      </c>
      <c r="U13" s="46">
        <f t="shared" si="18"/>
        <v>342.87393162393164</v>
      </c>
      <c r="V13" s="47">
        <f t="shared" si="19"/>
        <v>250.07532467532468</v>
      </c>
      <c r="W13" s="46">
        <f t="shared" si="20"/>
        <v>333.43376623376622</v>
      </c>
      <c r="X13" s="43">
        <f t="shared" si="21"/>
        <v>246.8692307692308</v>
      </c>
      <c r="Y13" s="46">
        <f t="shared" si="22"/>
        <v>329.15897435897438</v>
      </c>
      <c r="Z13" s="48">
        <f t="shared" si="23"/>
        <v>219.43931623931624</v>
      </c>
    </row>
    <row r="14" spans="1:29" s="2" customFormat="1" x14ac:dyDescent="0.35">
      <c r="A14" s="40">
        <v>8</v>
      </c>
      <c r="B14" s="41">
        <v>324550</v>
      </c>
      <c r="C14" s="42">
        <f t="shared" si="0"/>
        <v>27045.833333333332</v>
      </c>
      <c r="D14" s="43">
        <f t="shared" si="1"/>
        <v>1243.4865900383143</v>
      </c>
      <c r="E14" s="44">
        <f t="shared" si="2"/>
        <v>1229.3560606060605</v>
      </c>
      <c r="F14" s="45">
        <f t="shared" si="3"/>
        <v>1130.8362369337979</v>
      </c>
      <c r="G14" s="45">
        <f t="shared" si="4"/>
        <v>1040.2243589743589</v>
      </c>
      <c r="H14" s="45">
        <f t="shared" si="5"/>
        <v>1036.9009584664536</v>
      </c>
      <c r="I14" s="43">
        <f t="shared" si="6"/>
        <v>166.43589743589743</v>
      </c>
      <c r="J14" s="44">
        <f t="shared" si="7"/>
        <v>173.3707264957265</v>
      </c>
      <c r="K14" s="44">
        <f t="shared" si="8"/>
        <v>175.43243243243242</v>
      </c>
      <c r="L14" s="44">
        <f t="shared" si="9"/>
        <v>175.81256771397616</v>
      </c>
      <c r="M14" s="46">
        <f t="shared" si="10"/>
        <v>185.77561534058387</v>
      </c>
      <c r="N14" s="43">
        <f t="shared" si="11"/>
        <v>278.81797366914714</v>
      </c>
      <c r="O14" s="46">
        <f t="shared" si="12"/>
        <v>371.7572982255295</v>
      </c>
      <c r="P14" s="43">
        <f t="shared" si="13"/>
        <v>263.86511375947998</v>
      </c>
      <c r="Q14" s="46">
        <f t="shared" si="14"/>
        <v>351.8201516793066</v>
      </c>
      <c r="R14" s="47">
        <f t="shared" si="15"/>
        <v>263.29459459459457</v>
      </c>
      <c r="S14" s="45">
        <f t="shared" si="16"/>
        <v>351.05945945945945</v>
      </c>
      <c r="T14" s="43">
        <f t="shared" si="17"/>
        <v>260.2003205128205</v>
      </c>
      <c r="U14" s="46">
        <f t="shared" si="18"/>
        <v>346.93376068376068</v>
      </c>
      <c r="V14" s="47">
        <f t="shared" si="19"/>
        <v>253.03636363636363</v>
      </c>
      <c r="W14" s="46">
        <f t="shared" si="20"/>
        <v>337.38181818181818</v>
      </c>
      <c r="X14" s="43">
        <f t="shared" si="21"/>
        <v>249.79230769230767</v>
      </c>
      <c r="Y14" s="46">
        <f t="shared" si="22"/>
        <v>333.05641025641023</v>
      </c>
      <c r="Z14" s="48">
        <f t="shared" si="23"/>
        <v>222.03760683760683</v>
      </c>
    </row>
    <row r="15" spans="1:29" s="2" customFormat="1" x14ac:dyDescent="0.35">
      <c r="A15" s="40">
        <v>9</v>
      </c>
      <c r="B15" s="41">
        <v>328350</v>
      </c>
      <c r="C15" s="49">
        <f t="shared" si="0"/>
        <v>27362.5</v>
      </c>
      <c r="D15" s="50">
        <f t="shared" si="1"/>
        <v>1258.0459770114942</v>
      </c>
      <c r="E15" s="51">
        <f t="shared" si="2"/>
        <v>1243.75</v>
      </c>
      <c r="F15" s="52">
        <f t="shared" si="3"/>
        <v>1144.0766550522649</v>
      </c>
      <c r="G15" s="52">
        <f t="shared" si="4"/>
        <v>1052.4038461538462</v>
      </c>
      <c r="H15" s="52">
        <f t="shared" si="5"/>
        <v>1049.0415335463258</v>
      </c>
      <c r="I15" s="50">
        <f t="shared" si="6"/>
        <v>168.38461538461539</v>
      </c>
      <c r="J15" s="51">
        <f t="shared" si="7"/>
        <v>175.40064102564102</v>
      </c>
      <c r="K15" s="51">
        <f t="shared" si="8"/>
        <v>177.48648648648648</v>
      </c>
      <c r="L15" s="51">
        <f t="shared" si="9"/>
        <v>177.87107258938244</v>
      </c>
      <c r="M15" s="53">
        <f t="shared" si="10"/>
        <v>187.95077275329135</v>
      </c>
      <c r="N15" s="50">
        <f t="shared" si="11"/>
        <v>282.08070978820831</v>
      </c>
      <c r="O15" s="53">
        <f t="shared" si="12"/>
        <v>376.10761305094445</v>
      </c>
      <c r="P15" s="50">
        <f t="shared" si="13"/>
        <v>266.9528710725894</v>
      </c>
      <c r="Q15" s="53">
        <f t="shared" si="14"/>
        <v>355.9371614301192</v>
      </c>
      <c r="R15" s="54">
        <f t="shared" si="15"/>
        <v>266.37567567567567</v>
      </c>
      <c r="S15" s="52">
        <f t="shared" si="16"/>
        <v>355.16756756756757</v>
      </c>
      <c r="T15" s="50">
        <f t="shared" si="17"/>
        <v>263.24519230769226</v>
      </c>
      <c r="U15" s="53">
        <f t="shared" si="18"/>
        <v>350.99358974358972</v>
      </c>
      <c r="V15" s="54">
        <f t="shared" si="19"/>
        <v>255.99740259740258</v>
      </c>
      <c r="W15" s="53">
        <f t="shared" si="20"/>
        <v>341.32987012987013</v>
      </c>
      <c r="X15" s="50">
        <f t="shared" si="21"/>
        <v>252.71538461538461</v>
      </c>
      <c r="Y15" s="53">
        <f t="shared" si="22"/>
        <v>336.95384615384614</v>
      </c>
      <c r="Z15" s="55">
        <f t="shared" si="23"/>
        <v>224.63589743589742</v>
      </c>
    </row>
    <row r="16" spans="1:29" s="2" customFormat="1" x14ac:dyDescent="0.35">
      <c r="A16" s="40">
        <v>10</v>
      </c>
      <c r="B16" s="41">
        <v>331850</v>
      </c>
      <c r="C16" s="49">
        <f t="shared" si="0"/>
        <v>27654.166666666668</v>
      </c>
      <c r="D16" s="50">
        <f t="shared" si="1"/>
        <v>1271.4559386973181</v>
      </c>
      <c r="E16" s="51">
        <f t="shared" si="2"/>
        <v>1257.0075757575758</v>
      </c>
      <c r="F16" s="52">
        <f t="shared" si="3"/>
        <v>1156.2717770034844</v>
      </c>
      <c r="G16" s="52">
        <f t="shared" si="4"/>
        <v>1063.6217948717949</v>
      </c>
      <c r="H16" s="52">
        <f t="shared" si="5"/>
        <v>1060.223642172524</v>
      </c>
      <c r="I16" s="50">
        <f t="shared" si="6"/>
        <v>170.17948717948718</v>
      </c>
      <c r="J16" s="51">
        <f t="shared" si="7"/>
        <v>177.27029914529913</v>
      </c>
      <c r="K16" s="51">
        <f t="shared" si="8"/>
        <v>179.37837837837839</v>
      </c>
      <c r="L16" s="51">
        <f t="shared" si="9"/>
        <v>179.7670639219935</v>
      </c>
      <c r="M16" s="53">
        <f t="shared" si="10"/>
        <v>189.95420721236405</v>
      </c>
      <c r="N16" s="50">
        <f t="shared" si="11"/>
        <v>285.0858614768174</v>
      </c>
      <c r="O16" s="53">
        <f t="shared" si="12"/>
        <v>380.11448196908987</v>
      </c>
      <c r="P16" s="50">
        <f t="shared" si="13"/>
        <v>269.79685807150594</v>
      </c>
      <c r="Q16" s="53">
        <f t="shared" si="14"/>
        <v>359.72914409534127</v>
      </c>
      <c r="R16" s="54">
        <f t="shared" si="15"/>
        <v>269.21351351351353</v>
      </c>
      <c r="S16" s="52">
        <f t="shared" si="16"/>
        <v>358.95135135135138</v>
      </c>
      <c r="T16" s="50">
        <f t="shared" si="17"/>
        <v>266.0496794871795</v>
      </c>
      <c r="U16" s="53">
        <f t="shared" si="18"/>
        <v>354.732905982906</v>
      </c>
      <c r="V16" s="54">
        <f t="shared" si="19"/>
        <v>258.72467532467533</v>
      </c>
      <c r="W16" s="53">
        <f t="shared" si="20"/>
        <v>344.96623376623376</v>
      </c>
      <c r="X16" s="50">
        <f t="shared" si="21"/>
        <v>255.40769230769229</v>
      </c>
      <c r="Y16" s="53">
        <f t="shared" si="22"/>
        <v>340.54358974358973</v>
      </c>
      <c r="Z16" s="55">
        <f t="shared" si="23"/>
        <v>227.02905982905983</v>
      </c>
    </row>
    <row r="17" spans="1:30" s="2" customFormat="1" x14ac:dyDescent="0.35">
      <c r="A17" s="40">
        <v>11</v>
      </c>
      <c r="B17" s="41">
        <v>335450</v>
      </c>
      <c r="C17" s="49">
        <f t="shared" si="0"/>
        <v>27954.166666666668</v>
      </c>
      <c r="D17" s="50">
        <f t="shared" si="1"/>
        <v>1285.2490421455939</v>
      </c>
      <c r="E17" s="51">
        <f t="shared" si="2"/>
        <v>1270.6439393939395</v>
      </c>
      <c r="F17" s="52">
        <f t="shared" si="3"/>
        <v>1168.8153310104531</v>
      </c>
      <c r="G17" s="52">
        <f t="shared" si="4"/>
        <v>1075.1602564102564</v>
      </c>
      <c r="H17" s="52">
        <f t="shared" si="5"/>
        <v>1071.7252396166134</v>
      </c>
      <c r="I17" s="50">
        <f t="shared" si="6"/>
        <v>172.02564102564102</v>
      </c>
      <c r="J17" s="51">
        <f t="shared" si="7"/>
        <v>179.19337606837607</v>
      </c>
      <c r="K17" s="51">
        <f t="shared" si="8"/>
        <v>181.32432432432432</v>
      </c>
      <c r="L17" s="51">
        <f t="shared" si="9"/>
        <v>181.7172264355363</v>
      </c>
      <c r="M17" s="53">
        <f t="shared" si="10"/>
        <v>192.01488265598169</v>
      </c>
      <c r="N17" s="50">
        <f t="shared" si="11"/>
        <v>288.17687464224389</v>
      </c>
      <c r="O17" s="53">
        <f t="shared" si="12"/>
        <v>384.23583285632515</v>
      </c>
      <c r="P17" s="50">
        <f t="shared" si="13"/>
        <v>272.72210184182018</v>
      </c>
      <c r="Q17" s="53">
        <f t="shared" si="14"/>
        <v>363.62946912242688</v>
      </c>
      <c r="R17" s="54">
        <f t="shared" si="15"/>
        <v>272.13243243243244</v>
      </c>
      <c r="S17" s="52">
        <f t="shared" si="16"/>
        <v>362.84324324324325</v>
      </c>
      <c r="T17" s="50">
        <f t="shared" si="17"/>
        <v>268.93429487179486</v>
      </c>
      <c r="U17" s="53">
        <f t="shared" si="18"/>
        <v>358.57905982905982</v>
      </c>
      <c r="V17" s="54">
        <f t="shared" si="19"/>
        <v>261.52987012987012</v>
      </c>
      <c r="W17" s="53">
        <f t="shared" si="20"/>
        <v>348.70649350649353</v>
      </c>
      <c r="X17" s="50">
        <f t="shared" si="21"/>
        <v>258.17692307692306</v>
      </c>
      <c r="Y17" s="53">
        <f t="shared" si="22"/>
        <v>344.23589743589741</v>
      </c>
      <c r="Z17" s="55">
        <f t="shared" si="23"/>
        <v>229.49059829059829</v>
      </c>
    </row>
    <row r="18" spans="1:30" s="2" customFormat="1" x14ac:dyDescent="0.35">
      <c r="A18" s="40">
        <v>12</v>
      </c>
      <c r="B18" s="41">
        <v>338950</v>
      </c>
      <c r="C18" s="49">
        <f t="shared" si="0"/>
        <v>28245.833333333332</v>
      </c>
      <c r="D18" s="50">
        <f t="shared" si="1"/>
        <v>1298.6590038314175</v>
      </c>
      <c r="E18" s="51">
        <f t="shared" si="2"/>
        <v>1283.9015151515152</v>
      </c>
      <c r="F18" s="52">
        <f t="shared" si="3"/>
        <v>1181.0104529616724</v>
      </c>
      <c r="G18" s="52">
        <f t="shared" si="4"/>
        <v>1086.3782051282051</v>
      </c>
      <c r="H18" s="52">
        <f t="shared" si="5"/>
        <v>1082.9073482428114</v>
      </c>
      <c r="I18" s="50">
        <f t="shared" si="6"/>
        <v>173.82051282051282</v>
      </c>
      <c r="J18" s="51">
        <f t="shared" si="7"/>
        <v>181.06303418803418</v>
      </c>
      <c r="K18" s="51">
        <f t="shared" si="8"/>
        <v>183.21621621621622</v>
      </c>
      <c r="L18" s="51">
        <f t="shared" si="9"/>
        <v>183.61321776814734</v>
      </c>
      <c r="M18" s="53">
        <f t="shared" si="10"/>
        <v>194.01831711505437</v>
      </c>
      <c r="N18" s="50">
        <f t="shared" si="11"/>
        <v>291.18202633085286</v>
      </c>
      <c r="O18" s="53">
        <f t="shared" si="12"/>
        <v>388.2427017744705</v>
      </c>
      <c r="P18" s="50">
        <f t="shared" si="13"/>
        <v>275.56608884073671</v>
      </c>
      <c r="Q18" s="53">
        <f t="shared" si="14"/>
        <v>367.42145178764895</v>
      </c>
      <c r="R18" s="54">
        <f t="shared" si="15"/>
        <v>274.9702702702703</v>
      </c>
      <c r="S18" s="52">
        <f t="shared" si="16"/>
        <v>366.62702702702705</v>
      </c>
      <c r="T18" s="50">
        <f t="shared" si="17"/>
        <v>271.7387820512821</v>
      </c>
      <c r="U18" s="53">
        <f t="shared" si="18"/>
        <v>362.3183760683761</v>
      </c>
      <c r="V18" s="54">
        <f t="shared" si="19"/>
        <v>264.25714285714287</v>
      </c>
      <c r="W18" s="53">
        <f t="shared" si="20"/>
        <v>352.34285714285716</v>
      </c>
      <c r="X18" s="50">
        <f t="shared" si="21"/>
        <v>260.86923076923074</v>
      </c>
      <c r="Y18" s="53">
        <f t="shared" si="22"/>
        <v>347.825641025641</v>
      </c>
      <c r="Z18" s="55">
        <f t="shared" si="23"/>
        <v>231.88376068376067</v>
      </c>
    </row>
    <row r="19" spans="1:30" s="2" customFormat="1" x14ac:dyDescent="0.35">
      <c r="A19" s="40">
        <v>13</v>
      </c>
      <c r="B19" s="41">
        <v>342650</v>
      </c>
      <c r="C19" s="49">
        <f t="shared" si="0"/>
        <v>28554.166666666668</v>
      </c>
      <c r="D19" s="50">
        <f t="shared" si="1"/>
        <v>1312.8352490421455</v>
      </c>
      <c r="E19" s="51">
        <f t="shared" si="2"/>
        <v>1297.9166666666667</v>
      </c>
      <c r="F19" s="52">
        <f t="shared" si="3"/>
        <v>1193.9024390243903</v>
      </c>
      <c r="G19" s="52">
        <f t="shared" si="4"/>
        <v>1098.2371794871794</v>
      </c>
      <c r="H19" s="52">
        <f t="shared" si="5"/>
        <v>1094.7284345047924</v>
      </c>
      <c r="I19" s="50">
        <f t="shared" si="6"/>
        <v>175.71794871794873</v>
      </c>
      <c r="J19" s="51">
        <f t="shared" si="7"/>
        <v>183.03952991452991</v>
      </c>
      <c r="K19" s="51">
        <f t="shared" si="8"/>
        <v>185.21621621621622</v>
      </c>
      <c r="L19" s="51">
        <f t="shared" si="9"/>
        <v>185.61755146262189</v>
      </c>
      <c r="M19" s="53">
        <f t="shared" si="10"/>
        <v>196.13623354321695</v>
      </c>
      <c r="N19" s="50">
        <f t="shared" si="11"/>
        <v>294.35890097309675</v>
      </c>
      <c r="O19" s="53">
        <f t="shared" si="12"/>
        <v>392.47853463079565</v>
      </c>
      <c r="P19" s="50">
        <f t="shared" si="13"/>
        <v>278.57258938244854</v>
      </c>
      <c r="Q19" s="53">
        <f t="shared" si="14"/>
        <v>371.43011917659805</v>
      </c>
      <c r="R19" s="54">
        <f t="shared" si="15"/>
        <v>277.9702702702703</v>
      </c>
      <c r="S19" s="52">
        <f t="shared" si="16"/>
        <v>370.62702702702705</v>
      </c>
      <c r="T19" s="50">
        <f t="shared" si="17"/>
        <v>274.70352564102564</v>
      </c>
      <c r="U19" s="53">
        <f t="shared" si="18"/>
        <v>366.27136752136749</v>
      </c>
      <c r="V19" s="54">
        <f t="shared" si="19"/>
        <v>267.14025974025969</v>
      </c>
      <c r="W19" s="53">
        <f t="shared" si="20"/>
        <v>356.18701298701296</v>
      </c>
      <c r="X19" s="50">
        <f t="shared" si="21"/>
        <v>263.71538461538461</v>
      </c>
      <c r="Y19" s="53">
        <f t="shared" si="22"/>
        <v>351.62051282051283</v>
      </c>
      <c r="Z19" s="55">
        <f t="shared" si="23"/>
        <v>234.41367521367522</v>
      </c>
    </row>
    <row r="20" spans="1:30" s="2" customFormat="1" x14ac:dyDescent="0.35">
      <c r="A20" s="40">
        <v>14</v>
      </c>
      <c r="B20" s="41">
        <v>346750</v>
      </c>
      <c r="C20" s="49">
        <f t="shared" si="0"/>
        <v>28895.833333333332</v>
      </c>
      <c r="D20" s="50">
        <f t="shared" si="1"/>
        <v>1328.5440613026819</v>
      </c>
      <c r="E20" s="51">
        <f t="shared" si="2"/>
        <v>1313.4469696969697</v>
      </c>
      <c r="F20" s="52">
        <f t="shared" si="3"/>
        <v>1208.1881533101046</v>
      </c>
      <c r="G20" s="52">
        <f t="shared" si="4"/>
        <v>1111.3782051282051</v>
      </c>
      <c r="H20" s="52">
        <f t="shared" si="5"/>
        <v>1107.8274760383385</v>
      </c>
      <c r="I20" s="50">
        <f t="shared" si="6"/>
        <v>177.82051282051282</v>
      </c>
      <c r="J20" s="51">
        <f t="shared" si="7"/>
        <v>185.22970085470087</v>
      </c>
      <c r="K20" s="51">
        <f t="shared" si="8"/>
        <v>187.43243243243242</v>
      </c>
      <c r="L20" s="51">
        <f t="shared" si="9"/>
        <v>187.8385698808234</v>
      </c>
      <c r="M20" s="53">
        <f t="shared" si="10"/>
        <v>198.48311390955925</v>
      </c>
      <c r="N20" s="50">
        <f t="shared" si="11"/>
        <v>297.87922152261018</v>
      </c>
      <c r="O20" s="53">
        <f t="shared" si="12"/>
        <v>397.17229536348026</v>
      </c>
      <c r="P20" s="50">
        <f t="shared" si="13"/>
        <v>281.90411700975079</v>
      </c>
      <c r="Q20" s="53">
        <f t="shared" si="14"/>
        <v>375.87215601300107</v>
      </c>
      <c r="R20" s="54">
        <f>($B20+180)/1850*1.5</f>
        <v>281.29459459459457</v>
      </c>
      <c r="S20" s="52">
        <f t="shared" si="16"/>
        <v>375.05945945945945</v>
      </c>
      <c r="T20" s="50">
        <f t="shared" si="17"/>
        <v>277.98878205128204</v>
      </c>
      <c r="U20" s="53">
        <f t="shared" si="18"/>
        <v>370.65170940170941</v>
      </c>
      <c r="V20" s="54">
        <f t="shared" si="19"/>
        <v>270.33506493506491</v>
      </c>
      <c r="W20" s="53">
        <f t="shared" si="20"/>
        <v>360.44675324675325</v>
      </c>
      <c r="X20" s="50">
        <f t="shared" si="21"/>
        <v>266.86923076923074</v>
      </c>
      <c r="Y20" s="53">
        <f t="shared" si="22"/>
        <v>355.825641025641</v>
      </c>
      <c r="Z20" s="55">
        <f t="shared" si="23"/>
        <v>237.21709401709401</v>
      </c>
    </row>
    <row r="21" spans="1:30" s="2" customFormat="1" x14ac:dyDescent="0.35">
      <c r="A21" s="40">
        <v>15</v>
      </c>
      <c r="B21" s="41">
        <v>350750</v>
      </c>
      <c r="C21" s="49">
        <f t="shared" si="0"/>
        <v>29229.166666666668</v>
      </c>
      <c r="D21" s="50">
        <f t="shared" si="1"/>
        <v>1343.8697318007662</v>
      </c>
      <c r="E21" s="51">
        <f t="shared" si="2"/>
        <v>1328.5984848484848</v>
      </c>
      <c r="F21" s="52">
        <f t="shared" si="3"/>
        <v>1222.1254355400697</v>
      </c>
      <c r="G21" s="52">
        <f>B21/312</f>
        <v>1124.198717948718</v>
      </c>
      <c r="H21" s="52">
        <f t="shared" si="5"/>
        <v>1120.6070287539935</v>
      </c>
      <c r="I21" s="50">
        <f t="shared" si="6"/>
        <v>179.87179487179486</v>
      </c>
      <c r="J21" s="51">
        <f t="shared" si="7"/>
        <v>187.366452991453</v>
      </c>
      <c r="K21" s="51">
        <f t="shared" si="8"/>
        <v>189.59459459459458</v>
      </c>
      <c r="L21" s="51">
        <f t="shared" si="9"/>
        <v>190.00541711809316</v>
      </c>
      <c r="M21" s="53">
        <f t="shared" si="10"/>
        <v>200.77275329135662</v>
      </c>
      <c r="N21" s="50">
        <f t="shared" si="11"/>
        <v>301.31368059530627</v>
      </c>
      <c r="O21" s="53">
        <f t="shared" si="12"/>
        <v>401.751574127075</v>
      </c>
      <c r="P21" s="50">
        <f t="shared" si="13"/>
        <v>285.15438786565545</v>
      </c>
      <c r="Q21" s="53">
        <f t="shared" si="14"/>
        <v>380.2058504875406</v>
      </c>
      <c r="R21" s="54">
        <f t="shared" si="15"/>
        <v>284.53783783783786</v>
      </c>
      <c r="S21" s="52">
        <f t="shared" si="16"/>
        <v>379.38378378378377</v>
      </c>
      <c r="T21" s="50">
        <f t="shared" si="17"/>
        <v>281.19391025641028</v>
      </c>
      <c r="U21" s="53">
        <f t="shared" si="18"/>
        <v>374.92521367521368</v>
      </c>
      <c r="V21" s="54">
        <f t="shared" si="19"/>
        <v>273.45194805194802</v>
      </c>
      <c r="W21" s="53">
        <f t="shared" si="20"/>
        <v>364.60259740259738</v>
      </c>
      <c r="X21" s="50">
        <f>($B21+180)/1950*1.5</f>
        <v>269.94615384615383</v>
      </c>
      <c r="Y21" s="53">
        <f t="shared" si="22"/>
        <v>359.92820512820515</v>
      </c>
      <c r="Z21" s="55">
        <f t="shared" si="23"/>
        <v>239.95213675213677</v>
      </c>
    </row>
    <row r="22" spans="1:30" s="2" customFormat="1" x14ac:dyDescent="0.35">
      <c r="A22" s="40">
        <v>16</v>
      </c>
      <c r="B22" s="41">
        <v>354950</v>
      </c>
      <c r="C22" s="49">
        <f t="shared" si="0"/>
        <v>29579.166666666668</v>
      </c>
      <c r="D22" s="50">
        <f t="shared" si="1"/>
        <v>1359.9616858237548</v>
      </c>
      <c r="E22" s="51">
        <f t="shared" si="2"/>
        <v>1344.5075757575758</v>
      </c>
      <c r="F22" s="52">
        <f t="shared" si="3"/>
        <v>1236.759581881533</v>
      </c>
      <c r="G22" s="52">
        <f t="shared" si="4"/>
        <v>1137.6602564102564</v>
      </c>
      <c r="H22" s="52">
        <f t="shared" si="5"/>
        <v>1134.0255591054313</v>
      </c>
      <c r="I22" s="50">
        <f t="shared" si="6"/>
        <v>182.02564102564102</v>
      </c>
      <c r="J22" s="51">
        <f t="shared" si="7"/>
        <v>189.61004273504273</v>
      </c>
      <c r="K22" s="51">
        <f t="shared" si="8"/>
        <v>191.86486486486487</v>
      </c>
      <c r="L22" s="51">
        <f t="shared" si="9"/>
        <v>192.28060671722645</v>
      </c>
      <c r="M22" s="53">
        <f t="shared" si="10"/>
        <v>203.17687464224386</v>
      </c>
      <c r="N22" s="50">
        <f t="shared" si="11"/>
        <v>304.91986262163709</v>
      </c>
      <c r="O22" s="53">
        <f t="shared" si="12"/>
        <v>406.55981682884948</v>
      </c>
      <c r="P22" s="50">
        <f t="shared" si="13"/>
        <v>288.56717226435535</v>
      </c>
      <c r="Q22" s="53">
        <f t="shared" si="14"/>
        <v>384.75622968580717</v>
      </c>
      <c r="R22" s="54">
        <f t="shared" si="15"/>
        <v>287.94324324324327</v>
      </c>
      <c r="S22" s="52">
        <f t="shared" si="16"/>
        <v>383.92432432432435</v>
      </c>
      <c r="T22" s="50">
        <f t="shared" si="17"/>
        <v>284.55929487179492</v>
      </c>
      <c r="U22" s="53">
        <f t="shared" si="18"/>
        <v>379.41239316239319</v>
      </c>
      <c r="V22" s="54">
        <f t="shared" si="19"/>
        <v>276.72467532467533</v>
      </c>
      <c r="W22" s="53">
        <f t="shared" si="20"/>
        <v>368.96623376623376</v>
      </c>
      <c r="X22" s="50">
        <f t="shared" si="21"/>
        <v>273.17692307692306</v>
      </c>
      <c r="Y22" s="53">
        <f t="shared" si="22"/>
        <v>364.23589743589741</v>
      </c>
      <c r="Z22" s="55">
        <f t="shared" si="23"/>
        <v>242.8239316239316</v>
      </c>
    </row>
    <row r="23" spans="1:30" s="2" customFormat="1" x14ac:dyDescent="0.35">
      <c r="A23" s="40">
        <v>17</v>
      </c>
      <c r="B23" s="41">
        <v>358950</v>
      </c>
      <c r="C23" s="49">
        <f t="shared" si="0"/>
        <v>29912.5</v>
      </c>
      <c r="D23" s="50">
        <f t="shared" si="1"/>
        <v>1375.2873563218391</v>
      </c>
      <c r="E23" s="51">
        <f t="shared" si="2"/>
        <v>1359.659090909091</v>
      </c>
      <c r="F23" s="52">
        <f t="shared" si="3"/>
        <v>1250.6968641114984</v>
      </c>
      <c r="G23" s="52">
        <f t="shared" si="4"/>
        <v>1150.4807692307693</v>
      </c>
      <c r="H23" s="52">
        <f t="shared" si="5"/>
        <v>1146.8051118210863</v>
      </c>
      <c r="I23" s="50">
        <f t="shared" si="6"/>
        <v>184.07692307692307</v>
      </c>
      <c r="J23" s="51">
        <f t="shared" si="7"/>
        <v>191.74679487179486</v>
      </c>
      <c r="K23" s="51">
        <f t="shared" si="8"/>
        <v>194.02702702702703</v>
      </c>
      <c r="L23" s="51">
        <f t="shared" si="9"/>
        <v>194.44745395449621</v>
      </c>
      <c r="M23" s="53">
        <f t="shared" si="10"/>
        <v>205.4665140240412</v>
      </c>
      <c r="N23" s="50">
        <f t="shared" si="11"/>
        <v>308.35432169433312</v>
      </c>
      <c r="O23" s="53">
        <f t="shared" si="12"/>
        <v>411.13909559244416</v>
      </c>
      <c r="P23" s="50">
        <f t="shared" si="13"/>
        <v>291.81744312026001</v>
      </c>
      <c r="Q23" s="53">
        <f t="shared" si="14"/>
        <v>389.0899241603467</v>
      </c>
      <c r="R23" s="54">
        <f t="shared" si="15"/>
        <v>291.1864864864865</v>
      </c>
      <c r="S23" s="52">
        <f t="shared" si="16"/>
        <v>388.24864864864867</v>
      </c>
      <c r="T23" s="50">
        <f t="shared" si="17"/>
        <v>287.76442307692309</v>
      </c>
      <c r="U23" s="53">
        <f t="shared" si="18"/>
        <v>383.68589743589746</v>
      </c>
      <c r="V23" s="54">
        <f t="shared" si="19"/>
        <v>279.84155844155845</v>
      </c>
      <c r="W23" s="53">
        <f t="shared" si="20"/>
        <v>373.12207792207795</v>
      </c>
      <c r="X23" s="50">
        <f t="shared" si="21"/>
        <v>276.25384615384615</v>
      </c>
      <c r="Y23" s="53">
        <f t="shared" si="22"/>
        <v>368.33846153846156</v>
      </c>
      <c r="Z23" s="55">
        <f t="shared" si="23"/>
        <v>245.55897435897438</v>
      </c>
    </row>
    <row r="24" spans="1:30" s="2" customFormat="1" x14ac:dyDescent="0.35">
      <c r="A24" s="40">
        <v>18</v>
      </c>
      <c r="B24" s="41">
        <v>363150</v>
      </c>
      <c r="C24" s="49">
        <f t="shared" si="0"/>
        <v>30262.5</v>
      </c>
      <c r="D24" s="50">
        <f t="shared" si="1"/>
        <v>1391.3793103448277</v>
      </c>
      <c r="E24" s="51">
        <f t="shared" si="2"/>
        <v>1375.5681818181818</v>
      </c>
      <c r="F24" s="52">
        <f t="shared" si="3"/>
        <v>1265.3310104529617</v>
      </c>
      <c r="G24" s="52">
        <f t="shared" si="4"/>
        <v>1163.9423076923076</v>
      </c>
      <c r="H24" s="52">
        <f t="shared" si="5"/>
        <v>1160.223642172524</v>
      </c>
      <c r="I24" s="50">
        <f t="shared" si="6"/>
        <v>186.23076923076923</v>
      </c>
      <c r="J24" s="51">
        <f t="shared" si="7"/>
        <v>193.99038461538461</v>
      </c>
      <c r="K24" s="51">
        <f t="shared" si="8"/>
        <v>196.29729729729729</v>
      </c>
      <c r="L24" s="51">
        <f t="shared" si="9"/>
        <v>196.72264355362947</v>
      </c>
      <c r="M24" s="53">
        <f t="shared" si="10"/>
        <v>207.87063537492844</v>
      </c>
      <c r="N24" s="50">
        <f t="shared" si="11"/>
        <v>311.96050372066395</v>
      </c>
      <c r="O24" s="53">
        <f t="shared" si="12"/>
        <v>415.94733829421864</v>
      </c>
      <c r="P24" s="50">
        <f t="shared" si="13"/>
        <v>295.23022751895991</v>
      </c>
      <c r="Q24" s="53">
        <f t="shared" si="14"/>
        <v>393.64030335861321</v>
      </c>
      <c r="R24" s="54">
        <f t="shared" si="15"/>
        <v>294.59189189189192</v>
      </c>
      <c r="S24" s="52">
        <f t="shared" si="16"/>
        <v>392.78918918918919</v>
      </c>
      <c r="T24" s="50">
        <f t="shared" si="17"/>
        <v>291.12980769230768</v>
      </c>
      <c r="U24" s="53">
        <f t="shared" si="18"/>
        <v>388.17307692307691</v>
      </c>
      <c r="V24" s="54">
        <f t="shared" si="19"/>
        <v>283.1142857142857</v>
      </c>
      <c r="W24" s="53">
        <f t="shared" si="20"/>
        <v>377.48571428571427</v>
      </c>
      <c r="X24" s="50">
        <f t="shared" si="21"/>
        <v>279.48461538461538</v>
      </c>
      <c r="Y24" s="53">
        <f t="shared" si="22"/>
        <v>372.64615384615382</v>
      </c>
      <c r="Z24" s="55">
        <f t="shared" si="23"/>
        <v>248.43076923076922</v>
      </c>
      <c r="AD24" s="56"/>
    </row>
    <row r="25" spans="1:30" s="2" customFormat="1" x14ac:dyDescent="0.35">
      <c r="A25" s="40">
        <v>19</v>
      </c>
      <c r="B25" s="41">
        <v>367350</v>
      </c>
      <c r="C25" s="49">
        <f t="shared" si="0"/>
        <v>30612.5</v>
      </c>
      <c r="D25" s="50">
        <f t="shared" si="1"/>
        <v>1407.471264367816</v>
      </c>
      <c r="E25" s="51">
        <f t="shared" si="2"/>
        <v>1391.4772727272727</v>
      </c>
      <c r="F25" s="52">
        <f t="shared" si="3"/>
        <v>1279.9651567944252</v>
      </c>
      <c r="G25" s="52">
        <f t="shared" si="4"/>
        <v>1177.4038461538462</v>
      </c>
      <c r="H25" s="52">
        <f t="shared" si="5"/>
        <v>1173.6421725239616</v>
      </c>
      <c r="I25" s="50">
        <f t="shared" si="6"/>
        <v>188.38461538461539</v>
      </c>
      <c r="J25" s="51">
        <f t="shared" si="7"/>
        <v>196.23397435897436</v>
      </c>
      <c r="K25" s="51">
        <f t="shared" si="8"/>
        <v>198.56756756756758</v>
      </c>
      <c r="L25" s="51">
        <f t="shared" si="9"/>
        <v>198.99783315276272</v>
      </c>
      <c r="M25" s="53">
        <f t="shared" si="10"/>
        <v>210.27475672581568</v>
      </c>
      <c r="N25" s="50">
        <f t="shared" si="11"/>
        <v>315.56668574699484</v>
      </c>
      <c r="O25" s="53">
        <f t="shared" si="12"/>
        <v>420.75558099599311</v>
      </c>
      <c r="P25" s="50">
        <f t="shared" si="13"/>
        <v>298.64301191765981</v>
      </c>
      <c r="Q25" s="53">
        <f t="shared" si="14"/>
        <v>398.19068255687972</v>
      </c>
      <c r="R25" s="54">
        <f t="shared" si="15"/>
        <v>297.99729729729728</v>
      </c>
      <c r="S25" s="52">
        <f t="shared" si="16"/>
        <v>397.32972972972971</v>
      </c>
      <c r="T25" s="50">
        <f t="shared" si="17"/>
        <v>294.49519230769232</v>
      </c>
      <c r="U25" s="53">
        <f t="shared" si="18"/>
        <v>392.66025641025641</v>
      </c>
      <c r="V25" s="54">
        <f t="shared" si="19"/>
        <v>286.38701298701301</v>
      </c>
      <c r="W25" s="53">
        <f t="shared" si="20"/>
        <v>381.84935064935064</v>
      </c>
      <c r="X25" s="50">
        <f t="shared" si="21"/>
        <v>282.71538461538461</v>
      </c>
      <c r="Y25" s="53">
        <f t="shared" si="22"/>
        <v>376.95384615384614</v>
      </c>
      <c r="Z25" s="55">
        <f t="shared" si="23"/>
        <v>251.30256410256411</v>
      </c>
    </row>
    <row r="26" spans="1:30" s="2" customFormat="1" x14ac:dyDescent="0.35">
      <c r="A26" s="40">
        <v>20</v>
      </c>
      <c r="B26" s="41">
        <v>371550</v>
      </c>
      <c r="C26" s="49">
        <f t="shared" si="0"/>
        <v>30962.5</v>
      </c>
      <c r="D26" s="50">
        <f t="shared" si="1"/>
        <v>1423.5632183908046</v>
      </c>
      <c r="E26" s="51">
        <f t="shared" si="2"/>
        <v>1407.3863636363637</v>
      </c>
      <c r="F26" s="52">
        <f t="shared" si="3"/>
        <v>1294.5993031358885</v>
      </c>
      <c r="G26" s="52">
        <f t="shared" si="4"/>
        <v>1190.8653846153845</v>
      </c>
      <c r="H26" s="52">
        <f t="shared" si="5"/>
        <v>1187.0607028753993</v>
      </c>
      <c r="I26" s="50">
        <f t="shared" si="6"/>
        <v>190.53846153846155</v>
      </c>
      <c r="J26" s="51">
        <f t="shared" si="7"/>
        <v>198.47756410256412</v>
      </c>
      <c r="K26" s="51">
        <f t="shared" si="8"/>
        <v>200.83783783783784</v>
      </c>
      <c r="L26" s="51">
        <f t="shared" si="9"/>
        <v>201.27302275189598</v>
      </c>
      <c r="M26" s="53">
        <f t="shared" si="10"/>
        <v>212.67887807670292</v>
      </c>
      <c r="N26" s="50">
        <f t="shared" si="11"/>
        <v>319.17286777332572</v>
      </c>
      <c r="O26" s="53">
        <f t="shared" si="12"/>
        <v>425.56382369776759</v>
      </c>
      <c r="P26" s="50">
        <f t="shared" si="13"/>
        <v>302.0557963163597</v>
      </c>
      <c r="Q26" s="53">
        <f t="shared" si="14"/>
        <v>402.74106175514629</v>
      </c>
      <c r="R26" s="54">
        <f t="shared" si="15"/>
        <v>301.4027027027027</v>
      </c>
      <c r="S26" s="52">
        <f t="shared" si="16"/>
        <v>401.87027027027028</v>
      </c>
      <c r="T26" s="50">
        <f t="shared" si="17"/>
        <v>297.86057692307691</v>
      </c>
      <c r="U26" s="53">
        <f t="shared" si="18"/>
        <v>397.14743589743591</v>
      </c>
      <c r="V26" s="54">
        <f t="shared" si="19"/>
        <v>289.65974025974026</v>
      </c>
      <c r="W26" s="53">
        <f t="shared" si="20"/>
        <v>386.21298701298701</v>
      </c>
      <c r="X26" s="50">
        <f t="shared" si="21"/>
        <v>285.94615384615383</v>
      </c>
      <c r="Y26" s="53">
        <f t="shared" si="22"/>
        <v>381.26153846153846</v>
      </c>
      <c r="Z26" s="55">
        <f t="shared" si="23"/>
        <v>254.17435897435897</v>
      </c>
    </row>
    <row r="27" spans="1:30" s="2" customFormat="1" x14ac:dyDescent="0.35">
      <c r="A27" s="40">
        <v>21</v>
      </c>
      <c r="B27" s="41">
        <v>376450</v>
      </c>
      <c r="C27" s="49">
        <f t="shared" si="0"/>
        <v>31370.833333333332</v>
      </c>
      <c r="D27" s="50">
        <f t="shared" si="1"/>
        <v>1442.3371647509578</v>
      </c>
      <c r="E27" s="51">
        <f t="shared" si="2"/>
        <v>1425.9469696969697</v>
      </c>
      <c r="F27" s="52">
        <f t="shared" si="3"/>
        <v>1311.6724738675957</v>
      </c>
      <c r="G27" s="52">
        <f t="shared" si="4"/>
        <v>1206.5705128205129</v>
      </c>
      <c r="H27" s="52">
        <f t="shared" si="5"/>
        <v>1202.7156549520766</v>
      </c>
      <c r="I27" s="50">
        <f t="shared" si="6"/>
        <v>193.05128205128204</v>
      </c>
      <c r="J27" s="51">
        <f t="shared" si="7"/>
        <v>201.09508547008548</v>
      </c>
      <c r="K27" s="51">
        <f t="shared" si="8"/>
        <v>203.48648648648648</v>
      </c>
      <c r="L27" s="51">
        <f t="shared" si="9"/>
        <v>203.92741061755146</v>
      </c>
      <c r="M27" s="53">
        <f t="shared" si="10"/>
        <v>215.48368631940468</v>
      </c>
      <c r="N27" s="50">
        <f t="shared" si="11"/>
        <v>323.38008013737834</v>
      </c>
      <c r="O27" s="53">
        <f t="shared" si="12"/>
        <v>431.17344018317112</v>
      </c>
      <c r="P27" s="50">
        <f t="shared" si="13"/>
        <v>306.03737811484291</v>
      </c>
      <c r="Q27" s="53">
        <f t="shared" si="14"/>
        <v>408.04983748645719</v>
      </c>
      <c r="R27" s="54">
        <f t="shared" si="15"/>
        <v>305.37567567567567</v>
      </c>
      <c r="S27" s="52">
        <f t="shared" si="16"/>
        <v>407.16756756756757</v>
      </c>
      <c r="T27" s="50">
        <f t="shared" si="17"/>
        <v>301.78685897435901</v>
      </c>
      <c r="U27" s="53">
        <f t="shared" si="18"/>
        <v>402.38247863247864</v>
      </c>
      <c r="V27" s="54">
        <f t="shared" si="19"/>
        <v>293.47792207792207</v>
      </c>
      <c r="W27" s="53">
        <f t="shared" si="20"/>
        <v>391.30389610389608</v>
      </c>
      <c r="X27" s="50">
        <f t="shared" si="21"/>
        <v>289.71538461538466</v>
      </c>
      <c r="Y27" s="53">
        <f t="shared" si="22"/>
        <v>386.28717948717951</v>
      </c>
      <c r="Z27" s="55">
        <f t="shared" si="23"/>
        <v>257.52478632478636</v>
      </c>
    </row>
    <row r="28" spans="1:30" s="2" customFormat="1" x14ac:dyDescent="0.35">
      <c r="A28" s="40">
        <v>22</v>
      </c>
      <c r="B28" s="41">
        <v>381150</v>
      </c>
      <c r="C28" s="49">
        <f t="shared" si="0"/>
        <v>31762.5</v>
      </c>
      <c r="D28" s="50">
        <f t="shared" si="1"/>
        <v>1460.344827586207</v>
      </c>
      <c r="E28" s="51">
        <f t="shared" si="2"/>
        <v>1443.75</v>
      </c>
      <c r="F28" s="52">
        <f t="shared" si="3"/>
        <v>1328.0487804878048</v>
      </c>
      <c r="G28" s="52">
        <f t="shared" si="4"/>
        <v>1221.6346153846155</v>
      </c>
      <c r="H28" s="52">
        <f t="shared" si="5"/>
        <v>1217.7316293929712</v>
      </c>
      <c r="I28" s="50">
        <f t="shared" si="6"/>
        <v>195.46153846153845</v>
      </c>
      <c r="J28" s="51">
        <f t="shared" si="7"/>
        <v>203.60576923076923</v>
      </c>
      <c r="K28" s="51">
        <f t="shared" si="8"/>
        <v>206.02702702702703</v>
      </c>
      <c r="L28" s="51">
        <f t="shared" si="9"/>
        <v>206.47345612134345</v>
      </c>
      <c r="M28" s="53">
        <f t="shared" si="10"/>
        <v>218.17401259301661</v>
      </c>
      <c r="N28" s="50">
        <f t="shared" si="11"/>
        <v>327.41556954779622</v>
      </c>
      <c r="O28" s="53">
        <f t="shared" si="12"/>
        <v>436.55409273039498</v>
      </c>
      <c r="P28" s="50">
        <f t="shared" si="13"/>
        <v>309.85644637053088</v>
      </c>
      <c r="Q28" s="53">
        <f t="shared" si="14"/>
        <v>413.14192849404117</v>
      </c>
      <c r="R28" s="54">
        <f t="shared" si="15"/>
        <v>309.1864864864865</v>
      </c>
      <c r="S28" s="52">
        <f t="shared" si="16"/>
        <v>412.24864864864867</v>
      </c>
      <c r="T28" s="50">
        <f t="shared" si="17"/>
        <v>305.55288461538458</v>
      </c>
      <c r="U28" s="53">
        <f t="shared" si="18"/>
        <v>407.40384615384613</v>
      </c>
      <c r="V28" s="54">
        <f t="shared" si="19"/>
        <v>297.14025974025969</v>
      </c>
      <c r="W28" s="53">
        <f t="shared" si="20"/>
        <v>396.18701298701296</v>
      </c>
      <c r="X28" s="50">
        <f t="shared" si="21"/>
        <v>293.33076923076925</v>
      </c>
      <c r="Y28" s="53">
        <f t="shared" si="22"/>
        <v>391.10769230769233</v>
      </c>
      <c r="Z28" s="55">
        <f t="shared" si="23"/>
        <v>260.73846153846154</v>
      </c>
    </row>
    <row r="29" spans="1:30" s="2" customFormat="1" x14ac:dyDescent="0.35">
      <c r="A29" s="40">
        <v>23</v>
      </c>
      <c r="B29" s="41">
        <v>385750</v>
      </c>
      <c r="C29" s="49">
        <f>B29/12</f>
        <v>32145.833333333332</v>
      </c>
      <c r="D29" s="50">
        <f t="shared" si="1"/>
        <v>1477.9693486590038</v>
      </c>
      <c r="E29" s="51">
        <f t="shared" si="2"/>
        <v>1461.1742424242425</v>
      </c>
      <c r="F29" s="52">
        <f t="shared" si="3"/>
        <v>1344.0766550522649</v>
      </c>
      <c r="G29" s="52">
        <f t="shared" si="4"/>
        <v>1236.3782051282051</v>
      </c>
      <c r="H29" s="52">
        <f t="shared" si="5"/>
        <v>1232.4281150159745</v>
      </c>
      <c r="I29" s="50">
        <f t="shared" si="6"/>
        <v>197.82051282051282</v>
      </c>
      <c r="J29" s="51">
        <f t="shared" si="7"/>
        <v>206.06303418803418</v>
      </c>
      <c r="K29" s="51">
        <f t="shared" si="8"/>
        <v>208.51351351351352</v>
      </c>
      <c r="L29" s="51">
        <f t="shared" si="9"/>
        <v>208.96533044420369</v>
      </c>
      <c r="M29" s="53">
        <f t="shared" si="10"/>
        <v>220.80709788208358</v>
      </c>
      <c r="N29" s="50">
        <f t="shared" si="11"/>
        <v>331.36519748139671</v>
      </c>
      <c r="O29" s="53">
        <f t="shared" si="12"/>
        <v>441.82026330852892</v>
      </c>
      <c r="P29" s="50">
        <f t="shared" si="13"/>
        <v>313.59425785482125</v>
      </c>
      <c r="Q29" s="53">
        <f t="shared" si="14"/>
        <v>418.12567713976165</v>
      </c>
      <c r="R29" s="54">
        <f t="shared" si="15"/>
        <v>312.91621621621624</v>
      </c>
      <c r="S29" s="52">
        <f t="shared" si="16"/>
        <v>417.22162162162164</v>
      </c>
      <c r="T29" s="50">
        <f t="shared" si="17"/>
        <v>309.2387820512821</v>
      </c>
      <c r="U29" s="53">
        <f t="shared" si="18"/>
        <v>412.3183760683761</v>
      </c>
      <c r="V29" s="54">
        <f t="shared" si="19"/>
        <v>300.72467532467533</v>
      </c>
      <c r="W29" s="53">
        <f t="shared" si="20"/>
        <v>400.96623376623376</v>
      </c>
      <c r="X29" s="50">
        <f t="shared" si="21"/>
        <v>296.86923076923074</v>
      </c>
      <c r="Y29" s="53">
        <f t="shared" si="22"/>
        <v>395.825641025641</v>
      </c>
      <c r="Z29" s="55">
        <f t="shared" si="23"/>
        <v>263.88376068376067</v>
      </c>
    </row>
    <row r="30" spans="1:30" s="2" customFormat="1" x14ac:dyDescent="0.35">
      <c r="A30" s="40">
        <v>24</v>
      </c>
      <c r="B30" s="41">
        <v>393000</v>
      </c>
      <c r="C30" s="49">
        <f t="shared" si="0"/>
        <v>32750</v>
      </c>
      <c r="D30" s="50">
        <f t="shared" si="1"/>
        <v>1505.7471264367816</v>
      </c>
      <c r="E30" s="51">
        <f t="shared" si="2"/>
        <v>1488.6363636363637</v>
      </c>
      <c r="F30" s="52">
        <f t="shared" si="3"/>
        <v>1369.3379790940767</v>
      </c>
      <c r="G30" s="52">
        <f t="shared" si="4"/>
        <v>1259.6153846153845</v>
      </c>
      <c r="H30" s="52">
        <f t="shared" si="5"/>
        <v>1255.591054313099</v>
      </c>
      <c r="I30" s="50">
        <f t="shared" si="6"/>
        <v>201.53846153846155</v>
      </c>
      <c r="J30" s="51">
        <f t="shared" si="7"/>
        <v>209.93589743589743</v>
      </c>
      <c r="K30" s="51">
        <f t="shared" si="8"/>
        <v>212.43243243243242</v>
      </c>
      <c r="L30" s="51">
        <f t="shared" si="9"/>
        <v>212.89274106175515</v>
      </c>
      <c r="M30" s="53">
        <f t="shared" si="10"/>
        <v>224.9570692615913</v>
      </c>
      <c r="N30" s="50">
        <f t="shared" si="11"/>
        <v>337.59015455065827</v>
      </c>
      <c r="O30" s="53">
        <f t="shared" si="12"/>
        <v>450.12020606754436</v>
      </c>
      <c r="P30" s="50">
        <f t="shared" si="13"/>
        <v>319.48537378114844</v>
      </c>
      <c r="Q30" s="53">
        <f t="shared" si="14"/>
        <v>425.98049837486457</v>
      </c>
      <c r="R30" s="54">
        <f t="shared" si="15"/>
        <v>318.79459459459457</v>
      </c>
      <c r="S30" s="52">
        <f t="shared" si="16"/>
        <v>425.05945945945945</v>
      </c>
      <c r="T30" s="50">
        <f t="shared" si="17"/>
        <v>315.04807692307691</v>
      </c>
      <c r="U30" s="53">
        <f t="shared" si="18"/>
        <v>420.06410256410254</v>
      </c>
      <c r="V30" s="54">
        <f t="shared" si="19"/>
        <v>306.37402597402598</v>
      </c>
      <c r="W30" s="53">
        <f t="shared" si="20"/>
        <v>408.49870129870129</v>
      </c>
      <c r="X30" s="50">
        <f t="shared" si="21"/>
        <v>302.44615384615383</v>
      </c>
      <c r="Y30" s="53">
        <f t="shared" si="22"/>
        <v>403.26153846153846</v>
      </c>
      <c r="Z30" s="55">
        <f t="shared" si="23"/>
        <v>268.84102564102562</v>
      </c>
    </row>
    <row r="31" spans="1:30" s="2" customFormat="1" x14ac:dyDescent="0.35">
      <c r="A31" s="40">
        <v>25</v>
      </c>
      <c r="B31" s="41">
        <v>397400</v>
      </c>
      <c r="C31" s="49">
        <f t="shared" si="0"/>
        <v>33116.666666666664</v>
      </c>
      <c r="D31" s="50">
        <f t="shared" si="1"/>
        <v>1522.6053639846743</v>
      </c>
      <c r="E31" s="51">
        <f t="shared" si="2"/>
        <v>1505.3030303030303</v>
      </c>
      <c r="F31" s="52">
        <f t="shared" si="3"/>
        <v>1384.6689895470383</v>
      </c>
      <c r="G31" s="52">
        <f t="shared" si="4"/>
        <v>1273.7179487179487</v>
      </c>
      <c r="H31" s="52">
        <f t="shared" si="5"/>
        <v>1269.6485623003196</v>
      </c>
      <c r="I31" s="50">
        <f t="shared" si="6"/>
        <v>203.7948717948718</v>
      </c>
      <c r="J31" s="51">
        <f t="shared" si="7"/>
        <v>212.2863247863248</v>
      </c>
      <c r="K31" s="51">
        <f t="shared" si="8"/>
        <v>214.81081081081081</v>
      </c>
      <c r="L31" s="51">
        <f t="shared" si="9"/>
        <v>215.27627302275189</v>
      </c>
      <c r="M31" s="53">
        <f t="shared" si="10"/>
        <v>227.4756725815684</v>
      </c>
      <c r="N31" s="50">
        <f t="shared" si="11"/>
        <v>341.3680595306239</v>
      </c>
      <c r="O31" s="53">
        <f t="shared" si="12"/>
        <v>455.15741270749857</v>
      </c>
      <c r="P31" s="50">
        <f t="shared" si="13"/>
        <v>323.06067172264352</v>
      </c>
      <c r="Q31" s="53">
        <f t="shared" si="14"/>
        <v>430.74756229685806</v>
      </c>
      <c r="R31" s="54">
        <f t="shared" si="15"/>
        <v>322.36216216216218</v>
      </c>
      <c r="S31" s="52">
        <f t="shared" si="16"/>
        <v>429.81621621621622</v>
      </c>
      <c r="T31" s="50">
        <f t="shared" si="17"/>
        <v>318.57371794871796</v>
      </c>
      <c r="U31" s="53">
        <f t="shared" si="18"/>
        <v>424.76495726495727</v>
      </c>
      <c r="V31" s="54">
        <f t="shared" si="19"/>
        <v>309.80259740259737</v>
      </c>
      <c r="W31" s="53">
        <f t="shared" si="20"/>
        <v>413.07012987012985</v>
      </c>
      <c r="X31" s="50">
        <f t="shared" si="21"/>
        <v>305.83076923076919</v>
      </c>
      <c r="Y31" s="53">
        <f t="shared" si="22"/>
        <v>407.77435897435896</v>
      </c>
      <c r="Z31" s="55">
        <f t="shared" si="23"/>
        <v>271.84957264957262</v>
      </c>
    </row>
    <row r="32" spans="1:30" s="2" customFormat="1" x14ac:dyDescent="0.35">
      <c r="A32" s="40">
        <v>26</v>
      </c>
      <c r="B32" s="41">
        <v>402400</v>
      </c>
      <c r="C32" s="49">
        <f t="shared" si="0"/>
        <v>33533.333333333336</v>
      </c>
      <c r="D32" s="50">
        <f t="shared" si="1"/>
        <v>1541.7624521072796</v>
      </c>
      <c r="E32" s="51">
        <f t="shared" si="2"/>
        <v>1524.2424242424242</v>
      </c>
      <c r="F32" s="52">
        <f t="shared" si="3"/>
        <v>1402.0905923344949</v>
      </c>
      <c r="G32" s="52">
        <f t="shared" si="4"/>
        <v>1289.7435897435898</v>
      </c>
      <c r="H32" s="52">
        <f t="shared" si="5"/>
        <v>1285.6230031948883</v>
      </c>
      <c r="I32" s="50">
        <f t="shared" si="6"/>
        <v>206.35897435897436</v>
      </c>
      <c r="J32" s="51">
        <f t="shared" si="7"/>
        <v>214.95726495726495</v>
      </c>
      <c r="K32" s="51">
        <f t="shared" si="8"/>
        <v>217.51351351351352</v>
      </c>
      <c r="L32" s="51">
        <f t="shared" si="9"/>
        <v>217.98483206933912</v>
      </c>
      <c r="M32" s="53">
        <f t="shared" si="10"/>
        <v>230.3377218088151</v>
      </c>
      <c r="N32" s="50">
        <f t="shared" si="11"/>
        <v>345.66113337149397</v>
      </c>
      <c r="O32" s="53">
        <f t="shared" si="12"/>
        <v>460.88151116199197</v>
      </c>
      <c r="P32" s="50">
        <f t="shared" si="13"/>
        <v>327.12351029252437</v>
      </c>
      <c r="Q32" s="53">
        <f t="shared" si="14"/>
        <v>436.16468039003252</v>
      </c>
      <c r="R32" s="54">
        <f t="shared" si="15"/>
        <v>326.41621621621624</v>
      </c>
      <c r="S32" s="52">
        <f t="shared" si="16"/>
        <v>435.22162162162164</v>
      </c>
      <c r="T32" s="50">
        <f t="shared" si="17"/>
        <v>322.58012820512818</v>
      </c>
      <c r="U32" s="53">
        <f t="shared" si="18"/>
        <v>430.10683760683759</v>
      </c>
      <c r="V32" s="54">
        <f t="shared" si="19"/>
        <v>313.69870129870128</v>
      </c>
      <c r="W32" s="53">
        <f t="shared" si="20"/>
        <v>418.26493506493506</v>
      </c>
      <c r="X32" s="50">
        <f t="shared" si="21"/>
        <v>309.67692307692306</v>
      </c>
      <c r="Y32" s="53">
        <f t="shared" si="22"/>
        <v>412.9025641025641</v>
      </c>
      <c r="Z32" s="55">
        <f>(($B32+180)/1950)/3*4</f>
        <v>275.26837606837609</v>
      </c>
    </row>
    <row r="33" spans="1:26" s="2" customFormat="1" x14ac:dyDescent="0.35">
      <c r="A33" s="40">
        <v>27</v>
      </c>
      <c r="B33" s="41">
        <v>407600</v>
      </c>
      <c r="C33" s="49">
        <f t="shared" si="0"/>
        <v>33966.666666666664</v>
      </c>
      <c r="D33" s="50">
        <f t="shared" si="1"/>
        <v>1561.6858237547892</v>
      </c>
      <c r="E33" s="51">
        <f t="shared" si="2"/>
        <v>1543.939393939394</v>
      </c>
      <c r="F33" s="52">
        <f t="shared" si="3"/>
        <v>1420.2090592334496</v>
      </c>
      <c r="G33" s="52">
        <f t="shared" si="4"/>
        <v>1306.4102564102564</v>
      </c>
      <c r="H33" s="52">
        <f t="shared" si="5"/>
        <v>1302.2364217252396</v>
      </c>
      <c r="I33" s="50">
        <f t="shared" si="6"/>
        <v>209.02564102564102</v>
      </c>
      <c r="J33" s="51">
        <f t="shared" si="7"/>
        <v>217.73504273504273</v>
      </c>
      <c r="K33" s="51">
        <f t="shared" si="8"/>
        <v>220.32432432432432</v>
      </c>
      <c r="L33" s="51">
        <f t="shared" si="9"/>
        <v>220.80173347778981</v>
      </c>
      <c r="M33" s="53">
        <f t="shared" si="10"/>
        <v>233.3142530051517</v>
      </c>
      <c r="N33" s="50">
        <f t="shared" si="11"/>
        <v>350.12593016599885</v>
      </c>
      <c r="O33" s="53">
        <f t="shared" si="12"/>
        <v>466.83457355466516</v>
      </c>
      <c r="P33" s="50">
        <f t="shared" si="13"/>
        <v>331.34886240520041</v>
      </c>
      <c r="Q33" s="53">
        <f t="shared" si="14"/>
        <v>441.79848320693389</v>
      </c>
      <c r="R33" s="54">
        <f t="shared" si="15"/>
        <v>330.63243243243244</v>
      </c>
      <c r="S33" s="52">
        <f t="shared" si="16"/>
        <v>440.84324324324325</v>
      </c>
      <c r="T33" s="50">
        <f t="shared" si="17"/>
        <v>326.74679487179492</v>
      </c>
      <c r="U33" s="53">
        <f t="shared" si="18"/>
        <v>435.66239316239319</v>
      </c>
      <c r="V33" s="54">
        <f t="shared" si="19"/>
        <v>317.75064935064933</v>
      </c>
      <c r="W33" s="53">
        <f t="shared" si="20"/>
        <v>423.66753246753245</v>
      </c>
      <c r="X33" s="50">
        <f t="shared" si="21"/>
        <v>313.67692307692306</v>
      </c>
      <c r="Y33" s="53">
        <f t="shared" si="22"/>
        <v>418.23589743589741</v>
      </c>
      <c r="Z33" s="55">
        <f t="shared" si="23"/>
        <v>278.82393162393163</v>
      </c>
    </row>
    <row r="34" spans="1:26" s="2" customFormat="1" x14ac:dyDescent="0.35">
      <c r="A34" s="40">
        <v>28</v>
      </c>
      <c r="B34" s="41">
        <v>413100</v>
      </c>
      <c r="C34" s="49">
        <f t="shared" si="0"/>
        <v>34425</v>
      </c>
      <c r="D34" s="50">
        <f t="shared" si="1"/>
        <v>1582.7586206896551</v>
      </c>
      <c r="E34" s="51">
        <f t="shared" si="2"/>
        <v>1564.7727272727273</v>
      </c>
      <c r="F34" s="52">
        <f t="shared" si="3"/>
        <v>1439.3728222996515</v>
      </c>
      <c r="G34" s="52">
        <f t="shared" si="4"/>
        <v>1324.0384615384614</v>
      </c>
      <c r="H34" s="52">
        <f t="shared" si="5"/>
        <v>1319.8083067092653</v>
      </c>
      <c r="I34" s="50">
        <f t="shared" si="6"/>
        <v>211.84615384615384</v>
      </c>
      <c r="J34" s="51">
        <f t="shared" si="7"/>
        <v>220.67307692307693</v>
      </c>
      <c r="K34" s="51">
        <f t="shared" si="8"/>
        <v>223.29729729729729</v>
      </c>
      <c r="L34" s="51">
        <f t="shared" si="9"/>
        <v>223.78114842903577</v>
      </c>
      <c r="M34" s="53">
        <f t="shared" si="10"/>
        <v>236.46250715512306</v>
      </c>
      <c r="N34" s="50">
        <f t="shared" si="11"/>
        <v>354.84831139095593</v>
      </c>
      <c r="O34" s="53">
        <f t="shared" si="12"/>
        <v>473.13108185460788</v>
      </c>
      <c r="P34" s="50">
        <f t="shared" si="13"/>
        <v>335.81798483206933</v>
      </c>
      <c r="Q34" s="53">
        <f t="shared" si="14"/>
        <v>447.75731310942581</v>
      </c>
      <c r="R34" s="54">
        <f t="shared" si="15"/>
        <v>335.09189189189192</v>
      </c>
      <c r="S34" s="52">
        <f t="shared" si="16"/>
        <v>446.78918918918919</v>
      </c>
      <c r="T34" s="50">
        <f t="shared" si="17"/>
        <v>331.15384615384619</v>
      </c>
      <c r="U34" s="53">
        <f t="shared" si="18"/>
        <v>441.53846153846155</v>
      </c>
      <c r="V34" s="54">
        <f t="shared" si="19"/>
        <v>322.0363636363636</v>
      </c>
      <c r="W34" s="53">
        <f t="shared" si="20"/>
        <v>429.38181818181818</v>
      </c>
      <c r="X34" s="50">
        <f t="shared" si="21"/>
        <v>317.90769230769229</v>
      </c>
      <c r="Y34" s="53">
        <f t="shared" si="22"/>
        <v>423.87692307692305</v>
      </c>
      <c r="Z34" s="55">
        <f t="shared" si="23"/>
        <v>282.58461538461535</v>
      </c>
    </row>
    <row r="35" spans="1:26" s="2" customFormat="1" x14ac:dyDescent="0.35">
      <c r="A35" s="40">
        <v>29</v>
      </c>
      <c r="B35" s="41">
        <v>418900</v>
      </c>
      <c r="C35" s="49">
        <f t="shared" si="0"/>
        <v>34908.333333333336</v>
      </c>
      <c r="D35" s="50">
        <f t="shared" si="1"/>
        <v>1604.9808429118773</v>
      </c>
      <c r="E35" s="51">
        <f t="shared" si="2"/>
        <v>1586.7424242424242</v>
      </c>
      <c r="F35" s="52">
        <f t="shared" si="3"/>
        <v>1459.5818815331011</v>
      </c>
      <c r="G35" s="52">
        <f t="shared" si="4"/>
        <v>1342.6282051282051</v>
      </c>
      <c r="H35" s="52">
        <f t="shared" si="5"/>
        <v>1338.3386581469649</v>
      </c>
      <c r="I35" s="50">
        <f t="shared" si="6"/>
        <v>214.82051282051282</v>
      </c>
      <c r="J35" s="51">
        <f t="shared" si="7"/>
        <v>223.77136752136752</v>
      </c>
      <c r="K35" s="51">
        <f t="shared" si="8"/>
        <v>226.43243243243242</v>
      </c>
      <c r="L35" s="51">
        <f t="shared" si="9"/>
        <v>226.92307692307693</v>
      </c>
      <c r="M35" s="53">
        <f t="shared" si="10"/>
        <v>239.78248425872926</v>
      </c>
      <c r="N35" s="50">
        <f t="shared" si="11"/>
        <v>359.8282770463652</v>
      </c>
      <c r="O35" s="53">
        <f t="shared" si="12"/>
        <v>479.77103606182027</v>
      </c>
      <c r="P35" s="50">
        <f t="shared" si="13"/>
        <v>340.53087757313108</v>
      </c>
      <c r="Q35" s="53">
        <f t="shared" si="14"/>
        <v>454.04117009750814</v>
      </c>
      <c r="R35" s="54">
        <f t="shared" si="15"/>
        <v>339.79459459459457</v>
      </c>
      <c r="S35" s="52">
        <f t="shared" si="16"/>
        <v>453.05945945945945</v>
      </c>
      <c r="T35" s="50">
        <f t="shared" si="17"/>
        <v>335.80128205128204</v>
      </c>
      <c r="U35" s="53">
        <f t="shared" si="18"/>
        <v>447.73504273504273</v>
      </c>
      <c r="V35" s="54">
        <f t="shared" si="19"/>
        <v>326.55584415584417</v>
      </c>
      <c r="W35" s="53">
        <f t="shared" si="20"/>
        <v>435.40779220779223</v>
      </c>
      <c r="X35" s="50">
        <f t="shared" si="21"/>
        <v>322.36923076923074</v>
      </c>
      <c r="Y35" s="53">
        <f t="shared" si="22"/>
        <v>429.825641025641</v>
      </c>
      <c r="Z35" s="55">
        <f t="shared" si="23"/>
        <v>286.55042735042736</v>
      </c>
    </row>
    <row r="36" spans="1:26" s="2" customFormat="1" x14ac:dyDescent="0.35">
      <c r="A36" s="40">
        <v>30</v>
      </c>
      <c r="B36" s="41">
        <v>425000</v>
      </c>
      <c r="C36" s="49">
        <f t="shared" si="0"/>
        <v>35416.666666666664</v>
      </c>
      <c r="D36" s="50">
        <f t="shared" si="1"/>
        <v>1628.352490421456</v>
      </c>
      <c r="E36" s="51">
        <f t="shared" si="2"/>
        <v>1609.8484848484848</v>
      </c>
      <c r="F36" s="52">
        <f t="shared" si="3"/>
        <v>1480.8362369337979</v>
      </c>
      <c r="G36" s="52">
        <f t="shared" si="4"/>
        <v>1362.1794871794871</v>
      </c>
      <c r="H36" s="52">
        <f t="shared" si="5"/>
        <v>1357.8274760383385</v>
      </c>
      <c r="I36" s="50">
        <f t="shared" si="6"/>
        <v>217.94871794871796</v>
      </c>
      <c r="J36" s="51">
        <f t="shared" si="7"/>
        <v>227.02991452991452</v>
      </c>
      <c r="K36" s="51">
        <f t="shared" si="8"/>
        <v>229.72972972972974</v>
      </c>
      <c r="L36" s="51">
        <f t="shared" si="9"/>
        <v>230.22751895991334</v>
      </c>
      <c r="M36" s="53">
        <f t="shared" si="10"/>
        <v>243.27418431597025</v>
      </c>
      <c r="N36" s="50">
        <f t="shared" si="11"/>
        <v>365.06582713222667</v>
      </c>
      <c r="O36" s="53">
        <f t="shared" si="12"/>
        <v>486.75443617630225</v>
      </c>
      <c r="P36" s="50">
        <f t="shared" si="13"/>
        <v>345.48754062838572</v>
      </c>
      <c r="Q36" s="53">
        <f t="shared" si="14"/>
        <v>460.65005417118095</v>
      </c>
      <c r="R36" s="54">
        <f t="shared" si="15"/>
        <v>344.74054054054051</v>
      </c>
      <c r="S36" s="52">
        <f t="shared" si="16"/>
        <v>459.65405405405403</v>
      </c>
      <c r="T36" s="50">
        <f t="shared" si="17"/>
        <v>340.6891025641026</v>
      </c>
      <c r="U36" s="53">
        <f t="shared" si="18"/>
        <v>454.25213675213678</v>
      </c>
      <c r="V36" s="54">
        <f t="shared" si="19"/>
        <v>331.30909090909091</v>
      </c>
      <c r="W36" s="53">
        <f t="shared" si="20"/>
        <v>441.74545454545455</v>
      </c>
      <c r="X36" s="50">
        <f t="shared" si="21"/>
        <v>327.06153846153848</v>
      </c>
      <c r="Y36" s="53">
        <f t="shared" si="22"/>
        <v>436.08205128205128</v>
      </c>
      <c r="Z36" s="55">
        <f t="shared" si="23"/>
        <v>290.72136752136754</v>
      </c>
    </row>
    <row r="37" spans="1:26" s="2" customFormat="1" x14ac:dyDescent="0.35">
      <c r="A37" s="40">
        <v>31</v>
      </c>
      <c r="B37" s="41">
        <v>431100</v>
      </c>
      <c r="C37" s="49">
        <f t="shared" si="0"/>
        <v>35925</v>
      </c>
      <c r="D37" s="50">
        <f t="shared" si="1"/>
        <v>1651.7241379310344</v>
      </c>
      <c r="E37" s="51">
        <f t="shared" si="2"/>
        <v>1632.9545454545455</v>
      </c>
      <c r="F37" s="52">
        <f t="shared" si="3"/>
        <v>1502.0905923344949</v>
      </c>
      <c r="G37" s="52">
        <f t="shared" si="4"/>
        <v>1381.7307692307693</v>
      </c>
      <c r="H37" s="52">
        <f t="shared" si="5"/>
        <v>1377.3162939297124</v>
      </c>
      <c r="I37" s="50">
        <f t="shared" si="6"/>
        <v>221.07692307692307</v>
      </c>
      <c r="J37" s="51">
        <f t="shared" si="7"/>
        <v>230.28846153846155</v>
      </c>
      <c r="K37" s="51">
        <f t="shared" si="8"/>
        <v>233.02702702702703</v>
      </c>
      <c r="L37" s="51">
        <f t="shared" si="9"/>
        <v>233.53196099674972</v>
      </c>
      <c r="M37" s="53">
        <f t="shared" si="10"/>
        <v>246.76588437321121</v>
      </c>
      <c r="N37" s="50">
        <f t="shared" si="11"/>
        <v>370.30337721808814</v>
      </c>
      <c r="O37" s="53">
        <f t="shared" si="12"/>
        <v>493.73783629078417</v>
      </c>
      <c r="P37" s="50">
        <f t="shared" si="13"/>
        <v>350.4442036836403</v>
      </c>
      <c r="Q37" s="53">
        <f t="shared" si="14"/>
        <v>467.25893824485371</v>
      </c>
      <c r="R37" s="54">
        <f t="shared" si="15"/>
        <v>349.6864864864865</v>
      </c>
      <c r="S37" s="52">
        <f t="shared" si="16"/>
        <v>466.24864864864867</v>
      </c>
      <c r="T37" s="50">
        <f t="shared" si="17"/>
        <v>345.57692307692309</v>
      </c>
      <c r="U37" s="53">
        <f t="shared" si="18"/>
        <v>460.76923076923077</v>
      </c>
      <c r="V37" s="54">
        <f t="shared" si="19"/>
        <v>336.06233766233765</v>
      </c>
      <c r="W37" s="53">
        <f t="shared" si="20"/>
        <v>448.08311688311687</v>
      </c>
      <c r="X37" s="50">
        <f t="shared" si="21"/>
        <v>331.75384615384615</v>
      </c>
      <c r="Y37" s="53">
        <f t="shared" si="22"/>
        <v>442.33846153846156</v>
      </c>
      <c r="Z37" s="55">
        <f t="shared" si="23"/>
        <v>294.89230769230772</v>
      </c>
    </row>
    <row r="38" spans="1:26" s="2" customFormat="1" x14ac:dyDescent="0.35">
      <c r="A38" s="40">
        <v>32</v>
      </c>
      <c r="B38" s="41">
        <v>437900</v>
      </c>
      <c r="C38" s="49">
        <f t="shared" si="0"/>
        <v>36491.666666666664</v>
      </c>
      <c r="D38" s="50">
        <f t="shared" si="1"/>
        <v>1677.7777777777778</v>
      </c>
      <c r="E38" s="51">
        <f t="shared" si="2"/>
        <v>1658.7121212121212</v>
      </c>
      <c r="F38" s="52">
        <f t="shared" si="3"/>
        <v>1525.7839721254356</v>
      </c>
      <c r="G38" s="52">
        <f t="shared" si="4"/>
        <v>1403.5256410256411</v>
      </c>
      <c r="H38" s="52">
        <f t="shared" si="5"/>
        <v>1399.0415335463258</v>
      </c>
      <c r="I38" s="50">
        <f t="shared" si="6"/>
        <v>224.56410256410257</v>
      </c>
      <c r="J38" s="51">
        <f t="shared" si="7"/>
        <v>233.92094017094018</v>
      </c>
      <c r="K38" s="51">
        <f t="shared" si="8"/>
        <v>236.70270270270271</v>
      </c>
      <c r="L38" s="51">
        <f t="shared" si="9"/>
        <v>237.21560130010835</v>
      </c>
      <c r="M38" s="53">
        <f t="shared" si="10"/>
        <v>250.65827132226676</v>
      </c>
      <c r="N38" s="50">
        <f t="shared" si="11"/>
        <v>376.14195764167147</v>
      </c>
      <c r="O38" s="53">
        <f t="shared" si="12"/>
        <v>501.52261018889527</v>
      </c>
      <c r="P38" s="50">
        <f t="shared" si="13"/>
        <v>355.96966413867824</v>
      </c>
      <c r="Q38" s="53">
        <f t="shared" si="14"/>
        <v>474.62621885157097</v>
      </c>
      <c r="R38" s="54">
        <f t="shared" si="15"/>
        <v>355.20000000000005</v>
      </c>
      <c r="S38" s="52">
        <f t="shared" si="16"/>
        <v>473.6</v>
      </c>
      <c r="T38" s="50">
        <f t="shared" si="17"/>
        <v>351.02564102564105</v>
      </c>
      <c r="U38" s="53">
        <f t="shared" si="18"/>
        <v>468.03418803418805</v>
      </c>
      <c r="V38" s="54">
        <f t="shared" si="19"/>
        <v>341.36103896103896</v>
      </c>
      <c r="W38" s="53">
        <f t="shared" si="20"/>
        <v>455.14805194805194</v>
      </c>
      <c r="X38" s="50">
        <f t="shared" si="21"/>
        <v>336.98461538461538</v>
      </c>
      <c r="Y38" s="53">
        <f t="shared" si="22"/>
        <v>449.31282051282051</v>
      </c>
      <c r="Z38" s="55">
        <f t="shared" si="23"/>
        <v>299.54188034188036</v>
      </c>
    </row>
    <row r="39" spans="1:26" s="2" customFormat="1" x14ac:dyDescent="0.35">
      <c r="A39" s="40">
        <v>33</v>
      </c>
      <c r="B39" s="41">
        <v>444800</v>
      </c>
      <c r="C39" s="49">
        <f t="shared" si="0"/>
        <v>37066.666666666664</v>
      </c>
      <c r="D39" s="50">
        <f t="shared" si="1"/>
        <v>1704.2145593869732</v>
      </c>
      <c r="E39" s="51">
        <f t="shared" si="2"/>
        <v>1684.8484848484848</v>
      </c>
      <c r="F39" s="52">
        <f t="shared" si="3"/>
        <v>1549.8257839721255</v>
      </c>
      <c r="G39" s="52">
        <f t="shared" si="4"/>
        <v>1425.6410256410256</v>
      </c>
      <c r="H39" s="52">
        <f t="shared" si="5"/>
        <v>1421.0862619808306</v>
      </c>
      <c r="I39" s="50">
        <f t="shared" si="6"/>
        <v>228.10256410256412</v>
      </c>
      <c r="J39" s="51">
        <f t="shared" si="7"/>
        <v>237.60683760683762</v>
      </c>
      <c r="K39" s="51">
        <f t="shared" si="8"/>
        <v>240.43243243243242</v>
      </c>
      <c r="L39" s="51">
        <f t="shared" si="9"/>
        <v>240.95341278439869</v>
      </c>
      <c r="M39" s="53">
        <f t="shared" si="10"/>
        <v>254.60789925586721</v>
      </c>
      <c r="N39" s="50">
        <f t="shared" si="11"/>
        <v>382.06639954207213</v>
      </c>
      <c r="O39" s="53">
        <f t="shared" si="12"/>
        <v>509.42186605609618</v>
      </c>
      <c r="P39" s="50">
        <f t="shared" si="13"/>
        <v>361.57638136511378</v>
      </c>
      <c r="Q39" s="53">
        <f t="shared" si="14"/>
        <v>482.10184182015166</v>
      </c>
      <c r="R39" s="54">
        <f t="shared" si="15"/>
        <v>360.79459459459457</v>
      </c>
      <c r="S39" s="52">
        <f t="shared" si="16"/>
        <v>481.05945945945945</v>
      </c>
      <c r="T39" s="50">
        <f t="shared" si="17"/>
        <v>356.55448717948718</v>
      </c>
      <c r="U39" s="53">
        <f t="shared" si="18"/>
        <v>475.40598290598291</v>
      </c>
      <c r="V39" s="54">
        <f t="shared" si="19"/>
        <v>346.7376623376623</v>
      </c>
      <c r="W39" s="53">
        <f t="shared" si="20"/>
        <v>462.3168831168831</v>
      </c>
      <c r="X39" s="50">
        <f t="shared" si="21"/>
        <v>342.2923076923077</v>
      </c>
      <c r="Y39" s="53">
        <f t="shared" si="22"/>
        <v>456.3897435897436</v>
      </c>
      <c r="Z39" s="55">
        <f t="shared" si="23"/>
        <v>304.25982905982909</v>
      </c>
    </row>
    <row r="40" spans="1:26" s="2" customFormat="1" x14ac:dyDescent="0.35">
      <c r="A40" s="40">
        <v>34</v>
      </c>
      <c r="B40" s="41">
        <v>452200</v>
      </c>
      <c r="C40" s="49">
        <f t="shared" si="0"/>
        <v>37683.333333333336</v>
      </c>
      <c r="D40" s="50">
        <f t="shared" si="1"/>
        <v>1732.5670498084291</v>
      </c>
      <c r="E40" s="51">
        <f t="shared" si="2"/>
        <v>1712.878787878788</v>
      </c>
      <c r="F40" s="52">
        <f t="shared" si="3"/>
        <v>1575.6097560975609</v>
      </c>
      <c r="G40" s="52">
        <f t="shared" si="4"/>
        <v>1449.3589743589744</v>
      </c>
      <c r="H40" s="52">
        <f t="shared" si="5"/>
        <v>1444.7284345047924</v>
      </c>
      <c r="I40" s="50">
        <f t="shared" si="6"/>
        <v>231.89743589743588</v>
      </c>
      <c r="J40" s="51">
        <f t="shared" si="7"/>
        <v>241.55982905982907</v>
      </c>
      <c r="K40" s="51">
        <f t="shared" si="8"/>
        <v>244.43243243243242</v>
      </c>
      <c r="L40" s="51">
        <f t="shared" si="9"/>
        <v>244.96208017334777</v>
      </c>
      <c r="M40" s="53">
        <f t="shared" si="10"/>
        <v>258.84373211219236</v>
      </c>
      <c r="N40" s="50">
        <f t="shared" si="11"/>
        <v>388.42014882655985</v>
      </c>
      <c r="O40" s="53">
        <f t="shared" si="12"/>
        <v>517.89353176874647</v>
      </c>
      <c r="P40" s="50">
        <f t="shared" si="13"/>
        <v>367.58938244853738</v>
      </c>
      <c r="Q40" s="53">
        <f t="shared" si="14"/>
        <v>490.11917659804982</v>
      </c>
      <c r="R40" s="54">
        <f t="shared" si="15"/>
        <v>366.79459459459457</v>
      </c>
      <c r="S40" s="52">
        <f t="shared" si="16"/>
        <v>489.05945945945945</v>
      </c>
      <c r="T40" s="50">
        <f t="shared" si="17"/>
        <v>362.48397435897436</v>
      </c>
      <c r="U40" s="53">
        <f t="shared" si="18"/>
        <v>483.31196581196582</v>
      </c>
      <c r="V40" s="54">
        <f t="shared" si="19"/>
        <v>352.50389610389612</v>
      </c>
      <c r="W40" s="53">
        <f t="shared" si="20"/>
        <v>470.00519480519483</v>
      </c>
      <c r="X40" s="50">
        <f t="shared" si="21"/>
        <v>347.98461538461538</v>
      </c>
      <c r="Y40" s="53">
        <f t="shared" si="22"/>
        <v>463.97948717948719</v>
      </c>
      <c r="Z40" s="55">
        <f t="shared" si="23"/>
        <v>309.31965811965813</v>
      </c>
    </row>
    <row r="41" spans="1:26" s="2" customFormat="1" x14ac:dyDescent="0.35">
      <c r="A41" s="40">
        <v>35</v>
      </c>
      <c r="B41" s="41">
        <v>459800</v>
      </c>
      <c r="C41" s="49">
        <f t="shared" si="0"/>
        <v>38316.666666666664</v>
      </c>
      <c r="D41" s="50">
        <f t="shared" si="1"/>
        <v>1761.6858237547892</v>
      </c>
      <c r="E41" s="51">
        <f t="shared" si="2"/>
        <v>1741.6666666666667</v>
      </c>
      <c r="F41" s="52">
        <f t="shared" si="3"/>
        <v>1602.0905923344949</v>
      </c>
      <c r="G41" s="52">
        <f t="shared" si="4"/>
        <v>1473.7179487179487</v>
      </c>
      <c r="H41" s="52">
        <f t="shared" si="5"/>
        <v>1469.0095846645368</v>
      </c>
      <c r="I41" s="50">
        <f t="shared" si="6"/>
        <v>235.7948717948718</v>
      </c>
      <c r="J41" s="51">
        <f t="shared" si="7"/>
        <v>245.61965811965811</v>
      </c>
      <c r="K41" s="51">
        <f t="shared" si="8"/>
        <v>248.54054054054055</v>
      </c>
      <c r="L41" s="51">
        <f t="shared" si="9"/>
        <v>249.07908992416034</v>
      </c>
      <c r="M41" s="53">
        <f t="shared" si="10"/>
        <v>263.19404693760731</v>
      </c>
      <c r="N41" s="50">
        <f t="shared" si="11"/>
        <v>394.94562106468231</v>
      </c>
      <c r="O41" s="53">
        <f t="shared" si="12"/>
        <v>526.59416141957638</v>
      </c>
      <c r="P41" s="50">
        <f t="shared" si="13"/>
        <v>373.76489707475622</v>
      </c>
      <c r="Q41" s="53">
        <f t="shared" si="14"/>
        <v>498.35319609967496</v>
      </c>
      <c r="R41" s="54">
        <f t="shared" si="15"/>
        <v>372.95675675675676</v>
      </c>
      <c r="S41" s="52">
        <f t="shared" si="16"/>
        <v>497.2756756756757</v>
      </c>
      <c r="T41" s="50">
        <f t="shared" si="17"/>
        <v>368.5737179487179</v>
      </c>
      <c r="U41" s="53">
        <f t="shared" si="18"/>
        <v>491.4316239316239</v>
      </c>
      <c r="V41" s="54">
        <f t="shared" si="19"/>
        <v>358.42597402597403</v>
      </c>
      <c r="W41" s="53">
        <f t="shared" si="20"/>
        <v>477.90129870129869</v>
      </c>
      <c r="X41" s="50">
        <f t="shared" si="21"/>
        <v>353.83076923076919</v>
      </c>
      <c r="Y41" s="53">
        <f t="shared" si="22"/>
        <v>471.77435897435896</v>
      </c>
      <c r="Z41" s="55">
        <f t="shared" si="23"/>
        <v>314.51623931623931</v>
      </c>
    </row>
    <row r="42" spans="1:26" s="2" customFormat="1" x14ac:dyDescent="0.35">
      <c r="A42" s="40">
        <v>36</v>
      </c>
      <c r="B42" s="41">
        <v>467700</v>
      </c>
      <c r="C42" s="49">
        <f t="shared" si="0"/>
        <v>38975</v>
      </c>
      <c r="D42" s="50">
        <f t="shared" si="1"/>
        <v>1791.9540229885058</v>
      </c>
      <c r="E42" s="51">
        <f t="shared" si="2"/>
        <v>1771.590909090909</v>
      </c>
      <c r="F42" s="52">
        <f t="shared" si="3"/>
        <v>1629.6167247386759</v>
      </c>
      <c r="G42" s="52">
        <f t="shared" si="4"/>
        <v>1499.0384615384614</v>
      </c>
      <c r="H42" s="52">
        <f t="shared" si="5"/>
        <v>1494.2492012779553</v>
      </c>
      <c r="I42" s="50">
        <f t="shared" si="6"/>
        <v>239.84615384615384</v>
      </c>
      <c r="J42" s="51">
        <f t="shared" si="7"/>
        <v>249.83974358974359</v>
      </c>
      <c r="K42" s="51">
        <f t="shared" si="8"/>
        <v>252.81081081081081</v>
      </c>
      <c r="L42" s="51">
        <f t="shared" si="9"/>
        <v>253.35861321776815</v>
      </c>
      <c r="M42" s="53">
        <f t="shared" si="10"/>
        <v>267.71608471665712</v>
      </c>
      <c r="N42" s="50">
        <f t="shared" si="11"/>
        <v>401.72867773325697</v>
      </c>
      <c r="O42" s="53">
        <f t="shared" si="12"/>
        <v>535.638236977676</v>
      </c>
      <c r="P42" s="50">
        <f t="shared" si="13"/>
        <v>380.18418201516795</v>
      </c>
      <c r="Q42" s="53">
        <f t="shared" si="14"/>
        <v>506.91224268689058</v>
      </c>
      <c r="R42" s="54">
        <f t="shared" si="15"/>
        <v>379.36216216216218</v>
      </c>
      <c r="S42" s="52">
        <f t="shared" si="16"/>
        <v>505.81621621621622</v>
      </c>
      <c r="T42" s="50">
        <f t="shared" si="17"/>
        <v>374.90384615384613</v>
      </c>
      <c r="U42" s="53">
        <f t="shared" si="18"/>
        <v>499.87179487179486</v>
      </c>
      <c r="V42" s="54">
        <f t="shared" si="19"/>
        <v>364.58181818181822</v>
      </c>
      <c r="W42" s="53">
        <f t="shared" si="20"/>
        <v>486.10909090909092</v>
      </c>
      <c r="X42" s="50">
        <f t="shared" si="21"/>
        <v>359.90769230769229</v>
      </c>
      <c r="Y42" s="53">
        <f t="shared" si="22"/>
        <v>479.87692307692305</v>
      </c>
      <c r="Z42" s="55">
        <f t="shared" si="23"/>
        <v>319.91794871794872</v>
      </c>
    </row>
    <row r="43" spans="1:26" s="2" customFormat="1" x14ac:dyDescent="0.35">
      <c r="A43" s="40">
        <v>37</v>
      </c>
      <c r="B43" s="41">
        <v>476600</v>
      </c>
      <c r="C43" s="49">
        <f t="shared" si="0"/>
        <v>39716.666666666664</v>
      </c>
      <c r="D43" s="50">
        <f t="shared" si="1"/>
        <v>1826.0536398467434</v>
      </c>
      <c r="E43" s="51">
        <f t="shared" si="2"/>
        <v>1805.3030303030303</v>
      </c>
      <c r="F43" s="52">
        <f t="shared" si="3"/>
        <v>1660.6271777003485</v>
      </c>
      <c r="G43" s="52">
        <f t="shared" si="4"/>
        <v>1527.5641025641025</v>
      </c>
      <c r="H43" s="52">
        <f t="shared" si="5"/>
        <v>1522.6837060702876</v>
      </c>
      <c r="I43" s="50">
        <f t="shared" si="6"/>
        <v>244.41025641025641</v>
      </c>
      <c r="J43" s="51">
        <f t="shared" si="7"/>
        <v>254.59401709401709</v>
      </c>
      <c r="K43" s="51">
        <f t="shared" si="8"/>
        <v>257.62162162162161</v>
      </c>
      <c r="L43" s="51">
        <f t="shared" si="9"/>
        <v>258.1798483206934</v>
      </c>
      <c r="M43" s="53">
        <f t="shared" si="10"/>
        <v>272.81053234115626</v>
      </c>
      <c r="N43" s="50">
        <f t="shared" si="11"/>
        <v>409.37034917000574</v>
      </c>
      <c r="O43" s="53">
        <f t="shared" si="12"/>
        <v>545.82713222667428</v>
      </c>
      <c r="P43" s="50">
        <f t="shared" si="13"/>
        <v>387.41603466955576</v>
      </c>
      <c r="Q43" s="53">
        <f t="shared" si="14"/>
        <v>516.55471289274101</v>
      </c>
      <c r="R43" s="54">
        <f t="shared" si="15"/>
        <v>386.57837837837837</v>
      </c>
      <c r="S43" s="52">
        <f t="shared" si="16"/>
        <v>515.43783783783783</v>
      </c>
      <c r="T43" s="50">
        <f t="shared" si="17"/>
        <v>382.03525641025641</v>
      </c>
      <c r="U43" s="53">
        <f t="shared" si="18"/>
        <v>509.38034188034186</v>
      </c>
      <c r="V43" s="54">
        <f t="shared" si="19"/>
        <v>371.51688311688315</v>
      </c>
      <c r="W43" s="53">
        <f t="shared" si="20"/>
        <v>495.35584415584418</v>
      </c>
      <c r="X43" s="50">
        <f t="shared" si="21"/>
        <v>366.75384615384615</v>
      </c>
      <c r="Y43" s="53">
        <f t="shared" si="22"/>
        <v>489.00512820512819</v>
      </c>
      <c r="Z43" s="55">
        <f t="shared" si="23"/>
        <v>326.00341880341881</v>
      </c>
    </row>
    <row r="44" spans="1:26" s="2" customFormat="1" x14ac:dyDescent="0.35">
      <c r="A44" s="40">
        <v>38</v>
      </c>
      <c r="B44" s="41">
        <v>484500</v>
      </c>
      <c r="C44" s="49">
        <f t="shared" si="0"/>
        <v>40375</v>
      </c>
      <c r="D44" s="50">
        <f t="shared" si="1"/>
        <v>1856.3218390804598</v>
      </c>
      <c r="E44" s="51">
        <f t="shared" si="2"/>
        <v>1835.2272727272727</v>
      </c>
      <c r="F44" s="52">
        <f t="shared" si="3"/>
        <v>1688.1533101045295</v>
      </c>
      <c r="G44" s="52">
        <f t="shared" si="4"/>
        <v>1552.8846153846155</v>
      </c>
      <c r="H44" s="52">
        <f t="shared" si="5"/>
        <v>1547.9233226837061</v>
      </c>
      <c r="I44" s="50">
        <f t="shared" si="6"/>
        <v>248.46153846153845</v>
      </c>
      <c r="J44" s="51">
        <f t="shared" si="7"/>
        <v>258.81410256410254</v>
      </c>
      <c r="K44" s="51">
        <f t="shared" si="8"/>
        <v>261.89189189189187</v>
      </c>
      <c r="L44" s="51">
        <f t="shared" si="9"/>
        <v>262.45937161430118</v>
      </c>
      <c r="M44" s="53">
        <f t="shared" si="10"/>
        <v>277.33257012020607</v>
      </c>
      <c r="N44" s="50">
        <f t="shared" si="11"/>
        <v>416.1534058385804</v>
      </c>
      <c r="O44" s="53">
        <f t="shared" si="12"/>
        <v>554.8712077847739</v>
      </c>
      <c r="P44" s="50">
        <f t="shared" si="13"/>
        <v>393.83531960996754</v>
      </c>
      <c r="Q44" s="53">
        <f t="shared" si="14"/>
        <v>525.11375947995668</v>
      </c>
      <c r="R44" s="54">
        <f t="shared" si="15"/>
        <v>392.98378378378379</v>
      </c>
      <c r="S44" s="52">
        <f t="shared" si="16"/>
        <v>523.97837837837835</v>
      </c>
      <c r="T44" s="50">
        <f t="shared" si="17"/>
        <v>388.36538461538464</v>
      </c>
      <c r="U44" s="53">
        <f t="shared" si="18"/>
        <v>517.82051282051282</v>
      </c>
      <c r="V44" s="54">
        <f t="shared" si="19"/>
        <v>377.67272727272729</v>
      </c>
      <c r="W44" s="53">
        <f t="shared" si="20"/>
        <v>503.56363636363636</v>
      </c>
      <c r="X44" s="50">
        <f t="shared" si="21"/>
        <v>372.83076923076925</v>
      </c>
      <c r="Y44" s="53">
        <f t="shared" si="22"/>
        <v>497.10769230769233</v>
      </c>
      <c r="Z44" s="55">
        <f t="shared" si="23"/>
        <v>331.40512820512822</v>
      </c>
    </row>
    <row r="45" spans="1:26" s="2" customFormat="1" x14ac:dyDescent="0.35">
      <c r="A45" s="40">
        <v>39</v>
      </c>
      <c r="B45" s="41">
        <v>493000</v>
      </c>
      <c r="C45" s="49">
        <f t="shared" si="0"/>
        <v>41083.333333333336</v>
      </c>
      <c r="D45" s="50">
        <f t="shared" si="1"/>
        <v>1888.8888888888889</v>
      </c>
      <c r="E45" s="51">
        <f t="shared" si="2"/>
        <v>1867.4242424242425</v>
      </c>
      <c r="F45" s="52">
        <f t="shared" si="3"/>
        <v>1717.7700348432056</v>
      </c>
      <c r="G45" s="52">
        <f t="shared" si="4"/>
        <v>1580.1282051282051</v>
      </c>
      <c r="H45" s="52">
        <f t="shared" si="5"/>
        <v>1575.0798722044728</v>
      </c>
      <c r="I45" s="50">
        <f t="shared" si="6"/>
        <v>252.82051282051282</v>
      </c>
      <c r="J45" s="51">
        <f t="shared" si="7"/>
        <v>263.35470085470087</v>
      </c>
      <c r="K45" s="51">
        <f t="shared" si="8"/>
        <v>266.48648648648651</v>
      </c>
      <c r="L45" s="51">
        <f t="shared" si="9"/>
        <v>267.06392199349943</v>
      </c>
      <c r="M45" s="53">
        <f t="shared" si="10"/>
        <v>282.19805380652548</v>
      </c>
      <c r="N45" s="50">
        <f t="shared" si="11"/>
        <v>423.45163136805957</v>
      </c>
      <c r="O45" s="53">
        <f t="shared" si="12"/>
        <v>564.60217515741272</v>
      </c>
      <c r="P45" s="50">
        <f t="shared" si="13"/>
        <v>400.74214517876487</v>
      </c>
      <c r="Q45" s="53">
        <f t="shared" si="14"/>
        <v>534.3228602383532</v>
      </c>
      <c r="R45" s="54">
        <f t="shared" si="15"/>
        <v>399.87567567567567</v>
      </c>
      <c r="S45" s="52">
        <f t="shared" si="16"/>
        <v>533.16756756756752</v>
      </c>
      <c r="T45" s="50">
        <f t="shared" si="17"/>
        <v>395.17628205128199</v>
      </c>
      <c r="U45" s="53">
        <f t="shared" si="18"/>
        <v>526.90170940170935</v>
      </c>
      <c r="V45" s="54">
        <f t="shared" si="19"/>
        <v>384.29610389610389</v>
      </c>
      <c r="W45" s="53">
        <f t="shared" si="20"/>
        <v>512.39480519480514</v>
      </c>
      <c r="X45" s="50">
        <f t="shared" si="21"/>
        <v>379.36923076923074</v>
      </c>
      <c r="Y45" s="53">
        <f t="shared" si="22"/>
        <v>505.825641025641</v>
      </c>
      <c r="Z45" s="55">
        <f t="shared" si="23"/>
        <v>337.21709401709398</v>
      </c>
    </row>
    <row r="46" spans="1:26" s="2" customFormat="1" x14ac:dyDescent="0.35">
      <c r="A46" s="40">
        <v>40</v>
      </c>
      <c r="B46" s="41">
        <v>502000</v>
      </c>
      <c r="C46" s="49">
        <f t="shared" si="0"/>
        <v>41833.333333333336</v>
      </c>
      <c r="D46" s="50">
        <f t="shared" si="1"/>
        <v>1923.3716475095785</v>
      </c>
      <c r="E46" s="51">
        <f t="shared" si="2"/>
        <v>1901.5151515151515</v>
      </c>
      <c r="F46" s="52">
        <f t="shared" si="3"/>
        <v>1749.1289198606271</v>
      </c>
      <c r="G46" s="52">
        <f t="shared" si="4"/>
        <v>1608.9743589743589</v>
      </c>
      <c r="H46" s="52">
        <f t="shared" si="5"/>
        <v>1603.8338658146965</v>
      </c>
      <c r="I46" s="50">
        <f t="shared" si="6"/>
        <v>257.43589743589746</v>
      </c>
      <c r="J46" s="51">
        <f t="shared" si="7"/>
        <v>268.16239316239319</v>
      </c>
      <c r="K46" s="51">
        <f t="shared" si="8"/>
        <v>271.35135135135135</v>
      </c>
      <c r="L46" s="51">
        <f t="shared" si="9"/>
        <v>271.93932827735642</v>
      </c>
      <c r="M46" s="53">
        <f t="shared" si="10"/>
        <v>287.34974241556955</v>
      </c>
      <c r="N46" s="50">
        <f t="shared" si="11"/>
        <v>431.17916428162562</v>
      </c>
      <c r="O46" s="53">
        <f t="shared" si="12"/>
        <v>574.90555237550086</v>
      </c>
      <c r="P46" s="50">
        <f t="shared" si="13"/>
        <v>408.05525460455038</v>
      </c>
      <c r="Q46" s="53">
        <f t="shared" si="14"/>
        <v>544.07367280606718</v>
      </c>
      <c r="R46" s="54">
        <f t="shared" si="15"/>
        <v>407.17297297297296</v>
      </c>
      <c r="S46" s="52">
        <f t="shared" si="16"/>
        <v>542.89729729729731</v>
      </c>
      <c r="T46" s="50">
        <f t="shared" si="17"/>
        <v>402.3878205128205</v>
      </c>
      <c r="U46" s="53">
        <f t="shared" si="18"/>
        <v>536.517094017094</v>
      </c>
      <c r="V46" s="54">
        <f t="shared" si="19"/>
        <v>391.30909090909091</v>
      </c>
      <c r="W46" s="53">
        <f t="shared" si="20"/>
        <v>521.74545454545455</v>
      </c>
      <c r="X46" s="50">
        <f t="shared" si="21"/>
        <v>386.29230769230765</v>
      </c>
      <c r="Y46" s="53">
        <f t="shared" si="22"/>
        <v>515.05641025641023</v>
      </c>
      <c r="Z46" s="55">
        <f t="shared" si="23"/>
        <v>343.37094017094017</v>
      </c>
    </row>
    <row r="47" spans="1:26" s="2" customFormat="1" x14ac:dyDescent="0.35">
      <c r="A47" s="40">
        <v>41</v>
      </c>
      <c r="B47" s="41">
        <v>510500</v>
      </c>
      <c r="C47" s="49">
        <f t="shared" si="0"/>
        <v>42541.666666666664</v>
      </c>
      <c r="D47" s="50">
        <f t="shared" si="1"/>
        <v>1955.9386973180076</v>
      </c>
      <c r="E47" s="51">
        <f t="shared" si="2"/>
        <v>1933.7121212121212</v>
      </c>
      <c r="F47" s="52">
        <f t="shared" si="3"/>
        <v>1778.7456445993032</v>
      </c>
      <c r="G47" s="52">
        <f t="shared" si="4"/>
        <v>1636.2179487179487</v>
      </c>
      <c r="H47" s="52">
        <f t="shared" si="5"/>
        <v>1630.9904153354632</v>
      </c>
      <c r="I47" s="50">
        <f t="shared" si="6"/>
        <v>261.79487179487177</v>
      </c>
      <c r="J47" s="51">
        <f t="shared" si="7"/>
        <v>272.70299145299145</v>
      </c>
      <c r="K47" s="51">
        <f t="shared" si="8"/>
        <v>275.94594594594594</v>
      </c>
      <c r="L47" s="51">
        <f t="shared" si="9"/>
        <v>276.54387865655474</v>
      </c>
      <c r="M47" s="53">
        <f t="shared" si="10"/>
        <v>292.21522610188896</v>
      </c>
      <c r="N47" s="50">
        <f t="shared" si="11"/>
        <v>438.47738981110479</v>
      </c>
      <c r="O47" s="53">
        <f t="shared" si="12"/>
        <v>584.63651974813968</v>
      </c>
      <c r="P47" s="50">
        <f t="shared" si="13"/>
        <v>414.96208017334777</v>
      </c>
      <c r="Q47" s="53">
        <f t="shared" si="14"/>
        <v>553.2827735644637</v>
      </c>
      <c r="R47" s="54">
        <f t="shared" si="15"/>
        <v>414.06486486486483</v>
      </c>
      <c r="S47" s="52">
        <f t="shared" si="16"/>
        <v>552.08648648648648</v>
      </c>
      <c r="T47" s="50">
        <f t="shared" si="17"/>
        <v>409.19871794871801</v>
      </c>
      <c r="U47" s="53">
        <f t="shared" si="18"/>
        <v>545.59829059829065</v>
      </c>
      <c r="V47" s="54">
        <f t="shared" si="19"/>
        <v>397.93246753246751</v>
      </c>
      <c r="W47" s="53">
        <f t="shared" si="20"/>
        <v>530.57662337662339</v>
      </c>
      <c r="X47" s="50">
        <f t="shared" si="21"/>
        <v>392.83076923076919</v>
      </c>
      <c r="Y47" s="53">
        <f t="shared" si="22"/>
        <v>523.77435897435896</v>
      </c>
      <c r="Z47" s="55">
        <f t="shared" si="23"/>
        <v>349.18290598290599</v>
      </c>
    </row>
    <row r="48" spans="1:26" s="2" customFormat="1" x14ac:dyDescent="0.35">
      <c r="A48" s="40">
        <v>42</v>
      </c>
      <c r="B48" s="41">
        <v>519900</v>
      </c>
      <c r="C48" s="49">
        <f t="shared" si="0"/>
        <v>43325</v>
      </c>
      <c r="D48" s="50">
        <f t="shared" si="1"/>
        <v>1991.9540229885058</v>
      </c>
      <c r="E48" s="51">
        <f t="shared" si="2"/>
        <v>1969.3181818181818</v>
      </c>
      <c r="F48" s="52">
        <f t="shared" si="3"/>
        <v>1811.4982578397212</v>
      </c>
      <c r="G48" s="52">
        <f t="shared" si="4"/>
        <v>1666.3461538461538</v>
      </c>
      <c r="H48" s="52">
        <f t="shared" si="5"/>
        <v>1661.0223642172523</v>
      </c>
      <c r="I48" s="50">
        <f t="shared" si="6"/>
        <v>266.61538461538464</v>
      </c>
      <c r="J48" s="51">
        <f t="shared" si="7"/>
        <v>277.72435897435895</v>
      </c>
      <c r="K48" s="51">
        <f t="shared" si="8"/>
        <v>281.02702702702703</v>
      </c>
      <c r="L48" s="51">
        <f t="shared" si="9"/>
        <v>281.63596966413866</v>
      </c>
      <c r="M48" s="53">
        <f t="shared" si="10"/>
        <v>297.59587864911276</v>
      </c>
      <c r="N48" s="50">
        <f t="shared" si="11"/>
        <v>446.54836863194043</v>
      </c>
      <c r="O48" s="53">
        <f t="shared" si="12"/>
        <v>595.39782484258728</v>
      </c>
      <c r="P48" s="50">
        <f t="shared" si="13"/>
        <v>422.6002166847237</v>
      </c>
      <c r="Q48" s="53">
        <f t="shared" si="14"/>
        <v>563.46695557963164</v>
      </c>
      <c r="R48" s="54">
        <f t="shared" si="15"/>
        <v>421.6864864864865</v>
      </c>
      <c r="S48" s="52">
        <f t="shared" si="16"/>
        <v>562.24864864864867</v>
      </c>
      <c r="T48" s="50">
        <f t="shared" si="17"/>
        <v>416.73076923076923</v>
      </c>
      <c r="U48" s="53">
        <f t="shared" si="18"/>
        <v>555.64102564102564</v>
      </c>
      <c r="V48" s="54">
        <f t="shared" si="19"/>
        <v>405.25714285714287</v>
      </c>
      <c r="W48" s="53">
        <f t="shared" si="20"/>
        <v>540.34285714285716</v>
      </c>
      <c r="X48" s="50">
        <f t="shared" si="21"/>
        <v>400.06153846153848</v>
      </c>
      <c r="Y48" s="53">
        <f t="shared" si="22"/>
        <v>533.4153846153846</v>
      </c>
      <c r="Z48" s="55">
        <f t="shared" si="23"/>
        <v>355.6102564102564</v>
      </c>
    </row>
    <row r="49" spans="1:26" s="2" customFormat="1" x14ac:dyDescent="0.35">
      <c r="A49" s="40">
        <v>43</v>
      </c>
      <c r="B49" s="41">
        <v>529600</v>
      </c>
      <c r="C49" s="49">
        <f t="shared" si="0"/>
        <v>44133.333333333336</v>
      </c>
      <c r="D49" s="50">
        <f t="shared" si="1"/>
        <v>2029.1187739463601</v>
      </c>
      <c r="E49" s="51">
        <f t="shared" si="2"/>
        <v>2006.060606060606</v>
      </c>
      <c r="F49" s="52">
        <f t="shared" si="3"/>
        <v>1845.2961672473868</v>
      </c>
      <c r="G49" s="52">
        <f t="shared" si="4"/>
        <v>1697.4358974358975</v>
      </c>
      <c r="H49" s="52">
        <f t="shared" si="5"/>
        <v>1692.0127795527158</v>
      </c>
      <c r="I49" s="50">
        <f t="shared" si="6"/>
        <v>271.58974358974359</v>
      </c>
      <c r="J49" s="51">
        <f t="shared" si="7"/>
        <v>282.90598290598291</v>
      </c>
      <c r="K49" s="51">
        <f t="shared" si="8"/>
        <v>286.27027027027026</v>
      </c>
      <c r="L49" s="51">
        <f t="shared" si="9"/>
        <v>286.89057421451787</v>
      </c>
      <c r="M49" s="53">
        <f t="shared" si="10"/>
        <v>303.14825414997136</v>
      </c>
      <c r="N49" s="50">
        <f t="shared" si="11"/>
        <v>454.87693188322839</v>
      </c>
      <c r="O49" s="53">
        <f t="shared" si="12"/>
        <v>606.50257584430449</v>
      </c>
      <c r="P49" s="50">
        <f t="shared" si="13"/>
        <v>430.48212351029258</v>
      </c>
      <c r="Q49" s="53">
        <f t="shared" si="14"/>
        <v>573.97616468039007</v>
      </c>
      <c r="R49" s="54">
        <f t="shared" si="15"/>
        <v>429.55135135135134</v>
      </c>
      <c r="S49" s="52">
        <f t="shared" si="16"/>
        <v>572.73513513513512</v>
      </c>
      <c r="T49" s="50">
        <f t="shared" si="17"/>
        <v>424.5032051282052</v>
      </c>
      <c r="U49" s="53">
        <f t="shared" si="18"/>
        <v>566.00427350427356</v>
      </c>
      <c r="V49" s="54">
        <f t="shared" si="19"/>
        <v>412.8155844155844</v>
      </c>
      <c r="W49" s="53">
        <f t="shared" si="20"/>
        <v>550.4207792207792</v>
      </c>
      <c r="X49" s="50">
        <f t="shared" si="21"/>
        <v>407.52307692307693</v>
      </c>
      <c r="Y49" s="53">
        <f t="shared" si="22"/>
        <v>543.36410256410261</v>
      </c>
      <c r="Z49" s="55">
        <f t="shared" si="23"/>
        <v>362.24273504273509</v>
      </c>
    </row>
    <row r="50" spans="1:26" s="2" customFormat="1" x14ac:dyDescent="0.35">
      <c r="A50" s="40">
        <v>44</v>
      </c>
      <c r="B50" s="41">
        <v>538400</v>
      </c>
      <c r="C50" s="49">
        <f t="shared" si="0"/>
        <v>44866.666666666664</v>
      </c>
      <c r="D50" s="50">
        <f t="shared" si="1"/>
        <v>2062.8352490421457</v>
      </c>
      <c r="E50" s="51">
        <f t="shared" si="2"/>
        <v>2039.3939393939395</v>
      </c>
      <c r="F50" s="52">
        <f t="shared" si="3"/>
        <v>1875.9581881533102</v>
      </c>
      <c r="G50" s="52">
        <f t="shared" si="4"/>
        <v>1725.6410256410256</v>
      </c>
      <c r="H50" s="52">
        <f t="shared" si="5"/>
        <v>1720.1277955271566</v>
      </c>
      <c r="I50" s="50">
        <f t="shared" si="6"/>
        <v>276.10256410256409</v>
      </c>
      <c r="J50" s="51">
        <f t="shared" si="7"/>
        <v>287.60683760683759</v>
      </c>
      <c r="K50" s="51">
        <f t="shared" si="8"/>
        <v>291.02702702702703</v>
      </c>
      <c r="L50" s="51">
        <f t="shared" si="9"/>
        <v>291.65763813651137</v>
      </c>
      <c r="M50" s="53">
        <f t="shared" si="10"/>
        <v>308.18546078992557</v>
      </c>
      <c r="N50" s="50">
        <f t="shared" si="11"/>
        <v>462.43274184315965</v>
      </c>
      <c r="O50" s="53">
        <f t="shared" si="12"/>
        <v>616.5769891242129</v>
      </c>
      <c r="P50" s="50">
        <f t="shared" si="13"/>
        <v>437.6327193932828</v>
      </c>
      <c r="Q50" s="53">
        <f t="shared" si="14"/>
        <v>583.51029252437706</v>
      </c>
      <c r="R50" s="54">
        <f t="shared" si="15"/>
        <v>436.6864864864865</v>
      </c>
      <c r="S50" s="52">
        <f t="shared" si="16"/>
        <v>582.24864864864867</v>
      </c>
      <c r="T50" s="50">
        <f t="shared" si="17"/>
        <v>431.55448717948718</v>
      </c>
      <c r="U50" s="53">
        <f t="shared" si="18"/>
        <v>575.40598290598291</v>
      </c>
      <c r="V50" s="54">
        <f t="shared" si="19"/>
        <v>419.67272727272734</v>
      </c>
      <c r="W50" s="53">
        <f t="shared" si="20"/>
        <v>559.56363636363642</v>
      </c>
      <c r="X50" s="50">
        <f t="shared" si="21"/>
        <v>414.2923076923077</v>
      </c>
      <c r="Y50" s="53">
        <f t="shared" si="22"/>
        <v>552.3897435897436</v>
      </c>
      <c r="Z50" s="55">
        <f t="shared" si="23"/>
        <v>368.25982905982909</v>
      </c>
    </row>
    <row r="51" spans="1:26" s="2" customFormat="1" x14ac:dyDescent="0.35">
      <c r="A51" s="40">
        <v>45</v>
      </c>
      <c r="B51" s="41">
        <v>548900</v>
      </c>
      <c r="C51" s="49">
        <f t="shared" si="0"/>
        <v>45741.666666666664</v>
      </c>
      <c r="D51" s="50">
        <f t="shared" si="1"/>
        <v>2103.0651340996169</v>
      </c>
      <c r="E51" s="51">
        <f t="shared" si="2"/>
        <v>2079.1666666666665</v>
      </c>
      <c r="F51" s="52">
        <f t="shared" si="3"/>
        <v>1912.5435540069686</v>
      </c>
      <c r="G51" s="52">
        <f t="shared" si="4"/>
        <v>1759.2948717948718</v>
      </c>
      <c r="H51" s="52">
        <f t="shared" si="5"/>
        <v>1753.6741214057508</v>
      </c>
      <c r="I51" s="50">
        <f t="shared" si="6"/>
        <v>281.4871794871795</v>
      </c>
      <c r="J51" s="51">
        <f t="shared" si="7"/>
        <v>293.21581196581195</v>
      </c>
      <c r="K51" s="51">
        <f t="shared" si="8"/>
        <v>296.70270270270271</v>
      </c>
      <c r="L51" s="51">
        <f t="shared" si="9"/>
        <v>297.34561213434455</v>
      </c>
      <c r="M51" s="53">
        <f t="shared" si="10"/>
        <v>314.19576416714369</v>
      </c>
      <c r="N51" s="50">
        <f t="shared" si="11"/>
        <v>471.44819690898686</v>
      </c>
      <c r="O51" s="53">
        <f t="shared" si="12"/>
        <v>628.59759587864914</v>
      </c>
      <c r="P51" s="50">
        <f t="shared" si="13"/>
        <v>446.16468039003246</v>
      </c>
      <c r="Q51" s="53">
        <f t="shared" si="14"/>
        <v>594.88624052004332</v>
      </c>
      <c r="R51" s="54">
        <f t="shared" si="15"/>
        <v>445.20000000000005</v>
      </c>
      <c r="S51" s="52">
        <f t="shared" si="16"/>
        <v>593.6</v>
      </c>
      <c r="T51" s="50">
        <f t="shared" si="17"/>
        <v>439.96794871794873</v>
      </c>
      <c r="U51" s="53">
        <f t="shared" si="18"/>
        <v>586.62393162393164</v>
      </c>
      <c r="V51" s="54">
        <f t="shared" si="19"/>
        <v>427.85454545454547</v>
      </c>
      <c r="W51" s="53">
        <f t="shared" si="20"/>
        <v>570.4727272727273</v>
      </c>
      <c r="X51" s="50">
        <f t="shared" si="21"/>
        <v>422.36923076923074</v>
      </c>
      <c r="Y51" s="53">
        <f t="shared" si="22"/>
        <v>563.15897435897432</v>
      </c>
      <c r="Z51" s="55">
        <f t="shared" si="23"/>
        <v>375.43931623931621</v>
      </c>
    </row>
    <row r="52" spans="1:26" s="2" customFormat="1" x14ac:dyDescent="0.35">
      <c r="A52" s="40">
        <v>46</v>
      </c>
      <c r="B52" s="41">
        <v>559900</v>
      </c>
      <c r="C52" s="49">
        <f t="shared" si="0"/>
        <v>46658.333333333336</v>
      </c>
      <c r="D52" s="50">
        <f t="shared" si="1"/>
        <v>2145.2107279693487</v>
      </c>
      <c r="E52" s="51">
        <f t="shared" si="2"/>
        <v>2120.8333333333335</v>
      </c>
      <c r="F52" s="52">
        <f t="shared" si="3"/>
        <v>1950.8710801393729</v>
      </c>
      <c r="G52" s="52">
        <f t="shared" si="4"/>
        <v>1794.551282051282</v>
      </c>
      <c r="H52" s="52">
        <f t="shared" si="5"/>
        <v>1788.817891373802</v>
      </c>
      <c r="I52" s="50">
        <f t="shared" si="6"/>
        <v>287.12820512820514</v>
      </c>
      <c r="J52" s="51">
        <f t="shared" si="7"/>
        <v>299.09188034188037</v>
      </c>
      <c r="K52" s="51">
        <f t="shared" si="8"/>
        <v>302.64864864864865</v>
      </c>
      <c r="L52" s="51">
        <f t="shared" si="9"/>
        <v>303.30444203683641</v>
      </c>
      <c r="M52" s="53">
        <f t="shared" si="10"/>
        <v>320.49227246708642</v>
      </c>
      <c r="N52" s="50">
        <f t="shared" si="11"/>
        <v>480.89295935890095</v>
      </c>
      <c r="O52" s="53">
        <f t="shared" si="12"/>
        <v>641.1906124785346</v>
      </c>
      <c r="P52" s="50">
        <f t="shared" si="13"/>
        <v>455.1029252437703</v>
      </c>
      <c r="Q52" s="53">
        <f t="shared" si="14"/>
        <v>606.80390032502703</v>
      </c>
      <c r="R52" s="54">
        <f t="shared" si="15"/>
        <v>454.11891891891889</v>
      </c>
      <c r="S52" s="52">
        <f t="shared" si="16"/>
        <v>605.4918918918919</v>
      </c>
      <c r="T52" s="50">
        <f t="shared" si="17"/>
        <v>448.78205128205127</v>
      </c>
      <c r="U52" s="53">
        <f t="shared" si="18"/>
        <v>598.37606837606836</v>
      </c>
      <c r="V52" s="54">
        <f t="shared" si="19"/>
        <v>436.42597402597403</v>
      </c>
      <c r="W52" s="53">
        <f t="shared" si="20"/>
        <v>581.90129870129874</v>
      </c>
      <c r="X52" s="50">
        <f t="shared" si="21"/>
        <v>430.83076923076919</v>
      </c>
      <c r="Y52" s="53">
        <f t="shared" si="22"/>
        <v>574.44102564102559</v>
      </c>
      <c r="Z52" s="55">
        <f t="shared" si="23"/>
        <v>382.96068376068371</v>
      </c>
    </row>
    <row r="53" spans="1:26" s="2" customFormat="1" x14ac:dyDescent="0.35">
      <c r="A53" s="40">
        <v>47</v>
      </c>
      <c r="B53" s="41">
        <v>570800</v>
      </c>
      <c r="C53" s="49">
        <f t="shared" si="0"/>
        <v>47566.666666666664</v>
      </c>
      <c r="D53" s="50">
        <f t="shared" si="1"/>
        <v>2186.9731800766285</v>
      </c>
      <c r="E53" s="51">
        <f t="shared" si="2"/>
        <v>2162.121212121212</v>
      </c>
      <c r="F53" s="52">
        <f t="shared" si="3"/>
        <v>1988.8501742160279</v>
      </c>
      <c r="G53" s="52">
        <f t="shared" si="4"/>
        <v>1829.4871794871794</v>
      </c>
      <c r="H53" s="52">
        <f t="shared" si="5"/>
        <v>1823.6421725239616</v>
      </c>
      <c r="I53" s="50">
        <f t="shared" si="6"/>
        <v>292.71794871794873</v>
      </c>
      <c r="J53" s="51">
        <f t="shared" si="7"/>
        <v>304.91452991452991</v>
      </c>
      <c r="K53" s="51">
        <f t="shared" si="8"/>
        <v>308.54054054054052</v>
      </c>
      <c r="L53" s="51">
        <f t="shared" si="9"/>
        <v>309.20910075839652</v>
      </c>
      <c r="M53" s="53">
        <f t="shared" si="10"/>
        <v>326.73153978248428</v>
      </c>
      <c r="N53" s="50">
        <f t="shared" si="11"/>
        <v>490.2518603319977</v>
      </c>
      <c r="O53" s="53">
        <f t="shared" si="12"/>
        <v>653.66914710933031</v>
      </c>
      <c r="P53" s="50">
        <f t="shared" si="13"/>
        <v>463.9599133261105</v>
      </c>
      <c r="Q53" s="53">
        <f t="shared" si="14"/>
        <v>618.61321776814736</v>
      </c>
      <c r="R53" s="54">
        <f t="shared" si="15"/>
        <v>462.9567567567567</v>
      </c>
      <c r="S53" s="52">
        <f t="shared" si="16"/>
        <v>617.27567567567564</v>
      </c>
      <c r="T53" s="50">
        <f t="shared" si="17"/>
        <v>457.51602564102564</v>
      </c>
      <c r="U53" s="53">
        <f t="shared" si="18"/>
        <v>610.02136752136755</v>
      </c>
      <c r="V53" s="54">
        <f t="shared" si="19"/>
        <v>444.91948051948049</v>
      </c>
      <c r="W53" s="53">
        <f t="shared" si="20"/>
        <v>593.22597402597398</v>
      </c>
      <c r="X53" s="50">
        <f t="shared" si="21"/>
        <v>439.21538461538455</v>
      </c>
      <c r="Y53" s="53">
        <f t="shared" si="22"/>
        <v>585.62051282051277</v>
      </c>
      <c r="Z53" s="55">
        <f t="shared" si="23"/>
        <v>390.41367521367516</v>
      </c>
    </row>
    <row r="54" spans="1:26" s="2" customFormat="1" x14ac:dyDescent="0.35">
      <c r="A54" s="40">
        <v>48</v>
      </c>
      <c r="B54" s="41">
        <v>581800</v>
      </c>
      <c r="C54" s="49">
        <f t="shared" si="0"/>
        <v>48483.333333333336</v>
      </c>
      <c r="D54" s="50">
        <f t="shared" si="1"/>
        <v>2229.1187739463603</v>
      </c>
      <c r="E54" s="51">
        <f t="shared" si="2"/>
        <v>2203.787878787879</v>
      </c>
      <c r="F54" s="52">
        <f t="shared" si="3"/>
        <v>2027.1777003484322</v>
      </c>
      <c r="G54" s="52">
        <f t="shared" si="4"/>
        <v>1864.7435897435898</v>
      </c>
      <c r="H54" s="52">
        <f t="shared" si="5"/>
        <v>1858.7859424920127</v>
      </c>
      <c r="I54" s="50">
        <f t="shared" si="6"/>
        <v>298.35897435897436</v>
      </c>
      <c r="J54" s="51">
        <f t="shared" si="7"/>
        <v>310.79059829059827</v>
      </c>
      <c r="K54" s="51">
        <f t="shared" si="8"/>
        <v>314.48648648648651</v>
      </c>
      <c r="L54" s="51">
        <f t="shared" si="9"/>
        <v>315.16793066088843</v>
      </c>
      <c r="M54" s="53">
        <f t="shared" si="10"/>
        <v>333.02804808242701</v>
      </c>
      <c r="N54" s="50">
        <f t="shared" si="11"/>
        <v>499.69662278191186</v>
      </c>
      <c r="O54" s="53">
        <f t="shared" si="12"/>
        <v>666.26216370921577</v>
      </c>
      <c r="P54" s="50">
        <f t="shared" si="13"/>
        <v>472.89815817984834</v>
      </c>
      <c r="Q54" s="53">
        <f t="shared" si="14"/>
        <v>630.53087757313108</v>
      </c>
      <c r="R54" s="54">
        <f t="shared" si="15"/>
        <v>471.87567567567567</v>
      </c>
      <c r="S54" s="52">
        <f t="shared" si="16"/>
        <v>629.16756756756752</v>
      </c>
      <c r="T54" s="50">
        <f t="shared" si="17"/>
        <v>466.33012820512818</v>
      </c>
      <c r="U54" s="53">
        <f t="shared" si="18"/>
        <v>621.77350427350427</v>
      </c>
      <c r="V54" s="54">
        <f t="shared" si="19"/>
        <v>453.4909090909091</v>
      </c>
      <c r="W54" s="53">
        <f t="shared" si="20"/>
        <v>604.65454545454543</v>
      </c>
      <c r="X54" s="50">
        <f t="shared" si="21"/>
        <v>447.67692307692312</v>
      </c>
      <c r="Y54" s="53">
        <f t="shared" si="22"/>
        <v>596.90256410256416</v>
      </c>
      <c r="Z54" s="55">
        <f t="shared" si="23"/>
        <v>397.93504273504277</v>
      </c>
    </row>
    <row r="55" spans="1:26" s="2" customFormat="1" x14ac:dyDescent="0.35">
      <c r="A55" s="40">
        <v>49</v>
      </c>
      <c r="B55" s="41">
        <v>592400</v>
      </c>
      <c r="C55" s="49">
        <f t="shared" si="0"/>
        <v>49366.666666666664</v>
      </c>
      <c r="D55" s="50">
        <f t="shared" si="1"/>
        <v>2269.7318007662834</v>
      </c>
      <c r="E55" s="51">
        <f t="shared" si="2"/>
        <v>2243.939393939394</v>
      </c>
      <c r="F55" s="52">
        <f t="shared" si="3"/>
        <v>2064.1114982578397</v>
      </c>
      <c r="G55" s="52">
        <f t="shared" si="4"/>
        <v>1898.7179487179487</v>
      </c>
      <c r="H55" s="52">
        <f t="shared" si="5"/>
        <v>1892.6517571884983</v>
      </c>
      <c r="I55" s="50">
        <f t="shared" si="6"/>
        <v>303.79487179487177</v>
      </c>
      <c r="J55" s="51">
        <f t="shared" si="7"/>
        <v>316.45299145299145</v>
      </c>
      <c r="K55" s="51">
        <f t="shared" si="8"/>
        <v>320.2162162162162</v>
      </c>
      <c r="L55" s="51">
        <f t="shared" si="9"/>
        <v>320.9100758396533</v>
      </c>
      <c r="M55" s="53">
        <f t="shared" si="10"/>
        <v>339.09559244419006</v>
      </c>
      <c r="N55" s="50">
        <f t="shared" si="11"/>
        <v>508.79793932455641</v>
      </c>
      <c r="O55" s="53">
        <f t="shared" si="12"/>
        <v>678.39725243274188</v>
      </c>
      <c r="P55" s="50">
        <f t="shared" si="13"/>
        <v>481.5113759479957</v>
      </c>
      <c r="Q55" s="53">
        <f t="shared" si="14"/>
        <v>642.01516793066094</v>
      </c>
      <c r="R55" s="54">
        <f t="shared" si="15"/>
        <v>480.47027027027025</v>
      </c>
      <c r="S55" s="52">
        <f t="shared" si="16"/>
        <v>640.627027027027</v>
      </c>
      <c r="T55" s="50">
        <f t="shared" si="17"/>
        <v>474.82371794871801</v>
      </c>
      <c r="U55" s="53">
        <f t="shared" si="18"/>
        <v>633.09829059829065</v>
      </c>
      <c r="V55" s="54">
        <f t="shared" si="19"/>
        <v>461.75064935064938</v>
      </c>
      <c r="W55" s="53">
        <f t="shared" si="20"/>
        <v>615.66753246753251</v>
      </c>
      <c r="X55" s="50">
        <f t="shared" si="21"/>
        <v>455.83076923076919</v>
      </c>
      <c r="Y55" s="53">
        <f t="shared" si="22"/>
        <v>607.77435897435896</v>
      </c>
      <c r="Z55" s="55">
        <f t="shared" si="23"/>
        <v>405.18290598290599</v>
      </c>
    </row>
    <row r="56" spans="1:26" s="2" customFormat="1" x14ac:dyDescent="0.35">
      <c r="A56" s="40">
        <v>50</v>
      </c>
      <c r="B56" s="41">
        <v>603600</v>
      </c>
      <c r="C56" s="49">
        <f t="shared" si="0"/>
        <v>50300</v>
      </c>
      <c r="D56" s="50">
        <f t="shared" si="1"/>
        <v>2312.6436781609195</v>
      </c>
      <c r="E56" s="51">
        <f t="shared" si="2"/>
        <v>2286.3636363636365</v>
      </c>
      <c r="F56" s="52">
        <f t="shared" si="3"/>
        <v>2103.1358885017421</v>
      </c>
      <c r="G56" s="52">
        <f t="shared" si="4"/>
        <v>1934.6153846153845</v>
      </c>
      <c r="H56" s="52">
        <f t="shared" si="5"/>
        <v>1928.4345047923323</v>
      </c>
      <c r="I56" s="50">
        <f t="shared" si="6"/>
        <v>309.53846153846155</v>
      </c>
      <c r="J56" s="51">
        <f t="shared" si="7"/>
        <v>322.43589743589746</v>
      </c>
      <c r="K56" s="51">
        <f t="shared" si="8"/>
        <v>326.27027027027026</v>
      </c>
      <c r="L56" s="51">
        <f t="shared" si="9"/>
        <v>326.97724810400865</v>
      </c>
      <c r="M56" s="53">
        <f t="shared" si="10"/>
        <v>345.50658271322266</v>
      </c>
      <c r="N56" s="50">
        <f t="shared" si="11"/>
        <v>518.41442472810536</v>
      </c>
      <c r="O56" s="53">
        <f t="shared" si="12"/>
        <v>691.21923297080707</v>
      </c>
      <c r="P56" s="50">
        <f t="shared" si="13"/>
        <v>490.61213434452873</v>
      </c>
      <c r="Q56" s="53">
        <f t="shared" si="14"/>
        <v>654.14951245937164</v>
      </c>
      <c r="R56" s="54">
        <f t="shared" si="15"/>
        <v>489.55135135135134</v>
      </c>
      <c r="S56" s="52">
        <f t="shared" si="16"/>
        <v>652.73513513513512</v>
      </c>
      <c r="T56" s="50">
        <f t="shared" si="17"/>
        <v>483.79807692307691</v>
      </c>
      <c r="U56" s="53">
        <f t="shared" si="18"/>
        <v>645.06410256410254</v>
      </c>
      <c r="V56" s="54">
        <f t="shared" si="19"/>
        <v>470.47792207792213</v>
      </c>
      <c r="W56" s="53">
        <f t="shared" si="20"/>
        <v>627.30389610389614</v>
      </c>
      <c r="X56" s="50">
        <f t="shared" si="21"/>
        <v>464.44615384615383</v>
      </c>
      <c r="Y56" s="53">
        <f t="shared" si="22"/>
        <v>619.26153846153841</v>
      </c>
      <c r="Z56" s="55">
        <f t="shared" si="23"/>
        <v>412.84102564102562</v>
      </c>
    </row>
    <row r="57" spans="1:26" s="2" customFormat="1" x14ac:dyDescent="0.35">
      <c r="A57" s="40">
        <v>51</v>
      </c>
      <c r="B57" s="41">
        <v>614600</v>
      </c>
      <c r="C57" s="49">
        <f t="shared" si="0"/>
        <v>51216.666666666664</v>
      </c>
      <c r="D57" s="50">
        <f t="shared" si="1"/>
        <v>2354.7892720306513</v>
      </c>
      <c r="E57" s="51">
        <f t="shared" si="2"/>
        <v>2328.030303030303</v>
      </c>
      <c r="F57" s="52">
        <f t="shared" si="3"/>
        <v>2141.4634146341464</v>
      </c>
      <c r="G57" s="52">
        <f t="shared" si="4"/>
        <v>1969.8717948717949</v>
      </c>
      <c r="H57" s="52">
        <f t="shared" si="5"/>
        <v>1963.5782747603835</v>
      </c>
      <c r="I57" s="50">
        <f t="shared" si="6"/>
        <v>315.17948717948718</v>
      </c>
      <c r="J57" s="51">
        <f t="shared" si="7"/>
        <v>328.31196581196582</v>
      </c>
      <c r="K57" s="51">
        <f t="shared" si="8"/>
        <v>332.2162162162162</v>
      </c>
      <c r="L57" s="51">
        <f t="shared" si="9"/>
        <v>332.93607800650057</v>
      </c>
      <c r="M57" s="53">
        <f t="shared" si="10"/>
        <v>351.80309101316544</v>
      </c>
      <c r="N57" s="50">
        <f t="shared" si="11"/>
        <v>527.85918717801951</v>
      </c>
      <c r="O57" s="53">
        <f t="shared" si="12"/>
        <v>703.81224957069264</v>
      </c>
      <c r="P57" s="50">
        <f t="shared" si="13"/>
        <v>499.55037919826651</v>
      </c>
      <c r="Q57" s="53">
        <f t="shared" si="14"/>
        <v>666.06717226435535</v>
      </c>
      <c r="R57" s="54">
        <f t="shared" si="15"/>
        <v>498.47027027027025</v>
      </c>
      <c r="S57" s="52">
        <f t="shared" si="16"/>
        <v>664.627027027027</v>
      </c>
      <c r="T57" s="50">
        <f t="shared" si="17"/>
        <v>492.61217948717945</v>
      </c>
      <c r="U57" s="53">
        <f t="shared" si="18"/>
        <v>656.81623931623926</v>
      </c>
      <c r="V57" s="54">
        <f t="shared" si="19"/>
        <v>479.04935064935069</v>
      </c>
      <c r="W57" s="53">
        <f t="shared" si="20"/>
        <v>638.73246753246758</v>
      </c>
      <c r="X57" s="50">
        <f t="shared" si="21"/>
        <v>472.90769230769234</v>
      </c>
      <c r="Y57" s="53">
        <f t="shared" si="22"/>
        <v>630.54358974358979</v>
      </c>
      <c r="Z57" s="55">
        <f t="shared" si="23"/>
        <v>420.36239316239318</v>
      </c>
    </row>
    <row r="58" spans="1:26" s="2" customFormat="1" x14ac:dyDescent="0.35">
      <c r="A58" s="40">
        <v>52</v>
      </c>
      <c r="B58" s="41">
        <v>625500</v>
      </c>
      <c r="C58" s="49">
        <f>B58/12</f>
        <v>52125</v>
      </c>
      <c r="D58" s="50">
        <f t="shared" si="1"/>
        <v>2396.5517241379312</v>
      </c>
      <c r="E58" s="51">
        <f t="shared" si="2"/>
        <v>2369.318181818182</v>
      </c>
      <c r="F58" s="52">
        <f t="shared" si="3"/>
        <v>2179.4425087108016</v>
      </c>
      <c r="G58" s="52">
        <f t="shared" si="4"/>
        <v>2004.8076923076924</v>
      </c>
      <c r="H58" s="52">
        <f t="shared" si="5"/>
        <v>1998.4025559105432</v>
      </c>
      <c r="I58" s="50">
        <f t="shared" si="6"/>
        <v>320.76923076923077</v>
      </c>
      <c r="J58" s="51">
        <f t="shared" si="7"/>
        <v>334.13461538461536</v>
      </c>
      <c r="K58" s="51">
        <f t="shared" si="8"/>
        <v>338.10810810810813</v>
      </c>
      <c r="L58" s="51">
        <f t="shared" si="9"/>
        <v>338.84073672806068</v>
      </c>
      <c r="M58" s="53">
        <f t="shared" si="10"/>
        <v>358.04235832856324</v>
      </c>
      <c r="N58" s="50">
        <f t="shared" si="11"/>
        <v>537.21808815111615</v>
      </c>
      <c r="O58" s="53">
        <f t="shared" si="12"/>
        <v>716.29078420148824</v>
      </c>
      <c r="P58" s="50">
        <f t="shared" si="13"/>
        <v>508.40736728060665</v>
      </c>
      <c r="Q58" s="53">
        <f t="shared" si="14"/>
        <v>677.87648970747557</v>
      </c>
      <c r="R58" s="54">
        <f t="shared" si="15"/>
        <v>507.30810810810817</v>
      </c>
      <c r="S58" s="52">
        <f t="shared" si="16"/>
        <v>676.41081081081086</v>
      </c>
      <c r="T58" s="50">
        <f t="shared" si="17"/>
        <v>501.34615384615381</v>
      </c>
      <c r="U58" s="53">
        <f t="shared" si="18"/>
        <v>668.46153846153845</v>
      </c>
      <c r="V58" s="54">
        <f t="shared" si="19"/>
        <v>487.54285714285709</v>
      </c>
      <c r="W58" s="53">
        <f t="shared" si="20"/>
        <v>650.05714285714282</v>
      </c>
      <c r="X58" s="50">
        <f t="shared" si="21"/>
        <v>481.29230769230776</v>
      </c>
      <c r="Y58" s="53">
        <f t="shared" si="22"/>
        <v>641.72307692307697</v>
      </c>
      <c r="Z58" s="55">
        <f t="shared" si="23"/>
        <v>427.81538461538463</v>
      </c>
    </row>
    <row r="59" spans="1:26" s="2" customFormat="1" x14ac:dyDescent="0.35">
      <c r="A59" s="40">
        <v>53</v>
      </c>
      <c r="B59" s="41">
        <v>637700</v>
      </c>
      <c r="C59" s="49">
        <f t="shared" si="0"/>
        <v>53141.666666666664</v>
      </c>
      <c r="D59" s="50">
        <f t="shared" si="1"/>
        <v>2443.2950191570881</v>
      </c>
      <c r="E59" s="51">
        <f t="shared" si="2"/>
        <v>2415.530303030303</v>
      </c>
      <c r="F59" s="52">
        <f t="shared" si="3"/>
        <v>2221.9512195121952</v>
      </c>
      <c r="G59" s="52">
        <f t="shared" si="4"/>
        <v>2043.9102564102564</v>
      </c>
      <c r="H59" s="52">
        <f t="shared" si="5"/>
        <v>2037.3801916932907</v>
      </c>
      <c r="I59" s="50">
        <f t="shared" si="6"/>
        <v>327.02564102564105</v>
      </c>
      <c r="J59" s="51">
        <f t="shared" si="7"/>
        <v>340.65170940170941</v>
      </c>
      <c r="K59" s="51">
        <f t="shared" si="8"/>
        <v>344.70270270270271</v>
      </c>
      <c r="L59" s="51">
        <f t="shared" si="9"/>
        <v>345.44962080173349</v>
      </c>
      <c r="M59" s="53">
        <f t="shared" si="10"/>
        <v>365.02575844304522</v>
      </c>
      <c r="N59" s="50">
        <f t="shared" si="11"/>
        <v>547.69318832283921</v>
      </c>
      <c r="O59" s="53">
        <f t="shared" si="12"/>
        <v>730.2575844304522</v>
      </c>
      <c r="P59" s="50">
        <f t="shared" si="13"/>
        <v>518.32069339111592</v>
      </c>
      <c r="Q59" s="53">
        <f t="shared" si="14"/>
        <v>691.09425785482119</v>
      </c>
      <c r="R59" s="54">
        <f t="shared" si="15"/>
        <v>517.20000000000005</v>
      </c>
      <c r="S59" s="52">
        <f t="shared" si="16"/>
        <v>689.6</v>
      </c>
      <c r="T59" s="50">
        <f t="shared" si="17"/>
        <v>511.1217948717948</v>
      </c>
      <c r="U59" s="53">
        <f t="shared" si="18"/>
        <v>681.49572649572644</v>
      </c>
      <c r="V59" s="54">
        <f t="shared" si="19"/>
        <v>497.04935064935069</v>
      </c>
      <c r="W59" s="53">
        <f t="shared" si="20"/>
        <v>662.73246753246758</v>
      </c>
      <c r="X59" s="50">
        <f t="shared" si="21"/>
        <v>490.67692307692306</v>
      </c>
      <c r="Y59" s="53">
        <f t="shared" si="22"/>
        <v>654.23589743589741</v>
      </c>
      <c r="Z59" s="55">
        <f t="shared" si="23"/>
        <v>436.15726495726494</v>
      </c>
    </row>
    <row r="60" spans="1:26" s="57" customFormat="1" ht="13" x14ac:dyDescent="0.3">
      <c r="A60" s="40">
        <v>54</v>
      </c>
      <c r="B60" s="41">
        <v>650100</v>
      </c>
      <c r="C60" s="42">
        <f t="shared" si="0"/>
        <v>54175</v>
      </c>
      <c r="D60" s="43">
        <f t="shared" si="1"/>
        <v>2490.8045977011493</v>
      </c>
      <c r="E60" s="44">
        <f t="shared" si="2"/>
        <v>2462.5</v>
      </c>
      <c r="F60" s="45">
        <f t="shared" si="3"/>
        <v>2265.1567944250869</v>
      </c>
      <c r="G60" s="45">
        <f t="shared" si="4"/>
        <v>2083.6538461538462</v>
      </c>
      <c r="H60" s="45">
        <f t="shared" si="5"/>
        <v>2076.9968051118212</v>
      </c>
      <c r="I60" s="43">
        <f t="shared" si="6"/>
        <v>333.38461538461536</v>
      </c>
      <c r="J60" s="44">
        <f t="shared" si="7"/>
        <v>347.27564102564105</v>
      </c>
      <c r="K60" s="44">
        <f t="shared" si="8"/>
        <v>351.40540540540542</v>
      </c>
      <c r="L60" s="44">
        <f t="shared" si="9"/>
        <v>352.16684723726979</v>
      </c>
      <c r="M60" s="46">
        <f t="shared" si="10"/>
        <v>372.12364052661707</v>
      </c>
      <c r="N60" s="43">
        <f t="shared" si="11"/>
        <v>558.34001144819695</v>
      </c>
      <c r="O60" s="46">
        <f t="shared" si="12"/>
        <v>744.45334859759589</v>
      </c>
      <c r="P60" s="43">
        <f t="shared" si="13"/>
        <v>528.39653304442038</v>
      </c>
      <c r="Q60" s="46">
        <f t="shared" si="14"/>
        <v>704.5287107258938</v>
      </c>
      <c r="R60" s="47">
        <f t="shared" si="15"/>
        <v>527.25405405405411</v>
      </c>
      <c r="S60" s="45">
        <f t="shared" si="16"/>
        <v>703.00540540540544</v>
      </c>
      <c r="T60" s="43">
        <f t="shared" si="17"/>
        <v>521.05769230769226</v>
      </c>
      <c r="U60" s="46">
        <f t="shared" si="18"/>
        <v>694.74358974358972</v>
      </c>
      <c r="V60" s="47">
        <f t="shared" si="19"/>
        <v>506.71168831168831</v>
      </c>
      <c r="W60" s="46">
        <f t="shared" si="20"/>
        <v>675.61558441558441</v>
      </c>
      <c r="X60" s="43">
        <f t="shared" si="21"/>
        <v>500.21538461538461</v>
      </c>
      <c r="Y60" s="46">
        <f t="shared" si="22"/>
        <v>666.95384615384614</v>
      </c>
      <c r="Z60" s="48">
        <f t="shared" si="23"/>
        <v>444.63589743589745</v>
      </c>
    </row>
    <row r="61" spans="1:26" s="2" customFormat="1" x14ac:dyDescent="0.35">
      <c r="A61" s="40">
        <v>55</v>
      </c>
      <c r="B61" s="41">
        <v>665200</v>
      </c>
      <c r="C61" s="49">
        <f t="shared" si="0"/>
        <v>55433.333333333336</v>
      </c>
      <c r="D61" s="50">
        <f t="shared" si="1"/>
        <v>2548.6590038314175</v>
      </c>
      <c r="E61" s="51">
        <f t="shared" si="2"/>
        <v>2519.6969696969695</v>
      </c>
      <c r="F61" s="52">
        <f t="shared" si="3"/>
        <v>2317.7700348432054</v>
      </c>
      <c r="G61" s="52">
        <f t="shared" si="4"/>
        <v>2132.0512820512822</v>
      </c>
      <c r="H61" s="52">
        <f t="shared" si="5"/>
        <v>2125.2396166134185</v>
      </c>
      <c r="I61" s="50">
        <f t="shared" si="6"/>
        <v>341.12820512820514</v>
      </c>
      <c r="J61" s="51">
        <f t="shared" si="7"/>
        <v>355.34188034188037</v>
      </c>
      <c r="K61" s="51">
        <f t="shared" si="8"/>
        <v>359.56756756756755</v>
      </c>
      <c r="L61" s="51">
        <f t="shared" si="9"/>
        <v>360.34669555796319</v>
      </c>
      <c r="M61" s="53">
        <f t="shared" si="10"/>
        <v>380.7670291929021</v>
      </c>
      <c r="N61" s="50">
        <f t="shared" si="11"/>
        <v>571.30509444762447</v>
      </c>
      <c r="O61" s="53">
        <f t="shared" si="12"/>
        <v>761.74012593016596</v>
      </c>
      <c r="P61" s="50">
        <f t="shared" si="13"/>
        <v>540.66630552546042</v>
      </c>
      <c r="Q61" s="53">
        <f t="shared" si="14"/>
        <v>720.88840736728059</v>
      </c>
      <c r="R61" s="54">
        <f t="shared" si="15"/>
        <v>539.49729729729734</v>
      </c>
      <c r="S61" s="52">
        <f t="shared" si="16"/>
        <v>719.32972972972971</v>
      </c>
      <c r="T61" s="50">
        <f t="shared" si="17"/>
        <v>533.15705128205127</v>
      </c>
      <c r="U61" s="53">
        <f t="shared" si="18"/>
        <v>710.87606837606836</v>
      </c>
      <c r="V61" s="54">
        <f t="shared" si="19"/>
        <v>518.47792207792213</v>
      </c>
      <c r="W61" s="53">
        <f t="shared" si="20"/>
        <v>691.30389610389614</v>
      </c>
      <c r="X61" s="50">
        <f t="shared" si="21"/>
        <v>511.83076923076919</v>
      </c>
      <c r="Y61" s="53">
        <f t="shared" si="22"/>
        <v>682.44102564102559</v>
      </c>
      <c r="Z61" s="55">
        <f t="shared" si="23"/>
        <v>454.96068376068371</v>
      </c>
    </row>
    <row r="62" spans="1:26" s="2" customFormat="1" x14ac:dyDescent="0.35">
      <c r="A62" s="40">
        <v>56</v>
      </c>
      <c r="B62" s="41">
        <v>680300</v>
      </c>
      <c r="C62" s="49">
        <f t="shared" si="0"/>
        <v>56691.666666666664</v>
      </c>
      <c r="D62" s="50">
        <f t="shared" si="1"/>
        <v>2606.5134099616857</v>
      </c>
      <c r="E62" s="51">
        <f t="shared" si="2"/>
        <v>2576.8939393939395</v>
      </c>
      <c r="F62" s="52">
        <f t="shared" si="3"/>
        <v>2370.3832752613239</v>
      </c>
      <c r="G62" s="52">
        <f t="shared" si="4"/>
        <v>2180.4487179487178</v>
      </c>
      <c r="H62" s="52">
        <f t="shared" si="5"/>
        <v>2173.4824281150159</v>
      </c>
      <c r="I62" s="50">
        <f t="shared" si="6"/>
        <v>348.87179487179486</v>
      </c>
      <c r="J62" s="51">
        <f t="shared" si="7"/>
        <v>363.40811965811963</v>
      </c>
      <c r="K62" s="51">
        <f t="shared" si="8"/>
        <v>367.72972972972974</v>
      </c>
      <c r="L62" s="51">
        <f t="shared" si="9"/>
        <v>368.52654387865658</v>
      </c>
      <c r="M62" s="53">
        <f t="shared" si="10"/>
        <v>389.41041785918719</v>
      </c>
      <c r="N62" s="50">
        <f t="shared" si="11"/>
        <v>584.27017744705211</v>
      </c>
      <c r="O62" s="53">
        <f t="shared" si="12"/>
        <v>779.02690326273614</v>
      </c>
      <c r="P62" s="50">
        <f t="shared" si="13"/>
        <v>552.93607800650057</v>
      </c>
      <c r="Q62" s="53">
        <f t="shared" si="14"/>
        <v>737.24810400866738</v>
      </c>
      <c r="R62" s="54">
        <f t="shared" si="15"/>
        <v>551.74054054054056</v>
      </c>
      <c r="S62" s="52">
        <f t="shared" si="16"/>
        <v>735.65405405405409</v>
      </c>
      <c r="T62" s="50">
        <f t="shared" si="17"/>
        <v>545.25641025641028</v>
      </c>
      <c r="U62" s="53">
        <f t="shared" si="18"/>
        <v>727.008547008547</v>
      </c>
      <c r="V62" s="54">
        <f t="shared" si="19"/>
        <v>530.24415584415578</v>
      </c>
      <c r="W62" s="53">
        <f t="shared" si="20"/>
        <v>706.99220779220775</v>
      </c>
      <c r="X62" s="50">
        <f t="shared" si="21"/>
        <v>523.44615384615383</v>
      </c>
      <c r="Y62" s="53">
        <f t="shared" si="22"/>
        <v>697.92820512820515</v>
      </c>
      <c r="Z62" s="55">
        <f t="shared" si="23"/>
        <v>465.28547008547008</v>
      </c>
    </row>
    <row r="63" spans="1:26" s="2" customFormat="1" x14ac:dyDescent="0.35">
      <c r="A63" s="40">
        <v>57</v>
      </c>
      <c r="B63" s="41">
        <v>693200</v>
      </c>
      <c r="C63" s="49">
        <f t="shared" si="0"/>
        <v>57766.666666666664</v>
      </c>
      <c r="D63" s="50">
        <f t="shared" si="1"/>
        <v>2655.9386973180076</v>
      </c>
      <c r="E63" s="51">
        <f t="shared" si="2"/>
        <v>2625.757575757576</v>
      </c>
      <c r="F63" s="52">
        <f t="shared" si="3"/>
        <v>2415.3310104529619</v>
      </c>
      <c r="G63" s="52">
        <f t="shared" si="4"/>
        <v>2221.7948717948716</v>
      </c>
      <c r="H63" s="52">
        <f t="shared" si="5"/>
        <v>2214.6964856230034</v>
      </c>
      <c r="I63" s="50">
        <f t="shared" si="6"/>
        <v>355.4871794871795</v>
      </c>
      <c r="J63" s="51">
        <f t="shared" si="7"/>
        <v>370.29914529914532</v>
      </c>
      <c r="K63" s="51">
        <f t="shared" si="8"/>
        <v>374.70270270270271</v>
      </c>
      <c r="L63" s="51">
        <f t="shared" si="9"/>
        <v>375.51462621885156</v>
      </c>
      <c r="M63" s="53">
        <f t="shared" si="10"/>
        <v>396.7945048654837</v>
      </c>
      <c r="N63" s="50">
        <f t="shared" si="11"/>
        <v>595.34630795649684</v>
      </c>
      <c r="O63" s="53">
        <f t="shared" si="12"/>
        <v>793.79507727532916</v>
      </c>
      <c r="P63" s="50">
        <f t="shared" si="13"/>
        <v>563.41820151679303</v>
      </c>
      <c r="Q63" s="53">
        <f t="shared" si="14"/>
        <v>751.22426868905745</v>
      </c>
      <c r="R63" s="54">
        <f t="shared" si="15"/>
        <v>562.20000000000005</v>
      </c>
      <c r="S63" s="52">
        <f t="shared" si="16"/>
        <v>749.6</v>
      </c>
      <c r="T63" s="50">
        <f t="shared" si="17"/>
        <v>555.59294871794873</v>
      </c>
      <c r="U63" s="53">
        <f t="shared" si="18"/>
        <v>740.79059829059827</v>
      </c>
      <c r="V63" s="54">
        <f>($B63+180)/1925*1.5</f>
        <v>540.29610389610389</v>
      </c>
      <c r="W63" s="53">
        <f>($B63+180)/1925*2</f>
        <v>720.39480519480514</v>
      </c>
      <c r="X63" s="50">
        <f t="shared" si="21"/>
        <v>533.36923076923074</v>
      </c>
      <c r="Y63" s="53">
        <f t="shared" si="22"/>
        <v>711.15897435897432</v>
      </c>
      <c r="Z63" s="55">
        <f t="shared" si="23"/>
        <v>474.1059829059829</v>
      </c>
    </row>
    <row r="64" spans="1:26" s="2" customFormat="1" x14ac:dyDescent="0.35">
      <c r="A64" s="40">
        <v>58</v>
      </c>
      <c r="B64" s="41">
        <v>706900</v>
      </c>
      <c r="C64" s="49">
        <f t="shared" si="0"/>
        <v>58908.333333333336</v>
      </c>
      <c r="D64" s="50">
        <f t="shared" si="1"/>
        <v>2708.4291187739464</v>
      </c>
      <c r="E64" s="51">
        <f t="shared" si="2"/>
        <v>2677.651515151515</v>
      </c>
      <c r="F64" s="52">
        <f t="shared" si="3"/>
        <v>2463.0662020905925</v>
      </c>
      <c r="G64" s="52">
        <f t="shared" si="4"/>
        <v>2265.7051282051284</v>
      </c>
      <c r="H64" s="52">
        <f t="shared" si="5"/>
        <v>2258.4664536741216</v>
      </c>
      <c r="I64" s="50">
        <f t="shared" si="6"/>
        <v>362.5128205128205</v>
      </c>
      <c r="J64" s="51">
        <f t="shared" si="7"/>
        <v>377.61752136752136</v>
      </c>
      <c r="K64" s="51">
        <f t="shared" si="8"/>
        <v>382.10810810810813</v>
      </c>
      <c r="L64" s="51">
        <f t="shared" si="9"/>
        <v>382.93607800650057</v>
      </c>
      <c r="M64" s="53">
        <f t="shared" si="10"/>
        <v>404.63651974813968</v>
      </c>
      <c r="N64" s="50">
        <f t="shared" si="11"/>
        <v>607.10933028048089</v>
      </c>
      <c r="O64" s="53">
        <f t="shared" si="12"/>
        <v>809.47910704064111</v>
      </c>
      <c r="P64" s="50">
        <f t="shared" si="13"/>
        <v>574.55037919826646</v>
      </c>
      <c r="Q64" s="53">
        <f t="shared" si="14"/>
        <v>766.06717226435535</v>
      </c>
      <c r="R64" s="54">
        <f t="shared" si="15"/>
        <v>573.30810810810817</v>
      </c>
      <c r="S64" s="52">
        <f t="shared" si="16"/>
        <v>764.41081081081086</v>
      </c>
      <c r="T64" s="50">
        <f t="shared" si="17"/>
        <v>566.57051282051282</v>
      </c>
      <c r="U64" s="53">
        <f t="shared" si="18"/>
        <v>755.42735042735046</v>
      </c>
      <c r="V64" s="54">
        <f t="shared" si="19"/>
        <v>550.97142857142853</v>
      </c>
      <c r="W64" s="53">
        <f t="shared" si="20"/>
        <v>734.62857142857138</v>
      </c>
      <c r="X64" s="50">
        <f t="shared" si="21"/>
        <v>543.90769230769229</v>
      </c>
      <c r="Y64" s="53">
        <f t="shared" si="22"/>
        <v>725.21025641025642</v>
      </c>
      <c r="Z64" s="55">
        <f t="shared" si="23"/>
        <v>483.47350427350426</v>
      </c>
    </row>
    <row r="65" spans="1:26" s="2" customFormat="1" x14ac:dyDescent="0.35">
      <c r="A65" s="40">
        <v>59</v>
      </c>
      <c r="B65" s="41">
        <v>720700</v>
      </c>
      <c r="C65" s="49">
        <f t="shared" si="0"/>
        <v>60058.333333333336</v>
      </c>
      <c r="D65" s="50">
        <f t="shared" si="1"/>
        <v>2761.3026819923371</v>
      </c>
      <c r="E65" s="51">
        <f t="shared" si="2"/>
        <v>2729.9242424242425</v>
      </c>
      <c r="F65" s="52">
        <f t="shared" si="3"/>
        <v>2511.1498257839721</v>
      </c>
      <c r="G65" s="52">
        <f t="shared" si="4"/>
        <v>2309.9358974358975</v>
      </c>
      <c r="H65" s="52">
        <f t="shared" si="5"/>
        <v>2302.5559105431312</v>
      </c>
      <c r="I65" s="50">
        <f t="shared" si="6"/>
        <v>369.58974358974359</v>
      </c>
      <c r="J65" s="51">
        <f t="shared" si="7"/>
        <v>384.98931623931622</v>
      </c>
      <c r="K65" s="51">
        <f t="shared" si="8"/>
        <v>389.56756756756755</v>
      </c>
      <c r="L65" s="51">
        <f t="shared" si="9"/>
        <v>390.41170097508126</v>
      </c>
      <c r="M65" s="53">
        <f t="shared" si="10"/>
        <v>412.53577561534058</v>
      </c>
      <c r="N65" s="50">
        <f t="shared" si="11"/>
        <v>618.95821408128222</v>
      </c>
      <c r="O65" s="53">
        <f t="shared" si="12"/>
        <v>825.27761877504292</v>
      </c>
      <c r="P65" s="50">
        <f t="shared" si="13"/>
        <v>585.76381365113753</v>
      </c>
      <c r="Q65" s="53">
        <f t="shared" si="14"/>
        <v>781.01841820151674</v>
      </c>
      <c r="R65" s="54">
        <f t="shared" si="15"/>
        <v>584.49729729729734</v>
      </c>
      <c r="S65" s="52">
        <f t="shared" si="16"/>
        <v>779.32972972972971</v>
      </c>
      <c r="T65" s="50">
        <f t="shared" si="17"/>
        <v>577.62820512820508</v>
      </c>
      <c r="U65" s="53">
        <f t="shared" si="18"/>
        <v>770.17094017094018</v>
      </c>
      <c r="V65" s="54">
        <f t="shared" si="19"/>
        <v>561.72467532467533</v>
      </c>
      <c r="W65" s="53">
        <f t="shared" si="20"/>
        <v>748.96623376623381</v>
      </c>
      <c r="X65" s="50">
        <f t="shared" si="21"/>
        <v>554.52307692307693</v>
      </c>
      <c r="Y65" s="53">
        <f t="shared" si="22"/>
        <v>739.36410256410261</v>
      </c>
      <c r="Z65" s="55">
        <f t="shared" si="23"/>
        <v>492.90940170940172</v>
      </c>
    </row>
    <row r="66" spans="1:26" s="2" customFormat="1" x14ac:dyDescent="0.35">
      <c r="A66" s="40">
        <v>60</v>
      </c>
      <c r="B66" s="41">
        <v>735400</v>
      </c>
      <c r="C66" s="49">
        <f t="shared" si="0"/>
        <v>61283.333333333336</v>
      </c>
      <c r="D66" s="50">
        <f t="shared" si="1"/>
        <v>2817.6245210727971</v>
      </c>
      <c r="E66" s="51">
        <f t="shared" si="2"/>
        <v>2785.6060606060605</v>
      </c>
      <c r="F66" s="52">
        <f t="shared" si="3"/>
        <v>2562.3693379790939</v>
      </c>
      <c r="G66" s="52">
        <f t="shared" si="4"/>
        <v>2357.0512820512822</v>
      </c>
      <c r="H66" s="52">
        <f t="shared" si="5"/>
        <v>2349.5207667731629</v>
      </c>
      <c r="I66" s="50">
        <f t="shared" si="6"/>
        <v>377.12820512820514</v>
      </c>
      <c r="J66" s="51">
        <f t="shared" si="7"/>
        <v>392.84188034188037</v>
      </c>
      <c r="K66" s="51">
        <f t="shared" si="8"/>
        <v>397.51351351351349</v>
      </c>
      <c r="L66" s="51">
        <f t="shared" si="9"/>
        <v>398.37486457204767</v>
      </c>
      <c r="M66" s="53">
        <f t="shared" si="10"/>
        <v>420.95020034344589</v>
      </c>
      <c r="N66" s="50">
        <f t="shared" si="11"/>
        <v>631.57985117344015</v>
      </c>
      <c r="O66" s="53">
        <f t="shared" si="12"/>
        <v>842.10646823125353</v>
      </c>
      <c r="P66" s="50">
        <f t="shared" si="13"/>
        <v>597.7085590465872</v>
      </c>
      <c r="Q66" s="53">
        <f t="shared" si="14"/>
        <v>796.94474539544967</v>
      </c>
      <c r="R66" s="54">
        <f t="shared" si="15"/>
        <v>596.41621621621618</v>
      </c>
      <c r="S66" s="52">
        <f t="shared" si="16"/>
        <v>795.22162162162158</v>
      </c>
      <c r="T66" s="50">
        <f t="shared" si="17"/>
        <v>589.40705128205127</v>
      </c>
      <c r="U66" s="53">
        <f t="shared" si="18"/>
        <v>785.87606837606836</v>
      </c>
      <c r="V66" s="54">
        <f t="shared" si="19"/>
        <v>573.17922077922083</v>
      </c>
      <c r="W66" s="53">
        <f t="shared" si="20"/>
        <v>764.23896103896107</v>
      </c>
      <c r="X66" s="50">
        <f t="shared" si="21"/>
        <v>565.83076923076919</v>
      </c>
      <c r="Y66" s="53">
        <f t="shared" si="22"/>
        <v>754.44102564102559</v>
      </c>
      <c r="Z66" s="55">
        <f t="shared" si="23"/>
        <v>502.96068376068371</v>
      </c>
    </row>
    <row r="67" spans="1:26" s="2" customFormat="1" x14ac:dyDescent="0.35">
      <c r="A67" s="40">
        <v>61</v>
      </c>
      <c r="B67" s="41">
        <v>749900</v>
      </c>
      <c r="C67" s="49">
        <f t="shared" si="0"/>
        <v>62491.666666666664</v>
      </c>
      <c r="D67" s="50">
        <f t="shared" si="1"/>
        <v>2873.1800766283527</v>
      </c>
      <c r="E67" s="51">
        <f t="shared" si="2"/>
        <v>2840.530303030303</v>
      </c>
      <c r="F67" s="52">
        <f t="shared" si="3"/>
        <v>2612.8919860627179</v>
      </c>
      <c r="G67" s="52">
        <f t="shared" si="4"/>
        <v>2403.5256410256411</v>
      </c>
      <c r="H67" s="52">
        <f t="shared" si="5"/>
        <v>2395.8466453674123</v>
      </c>
      <c r="I67" s="50">
        <f t="shared" si="6"/>
        <v>384.56410256410254</v>
      </c>
      <c r="J67" s="51">
        <f t="shared" si="7"/>
        <v>400.58760683760681</v>
      </c>
      <c r="K67" s="51">
        <f t="shared" si="8"/>
        <v>405.35135135135135</v>
      </c>
      <c r="L67" s="51">
        <f t="shared" si="9"/>
        <v>406.22968580715059</v>
      </c>
      <c r="M67" s="53">
        <f t="shared" si="10"/>
        <v>429.25014310246138</v>
      </c>
      <c r="N67" s="50">
        <f t="shared" si="11"/>
        <v>644.02976531196339</v>
      </c>
      <c r="O67" s="53">
        <f t="shared" si="12"/>
        <v>858.70635374928452</v>
      </c>
      <c r="P67" s="50">
        <f t="shared" si="13"/>
        <v>609.49079089924157</v>
      </c>
      <c r="Q67" s="53">
        <f t="shared" si="14"/>
        <v>812.65438786565551</v>
      </c>
      <c r="R67" s="54">
        <f t="shared" si="15"/>
        <v>608.17297297297296</v>
      </c>
      <c r="S67" s="52">
        <f t="shared" si="16"/>
        <v>810.89729729729731</v>
      </c>
      <c r="T67" s="50">
        <f t="shared" si="17"/>
        <v>601.02564102564099</v>
      </c>
      <c r="U67" s="53">
        <f t="shared" si="18"/>
        <v>801.36752136752136</v>
      </c>
      <c r="V67" s="54">
        <f t="shared" si="19"/>
        <v>584.47792207792213</v>
      </c>
      <c r="W67" s="53">
        <f t="shared" si="20"/>
        <v>779.30389610389614</v>
      </c>
      <c r="X67" s="50">
        <f t="shared" si="21"/>
        <v>576.98461538461538</v>
      </c>
      <c r="Y67" s="53">
        <f t="shared" si="22"/>
        <v>769.31282051282051</v>
      </c>
      <c r="Z67" s="55">
        <f t="shared" si="23"/>
        <v>512.87521367521367</v>
      </c>
    </row>
    <row r="68" spans="1:26" s="2" customFormat="1" x14ac:dyDescent="0.35">
      <c r="A68" s="40">
        <v>62</v>
      </c>
      <c r="B68" s="41">
        <v>765000</v>
      </c>
      <c r="C68" s="49">
        <f t="shared" si="0"/>
        <v>63750</v>
      </c>
      <c r="D68" s="50">
        <f t="shared" si="1"/>
        <v>2931.0344827586205</v>
      </c>
      <c r="E68" s="51">
        <f t="shared" si="2"/>
        <v>2897.7272727272725</v>
      </c>
      <c r="F68" s="52">
        <f t="shared" si="3"/>
        <v>2665.5052264808364</v>
      </c>
      <c r="G68" s="52">
        <f t="shared" si="4"/>
        <v>2451.9230769230771</v>
      </c>
      <c r="H68" s="52">
        <f t="shared" si="5"/>
        <v>2444.0894568690096</v>
      </c>
      <c r="I68" s="50">
        <f t="shared" si="6"/>
        <v>392.30769230769232</v>
      </c>
      <c r="J68" s="51">
        <f t="shared" si="7"/>
        <v>408.65384615384613</v>
      </c>
      <c r="K68" s="51">
        <f t="shared" si="8"/>
        <v>413.51351351351349</v>
      </c>
      <c r="L68" s="51">
        <f t="shared" si="9"/>
        <v>414.40953412784398</v>
      </c>
      <c r="M68" s="53">
        <f t="shared" si="10"/>
        <v>437.89353176874641</v>
      </c>
      <c r="N68" s="50">
        <f t="shared" si="11"/>
        <v>656.99484831139091</v>
      </c>
      <c r="O68" s="53">
        <f t="shared" si="12"/>
        <v>875.99313108185459</v>
      </c>
      <c r="P68" s="50">
        <f t="shared" si="13"/>
        <v>621.76056338028172</v>
      </c>
      <c r="Q68" s="53">
        <f t="shared" si="14"/>
        <v>829.0140845070423</v>
      </c>
      <c r="R68" s="54">
        <f t="shared" si="15"/>
        <v>620.41621621621618</v>
      </c>
      <c r="S68" s="52">
        <f t="shared" si="16"/>
        <v>827.22162162162158</v>
      </c>
      <c r="T68" s="50">
        <f t="shared" si="17"/>
        <v>613.125</v>
      </c>
      <c r="U68" s="53">
        <f t="shared" si="18"/>
        <v>817.5</v>
      </c>
      <c r="V68" s="54">
        <f t="shared" si="19"/>
        <v>596.24415584415578</v>
      </c>
      <c r="W68" s="53">
        <f t="shared" si="20"/>
        <v>794.99220779220775</v>
      </c>
      <c r="X68" s="50">
        <f t="shared" si="21"/>
        <v>588.59999999999991</v>
      </c>
      <c r="Y68" s="53">
        <f t="shared" si="22"/>
        <v>784.8</v>
      </c>
      <c r="Z68" s="55">
        <f t="shared" si="23"/>
        <v>523.19999999999993</v>
      </c>
    </row>
    <row r="69" spans="1:26" s="2" customFormat="1" x14ac:dyDescent="0.35">
      <c r="A69" s="40">
        <v>63</v>
      </c>
      <c r="B69" s="41">
        <v>780600</v>
      </c>
      <c r="C69" s="49">
        <f t="shared" si="0"/>
        <v>65050</v>
      </c>
      <c r="D69" s="50">
        <f t="shared" si="1"/>
        <v>2990.8045977011493</v>
      </c>
      <c r="E69" s="51">
        <f t="shared" si="2"/>
        <v>2956.818181818182</v>
      </c>
      <c r="F69" s="52">
        <f t="shared" si="3"/>
        <v>2719.8606271777003</v>
      </c>
      <c r="G69" s="52">
        <f t="shared" si="4"/>
        <v>2501.9230769230771</v>
      </c>
      <c r="H69" s="52">
        <f t="shared" si="5"/>
        <v>2493.9297124600639</v>
      </c>
      <c r="I69" s="50">
        <f t="shared" si="6"/>
        <v>400.30769230769232</v>
      </c>
      <c r="J69" s="51">
        <f t="shared" si="7"/>
        <v>416.9871794871795</v>
      </c>
      <c r="K69" s="51">
        <f t="shared" si="8"/>
        <v>421.94594594594594</v>
      </c>
      <c r="L69" s="51">
        <f t="shared" si="9"/>
        <v>422.86023835319611</v>
      </c>
      <c r="M69" s="53">
        <f t="shared" si="10"/>
        <v>446.82312535775617</v>
      </c>
      <c r="N69" s="50">
        <f t="shared" si="11"/>
        <v>670.38923869490554</v>
      </c>
      <c r="O69" s="53">
        <f t="shared" si="12"/>
        <v>893.8523182598741</v>
      </c>
      <c r="P69" s="50">
        <f t="shared" si="13"/>
        <v>634.43661971830988</v>
      </c>
      <c r="Q69" s="53">
        <f t="shared" si="14"/>
        <v>845.91549295774644</v>
      </c>
      <c r="R69" s="54">
        <f t="shared" si="15"/>
        <v>633.06486486486483</v>
      </c>
      <c r="S69" s="52">
        <f t="shared" si="16"/>
        <v>844.08648648648648</v>
      </c>
      <c r="T69" s="50">
        <f t="shared" si="17"/>
        <v>625.625</v>
      </c>
      <c r="U69" s="53">
        <f t="shared" si="18"/>
        <v>834.16666666666663</v>
      </c>
      <c r="V69" s="54">
        <f t="shared" si="19"/>
        <v>608.40000000000009</v>
      </c>
      <c r="W69" s="53">
        <f t="shared" si="20"/>
        <v>811.2</v>
      </c>
      <c r="X69" s="50">
        <f t="shared" si="21"/>
        <v>600.59999999999991</v>
      </c>
      <c r="Y69" s="53">
        <f t="shared" si="22"/>
        <v>800.8</v>
      </c>
      <c r="Z69" s="55">
        <f t="shared" si="23"/>
        <v>533.86666666666667</v>
      </c>
    </row>
    <row r="70" spans="1:26" s="2" customFormat="1" x14ac:dyDescent="0.35">
      <c r="A70" s="40">
        <v>64</v>
      </c>
      <c r="B70" s="41">
        <v>794900</v>
      </c>
      <c r="C70" s="49">
        <f t="shared" si="0"/>
        <v>66241.666666666672</v>
      </c>
      <c r="D70" s="50">
        <f t="shared" si="1"/>
        <v>3045.5938697318006</v>
      </c>
      <c r="E70" s="51">
        <f t="shared" si="2"/>
        <v>3010.9848484848485</v>
      </c>
      <c r="F70" s="52">
        <f t="shared" si="3"/>
        <v>2769.6864111498257</v>
      </c>
      <c r="G70" s="52">
        <f t="shared" si="4"/>
        <v>2547.7564102564102</v>
      </c>
      <c r="H70" s="52">
        <f t="shared" si="5"/>
        <v>2539.6166134185305</v>
      </c>
      <c r="I70" s="50">
        <f t="shared" si="6"/>
        <v>407.64102564102564</v>
      </c>
      <c r="J70" s="51">
        <f t="shared" si="7"/>
        <v>424.62606837606836</v>
      </c>
      <c r="K70" s="51">
        <f t="shared" si="8"/>
        <v>429.67567567567568</v>
      </c>
      <c r="L70" s="51">
        <f t="shared" si="9"/>
        <v>430.60671722643553</v>
      </c>
      <c r="M70" s="53">
        <f t="shared" si="10"/>
        <v>455.00858614768174</v>
      </c>
      <c r="N70" s="50">
        <f t="shared" si="11"/>
        <v>682.66742987979387</v>
      </c>
      <c r="O70" s="53">
        <f t="shared" si="12"/>
        <v>910.22323983972524</v>
      </c>
      <c r="P70" s="50">
        <f t="shared" si="13"/>
        <v>646.05633802816908</v>
      </c>
      <c r="Q70" s="53">
        <f t="shared" si="14"/>
        <v>861.4084507042254</v>
      </c>
      <c r="R70" s="54">
        <f t="shared" si="15"/>
        <v>644.65945945945941</v>
      </c>
      <c r="S70" s="52">
        <f t="shared" si="16"/>
        <v>859.54594594594596</v>
      </c>
      <c r="T70" s="50">
        <f t="shared" si="17"/>
        <v>637.08333333333337</v>
      </c>
      <c r="U70" s="53">
        <f t="shared" si="18"/>
        <v>849.44444444444446</v>
      </c>
      <c r="V70" s="54">
        <f t="shared" si="19"/>
        <v>619.54285714285709</v>
      </c>
      <c r="W70" s="53">
        <f t="shared" si="20"/>
        <v>826.05714285714282</v>
      </c>
      <c r="X70" s="50">
        <f t="shared" si="21"/>
        <v>611.6</v>
      </c>
      <c r="Y70" s="53">
        <f t="shared" si="22"/>
        <v>815.4666666666667</v>
      </c>
      <c r="Z70" s="55">
        <f t="shared" si="23"/>
        <v>543.6444444444445</v>
      </c>
    </row>
    <row r="71" spans="1:26" s="2" customFormat="1" x14ac:dyDescent="0.35">
      <c r="A71" s="40">
        <v>65</v>
      </c>
      <c r="B71" s="41">
        <v>810700</v>
      </c>
      <c r="C71" s="49">
        <f t="shared" si="0"/>
        <v>67558.333333333328</v>
      </c>
      <c r="D71" s="50">
        <f t="shared" si="1"/>
        <v>3106.1302681992338</v>
      </c>
      <c r="E71" s="51">
        <f t="shared" si="2"/>
        <v>3070.8333333333335</v>
      </c>
      <c r="F71" s="52">
        <f t="shared" si="3"/>
        <v>2824.7386759581882</v>
      </c>
      <c r="G71" s="52">
        <f t="shared" si="4"/>
        <v>2598.397435897436</v>
      </c>
      <c r="H71" s="52">
        <f t="shared" si="5"/>
        <v>2590.0958466453676</v>
      </c>
      <c r="I71" s="50">
        <f t="shared" si="6"/>
        <v>415.74358974358972</v>
      </c>
      <c r="J71" s="51">
        <f t="shared" si="7"/>
        <v>433.06623931623932</v>
      </c>
      <c r="K71" s="51">
        <f t="shared" si="8"/>
        <v>438.2162162162162</v>
      </c>
      <c r="L71" s="51">
        <f t="shared" si="9"/>
        <v>439.16576381365115</v>
      </c>
      <c r="M71" s="53">
        <f t="shared" si="10"/>
        <v>464.05266170578136</v>
      </c>
      <c r="N71" s="50">
        <f t="shared" si="11"/>
        <v>696.23354321694342</v>
      </c>
      <c r="O71" s="53">
        <f t="shared" si="12"/>
        <v>928.31139095592448</v>
      </c>
      <c r="P71" s="50">
        <f t="shared" si="13"/>
        <v>658.89490790899242</v>
      </c>
      <c r="Q71" s="53">
        <f t="shared" si="14"/>
        <v>878.52654387865653</v>
      </c>
      <c r="R71" s="54">
        <f>($B71+180)/1850*1.5</f>
        <v>657.47027027027025</v>
      </c>
      <c r="S71" s="52">
        <f t="shared" si="16"/>
        <v>876.627027027027</v>
      </c>
      <c r="T71" s="50">
        <f t="shared" si="17"/>
        <v>649.74358974358984</v>
      </c>
      <c r="U71" s="53">
        <f t="shared" si="18"/>
        <v>866.32478632478637</v>
      </c>
      <c r="V71" s="54">
        <f t="shared" si="19"/>
        <v>631.85454545454547</v>
      </c>
      <c r="W71" s="53">
        <f t="shared" si="20"/>
        <v>842.4727272727273</v>
      </c>
      <c r="X71" s="50">
        <f t="shared" si="21"/>
        <v>623.7538461538461</v>
      </c>
      <c r="Y71" s="53">
        <f t="shared" si="22"/>
        <v>831.67179487179487</v>
      </c>
      <c r="Z71" s="55">
        <f t="shared" si="23"/>
        <v>554.44786324786321</v>
      </c>
    </row>
    <row r="72" spans="1:26" s="2" customFormat="1" x14ac:dyDescent="0.35">
      <c r="A72" s="40">
        <v>66</v>
      </c>
      <c r="B72" s="41">
        <v>826900</v>
      </c>
      <c r="C72" s="49">
        <f t="shared" ref="C72:C86" si="24">B72/12</f>
        <v>68908.333333333328</v>
      </c>
      <c r="D72" s="50">
        <f t="shared" ref="D72:D86" si="25">B72/261</f>
        <v>3168.1992337164752</v>
      </c>
      <c r="E72" s="51">
        <f t="shared" ref="E72:E86" si="26">B72/264</f>
        <v>3132.1969696969695</v>
      </c>
      <c r="F72" s="52">
        <f t="shared" ref="F72:F86" si="27">B72/287</f>
        <v>2881.1846689895469</v>
      </c>
      <c r="G72" s="52">
        <f t="shared" ref="G72:G86" si="28">B72/312</f>
        <v>2650.3205128205127</v>
      </c>
      <c r="H72" s="52">
        <f t="shared" ref="H72:H86" si="29">B72/313</f>
        <v>2641.8530351437698</v>
      </c>
      <c r="I72" s="50">
        <f t="shared" ref="I72:I86" si="30">$B72/1950</f>
        <v>424.05128205128204</v>
      </c>
      <c r="J72" s="51">
        <f t="shared" ref="J72:J86" si="31">$B72/1872</f>
        <v>441.72008547008545</v>
      </c>
      <c r="K72" s="51">
        <f t="shared" ref="K72:K86" si="32">$B72/1850</f>
        <v>446.97297297297297</v>
      </c>
      <c r="L72" s="51">
        <f t="shared" ref="L72:L86" si="33">$B72/1846</f>
        <v>447.9414951245937</v>
      </c>
      <c r="M72" s="53">
        <f t="shared" ref="M72:M86" si="34">$B72/1747</f>
        <v>473.32570120206066</v>
      </c>
      <c r="N72" s="50">
        <f t="shared" ref="N72:N86" si="35">(B72+180)/1747*1.5</f>
        <v>710.14310246136233</v>
      </c>
      <c r="O72" s="53">
        <f t="shared" ref="O72:O86" si="36">(B72+180)/1747*2</f>
        <v>946.85746994848307</v>
      </c>
      <c r="P72" s="50">
        <f t="shared" ref="P72:P86" si="37">(B72+180)/1846*1.5</f>
        <v>672.05850487540624</v>
      </c>
      <c r="Q72" s="53">
        <f t="shared" ref="Q72:Q86" si="38">(B72+180)/1846*2</f>
        <v>896.07800650054173</v>
      </c>
      <c r="R72" s="54">
        <f t="shared" ref="R72:R86" si="39">($B72+180)/1850*1.5</f>
        <v>670.60540540540546</v>
      </c>
      <c r="S72" s="52">
        <f t="shared" ref="S72:S86" si="40">($B72+180)/1850*2</f>
        <v>894.14054054054054</v>
      </c>
      <c r="T72" s="50">
        <f t="shared" ref="T72:T86" si="41">(B72+180)/1872*1.5</f>
        <v>662.72435897435901</v>
      </c>
      <c r="U72" s="53">
        <f t="shared" ref="U72:U86" si="42">(B72+180)/1872*2</f>
        <v>883.63247863247864</v>
      </c>
      <c r="V72" s="54">
        <f t="shared" ref="V72:V86" si="43">($B72+180)/1925*1.5</f>
        <v>644.47792207792213</v>
      </c>
      <c r="W72" s="53">
        <f t="shared" ref="W72:W86" si="44">($B72+180)/1925*2</f>
        <v>859.30389610389614</v>
      </c>
      <c r="X72" s="50">
        <f t="shared" ref="X72:X86" si="45">($B72+180)/1950*1.5</f>
        <v>636.21538461538466</v>
      </c>
      <c r="Y72" s="53">
        <f t="shared" ref="Y72:Y86" si="46">($B72+180)/1950*2</f>
        <v>848.28717948717951</v>
      </c>
      <c r="Z72" s="55">
        <f t="shared" ref="Z72:Z86" si="47">(($B72+180)/1950)/3*4</f>
        <v>565.52478632478631</v>
      </c>
    </row>
    <row r="73" spans="1:26" s="2" customFormat="1" x14ac:dyDescent="0.35">
      <c r="A73" s="40">
        <v>67</v>
      </c>
      <c r="B73" s="41">
        <v>843000</v>
      </c>
      <c r="C73" s="49">
        <f t="shared" si="24"/>
        <v>70250</v>
      </c>
      <c r="D73" s="50">
        <f t="shared" si="25"/>
        <v>3229.8850574712642</v>
      </c>
      <c r="E73" s="51">
        <f t="shared" si="26"/>
        <v>3193.181818181818</v>
      </c>
      <c r="F73" s="52">
        <f t="shared" si="27"/>
        <v>2937.2822299651566</v>
      </c>
      <c r="G73" s="52">
        <f t="shared" si="28"/>
        <v>2701.9230769230771</v>
      </c>
      <c r="H73" s="52">
        <f t="shared" si="29"/>
        <v>2693.2907348242811</v>
      </c>
      <c r="I73" s="50">
        <f t="shared" si="30"/>
        <v>432.30769230769232</v>
      </c>
      <c r="J73" s="51">
        <f t="shared" si="31"/>
        <v>450.32051282051282</v>
      </c>
      <c r="K73" s="51">
        <f t="shared" si="32"/>
        <v>455.67567567567568</v>
      </c>
      <c r="L73" s="51">
        <f t="shared" si="33"/>
        <v>456.66305525460456</v>
      </c>
      <c r="M73" s="53">
        <f t="shared" si="34"/>
        <v>482.54149971379508</v>
      </c>
      <c r="N73" s="50">
        <f t="shared" si="35"/>
        <v>723.96680022896396</v>
      </c>
      <c r="O73" s="53">
        <f t="shared" si="36"/>
        <v>965.28906697195191</v>
      </c>
      <c r="P73" s="50">
        <f t="shared" si="37"/>
        <v>685.14084507042253</v>
      </c>
      <c r="Q73" s="53">
        <f t="shared" si="38"/>
        <v>913.52112676056333</v>
      </c>
      <c r="R73" s="54">
        <f t="shared" si="39"/>
        <v>683.65945945945941</v>
      </c>
      <c r="S73" s="52">
        <f t="shared" si="40"/>
        <v>911.54594594594596</v>
      </c>
      <c r="T73" s="50">
        <f t="shared" si="41"/>
        <v>675.625</v>
      </c>
      <c r="U73" s="53">
        <f t="shared" si="42"/>
        <v>900.83333333333337</v>
      </c>
      <c r="V73" s="54">
        <f t="shared" si="43"/>
        <v>657.02337662337663</v>
      </c>
      <c r="W73" s="53">
        <f t="shared" si="44"/>
        <v>876.03116883116888</v>
      </c>
      <c r="X73" s="50">
        <f t="shared" si="45"/>
        <v>648.59999999999991</v>
      </c>
      <c r="Y73" s="53">
        <f t="shared" si="46"/>
        <v>864.8</v>
      </c>
      <c r="Z73" s="55">
        <f t="shared" si="47"/>
        <v>576.5333333333333</v>
      </c>
    </row>
    <row r="74" spans="1:26" s="2" customFormat="1" x14ac:dyDescent="0.35">
      <c r="A74" s="40">
        <v>68</v>
      </c>
      <c r="B74" s="41">
        <v>859800</v>
      </c>
      <c r="C74" s="49">
        <f t="shared" si="24"/>
        <v>71650</v>
      </c>
      <c r="D74" s="50">
        <f t="shared" si="25"/>
        <v>3294.2528735632186</v>
      </c>
      <c r="E74" s="51">
        <f t="shared" si="26"/>
        <v>3256.818181818182</v>
      </c>
      <c r="F74" s="52">
        <f t="shared" si="27"/>
        <v>2995.8188153310102</v>
      </c>
      <c r="G74" s="52">
        <f t="shared" si="28"/>
        <v>2755.7692307692309</v>
      </c>
      <c r="H74" s="52">
        <f t="shared" si="29"/>
        <v>2746.9648562300317</v>
      </c>
      <c r="I74" s="50">
        <f t="shared" si="30"/>
        <v>440.92307692307691</v>
      </c>
      <c r="J74" s="51">
        <f t="shared" si="31"/>
        <v>459.29487179487177</v>
      </c>
      <c r="K74" s="51">
        <f t="shared" si="32"/>
        <v>464.75675675675677</v>
      </c>
      <c r="L74" s="51">
        <f t="shared" si="33"/>
        <v>465.76381365113758</v>
      </c>
      <c r="M74" s="53">
        <f t="shared" si="34"/>
        <v>492.15798511734403</v>
      </c>
      <c r="N74" s="50">
        <f t="shared" si="35"/>
        <v>738.39152833428739</v>
      </c>
      <c r="O74" s="53">
        <f t="shared" si="36"/>
        <v>984.52203777904981</v>
      </c>
      <c r="P74" s="50">
        <f t="shared" si="37"/>
        <v>698.79198266522212</v>
      </c>
      <c r="Q74" s="53">
        <f t="shared" si="38"/>
        <v>931.7226435536295</v>
      </c>
      <c r="R74" s="54">
        <f t="shared" si="39"/>
        <v>697.28108108108108</v>
      </c>
      <c r="S74" s="52">
        <f t="shared" si="40"/>
        <v>929.70810810810815</v>
      </c>
      <c r="T74" s="50">
        <f t="shared" si="41"/>
        <v>689.08653846153845</v>
      </c>
      <c r="U74" s="53">
        <f t="shared" si="42"/>
        <v>918.78205128205127</v>
      </c>
      <c r="V74" s="54">
        <f t="shared" si="43"/>
        <v>670.11428571428564</v>
      </c>
      <c r="W74" s="53">
        <f t="shared" si="44"/>
        <v>893.48571428571427</v>
      </c>
      <c r="X74" s="50">
        <f t="shared" si="45"/>
        <v>661.52307692307693</v>
      </c>
      <c r="Y74" s="53">
        <f t="shared" si="46"/>
        <v>882.03076923076924</v>
      </c>
      <c r="Z74" s="55">
        <f t="shared" si="47"/>
        <v>588.02051282051286</v>
      </c>
    </row>
    <row r="75" spans="1:26" s="2" customFormat="1" x14ac:dyDescent="0.35">
      <c r="A75" s="40">
        <v>69</v>
      </c>
      <c r="B75" s="41">
        <v>876600</v>
      </c>
      <c r="C75" s="49">
        <f t="shared" si="24"/>
        <v>73050</v>
      </c>
      <c r="D75" s="50">
        <f t="shared" si="25"/>
        <v>3358.6206896551726</v>
      </c>
      <c r="E75" s="51">
        <f t="shared" si="26"/>
        <v>3320.4545454545455</v>
      </c>
      <c r="F75" s="52">
        <f t="shared" si="27"/>
        <v>3054.3554006968643</v>
      </c>
      <c r="G75" s="52">
        <f t="shared" si="28"/>
        <v>2809.6153846153848</v>
      </c>
      <c r="H75" s="52">
        <f t="shared" si="29"/>
        <v>2800.6389776357828</v>
      </c>
      <c r="I75" s="50">
        <f t="shared" si="30"/>
        <v>449.53846153846155</v>
      </c>
      <c r="J75" s="51">
        <f t="shared" si="31"/>
        <v>468.26923076923077</v>
      </c>
      <c r="K75" s="51">
        <f t="shared" si="32"/>
        <v>473.83783783783781</v>
      </c>
      <c r="L75" s="51">
        <f t="shared" si="33"/>
        <v>474.86457204767066</v>
      </c>
      <c r="M75" s="53">
        <f t="shared" si="34"/>
        <v>501.77447052089298</v>
      </c>
      <c r="N75" s="50">
        <f t="shared" si="35"/>
        <v>752.81625643961081</v>
      </c>
      <c r="O75" s="53">
        <f t="shared" si="36"/>
        <v>1003.7550085861477</v>
      </c>
      <c r="P75" s="50">
        <f t="shared" si="37"/>
        <v>712.44312026002171</v>
      </c>
      <c r="Q75" s="53">
        <f t="shared" si="38"/>
        <v>949.92416034669554</v>
      </c>
      <c r="R75" s="54">
        <f t="shared" si="39"/>
        <v>710.90270270270264</v>
      </c>
      <c r="S75" s="52">
        <f t="shared" si="40"/>
        <v>947.87027027027023</v>
      </c>
      <c r="T75" s="50">
        <f t="shared" si="41"/>
        <v>702.54807692307691</v>
      </c>
      <c r="U75" s="53">
        <f t="shared" si="42"/>
        <v>936.73076923076928</v>
      </c>
      <c r="V75" s="54">
        <f t="shared" si="43"/>
        <v>683.20519480519488</v>
      </c>
      <c r="W75" s="53">
        <f t="shared" si="44"/>
        <v>910.94025974025976</v>
      </c>
      <c r="X75" s="50">
        <f t="shared" si="45"/>
        <v>674.44615384615383</v>
      </c>
      <c r="Y75" s="53">
        <f t="shared" si="46"/>
        <v>899.26153846153841</v>
      </c>
      <c r="Z75" s="55">
        <f t="shared" si="47"/>
        <v>599.50769230769231</v>
      </c>
    </row>
    <row r="76" spans="1:26" s="2" customFormat="1" x14ac:dyDescent="0.35">
      <c r="A76" s="40">
        <v>70</v>
      </c>
      <c r="B76" s="41">
        <v>893800</v>
      </c>
      <c r="C76" s="49">
        <f t="shared" si="24"/>
        <v>74483.333333333328</v>
      </c>
      <c r="D76" s="50">
        <f t="shared" si="25"/>
        <v>3424.5210727969347</v>
      </c>
      <c r="E76" s="51">
        <f t="shared" si="26"/>
        <v>3385.6060606060605</v>
      </c>
      <c r="F76" s="52">
        <f t="shared" si="27"/>
        <v>3114.2857142857142</v>
      </c>
      <c r="G76" s="52">
        <f t="shared" si="28"/>
        <v>2864.7435897435898</v>
      </c>
      <c r="H76" s="52">
        <f t="shared" si="29"/>
        <v>2855.591054313099</v>
      </c>
      <c r="I76" s="50">
        <f t="shared" si="30"/>
        <v>458.35897435897436</v>
      </c>
      <c r="J76" s="51">
        <f t="shared" si="31"/>
        <v>477.45726495726495</v>
      </c>
      <c r="K76" s="51">
        <f t="shared" si="32"/>
        <v>483.13513513513516</v>
      </c>
      <c r="L76" s="51">
        <f t="shared" si="33"/>
        <v>484.18201516793067</v>
      </c>
      <c r="M76" s="53">
        <f t="shared" si="34"/>
        <v>511.61991986262166</v>
      </c>
      <c r="N76" s="50">
        <f t="shared" si="35"/>
        <v>767.58443045220383</v>
      </c>
      <c r="O76" s="53">
        <f t="shared" si="36"/>
        <v>1023.4459072696051</v>
      </c>
      <c r="P76" s="50">
        <f t="shared" si="37"/>
        <v>726.41928494041167</v>
      </c>
      <c r="Q76" s="53">
        <f t="shared" si="38"/>
        <v>968.55904658721556</v>
      </c>
      <c r="R76" s="54">
        <f t="shared" si="39"/>
        <v>724.84864864864869</v>
      </c>
      <c r="S76" s="52">
        <f t="shared" si="40"/>
        <v>966.46486486486492</v>
      </c>
      <c r="T76" s="50">
        <f t="shared" si="41"/>
        <v>716.33012820512818</v>
      </c>
      <c r="U76" s="53">
        <f t="shared" si="42"/>
        <v>955.10683760683764</v>
      </c>
      <c r="V76" s="54">
        <f t="shared" si="43"/>
        <v>696.60779220779227</v>
      </c>
      <c r="W76" s="53">
        <f t="shared" si="44"/>
        <v>928.81038961038962</v>
      </c>
      <c r="X76" s="50">
        <f t="shared" si="45"/>
        <v>687.67692307692312</v>
      </c>
      <c r="Y76" s="53">
        <f t="shared" si="46"/>
        <v>916.90256410256416</v>
      </c>
      <c r="Z76" s="55">
        <f t="shared" si="47"/>
        <v>611.26837606837614</v>
      </c>
    </row>
    <row r="77" spans="1:26" s="2" customFormat="1" x14ac:dyDescent="0.35">
      <c r="A77" s="40">
        <v>71</v>
      </c>
      <c r="B77" s="41">
        <v>911300</v>
      </c>
      <c r="C77" s="49">
        <f t="shared" si="24"/>
        <v>75941.666666666672</v>
      </c>
      <c r="D77" s="50">
        <f t="shared" si="25"/>
        <v>3491.5708812260536</v>
      </c>
      <c r="E77" s="51">
        <f t="shared" si="26"/>
        <v>3451.8939393939395</v>
      </c>
      <c r="F77" s="52">
        <f t="shared" si="27"/>
        <v>3175.2613240418118</v>
      </c>
      <c r="G77" s="52">
        <f t="shared" si="28"/>
        <v>2920.8333333333335</v>
      </c>
      <c r="H77" s="52">
        <f t="shared" si="29"/>
        <v>2911.5015974440894</v>
      </c>
      <c r="I77" s="50">
        <f t="shared" si="30"/>
        <v>467.33333333333331</v>
      </c>
      <c r="J77" s="51">
        <f t="shared" si="31"/>
        <v>486.80555555555554</v>
      </c>
      <c r="K77" s="51">
        <f t="shared" si="32"/>
        <v>492.59459459459458</v>
      </c>
      <c r="L77" s="51">
        <f t="shared" si="33"/>
        <v>493.66197183098592</v>
      </c>
      <c r="M77" s="53">
        <f t="shared" si="34"/>
        <v>521.63709215798508</v>
      </c>
      <c r="N77" s="50">
        <f t="shared" si="35"/>
        <v>782.61018889524894</v>
      </c>
      <c r="O77" s="53">
        <f t="shared" si="36"/>
        <v>1043.4802518603319</v>
      </c>
      <c r="P77" s="50">
        <f t="shared" si="37"/>
        <v>740.63921993499457</v>
      </c>
      <c r="Q77" s="53">
        <f t="shared" si="38"/>
        <v>987.51895991332606</v>
      </c>
      <c r="R77" s="54">
        <f t="shared" si="39"/>
        <v>739.03783783783786</v>
      </c>
      <c r="S77" s="52">
        <f t="shared" si="40"/>
        <v>985.38378378378377</v>
      </c>
      <c r="T77" s="50">
        <f t="shared" si="41"/>
        <v>730.35256410256409</v>
      </c>
      <c r="U77" s="53">
        <f t="shared" si="42"/>
        <v>973.80341880341882</v>
      </c>
      <c r="V77" s="54">
        <f t="shared" si="43"/>
        <v>710.24415584415578</v>
      </c>
      <c r="W77" s="53">
        <f t="shared" si="44"/>
        <v>946.99220779220775</v>
      </c>
      <c r="X77" s="50">
        <f t="shared" si="45"/>
        <v>701.13846153846157</v>
      </c>
      <c r="Y77" s="53">
        <f t="shared" si="46"/>
        <v>934.85128205128206</v>
      </c>
      <c r="Z77" s="55">
        <f t="shared" si="47"/>
        <v>623.23418803418804</v>
      </c>
    </row>
    <row r="78" spans="1:26" s="2" customFormat="1" x14ac:dyDescent="0.35">
      <c r="A78" s="40">
        <v>72</v>
      </c>
      <c r="B78" s="41">
        <v>929300</v>
      </c>
      <c r="C78" s="49">
        <f t="shared" si="24"/>
        <v>77441.666666666672</v>
      </c>
      <c r="D78" s="50">
        <f t="shared" si="25"/>
        <v>3560.5363984674332</v>
      </c>
      <c r="E78" s="51">
        <f t="shared" si="26"/>
        <v>3520.0757575757575</v>
      </c>
      <c r="F78" s="52">
        <f t="shared" si="27"/>
        <v>3237.9790940766552</v>
      </c>
      <c r="G78" s="52">
        <f t="shared" si="28"/>
        <v>2978.5256410256411</v>
      </c>
      <c r="H78" s="52">
        <f t="shared" si="29"/>
        <v>2969.0095846645368</v>
      </c>
      <c r="I78" s="50">
        <f t="shared" si="30"/>
        <v>476.56410256410254</v>
      </c>
      <c r="J78" s="51">
        <f t="shared" si="31"/>
        <v>496.42094017094018</v>
      </c>
      <c r="K78" s="51">
        <f t="shared" si="32"/>
        <v>502.32432432432432</v>
      </c>
      <c r="L78" s="51">
        <f t="shared" si="33"/>
        <v>503.4127843986999</v>
      </c>
      <c r="M78" s="53">
        <f t="shared" si="34"/>
        <v>531.94046937607322</v>
      </c>
      <c r="N78" s="50">
        <f t="shared" si="35"/>
        <v>798.06525472238116</v>
      </c>
      <c r="O78" s="53">
        <f t="shared" si="36"/>
        <v>1064.0870062965082</v>
      </c>
      <c r="P78" s="50">
        <f t="shared" si="37"/>
        <v>755.26543878656548</v>
      </c>
      <c r="Q78" s="53">
        <f t="shared" si="38"/>
        <v>1007.020585048754</v>
      </c>
      <c r="R78" s="54">
        <f t="shared" si="39"/>
        <v>753.63243243243244</v>
      </c>
      <c r="S78" s="52">
        <f t="shared" si="40"/>
        <v>1004.8432432432433</v>
      </c>
      <c r="T78" s="50">
        <f t="shared" si="41"/>
        <v>744.77564102564099</v>
      </c>
      <c r="U78" s="53">
        <f t="shared" si="42"/>
        <v>993.03418803418799</v>
      </c>
      <c r="V78" s="54">
        <f t="shared" si="43"/>
        <v>724.27012987012984</v>
      </c>
      <c r="W78" s="53">
        <f t="shared" si="44"/>
        <v>965.69350649350645</v>
      </c>
      <c r="X78" s="50">
        <f t="shared" si="45"/>
        <v>714.98461538461538</v>
      </c>
      <c r="Y78" s="53">
        <f t="shared" si="46"/>
        <v>953.31282051282051</v>
      </c>
      <c r="Z78" s="55">
        <f t="shared" si="47"/>
        <v>635.5418803418803</v>
      </c>
    </row>
    <row r="79" spans="1:26" s="2" customFormat="1" x14ac:dyDescent="0.35">
      <c r="A79" s="40">
        <v>73</v>
      </c>
      <c r="B79" s="41">
        <v>947800</v>
      </c>
      <c r="C79" s="49">
        <f t="shared" si="24"/>
        <v>78983.333333333328</v>
      </c>
      <c r="D79" s="50">
        <f t="shared" si="25"/>
        <v>3631.4176245210729</v>
      </c>
      <c r="E79" s="51">
        <f t="shared" si="26"/>
        <v>3590.151515151515</v>
      </c>
      <c r="F79" s="52">
        <f t="shared" si="27"/>
        <v>3302.439024390244</v>
      </c>
      <c r="G79" s="52">
        <f t="shared" si="28"/>
        <v>3037.8205128205127</v>
      </c>
      <c r="H79" s="52">
        <f t="shared" si="29"/>
        <v>3028.1150159744411</v>
      </c>
      <c r="I79" s="50">
        <f t="shared" si="30"/>
        <v>486.05128205128204</v>
      </c>
      <c r="J79" s="51">
        <f t="shared" si="31"/>
        <v>506.30341880341882</v>
      </c>
      <c r="K79" s="51">
        <f t="shared" si="32"/>
        <v>512.32432432432438</v>
      </c>
      <c r="L79" s="51">
        <f t="shared" si="33"/>
        <v>513.43445287107261</v>
      </c>
      <c r="M79" s="53">
        <f t="shared" si="34"/>
        <v>542.53005151688615</v>
      </c>
      <c r="N79" s="50">
        <f t="shared" si="35"/>
        <v>813.9496279336006</v>
      </c>
      <c r="O79" s="53">
        <f t="shared" si="36"/>
        <v>1085.2661705781341</v>
      </c>
      <c r="P79" s="50">
        <f t="shared" si="37"/>
        <v>770.29794149512463</v>
      </c>
      <c r="Q79" s="53">
        <f t="shared" si="38"/>
        <v>1027.0639219934994</v>
      </c>
      <c r="R79" s="54">
        <f t="shared" si="39"/>
        <v>768.63243243243244</v>
      </c>
      <c r="S79" s="52">
        <f t="shared" si="40"/>
        <v>1024.8432432432433</v>
      </c>
      <c r="T79" s="50">
        <f t="shared" si="41"/>
        <v>759.59935897435889</v>
      </c>
      <c r="U79" s="53">
        <f t="shared" si="42"/>
        <v>1012.7991452991453</v>
      </c>
      <c r="V79" s="54">
        <f t="shared" si="43"/>
        <v>738.68571428571431</v>
      </c>
      <c r="W79" s="53">
        <f t="shared" si="44"/>
        <v>984.91428571428571</v>
      </c>
      <c r="X79" s="50">
        <f t="shared" si="45"/>
        <v>729.21538461538466</v>
      </c>
      <c r="Y79" s="53">
        <f t="shared" si="46"/>
        <v>972.28717948717951</v>
      </c>
      <c r="Z79" s="55">
        <f t="shared" si="47"/>
        <v>648.19145299145305</v>
      </c>
    </row>
    <row r="80" spans="1:26" s="2" customFormat="1" x14ac:dyDescent="0.35">
      <c r="A80" s="40">
        <v>74</v>
      </c>
      <c r="B80" s="41">
        <v>966400</v>
      </c>
      <c r="C80" s="49">
        <f t="shared" si="24"/>
        <v>80533.333333333328</v>
      </c>
      <c r="D80" s="50">
        <f t="shared" si="25"/>
        <v>3702.681992337165</v>
      </c>
      <c r="E80" s="51">
        <f t="shared" si="26"/>
        <v>3660.6060606060605</v>
      </c>
      <c r="F80" s="52">
        <f t="shared" si="27"/>
        <v>3367.2473867595818</v>
      </c>
      <c r="G80" s="52">
        <f t="shared" si="28"/>
        <v>3097.4358974358975</v>
      </c>
      <c r="H80" s="52">
        <f t="shared" si="29"/>
        <v>3087.5399361022364</v>
      </c>
      <c r="I80" s="50">
        <f t="shared" si="30"/>
        <v>495.58974358974359</v>
      </c>
      <c r="J80" s="51">
        <f t="shared" si="31"/>
        <v>516.23931623931628</v>
      </c>
      <c r="K80" s="51">
        <f t="shared" si="32"/>
        <v>522.37837837837833</v>
      </c>
      <c r="L80" s="51">
        <f t="shared" si="33"/>
        <v>523.51029252437706</v>
      </c>
      <c r="M80" s="53">
        <f t="shared" si="34"/>
        <v>553.17687464224389</v>
      </c>
      <c r="N80" s="50">
        <f t="shared" si="35"/>
        <v>829.91986262163709</v>
      </c>
      <c r="O80" s="53">
        <f t="shared" si="36"/>
        <v>1106.5598168288495</v>
      </c>
      <c r="P80" s="50">
        <f t="shared" si="37"/>
        <v>785.4117009750812</v>
      </c>
      <c r="Q80" s="53">
        <f t="shared" si="38"/>
        <v>1047.2156013001083</v>
      </c>
      <c r="R80" s="54">
        <f t="shared" si="39"/>
        <v>783.71351351351359</v>
      </c>
      <c r="S80" s="52">
        <f t="shared" si="40"/>
        <v>1044.9513513513514</v>
      </c>
      <c r="T80" s="50">
        <f t="shared" si="41"/>
        <v>774.50320512820508</v>
      </c>
      <c r="U80" s="53">
        <f t="shared" si="42"/>
        <v>1032.6709401709402</v>
      </c>
      <c r="V80" s="54">
        <f t="shared" si="43"/>
        <v>753.17922077922083</v>
      </c>
      <c r="W80" s="53">
        <f t="shared" si="44"/>
        <v>1004.2389610389611</v>
      </c>
      <c r="X80" s="50">
        <f t="shared" si="45"/>
        <v>743.52307692307693</v>
      </c>
      <c r="Y80" s="53">
        <f t="shared" si="46"/>
        <v>991.36410256410261</v>
      </c>
      <c r="Z80" s="55">
        <f t="shared" si="47"/>
        <v>660.90940170940178</v>
      </c>
    </row>
    <row r="81" spans="1:26" s="2" customFormat="1" x14ac:dyDescent="0.35">
      <c r="A81" s="40">
        <v>75</v>
      </c>
      <c r="B81" s="41">
        <v>985500</v>
      </c>
      <c r="C81" s="49">
        <f t="shared" si="24"/>
        <v>82125</v>
      </c>
      <c r="D81" s="50">
        <f t="shared" si="25"/>
        <v>3775.8620689655172</v>
      </c>
      <c r="E81" s="51">
        <f t="shared" si="26"/>
        <v>3732.9545454545455</v>
      </c>
      <c r="F81" s="52">
        <f t="shared" si="27"/>
        <v>3433.7979094076654</v>
      </c>
      <c r="G81" s="52">
        <f t="shared" si="28"/>
        <v>3158.6538461538462</v>
      </c>
      <c r="H81" s="52">
        <f t="shared" si="29"/>
        <v>3148.5623003194887</v>
      </c>
      <c r="I81" s="50">
        <f t="shared" si="30"/>
        <v>505.38461538461536</v>
      </c>
      <c r="J81" s="51">
        <f t="shared" si="31"/>
        <v>526.44230769230774</v>
      </c>
      <c r="K81" s="51">
        <f t="shared" si="32"/>
        <v>532.70270270270271</v>
      </c>
      <c r="L81" s="51">
        <f t="shared" si="33"/>
        <v>533.85698808234019</v>
      </c>
      <c r="M81" s="53">
        <f t="shared" si="34"/>
        <v>564.10990269032629</v>
      </c>
      <c r="N81" s="50">
        <f t="shared" si="35"/>
        <v>846.31940469376082</v>
      </c>
      <c r="O81" s="53">
        <f t="shared" si="36"/>
        <v>1128.4258729250143</v>
      </c>
      <c r="P81" s="50">
        <f t="shared" si="37"/>
        <v>800.93174431202601</v>
      </c>
      <c r="Q81" s="53">
        <f t="shared" si="38"/>
        <v>1067.9089924160346</v>
      </c>
      <c r="R81" s="54">
        <f t="shared" si="39"/>
        <v>799.19999999999993</v>
      </c>
      <c r="S81" s="52">
        <f t="shared" si="40"/>
        <v>1065.5999999999999</v>
      </c>
      <c r="T81" s="50">
        <f t="shared" si="41"/>
        <v>789.80769230769238</v>
      </c>
      <c r="U81" s="53">
        <f t="shared" si="42"/>
        <v>1053.0769230769231</v>
      </c>
      <c r="V81" s="54">
        <f t="shared" si="43"/>
        <v>768.06233766233765</v>
      </c>
      <c r="W81" s="53">
        <f t="shared" si="44"/>
        <v>1024.0831168831169</v>
      </c>
      <c r="X81" s="50">
        <f t="shared" si="45"/>
        <v>758.21538461538466</v>
      </c>
      <c r="Y81" s="53">
        <f t="shared" si="46"/>
        <v>1010.9538461538461</v>
      </c>
      <c r="Z81" s="55">
        <f t="shared" si="47"/>
        <v>673.96923076923076</v>
      </c>
    </row>
    <row r="82" spans="1:26" s="2" customFormat="1" x14ac:dyDescent="0.35">
      <c r="A82" s="40">
        <v>76</v>
      </c>
      <c r="B82" s="41">
        <v>1005200</v>
      </c>
      <c r="C82" s="49">
        <f t="shared" si="24"/>
        <v>83766.666666666672</v>
      </c>
      <c r="D82" s="50">
        <f t="shared" si="25"/>
        <v>3851.3409961685825</v>
      </c>
      <c r="E82" s="51">
        <f t="shared" si="26"/>
        <v>3807.5757575757575</v>
      </c>
      <c r="F82" s="52">
        <f t="shared" si="27"/>
        <v>3502.439024390244</v>
      </c>
      <c r="G82" s="52">
        <f t="shared" si="28"/>
        <v>3221.7948717948716</v>
      </c>
      <c r="H82" s="52">
        <f t="shared" si="29"/>
        <v>3211.5015974440894</v>
      </c>
      <c r="I82" s="50">
        <f t="shared" si="30"/>
        <v>515.48717948717945</v>
      </c>
      <c r="J82" s="51">
        <f t="shared" si="31"/>
        <v>536.96581196581201</v>
      </c>
      <c r="K82" s="51">
        <f t="shared" si="32"/>
        <v>543.35135135135135</v>
      </c>
      <c r="L82" s="51">
        <f t="shared" si="33"/>
        <v>544.5287107258938</v>
      </c>
      <c r="M82" s="53">
        <f t="shared" si="34"/>
        <v>575.3863766456783</v>
      </c>
      <c r="N82" s="50">
        <f t="shared" si="35"/>
        <v>863.23411562678871</v>
      </c>
      <c r="O82" s="53">
        <f t="shared" si="36"/>
        <v>1150.9788208357184</v>
      </c>
      <c r="P82" s="50">
        <f t="shared" si="37"/>
        <v>816.93932827735637</v>
      </c>
      <c r="Q82" s="53">
        <f t="shared" si="38"/>
        <v>1089.2524377031418</v>
      </c>
      <c r="R82" s="54">
        <f t="shared" si="39"/>
        <v>815.17297297297296</v>
      </c>
      <c r="S82" s="52">
        <f t="shared" si="40"/>
        <v>1086.8972972972972</v>
      </c>
      <c r="T82" s="50">
        <f t="shared" si="41"/>
        <v>805.59294871794873</v>
      </c>
      <c r="U82" s="53">
        <f t="shared" si="42"/>
        <v>1074.1239316239316</v>
      </c>
      <c r="V82" s="54">
        <f t="shared" si="43"/>
        <v>783.41298701298706</v>
      </c>
      <c r="W82" s="53">
        <f t="shared" si="44"/>
        <v>1044.5506493506493</v>
      </c>
      <c r="X82" s="50">
        <f t="shared" si="45"/>
        <v>773.36923076923074</v>
      </c>
      <c r="Y82" s="53">
        <f t="shared" si="46"/>
        <v>1031.1589743589743</v>
      </c>
      <c r="Z82" s="55">
        <f t="shared" si="47"/>
        <v>687.43931623931621</v>
      </c>
    </row>
    <row r="83" spans="1:26" s="2" customFormat="1" x14ac:dyDescent="0.35">
      <c r="A83" s="40">
        <v>77</v>
      </c>
      <c r="B83" s="41">
        <v>1024900</v>
      </c>
      <c r="C83" s="49">
        <f t="shared" si="24"/>
        <v>85408.333333333328</v>
      </c>
      <c r="D83" s="50">
        <f t="shared" si="25"/>
        <v>3926.8199233716473</v>
      </c>
      <c r="E83" s="51">
        <f t="shared" si="26"/>
        <v>3882.1969696969695</v>
      </c>
      <c r="F83" s="52">
        <f t="shared" si="27"/>
        <v>3571.0801393728225</v>
      </c>
      <c r="G83" s="52">
        <f t="shared" si="28"/>
        <v>3284.9358974358975</v>
      </c>
      <c r="H83" s="52">
        <f t="shared" si="29"/>
        <v>3274.4408945686901</v>
      </c>
      <c r="I83" s="50">
        <f t="shared" si="30"/>
        <v>525.58974358974353</v>
      </c>
      <c r="J83" s="51">
        <f t="shared" si="31"/>
        <v>547.48931623931628</v>
      </c>
      <c r="K83" s="51">
        <f t="shared" si="32"/>
        <v>554</v>
      </c>
      <c r="L83" s="51">
        <f t="shared" si="33"/>
        <v>555.20043336944741</v>
      </c>
      <c r="M83" s="53">
        <f t="shared" si="34"/>
        <v>586.6628506010303</v>
      </c>
      <c r="N83" s="50">
        <f t="shared" si="35"/>
        <v>880.14882655981683</v>
      </c>
      <c r="O83" s="53">
        <f t="shared" si="36"/>
        <v>1173.5317687464224</v>
      </c>
      <c r="P83" s="50">
        <f t="shared" si="37"/>
        <v>832.94691224268695</v>
      </c>
      <c r="Q83" s="53">
        <f t="shared" si="38"/>
        <v>1110.5958829902493</v>
      </c>
      <c r="R83" s="54">
        <f t="shared" si="39"/>
        <v>831.14594594594587</v>
      </c>
      <c r="S83" s="52">
        <f t="shared" si="40"/>
        <v>1108.1945945945945</v>
      </c>
      <c r="T83" s="50">
        <f t="shared" si="41"/>
        <v>821.37820512820508</v>
      </c>
      <c r="U83" s="53">
        <f t="shared" si="42"/>
        <v>1095.1709401709402</v>
      </c>
      <c r="V83" s="54">
        <f t="shared" si="43"/>
        <v>798.76363636363635</v>
      </c>
      <c r="W83" s="53">
        <f t="shared" si="44"/>
        <v>1065.0181818181818</v>
      </c>
      <c r="X83" s="50">
        <f t="shared" si="45"/>
        <v>788.52307692307681</v>
      </c>
      <c r="Y83" s="53">
        <f t="shared" si="46"/>
        <v>1051.3641025641025</v>
      </c>
      <c r="Z83" s="55">
        <f t="shared" si="47"/>
        <v>700.90940170940166</v>
      </c>
    </row>
    <row r="84" spans="1:26" s="2" customFormat="1" x14ac:dyDescent="0.35">
      <c r="A84" s="40">
        <v>78</v>
      </c>
      <c r="B84" s="41">
        <v>1045200</v>
      </c>
      <c r="C84" s="49">
        <f t="shared" si="24"/>
        <v>87100</v>
      </c>
      <c r="D84" s="50">
        <f t="shared" si="25"/>
        <v>4004.5977011494251</v>
      </c>
      <c r="E84" s="51">
        <f t="shared" si="26"/>
        <v>3959.090909090909</v>
      </c>
      <c r="F84" s="52">
        <f t="shared" si="27"/>
        <v>3641.8118466898954</v>
      </c>
      <c r="G84" s="52">
        <f t="shared" si="28"/>
        <v>3350</v>
      </c>
      <c r="H84" s="52">
        <f t="shared" si="29"/>
        <v>3339.2971246006391</v>
      </c>
      <c r="I84" s="50">
        <f t="shared" si="30"/>
        <v>536</v>
      </c>
      <c r="J84" s="51">
        <f t="shared" si="31"/>
        <v>558.33333333333337</v>
      </c>
      <c r="K84" s="51">
        <f t="shared" si="32"/>
        <v>564.97297297297303</v>
      </c>
      <c r="L84" s="51">
        <f t="shared" si="33"/>
        <v>566.19718309859149</v>
      </c>
      <c r="M84" s="53">
        <f t="shared" si="34"/>
        <v>598.28277046365201</v>
      </c>
      <c r="N84" s="50">
        <f t="shared" si="35"/>
        <v>897.57870635374934</v>
      </c>
      <c r="O84" s="53">
        <f t="shared" si="36"/>
        <v>1196.7716084716658</v>
      </c>
      <c r="P84" s="50">
        <f t="shared" si="37"/>
        <v>849.44203683640308</v>
      </c>
      <c r="Q84" s="53">
        <f t="shared" si="38"/>
        <v>1132.5893824485374</v>
      </c>
      <c r="R84" s="54">
        <f t="shared" si="39"/>
        <v>847.60540540540546</v>
      </c>
      <c r="S84" s="52">
        <f t="shared" si="40"/>
        <v>1130.1405405405405</v>
      </c>
      <c r="T84" s="50">
        <f t="shared" si="41"/>
        <v>837.64423076923072</v>
      </c>
      <c r="U84" s="53">
        <f t="shared" si="42"/>
        <v>1116.8589743589744</v>
      </c>
      <c r="V84" s="54">
        <f t="shared" si="43"/>
        <v>814.58181818181811</v>
      </c>
      <c r="W84" s="53">
        <f t="shared" si="44"/>
        <v>1086.1090909090908</v>
      </c>
      <c r="X84" s="50">
        <f t="shared" si="45"/>
        <v>804.13846153846157</v>
      </c>
      <c r="Y84" s="53">
        <f t="shared" si="46"/>
        <v>1072.1846153846154</v>
      </c>
      <c r="Z84" s="55">
        <f t="shared" si="47"/>
        <v>714.78974358974358</v>
      </c>
    </row>
    <row r="85" spans="1:26" s="2" customFormat="1" x14ac:dyDescent="0.35">
      <c r="A85" s="40">
        <v>79</v>
      </c>
      <c r="B85" s="58">
        <v>1066000</v>
      </c>
      <c r="C85" s="49">
        <f t="shared" si="24"/>
        <v>88833.333333333328</v>
      </c>
      <c r="D85" s="50">
        <f t="shared" si="25"/>
        <v>4084.2911877394636</v>
      </c>
      <c r="E85" s="51">
        <f t="shared" si="26"/>
        <v>4037.878787878788</v>
      </c>
      <c r="F85" s="52">
        <f t="shared" si="27"/>
        <v>3714.2857142857142</v>
      </c>
      <c r="G85" s="52">
        <f t="shared" si="28"/>
        <v>3416.6666666666665</v>
      </c>
      <c r="H85" s="52">
        <f t="shared" si="29"/>
        <v>3405.7507987220447</v>
      </c>
      <c r="I85" s="50">
        <f t="shared" si="30"/>
        <v>546.66666666666663</v>
      </c>
      <c r="J85" s="51">
        <f t="shared" si="31"/>
        <v>569.44444444444446</v>
      </c>
      <c r="K85" s="51">
        <f t="shared" si="32"/>
        <v>576.21621621621625</v>
      </c>
      <c r="L85" s="51">
        <f t="shared" si="33"/>
        <v>577.46478873239437</v>
      </c>
      <c r="M85" s="53">
        <f t="shared" si="34"/>
        <v>610.18889524899828</v>
      </c>
      <c r="N85" s="50">
        <f t="shared" si="35"/>
        <v>915.43789353176874</v>
      </c>
      <c r="O85" s="53">
        <f t="shared" si="36"/>
        <v>1220.5838580423583</v>
      </c>
      <c r="P85" s="50">
        <f t="shared" si="37"/>
        <v>866.34344528710722</v>
      </c>
      <c r="Q85" s="53">
        <f t="shared" si="38"/>
        <v>1155.124593716143</v>
      </c>
      <c r="R85" s="54">
        <f t="shared" si="39"/>
        <v>864.47027027027025</v>
      </c>
      <c r="S85" s="52">
        <f t="shared" si="40"/>
        <v>1152.627027027027</v>
      </c>
      <c r="T85" s="50">
        <f t="shared" si="41"/>
        <v>854.31089743589746</v>
      </c>
      <c r="U85" s="53">
        <f t="shared" si="42"/>
        <v>1139.0811965811965</v>
      </c>
      <c r="V85" s="54">
        <f t="shared" si="43"/>
        <v>830.78961038961052</v>
      </c>
      <c r="W85" s="53">
        <f t="shared" si="44"/>
        <v>1107.7194805194806</v>
      </c>
      <c r="X85" s="50">
        <f t="shared" si="45"/>
        <v>820.13846153846157</v>
      </c>
      <c r="Y85" s="53">
        <f t="shared" si="46"/>
        <v>1093.5179487179487</v>
      </c>
      <c r="Z85" s="55">
        <f t="shared" si="47"/>
        <v>729.01196581196575</v>
      </c>
    </row>
    <row r="86" spans="1:26" s="2" customFormat="1" ht="15" thickBot="1" x14ac:dyDescent="0.4">
      <c r="A86" s="59">
        <v>80</v>
      </c>
      <c r="B86" s="60">
        <v>1087000</v>
      </c>
      <c r="C86" s="61">
        <f t="shared" si="24"/>
        <v>90583.333333333328</v>
      </c>
      <c r="D86" s="62">
        <f t="shared" si="25"/>
        <v>4164.7509578544059</v>
      </c>
      <c r="E86" s="63">
        <f t="shared" si="26"/>
        <v>4117.424242424242</v>
      </c>
      <c r="F86" s="64">
        <f t="shared" si="27"/>
        <v>3787.4564459930311</v>
      </c>
      <c r="G86" s="64">
        <f t="shared" si="28"/>
        <v>3483.9743589743589</v>
      </c>
      <c r="H86" s="64">
        <f t="shared" si="29"/>
        <v>3472.8434504792331</v>
      </c>
      <c r="I86" s="62">
        <f t="shared" si="30"/>
        <v>557.43589743589746</v>
      </c>
      <c r="J86" s="63">
        <f t="shared" si="31"/>
        <v>580.66239316239319</v>
      </c>
      <c r="K86" s="63">
        <f t="shared" si="32"/>
        <v>587.56756756756761</v>
      </c>
      <c r="L86" s="63">
        <f t="shared" si="33"/>
        <v>588.84073672806062</v>
      </c>
      <c r="M86" s="65">
        <f t="shared" si="34"/>
        <v>622.20950200343441</v>
      </c>
      <c r="N86" s="62">
        <f t="shared" si="35"/>
        <v>933.46880366342293</v>
      </c>
      <c r="O86" s="65">
        <f t="shared" si="36"/>
        <v>1244.6250715512306</v>
      </c>
      <c r="P86" s="62">
        <f t="shared" si="37"/>
        <v>883.40736728060676</v>
      </c>
      <c r="Q86" s="65">
        <f t="shared" si="38"/>
        <v>1177.8764897074757</v>
      </c>
      <c r="R86" s="66">
        <f t="shared" si="39"/>
        <v>881.49729729729734</v>
      </c>
      <c r="S86" s="64">
        <f t="shared" si="40"/>
        <v>1175.3297297297297</v>
      </c>
      <c r="T86" s="62">
        <f t="shared" si="41"/>
        <v>871.13782051282055</v>
      </c>
      <c r="U86" s="65">
        <f t="shared" si="42"/>
        <v>1161.517094017094</v>
      </c>
      <c r="V86" s="66">
        <f t="shared" si="43"/>
        <v>847.15324675324678</v>
      </c>
      <c r="W86" s="65">
        <f t="shared" si="44"/>
        <v>1129.5376623376624</v>
      </c>
      <c r="X86" s="62">
        <f t="shared" si="45"/>
        <v>836.29230769230776</v>
      </c>
      <c r="Y86" s="65">
        <f t="shared" si="46"/>
        <v>1115.0564102564103</v>
      </c>
      <c r="Z86" s="67">
        <f t="shared" si="47"/>
        <v>743.37094017094023</v>
      </c>
    </row>
    <row r="87" spans="1:26" s="2" customFormat="1" x14ac:dyDescent="0.35"/>
    <row r="88" spans="1:26" s="2" customFormat="1" x14ac:dyDescent="0.35"/>
  </sheetData>
  <mergeCells count="9">
    <mergeCell ref="D4:H4"/>
    <mergeCell ref="I4:M4"/>
    <mergeCell ref="N4:Y4"/>
    <mergeCell ref="D5:H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scale="40" orientation="portrait" r:id="rId1"/>
  <rowBreaks count="1" manualBreakCount="1">
    <brk id="86" max="25" man="1"/>
  </rowBreaks>
  <colBreaks count="1" manualBreakCount="1">
    <brk id="13" max="8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Kvamsdahl</dc:creator>
  <cp:lastModifiedBy>Meld inn i Domenet</cp:lastModifiedBy>
  <cp:lastPrinted>2015-05-06T05:29:45Z</cp:lastPrinted>
  <dcterms:created xsi:type="dcterms:W3CDTF">2015-05-06T05:19:18Z</dcterms:created>
  <dcterms:modified xsi:type="dcterms:W3CDTF">2020-12-17T14:24:17Z</dcterms:modified>
</cp:coreProperties>
</file>