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95328\Desktop\Lønnstabeller\2016\"/>
    </mc:Choice>
  </mc:AlternateContent>
  <bookViews>
    <workbookView xWindow="600" yWindow="20" windowWidth="25980" windowHeight="14190"/>
  </bookViews>
  <sheets>
    <sheet name="Lønnstabell fra 01.05.2016-web" sheetId="4" r:id="rId1"/>
    <sheet name="Lønnstabell fra 01.05.2016" sheetId="1" r:id="rId2"/>
    <sheet name="Ark2" sheetId="2" r:id="rId3"/>
    <sheet name="Ark3" sheetId="3" r:id="rId4"/>
  </sheets>
  <definedNames>
    <definedName name="Print_Area" localSheetId="1">'Lønnstabell fra 01.05.2016'!$A$1:$Z$86</definedName>
    <definedName name="Print_Area" localSheetId="0">'Lønnstabell fra 01.05.2016-web'!$A$1:$Z$86</definedName>
    <definedName name="Print_Titles" localSheetId="0">'Lønnstabell fra 01.05.2016-web'!$A:$A,'Lønnstabell fra 01.05.2016-web'!$4:$6</definedName>
  </definedNames>
  <calcPr calcId="162913" calcMode="manual"/>
</workbook>
</file>

<file path=xl/calcChain.xml><?xml version="1.0" encoding="utf-8"?>
<calcChain xmlns="http://schemas.openxmlformats.org/spreadsheetml/2006/main">
  <c r="Z86" i="4" l="1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Z86" i="1" l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<sst xmlns="http://schemas.openxmlformats.org/spreadsheetml/2006/main" count="66" uniqueCount="21">
  <si>
    <t>Ekskl. OU-fond (180)</t>
  </si>
  <si>
    <t xml:space="preserve">Lønn pr dag </t>
  </si>
  <si>
    <t>Lønn pr time</t>
  </si>
  <si>
    <t>Overtid</t>
  </si>
  <si>
    <t>37,5 t/u</t>
  </si>
  <si>
    <t>(Trekktab. for månedslønte)</t>
  </si>
  <si>
    <t>36,0 t/u</t>
  </si>
  <si>
    <t>35,5 t/u</t>
  </si>
  <si>
    <t>33,6 t/u</t>
  </si>
  <si>
    <t>1925 t</t>
  </si>
  <si>
    <t>1950 t</t>
  </si>
  <si>
    <t>Tillegg</t>
  </si>
  <si>
    <t>Ltr</t>
  </si>
  <si>
    <t>Årslønn</t>
  </si>
  <si>
    <t>Mnd</t>
  </si>
  <si>
    <t>1872 t</t>
  </si>
  <si>
    <t>1846 t</t>
  </si>
  <si>
    <t>1747 t</t>
  </si>
  <si>
    <t>50 %</t>
  </si>
  <si>
    <t>100%</t>
  </si>
  <si>
    <t>Lønnstabell Oslo kommune fra 01.05.2016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</si>
</sst>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.000"/>
    <numFmt numFmtId="166" formatCode="_(* #,##0.00_);_(* \(#,##0.00\);_(* &quot;-&quot;??_);_(@_)"/>
    <numFmt numFmtId="167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11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/>
    </xf>
    <xf numFmtId="0" fontId="2" fillId="2" borderId="16" xfId="0" applyFont="1" applyFill="1" applyBorder="1" applyAlignment="1">
      <alignment horizontal="left"/>
    </xf>
    <xf numFmtId="1" fontId="2" fillId="2" borderId="16" xfId="0" applyNumberFormat="1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Continuous"/>
    </xf>
    <xf numFmtId="0" fontId="2" fillId="2" borderId="15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Continuous"/>
    </xf>
    <xf numFmtId="3" fontId="2" fillId="2" borderId="22" xfId="0" applyNumberFormat="1" applyFont="1" applyFill="1" applyBorder="1" applyAlignment="1">
      <alignment horizontal="centerContinuous"/>
    </xf>
    <xf numFmtId="0" fontId="2" fillId="2" borderId="23" xfId="0" applyFont="1" applyFill="1" applyBorder="1" applyAlignment="1">
      <alignment horizontal="centerContinuous"/>
    </xf>
    <xf numFmtId="0" fontId="2" fillId="2" borderId="24" xfId="0" applyFont="1" applyFill="1" applyBorder="1" applyAlignment="1">
      <alignment horizontal="centerContinuous"/>
    </xf>
    <xf numFmtId="0" fontId="2" fillId="2" borderId="25" xfId="0" applyFont="1" applyFill="1" applyBorder="1" applyAlignment="1"/>
    <xf numFmtId="0" fontId="2" fillId="2" borderId="26" xfId="0" applyFont="1" applyFill="1" applyBorder="1" applyAlignment="1"/>
    <xf numFmtId="0" fontId="2" fillId="2" borderId="27" xfId="0" applyFont="1" applyFill="1" applyBorder="1" applyAlignment="1"/>
    <xf numFmtId="0" fontId="2" fillId="2" borderId="28" xfId="0" applyFont="1" applyFill="1" applyBorder="1" applyAlignment="1">
      <alignment horizontal="centerContinuous"/>
    </xf>
    <xf numFmtId="0" fontId="2" fillId="2" borderId="29" xfId="0" applyFont="1" applyFill="1" applyBorder="1" applyAlignment="1">
      <alignment horizontal="centerContinuous"/>
    </xf>
    <xf numFmtId="0" fontId="2" fillId="2" borderId="30" xfId="0" applyFont="1" applyFill="1" applyBorder="1" applyAlignment="1">
      <alignment horizontal="centerContinuous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Continuous"/>
    </xf>
    <xf numFmtId="0" fontId="2" fillId="2" borderId="32" xfId="0" applyFont="1" applyFill="1" applyBorder="1" applyAlignment="1">
      <alignment horizontal="left"/>
    </xf>
    <xf numFmtId="0" fontId="2" fillId="2" borderId="29" xfId="0" quotePrefix="1" applyFont="1" applyFill="1" applyBorder="1" applyAlignment="1">
      <alignment horizontal="center"/>
    </xf>
    <xf numFmtId="0" fontId="2" fillId="2" borderId="32" xfId="0" quotePrefix="1" applyFont="1" applyFill="1" applyBorder="1" applyAlignment="1">
      <alignment horizontal="center"/>
    </xf>
    <xf numFmtId="12" fontId="2" fillId="2" borderId="21" xfId="0" applyNumberFormat="1" applyFont="1" applyFill="1" applyBorder="1" applyAlignment="1">
      <alignment horizontal="centerContinuous"/>
    </xf>
    <xf numFmtId="165" fontId="0" fillId="2" borderId="0" xfId="0" applyNumberFormat="1" applyFill="1"/>
    <xf numFmtId="0" fontId="2" fillId="2" borderId="5" xfId="0" applyFont="1" applyFill="1" applyBorder="1"/>
    <xf numFmtId="0" fontId="2" fillId="2" borderId="37" xfId="0" applyFont="1" applyFill="1" applyBorder="1"/>
    <xf numFmtId="167" fontId="4" fillId="2" borderId="37" xfId="1" applyNumberFormat="1" applyFont="1" applyFill="1" applyBorder="1"/>
    <xf numFmtId="166" fontId="4" fillId="2" borderId="37" xfId="1" applyNumberFormat="1" applyFont="1" applyFill="1" applyBorder="1"/>
    <xf numFmtId="166" fontId="4" fillId="2" borderId="12" xfId="1" applyNumberFormat="1" applyFont="1" applyFill="1" applyBorder="1"/>
    <xf numFmtId="166" fontId="4" fillId="2" borderId="13" xfId="1" applyNumberFormat="1" applyFont="1" applyFill="1" applyBorder="1"/>
    <xf numFmtId="166" fontId="4" fillId="2" borderId="14" xfId="1" applyNumberFormat="1" applyFont="1" applyFill="1" applyBorder="1"/>
    <xf numFmtId="166" fontId="4" fillId="2" borderId="15" xfId="1" applyNumberFormat="1" applyFont="1" applyFill="1" applyBorder="1"/>
    <xf numFmtId="166" fontId="4" fillId="2" borderId="16" xfId="1" applyNumberFormat="1" applyFont="1" applyFill="1" applyBorder="1"/>
    <xf numFmtId="166" fontId="4" fillId="2" borderId="38" xfId="1" applyNumberFormat="1" applyFont="1" applyFill="1" applyBorder="1"/>
    <xf numFmtId="166" fontId="3" fillId="2" borderId="37" xfId="1" applyNumberFormat="1" applyFont="1" applyFill="1" applyBorder="1"/>
    <xf numFmtId="166" fontId="3" fillId="2" borderId="12" xfId="1" applyNumberFormat="1" applyFont="1" applyFill="1" applyBorder="1"/>
    <xf numFmtId="166" fontId="3" fillId="2" borderId="13" xfId="1" applyNumberFormat="1" applyFont="1" applyFill="1" applyBorder="1"/>
    <xf numFmtId="166" fontId="3" fillId="2" borderId="14" xfId="1" applyNumberFormat="1" applyFont="1" applyFill="1" applyBorder="1"/>
    <xf numFmtId="166" fontId="3" fillId="2" borderId="15" xfId="1" applyNumberFormat="1" applyFont="1" applyFill="1" applyBorder="1"/>
    <xf numFmtId="166" fontId="3" fillId="2" borderId="16" xfId="1" applyNumberFormat="1" applyFont="1" applyFill="1" applyBorder="1"/>
    <xf numFmtId="166" fontId="3" fillId="2" borderId="38" xfId="1" applyNumberFormat="1" applyFont="1" applyFill="1" applyBorder="1"/>
    <xf numFmtId="1" fontId="0" fillId="2" borderId="0" xfId="0" applyNumberFormat="1" applyFill="1"/>
    <xf numFmtId="0" fontId="4" fillId="2" borderId="0" xfId="0" applyFont="1" applyFill="1"/>
    <xf numFmtId="167" fontId="4" fillId="2" borderId="37" xfId="1" quotePrefix="1" applyNumberFormat="1" applyFont="1" applyFill="1" applyBorder="1"/>
    <xf numFmtId="0" fontId="2" fillId="2" borderId="39" xfId="0" applyFont="1" applyFill="1" applyBorder="1"/>
    <xf numFmtId="167" fontId="4" fillId="2" borderId="39" xfId="1" quotePrefix="1" applyNumberFormat="1" applyFont="1" applyFill="1" applyBorder="1"/>
    <xf numFmtId="166" fontId="3" fillId="2" borderId="39" xfId="1" applyNumberFormat="1" applyFont="1" applyFill="1" applyBorder="1"/>
    <xf numFmtId="166" fontId="3" fillId="2" borderId="24" xfId="1" applyNumberFormat="1" applyFont="1" applyFill="1" applyBorder="1"/>
    <xf numFmtId="166" fontId="3" fillId="2" borderId="40" xfId="1" applyNumberFormat="1" applyFont="1" applyFill="1" applyBorder="1"/>
    <xf numFmtId="166" fontId="3" fillId="2" borderId="25" xfId="1" applyNumberFormat="1" applyFont="1" applyFill="1" applyBorder="1"/>
    <xf numFmtId="166" fontId="3" fillId="2" borderId="28" xfId="1" applyNumberFormat="1" applyFont="1" applyFill="1" applyBorder="1"/>
    <xf numFmtId="166" fontId="3" fillId="2" borderId="27" xfId="1" applyNumberFormat="1" applyFont="1" applyFill="1" applyBorder="1"/>
    <xf numFmtId="166" fontId="3" fillId="2" borderId="41" xfId="1" applyNumberFormat="1" applyFont="1" applyFill="1" applyBorder="1"/>
    <xf numFmtId="0" fontId="2" fillId="2" borderId="17" xfId="0" applyFont="1" applyFill="1" applyBorder="1"/>
    <xf numFmtId="167" fontId="4" fillId="2" borderId="17" xfId="1" applyNumberFormat="1" applyFont="1" applyFill="1" applyBorder="1"/>
    <xf numFmtId="166" fontId="3" fillId="2" borderId="17" xfId="1" applyNumberFormat="1" applyFont="1" applyFill="1" applyBorder="1"/>
    <xf numFmtId="166" fontId="3" fillId="2" borderId="19" xfId="1" applyNumberFormat="1" applyFont="1" applyFill="1" applyBorder="1"/>
    <xf numFmtId="166" fontId="3" fillId="2" borderId="33" xfId="1" applyNumberFormat="1" applyFont="1" applyFill="1" applyBorder="1"/>
    <xf numFmtId="166" fontId="3" fillId="2" borderId="34" xfId="1" applyNumberFormat="1" applyFont="1" applyFill="1" applyBorder="1"/>
    <xf numFmtId="166" fontId="3" fillId="2" borderId="20" xfId="1" applyNumberFormat="1" applyFont="1" applyFill="1" applyBorder="1"/>
    <xf numFmtId="166" fontId="3" fillId="2" borderId="42" xfId="1" applyNumberFormat="1" applyFont="1" applyFill="1" applyBorder="1"/>
    <xf numFmtId="166" fontId="3" fillId="2" borderId="43" xfId="1" applyNumberFormat="1" applyFont="1" applyFill="1" applyBorder="1"/>
    <xf numFmtId="167" fontId="4" fillId="2" borderId="39" xfId="1" applyNumberFormat="1" applyFont="1" applyFill="1" applyBorder="1"/>
    <xf numFmtId="167" fontId="4" fillId="3" borderId="5" xfId="1" applyNumberFormat="1" applyFont="1" applyFill="1" applyBorder="1"/>
    <xf numFmtId="166" fontId="4" fillId="3" borderId="5" xfId="1" applyNumberFormat="1" applyFont="1" applyFill="1" applyBorder="1"/>
    <xf numFmtId="166" fontId="4" fillId="3" borderId="19" xfId="1" applyNumberFormat="1" applyFont="1" applyFill="1" applyBorder="1"/>
    <xf numFmtId="166" fontId="4" fillId="3" borderId="33" xfId="1" applyNumberFormat="1" applyFont="1" applyFill="1" applyBorder="1"/>
    <xf numFmtId="166" fontId="4" fillId="3" borderId="34" xfId="1" applyNumberFormat="1" applyFont="1" applyFill="1" applyBorder="1"/>
    <xf numFmtId="166" fontId="4" fillId="3" borderId="1" xfId="1" applyNumberFormat="1" applyFont="1" applyFill="1" applyBorder="1"/>
    <xf numFmtId="166" fontId="4" fillId="3" borderId="2" xfId="1" applyNumberFormat="1" applyFont="1" applyFill="1" applyBorder="1"/>
    <xf numFmtId="166" fontId="4" fillId="3" borderId="4" xfId="1" applyNumberFormat="1" applyFont="1" applyFill="1" applyBorder="1"/>
    <xf numFmtId="166" fontId="4" fillId="3" borderId="35" xfId="1" applyNumberFormat="1" applyFont="1" applyFill="1" applyBorder="1"/>
    <xf numFmtId="166" fontId="4" fillId="3" borderId="3" xfId="1" applyNumberFormat="1" applyFont="1" applyFill="1" applyBorder="1"/>
    <xf numFmtId="166" fontId="4" fillId="3" borderId="36" xfId="1" applyNumberFormat="1" applyFont="1" applyFill="1" applyBorder="1"/>
    <xf numFmtId="167" fontId="4" fillId="3" borderId="37" xfId="1" applyNumberFormat="1" applyFont="1" applyFill="1" applyBorder="1"/>
    <xf numFmtId="166" fontId="4" fillId="3" borderId="37" xfId="1" applyNumberFormat="1" applyFont="1" applyFill="1" applyBorder="1"/>
    <xf numFmtId="166" fontId="4" fillId="3" borderId="12" xfId="1" applyNumberFormat="1" applyFont="1" applyFill="1" applyBorder="1"/>
    <xf numFmtId="166" fontId="4" fillId="3" borderId="13" xfId="1" applyNumberFormat="1" applyFont="1" applyFill="1" applyBorder="1"/>
    <xf numFmtId="166" fontId="4" fillId="3" borderId="14" xfId="1" applyNumberFormat="1" applyFont="1" applyFill="1" applyBorder="1"/>
    <xf numFmtId="166" fontId="4" fillId="3" borderId="15" xfId="1" applyNumberFormat="1" applyFont="1" applyFill="1" applyBorder="1"/>
    <xf numFmtId="166" fontId="4" fillId="3" borderId="16" xfId="1" applyNumberFormat="1" applyFont="1" applyFill="1" applyBorder="1"/>
    <xf numFmtId="166" fontId="4" fillId="3" borderId="38" xfId="1" applyNumberFormat="1" applyFont="1" applyFill="1" applyBorder="1"/>
    <xf numFmtId="166" fontId="3" fillId="3" borderId="37" xfId="1" applyNumberFormat="1" applyFont="1" applyFill="1" applyBorder="1"/>
    <xf numFmtId="166" fontId="3" fillId="3" borderId="12" xfId="1" applyNumberFormat="1" applyFont="1" applyFill="1" applyBorder="1"/>
    <xf numFmtId="166" fontId="3" fillId="3" borderId="13" xfId="1" applyNumberFormat="1" applyFont="1" applyFill="1" applyBorder="1"/>
    <xf numFmtId="166" fontId="3" fillId="3" borderId="14" xfId="1" applyNumberFormat="1" applyFont="1" applyFill="1" applyBorder="1"/>
    <xf numFmtId="166" fontId="3" fillId="3" borderId="15" xfId="1" applyNumberFormat="1" applyFont="1" applyFill="1" applyBorder="1"/>
    <xf numFmtId="166" fontId="3" fillId="3" borderId="16" xfId="1" applyNumberFormat="1" applyFont="1" applyFill="1" applyBorder="1"/>
    <xf numFmtId="166" fontId="3" fillId="3" borderId="38" xfId="1" applyNumberFormat="1" applyFont="1" applyFill="1" applyBorder="1"/>
    <xf numFmtId="167" fontId="4" fillId="3" borderId="39" xfId="1" applyNumberFormat="1" applyFont="1" applyFill="1" applyBorder="1"/>
    <xf numFmtId="166" fontId="3" fillId="3" borderId="39" xfId="1" applyNumberFormat="1" applyFont="1" applyFill="1" applyBorder="1"/>
    <xf numFmtId="166" fontId="3" fillId="3" borderId="24" xfId="1" applyNumberFormat="1" applyFont="1" applyFill="1" applyBorder="1"/>
    <xf numFmtId="166" fontId="3" fillId="3" borderId="40" xfId="1" applyNumberFormat="1" applyFont="1" applyFill="1" applyBorder="1"/>
    <xf numFmtId="166" fontId="3" fillId="3" borderId="25" xfId="1" applyNumberFormat="1" applyFont="1" applyFill="1" applyBorder="1"/>
    <xf numFmtId="166" fontId="3" fillId="3" borderId="28" xfId="1" applyNumberFormat="1" applyFont="1" applyFill="1" applyBorder="1"/>
    <xf numFmtId="166" fontId="3" fillId="3" borderId="27" xfId="1" applyNumberFormat="1" applyFont="1" applyFill="1" applyBorder="1"/>
    <xf numFmtId="166" fontId="3" fillId="3" borderId="41" xfId="1" applyNumberFormat="1" applyFont="1" applyFill="1" applyBorder="1"/>
    <xf numFmtId="0" fontId="2" fillId="3" borderId="17" xfId="0" applyFont="1" applyFill="1" applyBorder="1"/>
    <xf numFmtId="167" fontId="4" fillId="3" borderId="17" xfId="1" applyNumberFormat="1" applyFont="1" applyFill="1" applyBorder="1"/>
    <xf numFmtId="166" fontId="3" fillId="3" borderId="17" xfId="1" applyNumberFormat="1" applyFont="1" applyFill="1" applyBorder="1"/>
    <xf numFmtId="166" fontId="3" fillId="3" borderId="19" xfId="1" applyNumberFormat="1" applyFont="1" applyFill="1" applyBorder="1"/>
    <xf numFmtId="166" fontId="3" fillId="3" borderId="33" xfId="1" applyNumberFormat="1" applyFont="1" applyFill="1" applyBorder="1"/>
    <xf numFmtId="166" fontId="3" fillId="3" borderId="34" xfId="1" applyNumberFormat="1" applyFont="1" applyFill="1" applyBorder="1"/>
    <xf numFmtId="166" fontId="3" fillId="3" borderId="20" xfId="1" applyNumberFormat="1" applyFont="1" applyFill="1" applyBorder="1"/>
    <xf numFmtId="166" fontId="3" fillId="3" borderId="42" xfId="1" applyNumberFormat="1" applyFont="1" applyFill="1" applyBorder="1"/>
    <xf numFmtId="166" fontId="3" fillId="3" borderId="43" xfId="1" applyNumberFormat="1" applyFont="1" applyFill="1" applyBorder="1"/>
    <xf numFmtId="0" fontId="2" fillId="3" borderId="37" xfId="0" applyFont="1" applyFill="1" applyBorder="1"/>
    <xf numFmtId="0" fontId="2" fillId="3" borderId="39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0</xdr:rowOff>
    </xdr:from>
    <xdr:to>
      <xdr:col>16</xdr:col>
      <xdr:colOff>371475</xdr:colOff>
      <xdr:row>1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82100" y="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0</xdr:rowOff>
    </xdr:from>
    <xdr:to>
      <xdr:col>16</xdr:col>
      <xdr:colOff>371475</xdr:colOff>
      <xdr:row>1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82100" y="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tabSelected="1" view="pageBreakPreview" zoomScaleNormal="100" zoomScaleSheetLayoutView="100" workbookViewId="0">
      <pane ySplit="6" topLeftCell="A52" activePane="bottomLeft" state="frozen"/>
      <selection pane="bottomLeft" activeCell="D4" sqref="D4:H4"/>
    </sheetView>
  </sheetViews>
  <sheetFormatPr baseColWidth="10" defaultColWidth="9.1796875" defaultRowHeight="14.5" x14ac:dyDescent="0.35"/>
  <cols>
    <col min="1" max="1" width="3.26953125" customWidth="1"/>
    <col min="2" max="2" width="10.453125" customWidth="1"/>
    <col min="3" max="3" width="10.26953125" bestFit="1" customWidth="1"/>
    <col min="4" max="5" width="9.26953125" bestFit="1" customWidth="1"/>
    <col min="6" max="7" width="9.26953125" customWidth="1"/>
    <col min="8" max="8" width="9.26953125" bestFit="1" customWidth="1"/>
    <col min="9" max="14" width="7.7265625" bestFit="1" customWidth="1"/>
    <col min="15" max="15" width="9.26953125" bestFit="1" customWidth="1"/>
    <col min="16" max="16" width="7.7265625" bestFit="1" customWidth="1"/>
    <col min="17" max="17" width="9.26953125" bestFit="1" customWidth="1"/>
    <col min="18" max="18" width="7.7265625" bestFit="1" customWidth="1"/>
    <col min="19" max="19" width="9.26953125" bestFit="1" customWidth="1"/>
    <col min="20" max="20" width="7.7265625" bestFit="1" customWidth="1"/>
    <col min="21" max="21" width="9.26953125" bestFit="1" customWidth="1"/>
    <col min="22" max="22" width="7.7265625" bestFit="1" customWidth="1"/>
    <col min="23" max="23" width="9.26953125" bestFit="1" customWidth="1"/>
    <col min="24" max="24" width="7.7265625" bestFit="1" customWidth="1"/>
    <col min="25" max="25" width="9.26953125" bestFit="1" customWidth="1"/>
    <col min="26" max="26" width="7.7265625" bestFit="1" customWidth="1"/>
    <col min="257" max="257" width="3.26953125" customWidth="1"/>
    <col min="258" max="258" width="10.453125" customWidth="1"/>
    <col min="259" max="259" width="10.26953125" bestFit="1" customWidth="1"/>
    <col min="260" max="261" width="9.26953125" bestFit="1" customWidth="1"/>
    <col min="262" max="263" width="9.26953125" customWidth="1"/>
    <col min="264" max="264" width="9.26953125" bestFit="1" customWidth="1"/>
    <col min="265" max="270" width="7.7265625" bestFit="1" customWidth="1"/>
    <col min="271" max="271" width="9.26953125" bestFit="1" customWidth="1"/>
    <col min="272" max="272" width="7.7265625" bestFit="1" customWidth="1"/>
    <col min="273" max="273" width="9.26953125" bestFit="1" customWidth="1"/>
    <col min="274" max="274" width="7.7265625" bestFit="1" customWidth="1"/>
    <col min="275" max="275" width="9.26953125" bestFit="1" customWidth="1"/>
    <col min="276" max="276" width="7.7265625" bestFit="1" customWidth="1"/>
    <col min="277" max="277" width="9.26953125" bestFit="1" customWidth="1"/>
    <col min="278" max="278" width="7.7265625" bestFit="1" customWidth="1"/>
    <col min="279" max="279" width="9.26953125" bestFit="1" customWidth="1"/>
    <col min="280" max="280" width="7.7265625" bestFit="1" customWidth="1"/>
    <col min="281" max="281" width="9.26953125" bestFit="1" customWidth="1"/>
    <col min="282" max="282" width="7.7265625" bestFit="1" customWidth="1"/>
    <col min="513" max="513" width="3.26953125" customWidth="1"/>
    <col min="514" max="514" width="10.453125" customWidth="1"/>
    <col min="515" max="515" width="10.26953125" bestFit="1" customWidth="1"/>
    <col min="516" max="517" width="9.26953125" bestFit="1" customWidth="1"/>
    <col min="518" max="519" width="9.26953125" customWidth="1"/>
    <col min="520" max="520" width="9.26953125" bestFit="1" customWidth="1"/>
    <col min="521" max="526" width="7.7265625" bestFit="1" customWidth="1"/>
    <col min="527" max="527" width="9.26953125" bestFit="1" customWidth="1"/>
    <col min="528" max="528" width="7.7265625" bestFit="1" customWidth="1"/>
    <col min="529" max="529" width="9.26953125" bestFit="1" customWidth="1"/>
    <col min="530" max="530" width="7.7265625" bestFit="1" customWidth="1"/>
    <col min="531" max="531" width="9.26953125" bestFit="1" customWidth="1"/>
    <col min="532" max="532" width="7.7265625" bestFit="1" customWidth="1"/>
    <col min="533" max="533" width="9.26953125" bestFit="1" customWidth="1"/>
    <col min="534" max="534" width="7.7265625" bestFit="1" customWidth="1"/>
    <col min="535" max="535" width="9.26953125" bestFit="1" customWidth="1"/>
    <col min="536" max="536" width="7.7265625" bestFit="1" customWidth="1"/>
    <col min="537" max="537" width="9.26953125" bestFit="1" customWidth="1"/>
    <col min="538" max="538" width="7.7265625" bestFit="1" customWidth="1"/>
    <col min="769" max="769" width="3.26953125" customWidth="1"/>
    <col min="770" max="770" width="10.453125" customWidth="1"/>
    <col min="771" max="771" width="10.26953125" bestFit="1" customWidth="1"/>
    <col min="772" max="773" width="9.26953125" bestFit="1" customWidth="1"/>
    <col min="774" max="775" width="9.26953125" customWidth="1"/>
    <col min="776" max="776" width="9.26953125" bestFit="1" customWidth="1"/>
    <col min="777" max="782" width="7.7265625" bestFit="1" customWidth="1"/>
    <col min="783" max="783" width="9.26953125" bestFit="1" customWidth="1"/>
    <col min="784" max="784" width="7.7265625" bestFit="1" customWidth="1"/>
    <col min="785" max="785" width="9.26953125" bestFit="1" customWidth="1"/>
    <col min="786" max="786" width="7.7265625" bestFit="1" customWidth="1"/>
    <col min="787" max="787" width="9.26953125" bestFit="1" customWidth="1"/>
    <col min="788" max="788" width="7.7265625" bestFit="1" customWidth="1"/>
    <col min="789" max="789" width="9.26953125" bestFit="1" customWidth="1"/>
    <col min="790" max="790" width="7.7265625" bestFit="1" customWidth="1"/>
    <col min="791" max="791" width="9.26953125" bestFit="1" customWidth="1"/>
    <col min="792" max="792" width="7.7265625" bestFit="1" customWidth="1"/>
    <col min="793" max="793" width="9.26953125" bestFit="1" customWidth="1"/>
    <col min="794" max="794" width="7.7265625" bestFit="1" customWidth="1"/>
    <col min="1025" max="1025" width="3.26953125" customWidth="1"/>
    <col min="1026" max="1026" width="10.453125" customWidth="1"/>
    <col min="1027" max="1027" width="10.26953125" bestFit="1" customWidth="1"/>
    <col min="1028" max="1029" width="9.26953125" bestFit="1" customWidth="1"/>
    <col min="1030" max="1031" width="9.26953125" customWidth="1"/>
    <col min="1032" max="1032" width="9.26953125" bestFit="1" customWidth="1"/>
    <col min="1033" max="1038" width="7.7265625" bestFit="1" customWidth="1"/>
    <col min="1039" max="1039" width="9.26953125" bestFit="1" customWidth="1"/>
    <col min="1040" max="1040" width="7.7265625" bestFit="1" customWidth="1"/>
    <col min="1041" max="1041" width="9.26953125" bestFit="1" customWidth="1"/>
    <col min="1042" max="1042" width="7.7265625" bestFit="1" customWidth="1"/>
    <col min="1043" max="1043" width="9.26953125" bestFit="1" customWidth="1"/>
    <col min="1044" max="1044" width="7.7265625" bestFit="1" customWidth="1"/>
    <col min="1045" max="1045" width="9.26953125" bestFit="1" customWidth="1"/>
    <col min="1046" max="1046" width="7.7265625" bestFit="1" customWidth="1"/>
    <col min="1047" max="1047" width="9.26953125" bestFit="1" customWidth="1"/>
    <col min="1048" max="1048" width="7.7265625" bestFit="1" customWidth="1"/>
    <col min="1049" max="1049" width="9.26953125" bestFit="1" customWidth="1"/>
    <col min="1050" max="1050" width="7.7265625" bestFit="1" customWidth="1"/>
    <col min="1281" max="1281" width="3.26953125" customWidth="1"/>
    <col min="1282" max="1282" width="10.453125" customWidth="1"/>
    <col min="1283" max="1283" width="10.26953125" bestFit="1" customWidth="1"/>
    <col min="1284" max="1285" width="9.26953125" bestFit="1" customWidth="1"/>
    <col min="1286" max="1287" width="9.26953125" customWidth="1"/>
    <col min="1288" max="1288" width="9.26953125" bestFit="1" customWidth="1"/>
    <col min="1289" max="1294" width="7.7265625" bestFit="1" customWidth="1"/>
    <col min="1295" max="1295" width="9.26953125" bestFit="1" customWidth="1"/>
    <col min="1296" max="1296" width="7.7265625" bestFit="1" customWidth="1"/>
    <col min="1297" max="1297" width="9.26953125" bestFit="1" customWidth="1"/>
    <col min="1298" max="1298" width="7.7265625" bestFit="1" customWidth="1"/>
    <col min="1299" max="1299" width="9.26953125" bestFit="1" customWidth="1"/>
    <col min="1300" max="1300" width="7.7265625" bestFit="1" customWidth="1"/>
    <col min="1301" max="1301" width="9.26953125" bestFit="1" customWidth="1"/>
    <col min="1302" max="1302" width="7.7265625" bestFit="1" customWidth="1"/>
    <col min="1303" max="1303" width="9.26953125" bestFit="1" customWidth="1"/>
    <col min="1304" max="1304" width="7.7265625" bestFit="1" customWidth="1"/>
    <col min="1305" max="1305" width="9.26953125" bestFit="1" customWidth="1"/>
    <col min="1306" max="1306" width="7.7265625" bestFit="1" customWidth="1"/>
    <col min="1537" max="1537" width="3.26953125" customWidth="1"/>
    <col min="1538" max="1538" width="10.453125" customWidth="1"/>
    <col min="1539" max="1539" width="10.26953125" bestFit="1" customWidth="1"/>
    <col min="1540" max="1541" width="9.26953125" bestFit="1" customWidth="1"/>
    <col min="1542" max="1543" width="9.26953125" customWidth="1"/>
    <col min="1544" max="1544" width="9.26953125" bestFit="1" customWidth="1"/>
    <col min="1545" max="1550" width="7.7265625" bestFit="1" customWidth="1"/>
    <col min="1551" max="1551" width="9.26953125" bestFit="1" customWidth="1"/>
    <col min="1552" max="1552" width="7.7265625" bestFit="1" customWidth="1"/>
    <col min="1553" max="1553" width="9.26953125" bestFit="1" customWidth="1"/>
    <col min="1554" max="1554" width="7.7265625" bestFit="1" customWidth="1"/>
    <col min="1555" max="1555" width="9.26953125" bestFit="1" customWidth="1"/>
    <col min="1556" max="1556" width="7.7265625" bestFit="1" customWidth="1"/>
    <col min="1557" max="1557" width="9.26953125" bestFit="1" customWidth="1"/>
    <col min="1558" max="1558" width="7.7265625" bestFit="1" customWidth="1"/>
    <col min="1559" max="1559" width="9.26953125" bestFit="1" customWidth="1"/>
    <col min="1560" max="1560" width="7.7265625" bestFit="1" customWidth="1"/>
    <col min="1561" max="1561" width="9.26953125" bestFit="1" customWidth="1"/>
    <col min="1562" max="1562" width="7.7265625" bestFit="1" customWidth="1"/>
    <col min="1793" max="1793" width="3.26953125" customWidth="1"/>
    <col min="1794" max="1794" width="10.453125" customWidth="1"/>
    <col min="1795" max="1795" width="10.26953125" bestFit="1" customWidth="1"/>
    <col min="1796" max="1797" width="9.26953125" bestFit="1" customWidth="1"/>
    <col min="1798" max="1799" width="9.26953125" customWidth="1"/>
    <col min="1800" max="1800" width="9.26953125" bestFit="1" customWidth="1"/>
    <col min="1801" max="1806" width="7.7265625" bestFit="1" customWidth="1"/>
    <col min="1807" max="1807" width="9.26953125" bestFit="1" customWidth="1"/>
    <col min="1808" max="1808" width="7.7265625" bestFit="1" customWidth="1"/>
    <col min="1809" max="1809" width="9.26953125" bestFit="1" customWidth="1"/>
    <col min="1810" max="1810" width="7.7265625" bestFit="1" customWidth="1"/>
    <col min="1811" max="1811" width="9.26953125" bestFit="1" customWidth="1"/>
    <col min="1812" max="1812" width="7.7265625" bestFit="1" customWidth="1"/>
    <col min="1813" max="1813" width="9.26953125" bestFit="1" customWidth="1"/>
    <col min="1814" max="1814" width="7.7265625" bestFit="1" customWidth="1"/>
    <col min="1815" max="1815" width="9.26953125" bestFit="1" customWidth="1"/>
    <col min="1816" max="1816" width="7.7265625" bestFit="1" customWidth="1"/>
    <col min="1817" max="1817" width="9.26953125" bestFit="1" customWidth="1"/>
    <col min="1818" max="1818" width="7.7265625" bestFit="1" customWidth="1"/>
    <col min="2049" max="2049" width="3.26953125" customWidth="1"/>
    <col min="2050" max="2050" width="10.453125" customWidth="1"/>
    <col min="2051" max="2051" width="10.26953125" bestFit="1" customWidth="1"/>
    <col min="2052" max="2053" width="9.26953125" bestFit="1" customWidth="1"/>
    <col min="2054" max="2055" width="9.26953125" customWidth="1"/>
    <col min="2056" max="2056" width="9.26953125" bestFit="1" customWidth="1"/>
    <col min="2057" max="2062" width="7.7265625" bestFit="1" customWidth="1"/>
    <col min="2063" max="2063" width="9.26953125" bestFit="1" customWidth="1"/>
    <col min="2064" max="2064" width="7.7265625" bestFit="1" customWidth="1"/>
    <col min="2065" max="2065" width="9.26953125" bestFit="1" customWidth="1"/>
    <col min="2066" max="2066" width="7.7265625" bestFit="1" customWidth="1"/>
    <col min="2067" max="2067" width="9.26953125" bestFit="1" customWidth="1"/>
    <col min="2068" max="2068" width="7.7265625" bestFit="1" customWidth="1"/>
    <col min="2069" max="2069" width="9.26953125" bestFit="1" customWidth="1"/>
    <col min="2070" max="2070" width="7.7265625" bestFit="1" customWidth="1"/>
    <col min="2071" max="2071" width="9.26953125" bestFit="1" customWidth="1"/>
    <col min="2072" max="2072" width="7.7265625" bestFit="1" customWidth="1"/>
    <col min="2073" max="2073" width="9.26953125" bestFit="1" customWidth="1"/>
    <col min="2074" max="2074" width="7.7265625" bestFit="1" customWidth="1"/>
    <col min="2305" max="2305" width="3.26953125" customWidth="1"/>
    <col min="2306" max="2306" width="10.453125" customWidth="1"/>
    <col min="2307" max="2307" width="10.26953125" bestFit="1" customWidth="1"/>
    <col min="2308" max="2309" width="9.26953125" bestFit="1" customWidth="1"/>
    <col min="2310" max="2311" width="9.26953125" customWidth="1"/>
    <col min="2312" max="2312" width="9.26953125" bestFit="1" customWidth="1"/>
    <col min="2313" max="2318" width="7.7265625" bestFit="1" customWidth="1"/>
    <col min="2319" max="2319" width="9.26953125" bestFit="1" customWidth="1"/>
    <col min="2320" max="2320" width="7.7265625" bestFit="1" customWidth="1"/>
    <col min="2321" max="2321" width="9.26953125" bestFit="1" customWidth="1"/>
    <col min="2322" max="2322" width="7.7265625" bestFit="1" customWidth="1"/>
    <col min="2323" max="2323" width="9.26953125" bestFit="1" customWidth="1"/>
    <col min="2324" max="2324" width="7.7265625" bestFit="1" customWidth="1"/>
    <col min="2325" max="2325" width="9.26953125" bestFit="1" customWidth="1"/>
    <col min="2326" max="2326" width="7.7265625" bestFit="1" customWidth="1"/>
    <col min="2327" max="2327" width="9.26953125" bestFit="1" customWidth="1"/>
    <col min="2328" max="2328" width="7.7265625" bestFit="1" customWidth="1"/>
    <col min="2329" max="2329" width="9.26953125" bestFit="1" customWidth="1"/>
    <col min="2330" max="2330" width="7.7265625" bestFit="1" customWidth="1"/>
    <col min="2561" max="2561" width="3.26953125" customWidth="1"/>
    <col min="2562" max="2562" width="10.453125" customWidth="1"/>
    <col min="2563" max="2563" width="10.26953125" bestFit="1" customWidth="1"/>
    <col min="2564" max="2565" width="9.26953125" bestFit="1" customWidth="1"/>
    <col min="2566" max="2567" width="9.26953125" customWidth="1"/>
    <col min="2568" max="2568" width="9.26953125" bestFit="1" customWidth="1"/>
    <col min="2569" max="2574" width="7.7265625" bestFit="1" customWidth="1"/>
    <col min="2575" max="2575" width="9.26953125" bestFit="1" customWidth="1"/>
    <col min="2576" max="2576" width="7.7265625" bestFit="1" customWidth="1"/>
    <col min="2577" max="2577" width="9.26953125" bestFit="1" customWidth="1"/>
    <col min="2578" max="2578" width="7.7265625" bestFit="1" customWidth="1"/>
    <col min="2579" max="2579" width="9.26953125" bestFit="1" customWidth="1"/>
    <col min="2580" max="2580" width="7.7265625" bestFit="1" customWidth="1"/>
    <col min="2581" max="2581" width="9.26953125" bestFit="1" customWidth="1"/>
    <col min="2582" max="2582" width="7.7265625" bestFit="1" customWidth="1"/>
    <col min="2583" max="2583" width="9.26953125" bestFit="1" customWidth="1"/>
    <col min="2584" max="2584" width="7.7265625" bestFit="1" customWidth="1"/>
    <col min="2585" max="2585" width="9.26953125" bestFit="1" customWidth="1"/>
    <col min="2586" max="2586" width="7.7265625" bestFit="1" customWidth="1"/>
    <col min="2817" max="2817" width="3.26953125" customWidth="1"/>
    <col min="2818" max="2818" width="10.453125" customWidth="1"/>
    <col min="2819" max="2819" width="10.26953125" bestFit="1" customWidth="1"/>
    <col min="2820" max="2821" width="9.26953125" bestFit="1" customWidth="1"/>
    <col min="2822" max="2823" width="9.26953125" customWidth="1"/>
    <col min="2824" max="2824" width="9.26953125" bestFit="1" customWidth="1"/>
    <col min="2825" max="2830" width="7.7265625" bestFit="1" customWidth="1"/>
    <col min="2831" max="2831" width="9.26953125" bestFit="1" customWidth="1"/>
    <col min="2832" max="2832" width="7.7265625" bestFit="1" customWidth="1"/>
    <col min="2833" max="2833" width="9.26953125" bestFit="1" customWidth="1"/>
    <col min="2834" max="2834" width="7.7265625" bestFit="1" customWidth="1"/>
    <col min="2835" max="2835" width="9.26953125" bestFit="1" customWidth="1"/>
    <col min="2836" max="2836" width="7.7265625" bestFit="1" customWidth="1"/>
    <col min="2837" max="2837" width="9.26953125" bestFit="1" customWidth="1"/>
    <col min="2838" max="2838" width="7.7265625" bestFit="1" customWidth="1"/>
    <col min="2839" max="2839" width="9.26953125" bestFit="1" customWidth="1"/>
    <col min="2840" max="2840" width="7.7265625" bestFit="1" customWidth="1"/>
    <col min="2841" max="2841" width="9.26953125" bestFit="1" customWidth="1"/>
    <col min="2842" max="2842" width="7.7265625" bestFit="1" customWidth="1"/>
    <col min="3073" max="3073" width="3.26953125" customWidth="1"/>
    <col min="3074" max="3074" width="10.453125" customWidth="1"/>
    <col min="3075" max="3075" width="10.26953125" bestFit="1" customWidth="1"/>
    <col min="3076" max="3077" width="9.26953125" bestFit="1" customWidth="1"/>
    <col min="3078" max="3079" width="9.26953125" customWidth="1"/>
    <col min="3080" max="3080" width="9.26953125" bestFit="1" customWidth="1"/>
    <col min="3081" max="3086" width="7.7265625" bestFit="1" customWidth="1"/>
    <col min="3087" max="3087" width="9.26953125" bestFit="1" customWidth="1"/>
    <col min="3088" max="3088" width="7.7265625" bestFit="1" customWidth="1"/>
    <col min="3089" max="3089" width="9.26953125" bestFit="1" customWidth="1"/>
    <col min="3090" max="3090" width="7.7265625" bestFit="1" customWidth="1"/>
    <col min="3091" max="3091" width="9.26953125" bestFit="1" customWidth="1"/>
    <col min="3092" max="3092" width="7.7265625" bestFit="1" customWidth="1"/>
    <col min="3093" max="3093" width="9.26953125" bestFit="1" customWidth="1"/>
    <col min="3094" max="3094" width="7.7265625" bestFit="1" customWidth="1"/>
    <col min="3095" max="3095" width="9.26953125" bestFit="1" customWidth="1"/>
    <col min="3096" max="3096" width="7.7265625" bestFit="1" customWidth="1"/>
    <col min="3097" max="3097" width="9.26953125" bestFit="1" customWidth="1"/>
    <col min="3098" max="3098" width="7.7265625" bestFit="1" customWidth="1"/>
    <col min="3329" max="3329" width="3.26953125" customWidth="1"/>
    <col min="3330" max="3330" width="10.453125" customWidth="1"/>
    <col min="3331" max="3331" width="10.26953125" bestFit="1" customWidth="1"/>
    <col min="3332" max="3333" width="9.26953125" bestFit="1" customWidth="1"/>
    <col min="3334" max="3335" width="9.26953125" customWidth="1"/>
    <col min="3336" max="3336" width="9.26953125" bestFit="1" customWidth="1"/>
    <col min="3337" max="3342" width="7.7265625" bestFit="1" customWidth="1"/>
    <col min="3343" max="3343" width="9.26953125" bestFit="1" customWidth="1"/>
    <col min="3344" max="3344" width="7.7265625" bestFit="1" customWidth="1"/>
    <col min="3345" max="3345" width="9.26953125" bestFit="1" customWidth="1"/>
    <col min="3346" max="3346" width="7.7265625" bestFit="1" customWidth="1"/>
    <col min="3347" max="3347" width="9.26953125" bestFit="1" customWidth="1"/>
    <col min="3348" max="3348" width="7.7265625" bestFit="1" customWidth="1"/>
    <col min="3349" max="3349" width="9.26953125" bestFit="1" customWidth="1"/>
    <col min="3350" max="3350" width="7.7265625" bestFit="1" customWidth="1"/>
    <col min="3351" max="3351" width="9.26953125" bestFit="1" customWidth="1"/>
    <col min="3352" max="3352" width="7.7265625" bestFit="1" customWidth="1"/>
    <col min="3353" max="3353" width="9.26953125" bestFit="1" customWidth="1"/>
    <col min="3354" max="3354" width="7.7265625" bestFit="1" customWidth="1"/>
    <col min="3585" max="3585" width="3.26953125" customWidth="1"/>
    <col min="3586" max="3586" width="10.453125" customWidth="1"/>
    <col min="3587" max="3587" width="10.26953125" bestFit="1" customWidth="1"/>
    <col min="3588" max="3589" width="9.26953125" bestFit="1" customWidth="1"/>
    <col min="3590" max="3591" width="9.26953125" customWidth="1"/>
    <col min="3592" max="3592" width="9.26953125" bestFit="1" customWidth="1"/>
    <col min="3593" max="3598" width="7.7265625" bestFit="1" customWidth="1"/>
    <col min="3599" max="3599" width="9.26953125" bestFit="1" customWidth="1"/>
    <col min="3600" max="3600" width="7.7265625" bestFit="1" customWidth="1"/>
    <col min="3601" max="3601" width="9.26953125" bestFit="1" customWidth="1"/>
    <col min="3602" max="3602" width="7.7265625" bestFit="1" customWidth="1"/>
    <col min="3603" max="3603" width="9.26953125" bestFit="1" customWidth="1"/>
    <col min="3604" max="3604" width="7.7265625" bestFit="1" customWidth="1"/>
    <col min="3605" max="3605" width="9.26953125" bestFit="1" customWidth="1"/>
    <col min="3606" max="3606" width="7.7265625" bestFit="1" customWidth="1"/>
    <col min="3607" max="3607" width="9.26953125" bestFit="1" customWidth="1"/>
    <col min="3608" max="3608" width="7.7265625" bestFit="1" customWidth="1"/>
    <col min="3609" max="3609" width="9.26953125" bestFit="1" customWidth="1"/>
    <col min="3610" max="3610" width="7.7265625" bestFit="1" customWidth="1"/>
    <col min="3841" max="3841" width="3.26953125" customWidth="1"/>
    <col min="3842" max="3842" width="10.453125" customWidth="1"/>
    <col min="3843" max="3843" width="10.26953125" bestFit="1" customWidth="1"/>
    <col min="3844" max="3845" width="9.26953125" bestFit="1" customWidth="1"/>
    <col min="3846" max="3847" width="9.26953125" customWidth="1"/>
    <col min="3848" max="3848" width="9.26953125" bestFit="1" customWidth="1"/>
    <col min="3849" max="3854" width="7.7265625" bestFit="1" customWidth="1"/>
    <col min="3855" max="3855" width="9.26953125" bestFit="1" customWidth="1"/>
    <col min="3856" max="3856" width="7.7265625" bestFit="1" customWidth="1"/>
    <col min="3857" max="3857" width="9.26953125" bestFit="1" customWidth="1"/>
    <col min="3858" max="3858" width="7.7265625" bestFit="1" customWidth="1"/>
    <col min="3859" max="3859" width="9.26953125" bestFit="1" customWidth="1"/>
    <col min="3860" max="3860" width="7.7265625" bestFit="1" customWidth="1"/>
    <col min="3861" max="3861" width="9.26953125" bestFit="1" customWidth="1"/>
    <col min="3862" max="3862" width="7.7265625" bestFit="1" customWidth="1"/>
    <col min="3863" max="3863" width="9.26953125" bestFit="1" customWidth="1"/>
    <col min="3864" max="3864" width="7.7265625" bestFit="1" customWidth="1"/>
    <col min="3865" max="3865" width="9.26953125" bestFit="1" customWidth="1"/>
    <col min="3866" max="3866" width="7.7265625" bestFit="1" customWidth="1"/>
    <col min="4097" max="4097" width="3.26953125" customWidth="1"/>
    <col min="4098" max="4098" width="10.453125" customWidth="1"/>
    <col min="4099" max="4099" width="10.26953125" bestFit="1" customWidth="1"/>
    <col min="4100" max="4101" width="9.26953125" bestFit="1" customWidth="1"/>
    <col min="4102" max="4103" width="9.26953125" customWidth="1"/>
    <col min="4104" max="4104" width="9.26953125" bestFit="1" customWidth="1"/>
    <col min="4105" max="4110" width="7.7265625" bestFit="1" customWidth="1"/>
    <col min="4111" max="4111" width="9.26953125" bestFit="1" customWidth="1"/>
    <col min="4112" max="4112" width="7.7265625" bestFit="1" customWidth="1"/>
    <col min="4113" max="4113" width="9.26953125" bestFit="1" customWidth="1"/>
    <col min="4114" max="4114" width="7.7265625" bestFit="1" customWidth="1"/>
    <col min="4115" max="4115" width="9.26953125" bestFit="1" customWidth="1"/>
    <col min="4116" max="4116" width="7.7265625" bestFit="1" customWidth="1"/>
    <col min="4117" max="4117" width="9.26953125" bestFit="1" customWidth="1"/>
    <col min="4118" max="4118" width="7.7265625" bestFit="1" customWidth="1"/>
    <col min="4119" max="4119" width="9.26953125" bestFit="1" customWidth="1"/>
    <col min="4120" max="4120" width="7.7265625" bestFit="1" customWidth="1"/>
    <col min="4121" max="4121" width="9.26953125" bestFit="1" customWidth="1"/>
    <col min="4122" max="4122" width="7.7265625" bestFit="1" customWidth="1"/>
    <col min="4353" max="4353" width="3.26953125" customWidth="1"/>
    <col min="4354" max="4354" width="10.453125" customWidth="1"/>
    <col min="4355" max="4355" width="10.26953125" bestFit="1" customWidth="1"/>
    <col min="4356" max="4357" width="9.26953125" bestFit="1" customWidth="1"/>
    <col min="4358" max="4359" width="9.26953125" customWidth="1"/>
    <col min="4360" max="4360" width="9.26953125" bestFit="1" customWidth="1"/>
    <col min="4361" max="4366" width="7.7265625" bestFit="1" customWidth="1"/>
    <col min="4367" max="4367" width="9.26953125" bestFit="1" customWidth="1"/>
    <col min="4368" max="4368" width="7.7265625" bestFit="1" customWidth="1"/>
    <col min="4369" max="4369" width="9.26953125" bestFit="1" customWidth="1"/>
    <col min="4370" max="4370" width="7.7265625" bestFit="1" customWidth="1"/>
    <col min="4371" max="4371" width="9.26953125" bestFit="1" customWidth="1"/>
    <col min="4372" max="4372" width="7.7265625" bestFit="1" customWidth="1"/>
    <col min="4373" max="4373" width="9.26953125" bestFit="1" customWidth="1"/>
    <col min="4374" max="4374" width="7.7265625" bestFit="1" customWidth="1"/>
    <col min="4375" max="4375" width="9.26953125" bestFit="1" customWidth="1"/>
    <col min="4376" max="4376" width="7.7265625" bestFit="1" customWidth="1"/>
    <col min="4377" max="4377" width="9.26953125" bestFit="1" customWidth="1"/>
    <col min="4378" max="4378" width="7.7265625" bestFit="1" customWidth="1"/>
    <col min="4609" max="4609" width="3.26953125" customWidth="1"/>
    <col min="4610" max="4610" width="10.453125" customWidth="1"/>
    <col min="4611" max="4611" width="10.26953125" bestFit="1" customWidth="1"/>
    <col min="4612" max="4613" width="9.26953125" bestFit="1" customWidth="1"/>
    <col min="4614" max="4615" width="9.26953125" customWidth="1"/>
    <col min="4616" max="4616" width="9.26953125" bestFit="1" customWidth="1"/>
    <col min="4617" max="4622" width="7.7265625" bestFit="1" customWidth="1"/>
    <col min="4623" max="4623" width="9.26953125" bestFit="1" customWidth="1"/>
    <col min="4624" max="4624" width="7.7265625" bestFit="1" customWidth="1"/>
    <col min="4625" max="4625" width="9.26953125" bestFit="1" customWidth="1"/>
    <col min="4626" max="4626" width="7.7265625" bestFit="1" customWidth="1"/>
    <col min="4627" max="4627" width="9.26953125" bestFit="1" customWidth="1"/>
    <col min="4628" max="4628" width="7.7265625" bestFit="1" customWidth="1"/>
    <col min="4629" max="4629" width="9.26953125" bestFit="1" customWidth="1"/>
    <col min="4630" max="4630" width="7.7265625" bestFit="1" customWidth="1"/>
    <col min="4631" max="4631" width="9.26953125" bestFit="1" customWidth="1"/>
    <col min="4632" max="4632" width="7.7265625" bestFit="1" customWidth="1"/>
    <col min="4633" max="4633" width="9.26953125" bestFit="1" customWidth="1"/>
    <col min="4634" max="4634" width="7.7265625" bestFit="1" customWidth="1"/>
    <col min="4865" max="4865" width="3.26953125" customWidth="1"/>
    <col min="4866" max="4866" width="10.453125" customWidth="1"/>
    <col min="4867" max="4867" width="10.26953125" bestFit="1" customWidth="1"/>
    <col min="4868" max="4869" width="9.26953125" bestFit="1" customWidth="1"/>
    <col min="4870" max="4871" width="9.26953125" customWidth="1"/>
    <col min="4872" max="4872" width="9.26953125" bestFit="1" customWidth="1"/>
    <col min="4873" max="4878" width="7.7265625" bestFit="1" customWidth="1"/>
    <col min="4879" max="4879" width="9.26953125" bestFit="1" customWidth="1"/>
    <col min="4880" max="4880" width="7.7265625" bestFit="1" customWidth="1"/>
    <col min="4881" max="4881" width="9.26953125" bestFit="1" customWidth="1"/>
    <col min="4882" max="4882" width="7.7265625" bestFit="1" customWidth="1"/>
    <col min="4883" max="4883" width="9.26953125" bestFit="1" customWidth="1"/>
    <col min="4884" max="4884" width="7.7265625" bestFit="1" customWidth="1"/>
    <col min="4885" max="4885" width="9.26953125" bestFit="1" customWidth="1"/>
    <col min="4886" max="4886" width="7.7265625" bestFit="1" customWidth="1"/>
    <col min="4887" max="4887" width="9.26953125" bestFit="1" customWidth="1"/>
    <col min="4888" max="4888" width="7.7265625" bestFit="1" customWidth="1"/>
    <col min="4889" max="4889" width="9.26953125" bestFit="1" customWidth="1"/>
    <col min="4890" max="4890" width="7.7265625" bestFit="1" customWidth="1"/>
    <col min="5121" max="5121" width="3.26953125" customWidth="1"/>
    <col min="5122" max="5122" width="10.453125" customWidth="1"/>
    <col min="5123" max="5123" width="10.26953125" bestFit="1" customWidth="1"/>
    <col min="5124" max="5125" width="9.26953125" bestFit="1" customWidth="1"/>
    <col min="5126" max="5127" width="9.26953125" customWidth="1"/>
    <col min="5128" max="5128" width="9.26953125" bestFit="1" customWidth="1"/>
    <col min="5129" max="5134" width="7.7265625" bestFit="1" customWidth="1"/>
    <col min="5135" max="5135" width="9.26953125" bestFit="1" customWidth="1"/>
    <col min="5136" max="5136" width="7.7265625" bestFit="1" customWidth="1"/>
    <col min="5137" max="5137" width="9.26953125" bestFit="1" customWidth="1"/>
    <col min="5138" max="5138" width="7.7265625" bestFit="1" customWidth="1"/>
    <col min="5139" max="5139" width="9.26953125" bestFit="1" customWidth="1"/>
    <col min="5140" max="5140" width="7.7265625" bestFit="1" customWidth="1"/>
    <col min="5141" max="5141" width="9.26953125" bestFit="1" customWidth="1"/>
    <col min="5142" max="5142" width="7.7265625" bestFit="1" customWidth="1"/>
    <col min="5143" max="5143" width="9.26953125" bestFit="1" customWidth="1"/>
    <col min="5144" max="5144" width="7.7265625" bestFit="1" customWidth="1"/>
    <col min="5145" max="5145" width="9.26953125" bestFit="1" customWidth="1"/>
    <col min="5146" max="5146" width="7.7265625" bestFit="1" customWidth="1"/>
    <col min="5377" max="5377" width="3.26953125" customWidth="1"/>
    <col min="5378" max="5378" width="10.453125" customWidth="1"/>
    <col min="5379" max="5379" width="10.26953125" bestFit="1" customWidth="1"/>
    <col min="5380" max="5381" width="9.26953125" bestFit="1" customWidth="1"/>
    <col min="5382" max="5383" width="9.26953125" customWidth="1"/>
    <col min="5384" max="5384" width="9.26953125" bestFit="1" customWidth="1"/>
    <col min="5385" max="5390" width="7.7265625" bestFit="1" customWidth="1"/>
    <col min="5391" max="5391" width="9.26953125" bestFit="1" customWidth="1"/>
    <col min="5392" max="5392" width="7.7265625" bestFit="1" customWidth="1"/>
    <col min="5393" max="5393" width="9.26953125" bestFit="1" customWidth="1"/>
    <col min="5394" max="5394" width="7.7265625" bestFit="1" customWidth="1"/>
    <col min="5395" max="5395" width="9.26953125" bestFit="1" customWidth="1"/>
    <col min="5396" max="5396" width="7.7265625" bestFit="1" customWidth="1"/>
    <col min="5397" max="5397" width="9.26953125" bestFit="1" customWidth="1"/>
    <col min="5398" max="5398" width="7.7265625" bestFit="1" customWidth="1"/>
    <col min="5399" max="5399" width="9.26953125" bestFit="1" customWidth="1"/>
    <col min="5400" max="5400" width="7.7265625" bestFit="1" customWidth="1"/>
    <col min="5401" max="5401" width="9.26953125" bestFit="1" customWidth="1"/>
    <col min="5402" max="5402" width="7.7265625" bestFit="1" customWidth="1"/>
    <col min="5633" max="5633" width="3.26953125" customWidth="1"/>
    <col min="5634" max="5634" width="10.453125" customWidth="1"/>
    <col min="5635" max="5635" width="10.26953125" bestFit="1" customWidth="1"/>
    <col min="5636" max="5637" width="9.26953125" bestFit="1" customWidth="1"/>
    <col min="5638" max="5639" width="9.26953125" customWidth="1"/>
    <col min="5640" max="5640" width="9.26953125" bestFit="1" customWidth="1"/>
    <col min="5641" max="5646" width="7.7265625" bestFit="1" customWidth="1"/>
    <col min="5647" max="5647" width="9.26953125" bestFit="1" customWidth="1"/>
    <col min="5648" max="5648" width="7.7265625" bestFit="1" customWidth="1"/>
    <col min="5649" max="5649" width="9.26953125" bestFit="1" customWidth="1"/>
    <col min="5650" max="5650" width="7.7265625" bestFit="1" customWidth="1"/>
    <col min="5651" max="5651" width="9.26953125" bestFit="1" customWidth="1"/>
    <col min="5652" max="5652" width="7.7265625" bestFit="1" customWidth="1"/>
    <col min="5653" max="5653" width="9.26953125" bestFit="1" customWidth="1"/>
    <col min="5654" max="5654" width="7.7265625" bestFit="1" customWidth="1"/>
    <col min="5655" max="5655" width="9.26953125" bestFit="1" customWidth="1"/>
    <col min="5656" max="5656" width="7.7265625" bestFit="1" customWidth="1"/>
    <col min="5657" max="5657" width="9.26953125" bestFit="1" customWidth="1"/>
    <col min="5658" max="5658" width="7.7265625" bestFit="1" customWidth="1"/>
    <col min="5889" max="5889" width="3.26953125" customWidth="1"/>
    <col min="5890" max="5890" width="10.453125" customWidth="1"/>
    <col min="5891" max="5891" width="10.26953125" bestFit="1" customWidth="1"/>
    <col min="5892" max="5893" width="9.26953125" bestFit="1" customWidth="1"/>
    <col min="5894" max="5895" width="9.26953125" customWidth="1"/>
    <col min="5896" max="5896" width="9.26953125" bestFit="1" customWidth="1"/>
    <col min="5897" max="5902" width="7.7265625" bestFit="1" customWidth="1"/>
    <col min="5903" max="5903" width="9.26953125" bestFit="1" customWidth="1"/>
    <col min="5904" max="5904" width="7.7265625" bestFit="1" customWidth="1"/>
    <col min="5905" max="5905" width="9.26953125" bestFit="1" customWidth="1"/>
    <col min="5906" max="5906" width="7.7265625" bestFit="1" customWidth="1"/>
    <col min="5907" max="5907" width="9.26953125" bestFit="1" customWidth="1"/>
    <col min="5908" max="5908" width="7.7265625" bestFit="1" customWidth="1"/>
    <col min="5909" max="5909" width="9.26953125" bestFit="1" customWidth="1"/>
    <col min="5910" max="5910" width="7.7265625" bestFit="1" customWidth="1"/>
    <col min="5911" max="5911" width="9.26953125" bestFit="1" customWidth="1"/>
    <col min="5912" max="5912" width="7.7265625" bestFit="1" customWidth="1"/>
    <col min="5913" max="5913" width="9.26953125" bestFit="1" customWidth="1"/>
    <col min="5914" max="5914" width="7.7265625" bestFit="1" customWidth="1"/>
    <col min="6145" max="6145" width="3.26953125" customWidth="1"/>
    <col min="6146" max="6146" width="10.453125" customWidth="1"/>
    <col min="6147" max="6147" width="10.26953125" bestFit="1" customWidth="1"/>
    <col min="6148" max="6149" width="9.26953125" bestFit="1" customWidth="1"/>
    <col min="6150" max="6151" width="9.26953125" customWidth="1"/>
    <col min="6152" max="6152" width="9.26953125" bestFit="1" customWidth="1"/>
    <col min="6153" max="6158" width="7.7265625" bestFit="1" customWidth="1"/>
    <col min="6159" max="6159" width="9.26953125" bestFit="1" customWidth="1"/>
    <col min="6160" max="6160" width="7.7265625" bestFit="1" customWidth="1"/>
    <col min="6161" max="6161" width="9.26953125" bestFit="1" customWidth="1"/>
    <col min="6162" max="6162" width="7.7265625" bestFit="1" customWidth="1"/>
    <col min="6163" max="6163" width="9.26953125" bestFit="1" customWidth="1"/>
    <col min="6164" max="6164" width="7.7265625" bestFit="1" customWidth="1"/>
    <col min="6165" max="6165" width="9.26953125" bestFit="1" customWidth="1"/>
    <col min="6166" max="6166" width="7.7265625" bestFit="1" customWidth="1"/>
    <col min="6167" max="6167" width="9.26953125" bestFit="1" customWidth="1"/>
    <col min="6168" max="6168" width="7.7265625" bestFit="1" customWidth="1"/>
    <col min="6169" max="6169" width="9.26953125" bestFit="1" customWidth="1"/>
    <col min="6170" max="6170" width="7.7265625" bestFit="1" customWidth="1"/>
    <col min="6401" max="6401" width="3.26953125" customWidth="1"/>
    <col min="6402" max="6402" width="10.453125" customWidth="1"/>
    <col min="6403" max="6403" width="10.26953125" bestFit="1" customWidth="1"/>
    <col min="6404" max="6405" width="9.26953125" bestFit="1" customWidth="1"/>
    <col min="6406" max="6407" width="9.26953125" customWidth="1"/>
    <col min="6408" max="6408" width="9.26953125" bestFit="1" customWidth="1"/>
    <col min="6409" max="6414" width="7.7265625" bestFit="1" customWidth="1"/>
    <col min="6415" max="6415" width="9.26953125" bestFit="1" customWidth="1"/>
    <col min="6416" max="6416" width="7.7265625" bestFit="1" customWidth="1"/>
    <col min="6417" max="6417" width="9.26953125" bestFit="1" customWidth="1"/>
    <col min="6418" max="6418" width="7.7265625" bestFit="1" customWidth="1"/>
    <col min="6419" max="6419" width="9.26953125" bestFit="1" customWidth="1"/>
    <col min="6420" max="6420" width="7.7265625" bestFit="1" customWidth="1"/>
    <col min="6421" max="6421" width="9.26953125" bestFit="1" customWidth="1"/>
    <col min="6422" max="6422" width="7.7265625" bestFit="1" customWidth="1"/>
    <col min="6423" max="6423" width="9.26953125" bestFit="1" customWidth="1"/>
    <col min="6424" max="6424" width="7.7265625" bestFit="1" customWidth="1"/>
    <col min="6425" max="6425" width="9.26953125" bestFit="1" customWidth="1"/>
    <col min="6426" max="6426" width="7.7265625" bestFit="1" customWidth="1"/>
    <col min="6657" max="6657" width="3.26953125" customWidth="1"/>
    <col min="6658" max="6658" width="10.453125" customWidth="1"/>
    <col min="6659" max="6659" width="10.26953125" bestFit="1" customWidth="1"/>
    <col min="6660" max="6661" width="9.26953125" bestFit="1" customWidth="1"/>
    <col min="6662" max="6663" width="9.26953125" customWidth="1"/>
    <col min="6664" max="6664" width="9.26953125" bestFit="1" customWidth="1"/>
    <col min="6665" max="6670" width="7.7265625" bestFit="1" customWidth="1"/>
    <col min="6671" max="6671" width="9.26953125" bestFit="1" customWidth="1"/>
    <col min="6672" max="6672" width="7.7265625" bestFit="1" customWidth="1"/>
    <col min="6673" max="6673" width="9.26953125" bestFit="1" customWidth="1"/>
    <col min="6674" max="6674" width="7.7265625" bestFit="1" customWidth="1"/>
    <col min="6675" max="6675" width="9.26953125" bestFit="1" customWidth="1"/>
    <col min="6676" max="6676" width="7.7265625" bestFit="1" customWidth="1"/>
    <col min="6677" max="6677" width="9.26953125" bestFit="1" customWidth="1"/>
    <col min="6678" max="6678" width="7.7265625" bestFit="1" customWidth="1"/>
    <col min="6679" max="6679" width="9.26953125" bestFit="1" customWidth="1"/>
    <col min="6680" max="6680" width="7.7265625" bestFit="1" customWidth="1"/>
    <col min="6681" max="6681" width="9.26953125" bestFit="1" customWidth="1"/>
    <col min="6682" max="6682" width="7.7265625" bestFit="1" customWidth="1"/>
    <col min="6913" max="6913" width="3.26953125" customWidth="1"/>
    <col min="6914" max="6914" width="10.453125" customWidth="1"/>
    <col min="6915" max="6915" width="10.26953125" bestFit="1" customWidth="1"/>
    <col min="6916" max="6917" width="9.26953125" bestFit="1" customWidth="1"/>
    <col min="6918" max="6919" width="9.26953125" customWidth="1"/>
    <col min="6920" max="6920" width="9.26953125" bestFit="1" customWidth="1"/>
    <col min="6921" max="6926" width="7.7265625" bestFit="1" customWidth="1"/>
    <col min="6927" max="6927" width="9.26953125" bestFit="1" customWidth="1"/>
    <col min="6928" max="6928" width="7.7265625" bestFit="1" customWidth="1"/>
    <col min="6929" max="6929" width="9.26953125" bestFit="1" customWidth="1"/>
    <col min="6930" max="6930" width="7.7265625" bestFit="1" customWidth="1"/>
    <col min="6931" max="6931" width="9.26953125" bestFit="1" customWidth="1"/>
    <col min="6932" max="6932" width="7.7265625" bestFit="1" customWidth="1"/>
    <col min="6933" max="6933" width="9.26953125" bestFit="1" customWidth="1"/>
    <col min="6934" max="6934" width="7.7265625" bestFit="1" customWidth="1"/>
    <col min="6935" max="6935" width="9.26953125" bestFit="1" customWidth="1"/>
    <col min="6936" max="6936" width="7.7265625" bestFit="1" customWidth="1"/>
    <col min="6937" max="6937" width="9.26953125" bestFit="1" customWidth="1"/>
    <col min="6938" max="6938" width="7.7265625" bestFit="1" customWidth="1"/>
    <col min="7169" max="7169" width="3.26953125" customWidth="1"/>
    <col min="7170" max="7170" width="10.453125" customWidth="1"/>
    <col min="7171" max="7171" width="10.26953125" bestFit="1" customWidth="1"/>
    <col min="7172" max="7173" width="9.26953125" bestFit="1" customWidth="1"/>
    <col min="7174" max="7175" width="9.26953125" customWidth="1"/>
    <col min="7176" max="7176" width="9.26953125" bestFit="1" customWidth="1"/>
    <col min="7177" max="7182" width="7.7265625" bestFit="1" customWidth="1"/>
    <col min="7183" max="7183" width="9.26953125" bestFit="1" customWidth="1"/>
    <col min="7184" max="7184" width="7.7265625" bestFit="1" customWidth="1"/>
    <col min="7185" max="7185" width="9.26953125" bestFit="1" customWidth="1"/>
    <col min="7186" max="7186" width="7.7265625" bestFit="1" customWidth="1"/>
    <col min="7187" max="7187" width="9.26953125" bestFit="1" customWidth="1"/>
    <col min="7188" max="7188" width="7.7265625" bestFit="1" customWidth="1"/>
    <col min="7189" max="7189" width="9.26953125" bestFit="1" customWidth="1"/>
    <col min="7190" max="7190" width="7.7265625" bestFit="1" customWidth="1"/>
    <col min="7191" max="7191" width="9.26953125" bestFit="1" customWidth="1"/>
    <col min="7192" max="7192" width="7.7265625" bestFit="1" customWidth="1"/>
    <col min="7193" max="7193" width="9.26953125" bestFit="1" customWidth="1"/>
    <col min="7194" max="7194" width="7.7265625" bestFit="1" customWidth="1"/>
    <col min="7425" max="7425" width="3.26953125" customWidth="1"/>
    <col min="7426" max="7426" width="10.453125" customWidth="1"/>
    <col min="7427" max="7427" width="10.26953125" bestFit="1" customWidth="1"/>
    <col min="7428" max="7429" width="9.26953125" bestFit="1" customWidth="1"/>
    <col min="7430" max="7431" width="9.26953125" customWidth="1"/>
    <col min="7432" max="7432" width="9.26953125" bestFit="1" customWidth="1"/>
    <col min="7433" max="7438" width="7.7265625" bestFit="1" customWidth="1"/>
    <col min="7439" max="7439" width="9.26953125" bestFit="1" customWidth="1"/>
    <col min="7440" max="7440" width="7.7265625" bestFit="1" customWidth="1"/>
    <col min="7441" max="7441" width="9.26953125" bestFit="1" customWidth="1"/>
    <col min="7442" max="7442" width="7.7265625" bestFit="1" customWidth="1"/>
    <col min="7443" max="7443" width="9.26953125" bestFit="1" customWidth="1"/>
    <col min="7444" max="7444" width="7.7265625" bestFit="1" customWidth="1"/>
    <col min="7445" max="7445" width="9.26953125" bestFit="1" customWidth="1"/>
    <col min="7446" max="7446" width="7.7265625" bestFit="1" customWidth="1"/>
    <col min="7447" max="7447" width="9.26953125" bestFit="1" customWidth="1"/>
    <col min="7448" max="7448" width="7.7265625" bestFit="1" customWidth="1"/>
    <col min="7449" max="7449" width="9.26953125" bestFit="1" customWidth="1"/>
    <col min="7450" max="7450" width="7.7265625" bestFit="1" customWidth="1"/>
    <col min="7681" max="7681" width="3.26953125" customWidth="1"/>
    <col min="7682" max="7682" width="10.453125" customWidth="1"/>
    <col min="7683" max="7683" width="10.26953125" bestFit="1" customWidth="1"/>
    <col min="7684" max="7685" width="9.26953125" bestFit="1" customWidth="1"/>
    <col min="7686" max="7687" width="9.26953125" customWidth="1"/>
    <col min="7688" max="7688" width="9.26953125" bestFit="1" customWidth="1"/>
    <col min="7689" max="7694" width="7.7265625" bestFit="1" customWidth="1"/>
    <col min="7695" max="7695" width="9.26953125" bestFit="1" customWidth="1"/>
    <col min="7696" max="7696" width="7.7265625" bestFit="1" customWidth="1"/>
    <col min="7697" max="7697" width="9.26953125" bestFit="1" customWidth="1"/>
    <col min="7698" max="7698" width="7.7265625" bestFit="1" customWidth="1"/>
    <col min="7699" max="7699" width="9.26953125" bestFit="1" customWidth="1"/>
    <col min="7700" max="7700" width="7.7265625" bestFit="1" customWidth="1"/>
    <col min="7701" max="7701" width="9.26953125" bestFit="1" customWidth="1"/>
    <col min="7702" max="7702" width="7.7265625" bestFit="1" customWidth="1"/>
    <col min="7703" max="7703" width="9.26953125" bestFit="1" customWidth="1"/>
    <col min="7704" max="7704" width="7.7265625" bestFit="1" customWidth="1"/>
    <col min="7705" max="7705" width="9.26953125" bestFit="1" customWidth="1"/>
    <col min="7706" max="7706" width="7.7265625" bestFit="1" customWidth="1"/>
    <col min="7937" max="7937" width="3.26953125" customWidth="1"/>
    <col min="7938" max="7938" width="10.453125" customWidth="1"/>
    <col min="7939" max="7939" width="10.26953125" bestFit="1" customWidth="1"/>
    <col min="7940" max="7941" width="9.26953125" bestFit="1" customWidth="1"/>
    <col min="7942" max="7943" width="9.26953125" customWidth="1"/>
    <col min="7944" max="7944" width="9.26953125" bestFit="1" customWidth="1"/>
    <col min="7945" max="7950" width="7.7265625" bestFit="1" customWidth="1"/>
    <col min="7951" max="7951" width="9.26953125" bestFit="1" customWidth="1"/>
    <col min="7952" max="7952" width="7.7265625" bestFit="1" customWidth="1"/>
    <col min="7953" max="7953" width="9.26953125" bestFit="1" customWidth="1"/>
    <col min="7954" max="7954" width="7.7265625" bestFit="1" customWidth="1"/>
    <col min="7955" max="7955" width="9.26953125" bestFit="1" customWidth="1"/>
    <col min="7956" max="7956" width="7.7265625" bestFit="1" customWidth="1"/>
    <col min="7957" max="7957" width="9.26953125" bestFit="1" customWidth="1"/>
    <col min="7958" max="7958" width="7.7265625" bestFit="1" customWidth="1"/>
    <col min="7959" max="7959" width="9.26953125" bestFit="1" customWidth="1"/>
    <col min="7960" max="7960" width="7.7265625" bestFit="1" customWidth="1"/>
    <col min="7961" max="7961" width="9.26953125" bestFit="1" customWidth="1"/>
    <col min="7962" max="7962" width="7.7265625" bestFit="1" customWidth="1"/>
    <col min="8193" max="8193" width="3.26953125" customWidth="1"/>
    <col min="8194" max="8194" width="10.453125" customWidth="1"/>
    <col min="8195" max="8195" width="10.26953125" bestFit="1" customWidth="1"/>
    <col min="8196" max="8197" width="9.26953125" bestFit="1" customWidth="1"/>
    <col min="8198" max="8199" width="9.26953125" customWidth="1"/>
    <col min="8200" max="8200" width="9.26953125" bestFit="1" customWidth="1"/>
    <col min="8201" max="8206" width="7.7265625" bestFit="1" customWidth="1"/>
    <col min="8207" max="8207" width="9.26953125" bestFit="1" customWidth="1"/>
    <col min="8208" max="8208" width="7.7265625" bestFit="1" customWidth="1"/>
    <col min="8209" max="8209" width="9.26953125" bestFit="1" customWidth="1"/>
    <col min="8210" max="8210" width="7.7265625" bestFit="1" customWidth="1"/>
    <col min="8211" max="8211" width="9.26953125" bestFit="1" customWidth="1"/>
    <col min="8212" max="8212" width="7.7265625" bestFit="1" customWidth="1"/>
    <col min="8213" max="8213" width="9.26953125" bestFit="1" customWidth="1"/>
    <col min="8214" max="8214" width="7.7265625" bestFit="1" customWidth="1"/>
    <col min="8215" max="8215" width="9.26953125" bestFit="1" customWidth="1"/>
    <col min="8216" max="8216" width="7.7265625" bestFit="1" customWidth="1"/>
    <col min="8217" max="8217" width="9.26953125" bestFit="1" customWidth="1"/>
    <col min="8218" max="8218" width="7.7265625" bestFit="1" customWidth="1"/>
    <col min="8449" max="8449" width="3.26953125" customWidth="1"/>
    <col min="8450" max="8450" width="10.453125" customWidth="1"/>
    <col min="8451" max="8451" width="10.26953125" bestFit="1" customWidth="1"/>
    <col min="8452" max="8453" width="9.26953125" bestFit="1" customWidth="1"/>
    <col min="8454" max="8455" width="9.26953125" customWidth="1"/>
    <col min="8456" max="8456" width="9.26953125" bestFit="1" customWidth="1"/>
    <col min="8457" max="8462" width="7.7265625" bestFit="1" customWidth="1"/>
    <col min="8463" max="8463" width="9.26953125" bestFit="1" customWidth="1"/>
    <col min="8464" max="8464" width="7.7265625" bestFit="1" customWidth="1"/>
    <col min="8465" max="8465" width="9.26953125" bestFit="1" customWidth="1"/>
    <col min="8466" max="8466" width="7.7265625" bestFit="1" customWidth="1"/>
    <col min="8467" max="8467" width="9.26953125" bestFit="1" customWidth="1"/>
    <col min="8468" max="8468" width="7.7265625" bestFit="1" customWidth="1"/>
    <col min="8469" max="8469" width="9.26953125" bestFit="1" customWidth="1"/>
    <col min="8470" max="8470" width="7.7265625" bestFit="1" customWidth="1"/>
    <col min="8471" max="8471" width="9.26953125" bestFit="1" customWidth="1"/>
    <col min="8472" max="8472" width="7.7265625" bestFit="1" customWidth="1"/>
    <col min="8473" max="8473" width="9.26953125" bestFit="1" customWidth="1"/>
    <col min="8474" max="8474" width="7.7265625" bestFit="1" customWidth="1"/>
    <col min="8705" max="8705" width="3.26953125" customWidth="1"/>
    <col min="8706" max="8706" width="10.453125" customWidth="1"/>
    <col min="8707" max="8707" width="10.26953125" bestFit="1" customWidth="1"/>
    <col min="8708" max="8709" width="9.26953125" bestFit="1" customWidth="1"/>
    <col min="8710" max="8711" width="9.26953125" customWidth="1"/>
    <col min="8712" max="8712" width="9.26953125" bestFit="1" customWidth="1"/>
    <col min="8713" max="8718" width="7.7265625" bestFit="1" customWidth="1"/>
    <col min="8719" max="8719" width="9.26953125" bestFit="1" customWidth="1"/>
    <col min="8720" max="8720" width="7.7265625" bestFit="1" customWidth="1"/>
    <col min="8721" max="8721" width="9.26953125" bestFit="1" customWidth="1"/>
    <col min="8722" max="8722" width="7.7265625" bestFit="1" customWidth="1"/>
    <col min="8723" max="8723" width="9.26953125" bestFit="1" customWidth="1"/>
    <col min="8724" max="8724" width="7.7265625" bestFit="1" customWidth="1"/>
    <col min="8725" max="8725" width="9.26953125" bestFit="1" customWidth="1"/>
    <col min="8726" max="8726" width="7.7265625" bestFit="1" customWidth="1"/>
    <col min="8727" max="8727" width="9.26953125" bestFit="1" customWidth="1"/>
    <col min="8728" max="8728" width="7.7265625" bestFit="1" customWidth="1"/>
    <col min="8729" max="8729" width="9.26953125" bestFit="1" customWidth="1"/>
    <col min="8730" max="8730" width="7.7265625" bestFit="1" customWidth="1"/>
    <col min="8961" max="8961" width="3.26953125" customWidth="1"/>
    <col min="8962" max="8962" width="10.453125" customWidth="1"/>
    <col min="8963" max="8963" width="10.26953125" bestFit="1" customWidth="1"/>
    <col min="8964" max="8965" width="9.26953125" bestFit="1" customWidth="1"/>
    <col min="8966" max="8967" width="9.26953125" customWidth="1"/>
    <col min="8968" max="8968" width="9.26953125" bestFit="1" customWidth="1"/>
    <col min="8969" max="8974" width="7.7265625" bestFit="1" customWidth="1"/>
    <col min="8975" max="8975" width="9.26953125" bestFit="1" customWidth="1"/>
    <col min="8976" max="8976" width="7.7265625" bestFit="1" customWidth="1"/>
    <col min="8977" max="8977" width="9.26953125" bestFit="1" customWidth="1"/>
    <col min="8978" max="8978" width="7.7265625" bestFit="1" customWidth="1"/>
    <col min="8979" max="8979" width="9.26953125" bestFit="1" customWidth="1"/>
    <col min="8980" max="8980" width="7.7265625" bestFit="1" customWidth="1"/>
    <col min="8981" max="8981" width="9.26953125" bestFit="1" customWidth="1"/>
    <col min="8982" max="8982" width="7.7265625" bestFit="1" customWidth="1"/>
    <col min="8983" max="8983" width="9.26953125" bestFit="1" customWidth="1"/>
    <col min="8984" max="8984" width="7.7265625" bestFit="1" customWidth="1"/>
    <col min="8985" max="8985" width="9.26953125" bestFit="1" customWidth="1"/>
    <col min="8986" max="8986" width="7.7265625" bestFit="1" customWidth="1"/>
    <col min="9217" max="9217" width="3.26953125" customWidth="1"/>
    <col min="9218" max="9218" width="10.453125" customWidth="1"/>
    <col min="9219" max="9219" width="10.26953125" bestFit="1" customWidth="1"/>
    <col min="9220" max="9221" width="9.26953125" bestFit="1" customWidth="1"/>
    <col min="9222" max="9223" width="9.26953125" customWidth="1"/>
    <col min="9224" max="9224" width="9.26953125" bestFit="1" customWidth="1"/>
    <col min="9225" max="9230" width="7.7265625" bestFit="1" customWidth="1"/>
    <col min="9231" max="9231" width="9.26953125" bestFit="1" customWidth="1"/>
    <col min="9232" max="9232" width="7.7265625" bestFit="1" customWidth="1"/>
    <col min="9233" max="9233" width="9.26953125" bestFit="1" customWidth="1"/>
    <col min="9234" max="9234" width="7.7265625" bestFit="1" customWidth="1"/>
    <col min="9235" max="9235" width="9.26953125" bestFit="1" customWidth="1"/>
    <col min="9236" max="9236" width="7.7265625" bestFit="1" customWidth="1"/>
    <col min="9237" max="9237" width="9.26953125" bestFit="1" customWidth="1"/>
    <col min="9238" max="9238" width="7.7265625" bestFit="1" customWidth="1"/>
    <col min="9239" max="9239" width="9.26953125" bestFit="1" customWidth="1"/>
    <col min="9240" max="9240" width="7.7265625" bestFit="1" customWidth="1"/>
    <col min="9241" max="9241" width="9.26953125" bestFit="1" customWidth="1"/>
    <col min="9242" max="9242" width="7.7265625" bestFit="1" customWidth="1"/>
    <col min="9473" max="9473" width="3.26953125" customWidth="1"/>
    <col min="9474" max="9474" width="10.453125" customWidth="1"/>
    <col min="9475" max="9475" width="10.26953125" bestFit="1" customWidth="1"/>
    <col min="9476" max="9477" width="9.26953125" bestFit="1" customWidth="1"/>
    <col min="9478" max="9479" width="9.26953125" customWidth="1"/>
    <col min="9480" max="9480" width="9.26953125" bestFit="1" customWidth="1"/>
    <col min="9481" max="9486" width="7.7265625" bestFit="1" customWidth="1"/>
    <col min="9487" max="9487" width="9.26953125" bestFit="1" customWidth="1"/>
    <col min="9488" max="9488" width="7.7265625" bestFit="1" customWidth="1"/>
    <col min="9489" max="9489" width="9.26953125" bestFit="1" customWidth="1"/>
    <col min="9490" max="9490" width="7.7265625" bestFit="1" customWidth="1"/>
    <col min="9491" max="9491" width="9.26953125" bestFit="1" customWidth="1"/>
    <col min="9492" max="9492" width="7.7265625" bestFit="1" customWidth="1"/>
    <col min="9493" max="9493" width="9.26953125" bestFit="1" customWidth="1"/>
    <col min="9494" max="9494" width="7.7265625" bestFit="1" customWidth="1"/>
    <col min="9495" max="9495" width="9.26953125" bestFit="1" customWidth="1"/>
    <col min="9496" max="9496" width="7.7265625" bestFit="1" customWidth="1"/>
    <col min="9497" max="9497" width="9.26953125" bestFit="1" customWidth="1"/>
    <col min="9498" max="9498" width="7.7265625" bestFit="1" customWidth="1"/>
    <col min="9729" max="9729" width="3.26953125" customWidth="1"/>
    <col min="9730" max="9730" width="10.453125" customWidth="1"/>
    <col min="9731" max="9731" width="10.26953125" bestFit="1" customWidth="1"/>
    <col min="9732" max="9733" width="9.26953125" bestFit="1" customWidth="1"/>
    <col min="9734" max="9735" width="9.26953125" customWidth="1"/>
    <col min="9736" max="9736" width="9.26953125" bestFit="1" customWidth="1"/>
    <col min="9737" max="9742" width="7.7265625" bestFit="1" customWidth="1"/>
    <col min="9743" max="9743" width="9.26953125" bestFit="1" customWidth="1"/>
    <col min="9744" max="9744" width="7.7265625" bestFit="1" customWidth="1"/>
    <col min="9745" max="9745" width="9.26953125" bestFit="1" customWidth="1"/>
    <col min="9746" max="9746" width="7.7265625" bestFit="1" customWidth="1"/>
    <col min="9747" max="9747" width="9.26953125" bestFit="1" customWidth="1"/>
    <col min="9748" max="9748" width="7.7265625" bestFit="1" customWidth="1"/>
    <col min="9749" max="9749" width="9.26953125" bestFit="1" customWidth="1"/>
    <col min="9750" max="9750" width="7.7265625" bestFit="1" customWidth="1"/>
    <col min="9751" max="9751" width="9.26953125" bestFit="1" customWidth="1"/>
    <col min="9752" max="9752" width="7.7265625" bestFit="1" customWidth="1"/>
    <col min="9753" max="9753" width="9.26953125" bestFit="1" customWidth="1"/>
    <col min="9754" max="9754" width="7.7265625" bestFit="1" customWidth="1"/>
    <col min="9985" max="9985" width="3.26953125" customWidth="1"/>
    <col min="9986" max="9986" width="10.453125" customWidth="1"/>
    <col min="9987" max="9987" width="10.26953125" bestFit="1" customWidth="1"/>
    <col min="9988" max="9989" width="9.26953125" bestFit="1" customWidth="1"/>
    <col min="9990" max="9991" width="9.26953125" customWidth="1"/>
    <col min="9992" max="9992" width="9.26953125" bestFit="1" customWidth="1"/>
    <col min="9993" max="9998" width="7.7265625" bestFit="1" customWidth="1"/>
    <col min="9999" max="9999" width="9.26953125" bestFit="1" customWidth="1"/>
    <col min="10000" max="10000" width="7.7265625" bestFit="1" customWidth="1"/>
    <col min="10001" max="10001" width="9.26953125" bestFit="1" customWidth="1"/>
    <col min="10002" max="10002" width="7.7265625" bestFit="1" customWidth="1"/>
    <col min="10003" max="10003" width="9.26953125" bestFit="1" customWidth="1"/>
    <col min="10004" max="10004" width="7.7265625" bestFit="1" customWidth="1"/>
    <col min="10005" max="10005" width="9.26953125" bestFit="1" customWidth="1"/>
    <col min="10006" max="10006" width="7.7265625" bestFit="1" customWidth="1"/>
    <col min="10007" max="10007" width="9.26953125" bestFit="1" customWidth="1"/>
    <col min="10008" max="10008" width="7.7265625" bestFit="1" customWidth="1"/>
    <col min="10009" max="10009" width="9.26953125" bestFit="1" customWidth="1"/>
    <col min="10010" max="10010" width="7.7265625" bestFit="1" customWidth="1"/>
    <col min="10241" max="10241" width="3.26953125" customWidth="1"/>
    <col min="10242" max="10242" width="10.453125" customWidth="1"/>
    <col min="10243" max="10243" width="10.26953125" bestFit="1" customWidth="1"/>
    <col min="10244" max="10245" width="9.26953125" bestFit="1" customWidth="1"/>
    <col min="10246" max="10247" width="9.26953125" customWidth="1"/>
    <col min="10248" max="10248" width="9.26953125" bestFit="1" customWidth="1"/>
    <col min="10249" max="10254" width="7.7265625" bestFit="1" customWidth="1"/>
    <col min="10255" max="10255" width="9.26953125" bestFit="1" customWidth="1"/>
    <col min="10256" max="10256" width="7.7265625" bestFit="1" customWidth="1"/>
    <col min="10257" max="10257" width="9.26953125" bestFit="1" customWidth="1"/>
    <col min="10258" max="10258" width="7.7265625" bestFit="1" customWidth="1"/>
    <col min="10259" max="10259" width="9.26953125" bestFit="1" customWidth="1"/>
    <col min="10260" max="10260" width="7.7265625" bestFit="1" customWidth="1"/>
    <col min="10261" max="10261" width="9.26953125" bestFit="1" customWidth="1"/>
    <col min="10262" max="10262" width="7.7265625" bestFit="1" customWidth="1"/>
    <col min="10263" max="10263" width="9.26953125" bestFit="1" customWidth="1"/>
    <col min="10264" max="10264" width="7.7265625" bestFit="1" customWidth="1"/>
    <col min="10265" max="10265" width="9.26953125" bestFit="1" customWidth="1"/>
    <col min="10266" max="10266" width="7.7265625" bestFit="1" customWidth="1"/>
    <col min="10497" max="10497" width="3.26953125" customWidth="1"/>
    <col min="10498" max="10498" width="10.453125" customWidth="1"/>
    <col min="10499" max="10499" width="10.26953125" bestFit="1" customWidth="1"/>
    <col min="10500" max="10501" width="9.26953125" bestFit="1" customWidth="1"/>
    <col min="10502" max="10503" width="9.26953125" customWidth="1"/>
    <col min="10504" max="10504" width="9.26953125" bestFit="1" customWidth="1"/>
    <col min="10505" max="10510" width="7.7265625" bestFit="1" customWidth="1"/>
    <col min="10511" max="10511" width="9.26953125" bestFit="1" customWidth="1"/>
    <col min="10512" max="10512" width="7.7265625" bestFit="1" customWidth="1"/>
    <col min="10513" max="10513" width="9.26953125" bestFit="1" customWidth="1"/>
    <col min="10514" max="10514" width="7.7265625" bestFit="1" customWidth="1"/>
    <col min="10515" max="10515" width="9.26953125" bestFit="1" customWidth="1"/>
    <col min="10516" max="10516" width="7.7265625" bestFit="1" customWidth="1"/>
    <col min="10517" max="10517" width="9.26953125" bestFit="1" customWidth="1"/>
    <col min="10518" max="10518" width="7.7265625" bestFit="1" customWidth="1"/>
    <col min="10519" max="10519" width="9.26953125" bestFit="1" customWidth="1"/>
    <col min="10520" max="10520" width="7.7265625" bestFit="1" customWidth="1"/>
    <col min="10521" max="10521" width="9.26953125" bestFit="1" customWidth="1"/>
    <col min="10522" max="10522" width="7.7265625" bestFit="1" customWidth="1"/>
    <col min="10753" max="10753" width="3.26953125" customWidth="1"/>
    <col min="10754" max="10754" width="10.453125" customWidth="1"/>
    <col min="10755" max="10755" width="10.26953125" bestFit="1" customWidth="1"/>
    <col min="10756" max="10757" width="9.26953125" bestFit="1" customWidth="1"/>
    <col min="10758" max="10759" width="9.26953125" customWidth="1"/>
    <col min="10760" max="10760" width="9.26953125" bestFit="1" customWidth="1"/>
    <col min="10761" max="10766" width="7.7265625" bestFit="1" customWidth="1"/>
    <col min="10767" max="10767" width="9.26953125" bestFit="1" customWidth="1"/>
    <col min="10768" max="10768" width="7.7265625" bestFit="1" customWidth="1"/>
    <col min="10769" max="10769" width="9.26953125" bestFit="1" customWidth="1"/>
    <col min="10770" max="10770" width="7.7265625" bestFit="1" customWidth="1"/>
    <col min="10771" max="10771" width="9.26953125" bestFit="1" customWidth="1"/>
    <col min="10772" max="10772" width="7.7265625" bestFit="1" customWidth="1"/>
    <col min="10773" max="10773" width="9.26953125" bestFit="1" customWidth="1"/>
    <col min="10774" max="10774" width="7.7265625" bestFit="1" customWidth="1"/>
    <col min="10775" max="10775" width="9.26953125" bestFit="1" customWidth="1"/>
    <col min="10776" max="10776" width="7.7265625" bestFit="1" customWidth="1"/>
    <col min="10777" max="10777" width="9.26953125" bestFit="1" customWidth="1"/>
    <col min="10778" max="10778" width="7.7265625" bestFit="1" customWidth="1"/>
    <col min="11009" max="11009" width="3.26953125" customWidth="1"/>
    <col min="11010" max="11010" width="10.453125" customWidth="1"/>
    <col min="11011" max="11011" width="10.26953125" bestFit="1" customWidth="1"/>
    <col min="11012" max="11013" width="9.26953125" bestFit="1" customWidth="1"/>
    <col min="11014" max="11015" width="9.26953125" customWidth="1"/>
    <col min="11016" max="11016" width="9.26953125" bestFit="1" customWidth="1"/>
    <col min="11017" max="11022" width="7.7265625" bestFit="1" customWidth="1"/>
    <col min="11023" max="11023" width="9.26953125" bestFit="1" customWidth="1"/>
    <col min="11024" max="11024" width="7.7265625" bestFit="1" customWidth="1"/>
    <col min="11025" max="11025" width="9.26953125" bestFit="1" customWidth="1"/>
    <col min="11026" max="11026" width="7.7265625" bestFit="1" customWidth="1"/>
    <col min="11027" max="11027" width="9.26953125" bestFit="1" customWidth="1"/>
    <col min="11028" max="11028" width="7.7265625" bestFit="1" customWidth="1"/>
    <col min="11029" max="11029" width="9.26953125" bestFit="1" customWidth="1"/>
    <col min="11030" max="11030" width="7.7265625" bestFit="1" customWidth="1"/>
    <col min="11031" max="11031" width="9.26953125" bestFit="1" customWidth="1"/>
    <col min="11032" max="11032" width="7.7265625" bestFit="1" customWidth="1"/>
    <col min="11033" max="11033" width="9.26953125" bestFit="1" customWidth="1"/>
    <col min="11034" max="11034" width="7.7265625" bestFit="1" customWidth="1"/>
    <col min="11265" max="11265" width="3.26953125" customWidth="1"/>
    <col min="11266" max="11266" width="10.453125" customWidth="1"/>
    <col min="11267" max="11267" width="10.26953125" bestFit="1" customWidth="1"/>
    <col min="11268" max="11269" width="9.26953125" bestFit="1" customWidth="1"/>
    <col min="11270" max="11271" width="9.26953125" customWidth="1"/>
    <col min="11272" max="11272" width="9.26953125" bestFit="1" customWidth="1"/>
    <col min="11273" max="11278" width="7.7265625" bestFit="1" customWidth="1"/>
    <col min="11279" max="11279" width="9.26953125" bestFit="1" customWidth="1"/>
    <col min="11280" max="11280" width="7.7265625" bestFit="1" customWidth="1"/>
    <col min="11281" max="11281" width="9.26953125" bestFit="1" customWidth="1"/>
    <col min="11282" max="11282" width="7.7265625" bestFit="1" customWidth="1"/>
    <col min="11283" max="11283" width="9.26953125" bestFit="1" customWidth="1"/>
    <col min="11284" max="11284" width="7.7265625" bestFit="1" customWidth="1"/>
    <col min="11285" max="11285" width="9.26953125" bestFit="1" customWidth="1"/>
    <col min="11286" max="11286" width="7.7265625" bestFit="1" customWidth="1"/>
    <col min="11287" max="11287" width="9.26953125" bestFit="1" customWidth="1"/>
    <col min="11288" max="11288" width="7.7265625" bestFit="1" customWidth="1"/>
    <col min="11289" max="11289" width="9.26953125" bestFit="1" customWidth="1"/>
    <col min="11290" max="11290" width="7.7265625" bestFit="1" customWidth="1"/>
    <col min="11521" max="11521" width="3.26953125" customWidth="1"/>
    <col min="11522" max="11522" width="10.453125" customWidth="1"/>
    <col min="11523" max="11523" width="10.26953125" bestFit="1" customWidth="1"/>
    <col min="11524" max="11525" width="9.26953125" bestFit="1" customWidth="1"/>
    <col min="11526" max="11527" width="9.26953125" customWidth="1"/>
    <col min="11528" max="11528" width="9.26953125" bestFit="1" customWidth="1"/>
    <col min="11529" max="11534" width="7.7265625" bestFit="1" customWidth="1"/>
    <col min="11535" max="11535" width="9.26953125" bestFit="1" customWidth="1"/>
    <col min="11536" max="11536" width="7.7265625" bestFit="1" customWidth="1"/>
    <col min="11537" max="11537" width="9.26953125" bestFit="1" customWidth="1"/>
    <col min="11538" max="11538" width="7.7265625" bestFit="1" customWidth="1"/>
    <col min="11539" max="11539" width="9.26953125" bestFit="1" customWidth="1"/>
    <col min="11540" max="11540" width="7.7265625" bestFit="1" customWidth="1"/>
    <col min="11541" max="11541" width="9.26953125" bestFit="1" customWidth="1"/>
    <col min="11542" max="11542" width="7.7265625" bestFit="1" customWidth="1"/>
    <col min="11543" max="11543" width="9.26953125" bestFit="1" customWidth="1"/>
    <col min="11544" max="11544" width="7.7265625" bestFit="1" customWidth="1"/>
    <col min="11545" max="11545" width="9.26953125" bestFit="1" customWidth="1"/>
    <col min="11546" max="11546" width="7.7265625" bestFit="1" customWidth="1"/>
    <col min="11777" max="11777" width="3.26953125" customWidth="1"/>
    <col min="11778" max="11778" width="10.453125" customWidth="1"/>
    <col min="11779" max="11779" width="10.26953125" bestFit="1" customWidth="1"/>
    <col min="11780" max="11781" width="9.26953125" bestFit="1" customWidth="1"/>
    <col min="11782" max="11783" width="9.26953125" customWidth="1"/>
    <col min="11784" max="11784" width="9.26953125" bestFit="1" customWidth="1"/>
    <col min="11785" max="11790" width="7.7265625" bestFit="1" customWidth="1"/>
    <col min="11791" max="11791" width="9.26953125" bestFit="1" customWidth="1"/>
    <col min="11792" max="11792" width="7.7265625" bestFit="1" customWidth="1"/>
    <col min="11793" max="11793" width="9.26953125" bestFit="1" customWidth="1"/>
    <col min="11794" max="11794" width="7.7265625" bestFit="1" customWidth="1"/>
    <col min="11795" max="11795" width="9.26953125" bestFit="1" customWidth="1"/>
    <col min="11796" max="11796" width="7.7265625" bestFit="1" customWidth="1"/>
    <col min="11797" max="11797" width="9.26953125" bestFit="1" customWidth="1"/>
    <col min="11798" max="11798" width="7.7265625" bestFit="1" customWidth="1"/>
    <col min="11799" max="11799" width="9.26953125" bestFit="1" customWidth="1"/>
    <col min="11800" max="11800" width="7.7265625" bestFit="1" customWidth="1"/>
    <col min="11801" max="11801" width="9.26953125" bestFit="1" customWidth="1"/>
    <col min="11802" max="11802" width="7.7265625" bestFit="1" customWidth="1"/>
    <col min="12033" max="12033" width="3.26953125" customWidth="1"/>
    <col min="12034" max="12034" width="10.453125" customWidth="1"/>
    <col min="12035" max="12035" width="10.26953125" bestFit="1" customWidth="1"/>
    <col min="12036" max="12037" width="9.26953125" bestFit="1" customWidth="1"/>
    <col min="12038" max="12039" width="9.26953125" customWidth="1"/>
    <col min="12040" max="12040" width="9.26953125" bestFit="1" customWidth="1"/>
    <col min="12041" max="12046" width="7.7265625" bestFit="1" customWidth="1"/>
    <col min="12047" max="12047" width="9.26953125" bestFit="1" customWidth="1"/>
    <col min="12048" max="12048" width="7.7265625" bestFit="1" customWidth="1"/>
    <col min="12049" max="12049" width="9.26953125" bestFit="1" customWidth="1"/>
    <col min="12050" max="12050" width="7.7265625" bestFit="1" customWidth="1"/>
    <col min="12051" max="12051" width="9.26953125" bestFit="1" customWidth="1"/>
    <col min="12052" max="12052" width="7.7265625" bestFit="1" customWidth="1"/>
    <col min="12053" max="12053" width="9.26953125" bestFit="1" customWidth="1"/>
    <col min="12054" max="12054" width="7.7265625" bestFit="1" customWidth="1"/>
    <col min="12055" max="12055" width="9.26953125" bestFit="1" customWidth="1"/>
    <col min="12056" max="12056" width="7.7265625" bestFit="1" customWidth="1"/>
    <col min="12057" max="12057" width="9.26953125" bestFit="1" customWidth="1"/>
    <col min="12058" max="12058" width="7.7265625" bestFit="1" customWidth="1"/>
    <col min="12289" max="12289" width="3.26953125" customWidth="1"/>
    <col min="12290" max="12290" width="10.453125" customWidth="1"/>
    <col min="12291" max="12291" width="10.26953125" bestFit="1" customWidth="1"/>
    <col min="12292" max="12293" width="9.26953125" bestFit="1" customWidth="1"/>
    <col min="12294" max="12295" width="9.26953125" customWidth="1"/>
    <col min="12296" max="12296" width="9.26953125" bestFit="1" customWidth="1"/>
    <col min="12297" max="12302" width="7.7265625" bestFit="1" customWidth="1"/>
    <col min="12303" max="12303" width="9.26953125" bestFit="1" customWidth="1"/>
    <col min="12304" max="12304" width="7.7265625" bestFit="1" customWidth="1"/>
    <col min="12305" max="12305" width="9.26953125" bestFit="1" customWidth="1"/>
    <col min="12306" max="12306" width="7.7265625" bestFit="1" customWidth="1"/>
    <col min="12307" max="12307" width="9.26953125" bestFit="1" customWidth="1"/>
    <col min="12308" max="12308" width="7.7265625" bestFit="1" customWidth="1"/>
    <col min="12309" max="12309" width="9.26953125" bestFit="1" customWidth="1"/>
    <col min="12310" max="12310" width="7.7265625" bestFit="1" customWidth="1"/>
    <col min="12311" max="12311" width="9.26953125" bestFit="1" customWidth="1"/>
    <col min="12312" max="12312" width="7.7265625" bestFit="1" customWidth="1"/>
    <col min="12313" max="12313" width="9.26953125" bestFit="1" customWidth="1"/>
    <col min="12314" max="12314" width="7.7265625" bestFit="1" customWidth="1"/>
    <col min="12545" max="12545" width="3.26953125" customWidth="1"/>
    <col min="12546" max="12546" width="10.453125" customWidth="1"/>
    <col min="12547" max="12547" width="10.26953125" bestFit="1" customWidth="1"/>
    <col min="12548" max="12549" width="9.26953125" bestFit="1" customWidth="1"/>
    <col min="12550" max="12551" width="9.26953125" customWidth="1"/>
    <col min="12552" max="12552" width="9.26953125" bestFit="1" customWidth="1"/>
    <col min="12553" max="12558" width="7.7265625" bestFit="1" customWidth="1"/>
    <col min="12559" max="12559" width="9.26953125" bestFit="1" customWidth="1"/>
    <col min="12560" max="12560" width="7.7265625" bestFit="1" customWidth="1"/>
    <col min="12561" max="12561" width="9.26953125" bestFit="1" customWidth="1"/>
    <col min="12562" max="12562" width="7.7265625" bestFit="1" customWidth="1"/>
    <col min="12563" max="12563" width="9.26953125" bestFit="1" customWidth="1"/>
    <col min="12564" max="12564" width="7.7265625" bestFit="1" customWidth="1"/>
    <col min="12565" max="12565" width="9.26953125" bestFit="1" customWidth="1"/>
    <col min="12566" max="12566" width="7.7265625" bestFit="1" customWidth="1"/>
    <col min="12567" max="12567" width="9.26953125" bestFit="1" customWidth="1"/>
    <col min="12568" max="12568" width="7.7265625" bestFit="1" customWidth="1"/>
    <col min="12569" max="12569" width="9.26953125" bestFit="1" customWidth="1"/>
    <col min="12570" max="12570" width="7.7265625" bestFit="1" customWidth="1"/>
    <col min="12801" max="12801" width="3.26953125" customWidth="1"/>
    <col min="12802" max="12802" width="10.453125" customWidth="1"/>
    <col min="12803" max="12803" width="10.26953125" bestFit="1" customWidth="1"/>
    <col min="12804" max="12805" width="9.26953125" bestFit="1" customWidth="1"/>
    <col min="12806" max="12807" width="9.26953125" customWidth="1"/>
    <col min="12808" max="12808" width="9.26953125" bestFit="1" customWidth="1"/>
    <col min="12809" max="12814" width="7.7265625" bestFit="1" customWidth="1"/>
    <col min="12815" max="12815" width="9.26953125" bestFit="1" customWidth="1"/>
    <col min="12816" max="12816" width="7.7265625" bestFit="1" customWidth="1"/>
    <col min="12817" max="12817" width="9.26953125" bestFit="1" customWidth="1"/>
    <col min="12818" max="12818" width="7.7265625" bestFit="1" customWidth="1"/>
    <col min="12819" max="12819" width="9.26953125" bestFit="1" customWidth="1"/>
    <col min="12820" max="12820" width="7.7265625" bestFit="1" customWidth="1"/>
    <col min="12821" max="12821" width="9.26953125" bestFit="1" customWidth="1"/>
    <col min="12822" max="12822" width="7.7265625" bestFit="1" customWidth="1"/>
    <col min="12823" max="12823" width="9.26953125" bestFit="1" customWidth="1"/>
    <col min="12824" max="12824" width="7.7265625" bestFit="1" customWidth="1"/>
    <col min="12825" max="12825" width="9.26953125" bestFit="1" customWidth="1"/>
    <col min="12826" max="12826" width="7.7265625" bestFit="1" customWidth="1"/>
    <col min="13057" max="13057" width="3.26953125" customWidth="1"/>
    <col min="13058" max="13058" width="10.453125" customWidth="1"/>
    <col min="13059" max="13059" width="10.26953125" bestFit="1" customWidth="1"/>
    <col min="13060" max="13061" width="9.26953125" bestFit="1" customWidth="1"/>
    <col min="13062" max="13063" width="9.26953125" customWidth="1"/>
    <col min="13064" max="13064" width="9.26953125" bestFit="1" customWidth="1"/>
    <col min="13065" max="13070" width="7.7265625" bestFit="1" customWidth="1"/>
    <col min="13071" max="13071" width="9.26953125" bestFit="1" customWidth="1"/>
    <col min="13072" max="13072" width="7.7265625" bestFit="1" customWidth="1"/>
    <col min="13073" max="13073" width="9.26953125" bestFit="1" customWidth="1"/>
    <col min="13074" max="13074" width="7.7265625" bestFit="1" customWidth="1"/>
    <col min="13075" max="13075" width="9.26953125" bestFit="1" customWidth="1"/>
    <col min="13076" max="13076" width="7.7265625" bestFit="1" customWidth="1"/>
    <col min="13077" max="13077" width="9.26953125" bestFit="1" customWidth="1"/>
    <col min="13078" max="13078" width="7.7265625" bestFit="1" customWidth="1"/>
    <col min="13079" max="13079" width="9.26953125" bestFit="1" customWidth="1"/>
    <col min="13080" max="13080" width="7.7265625" bestFit="1" customWidth="1"/>
    <col min="13081" max="13081" width="9.26953125" bestFit="1" customWidth="1"/>
    <col min="13082" max="13082" width="7.7265625" bestFit="1" customWidth="1"/>
    <col min="13313" max="13313" width="3.26953125" customWidth="1"/>
    <col min="13314" max="13314" width="10.453125" customWidth="1"/>
    <col min="13315" max="13315" width="10.26953125" bestFit="1" customWidth="1"/>
    <col min="13316" max="13317" width="9.26953125" bestFit="1" customWidth="1"/>
    <col min="13318" max="13319" width="9.26953125" customWidth="1"/>
    <col min="13320" max="13320" width="9.26953125" bestFit="1" customWidth="1"/>
    <col min="13321" max="13326" width="7.7265625" bestFit="1" customWidth="1"/>
    <col min="13327" max="13327" width="9.26953125" bestFit="1" customWidth="1"/>
    <col min="13328" max="13328" width="7.7265625" bestFit="1" customWidth="1"/>
    <col min="13329" max="13329" width="9.26953125" bestFit="1" customWidth="1"/>
    <col min="13330" max="13330" width="7.7265625" bestFit="1" customWidth="1"/>
    <col min="13331" max="13331" width="9.26953125" bestFit="1" customWidth="1"/>
    <col min="13332" max="13332" width="7.7265625" bestFit="1" customWidth="1"/>
    <col min="13333" max="13333" width="9.26953125" bestFit="1" customWidth="1"/>
    <col min="13334" max="13334" width="7.7265625" bestFit="1" customWidth="1"/>
    <col min="13335" max="13335" width="9.26953125" bestFit="1" customWidth="1"/>
    <col min="13336" max="13336" width="7.7265625" bestFit="1" customWidth="1"/>
    <col min="13337" max="13337" width="9.26953125" bestFit="1" customWidth="1"/>
    <col min="13338" max="13338" width="7.7265625" bestFit="1" customWidth="1"/>
    <col min="13569" max="13569" width="3.26953125" customWidth="1"/>
    <col min="13570" max="13570" width="10.453125" customWidth="1"/>
    <col min="13571" max="13571" width="10.26953125" bestFit="1" customWidth="1"/>
    <col min="13572" max="13573" width="9.26953125" bestFit="1" customWidth="1"/>
    <col min="13574" max="13575" width="9.26953125" customWidth="1"/>
    <col min="13576" max="13576" width="9.26953125" bestFit="1" customWidth="1"/>
    <col min="13577" max="13582" width="7.7265625" bestFit="1" customWidth="1"/>
    <col min="13583" max="13583" width="9.26953125" bestFit="1" customWidth="1"/>
    <col min="13584" max="13584" width="7.7265625" bestFit="1" customWidth="1"/>
    <col min="13585" max="13585" width="9.26953125" bestFit="1" customWidth="1"/>
    <col min="13586" max="13586" width="7.7265625" bestFit="1" customWidth="1"/>
    <col min="13587" max="13587" width="9.26953125" bestFit="1" customWidth="1"/>
    <col min="13588" max="13588" width="7.7265625" bestFit="1" customWidth="1"/>
    <col min="13589" max="13589" width="9.26953125" bestFit="1" customWidth="1"/>
    <col min="13590" max="13590" width="7.7265625" bestFit="1" customWidth="1"/>
    <col min="13591" max="13591" width="9.26953125" bestFit="1" customWidth="1"/>
    <col min="13592" max="13592" width="7.7265625" bestFit="1" customWidth="1"/>
    <col min="13593" max="13593" width="9.26953125" bestFit="1" customWidth="1"/>
    <col min="13594" max="13594" width="7.7265625" bestFit="1" customWidth="1"/>
    <col min="13825" max="13825" width="3.26953125" customWidth="1"/>
    <col min="13826" max="13826" width="10.453125" customWidth="1"/>
    <col min="13827" max="13827" width="10.26953125" bestFit="1" customWidth="1"/>
    <col min="13828" max="13829" width="9.26953125" bestFit="1" customWidth="1"/>
    <col min="13830" max="13831" width="9.26953125" customWidth="1"/>
    <col min="13832" max="13832" width="9.26953125" bestFit="1" customWidth="1"/>
    <col min="13833" max="13838" width="7.7265625" bestFit="1" customWidth="1"/>
    <col min="13839" max="13839" width="9.26953125" bestFit="1" customWidth="1"/>
    <col min="13840" max="13840" width="7.7265625" bestFit="1" customWidth="1"/>
    <col min="13841" max="13841" width="9.26953125" bestFit="1" customWidth="1"/>
    <col min="13842" max="13842" width="7.7265625" bestFit="1" customWidth="1"/>
    <col min="13843" max="13843" width="9.26953125" bestFit="1" customWidth="1"/>
    <col min="13844" max="13844" width="7.7265625" bestFit="1" customWidth="1"/>
    <col min="13845" max="13845" width="9.26953125" bestFit="1" customWidth="1"/>
    <col min="13846" max="13846" width="7.7265625" bestFit="1" customWidth="1"/>
    <col min="13847" max="13847" width="9.26953125" bestFit="1" customWidth="1"/>
    <col min="13848" max="13848" width="7.7265625" bestFit="1" customWidth="1"/>
    <col min="13849" max="13849" width="9.26953125" bestFit="1" customWidth="1"/>
    <col min="13850" max="13850" width="7.7265625" bestFit="1" customWidth="1"/>
    <col min="14081" max="14081" width="3.26953125" customWidth="1"/>
    <col min="14082" max="14082" width="10.453125" customWidth="1"/>
    <col min="14083" max="14083" width="10.26953125" bestFit="1" customWidth="1"/>
    <col min="14084" max="14085" width="9.26953125" bestFit="1" customWidth="1"/>
    <col min="14086" max="14087" width="9.26953125" customWidth="1"/>
    <col min="14088" max="14088" width="9.26953125" bestFit="1" customWidth="1"/>
    <col min="14089" max="14094" width="7.7265625" bestFit="1" customWidth="1"/>
    <col min="14095" max="14095" width="9.26953125" bestFit="1" customWidth="1"/>
    <col min="14096" max="14096" width="7.7265625" bestFit="1" customWidth="1"/>
    <col min="14097" max="14097" width="9.26953125" bestFit="1" customWidth="1"/>
    <col min="14098" max="14098" width="7.7265625" bestFit="1" customWidth="1"/>
    <col min="14099" max="14099" width="9.26953125" bestFit="1" customWidth="1"/>
    <col min="14100" max="14100" width="7.7265625" bestFit="1" customWidth="1"/>
    <col min="14101" max="14101" width="9.26953125" bestFit="1" customWidth="1"/>
    <col min="14102" max="14102" width="7.7265625" bestFit="1" customWidth="1"/>
    <col min="14103" max="14103" width="9.26953125" bestFit="1" customWidth="1"/>
    <col min="14104" max="14104" width="7.7265625" bestFit="1" customWidth="1"/>
    <col min="14105" max="14105" width="9.26953125" bestFit="1" customWidth="1"/>
    <col min="14106" max="14106" width="7.7265625" bestFit="1" customWidth="1"/>
    <col min="14337" max="14337" width="3.26953125" customWidth="1"/>
    <col min="14338" max="14338" width="10.453125" customWidth="1"/>
    <col min="14339" max="14339" width="10.26953125" bestFit="1" customWidth="1"/>
    <col min="14340" max="14341" width="9.26953125" bestFit="1" customWidth="1"/>
    <col min="14342" max="14343" width="9.26953125" customWidth="1"/>
    <col min="14344" max="14344" width="9.26953125" bestFit="1" customWidth="1"/>
    <col min="14345" max="14350" width="7.7265625" bestFit="1" customWidth="1"/>
    <col min="14351" max="14351" width="9.26953125" bestFit="1" customWidth="1"/>
    <col min="14352" max="14352" width="7.7265625" bestFit="1" customWidth="1"/>
    <col min="14353" max="14353" width="9.26953125" bestFit="1" customWidth="1"/>
    <col min="14354" max="14354" width="7.7265625" bestFit="1" customWidth="1"/>
    <col min="14355" max="14355" width="9.26953125" bestFit="1" customWidth="1"/>
    <col min="14356" max="14356" width="7.7265625" bestFit="1" customWidth="1"/>
    <col min="14357" max="14357" width="9.26953125" bestFit="1" customWidth="1"/>
    <col min="14358" max="14358" width="7.7265625" bestFit="1" customWidth="1"/>
    <col min="14359" max="14359" width="9.26953125" bestFit="1" customWidth="1"/>
    <col min="14360" max="14360" width="7.7265625" bestFit="1" customWidth="1"/>
    <col min="14361" max="14361" width="9.26953125" bestFit="1" customWidth="1"/>
    <col min="14362" max="14362" width="7.7265625" bestFit="1" customWidth="1"/>
    <col min="14593" max="14593" width="3.26953125" customWidth="1"/>
    <col min="14594" max="14594" width="10.453125" customWidth="1"/>
    <col min="14595" max="14595" width="10.26953125" bestFit="1" customWidth="1"/>
    <col min="14596" max="14597" width="9.26953125" bestFit="1" customWidth="1"/>
    <col min="14598" max="14599" width="9.26953125" customWidth="1"/>
    <col min="14600" max="14600" width="9.26953125" bestFit="1" customWidth="1"/>
    <col min="14601" max="14606" width="7.7265625" bestFit="1" customWidth="1"/>
    <col min="14607" max="14607" width="9.26953125" bestFit="1" customWidth="1"/>
    <col min="14608" max="14608" width="7.7265625" bestFit="1" customWidth="1"/>
    <col min="14609" max="14609" width="9.26953125" bestFit="1" customWidth="1"/>
    <col min="14610" max="14610" width="7.7265625" bestFit="1" customWidth="1"/>
    <col min="14611" max="14611" width="9.26953125" bestFit="1" customWidth="1"/>
    <col min="14612" max="14612" width="7.7265625" bestFit="1" customWidth="1"/>
    <col min="14613" max="14613" width="9.26953125" bestFit="1" customWidth="1"/>
    <col min="14614" max="14614" width="7.7265625" bestFit="1" customWidth="1"/>
    <col min="14615" max="14615" width="9.26953125" bestFit="1" customWidth="1"/>
    <col min="14616" max="14616" width="7.7265625" bestFit="1" customWidth="1"/>
    <col min="14617" max="14617" width="9.26953125" bestFit="1" customWidth="1"/>
    <col min="14618" max="14618" width="7.7265625" bestFit="1" customWidth="1"/>
    <col min="14849" max="14849" width="3.26953125" customWidth="1"/>
    <col min="14850" max="14850" width="10.453125" customWidth="1"/>
    <col min="14851" max="14851" width="10.26953125" bestFit="1" customWidth="1"/>
    <col min="14852" max="14853" width="9.26953125" bestFit="1" customWidth="1"/>
    <col min="14854" max="14855" width="9.26953125" customWidth="1"/>
    <col min="14856" max="14856" width="9.26953125" bestFit="1" customWidth="1"/>
    <col min="14857" max="14862" width="7.7265625" bestFit="1" customWidth="1"/>
    <col min="14863" max="14863" width="9.26953125" bestFit="1" customWidth="1"/>
    <col min="14864" max="14864" width="7.7265625" bestFit="1" customWidth="1"/>
    <col min="14865" max="14865" width="9.26953125" bestFit="1" customWidth="1"/>
    <col min="14866" max="14866" width="7.7265625" bestFit="1" customWidth="1"/>
    <col min="14867" max="14867" width="9.26953125" bestFit="1" customWidth="1"/>
    <col min="14868" max="14868" width="7.7265625" bestFit="1" customWidth="1"/>
    <col min="14869" max="14869" width="9.26953125" bestFit="1" customWidth="1"/>
    <col min="14870" max="14870" width="7.7265625" bestFit="1" customWidth="1"/>
    <col min="14871" max="14871" width="9.26953125" bestFit="1" customWidth="1"/>
    <col min="14872" max="14872" width="7.7265625" bestFit="1" customWidth="1"/>
    <col min="14873" max="14873" width="9.26953125" bestFit="1" customWidth="1"/>
    <col min="14874" max="14874" width="7.7265625" bestFit="1" customWidth="1"/>
    <col min="15105" max="15105" width="3.26953125" customWidth="1"/>
    <col min="15106" max="15106" width="10.453125" customWidth="1"/>
    <col min="15107" max="15107" width="10.26953125" bestFit="1" customWidth="1"/>
    <col min="15108" max="15109" width="9.26953125" bestFit="1" customWidth="1"/>
    <col min="15110" max="15111" width="9.26953125" customWidth="1"/>
    <col min="15112" max="15112" width="9.26953125" bestFit="1" customWidth="1"/>
    <col min="15113" max="15118" width="7.7265625" bestFit="1" customWidth="1"/>
    <col min="15119" max="15119" width="9.26953125" bestFit="1" customWidth="1"/>
    <col min="15120" max="15120" width="7.7265625" bestFit="1" customWidth="1"/>
    <col min="15121" max="15121" width="9.26953125" bestFit="1" customWidth="1"/>
    <col min="15122" max="15122" width="7.7265625" bestFit="1" customWidth="1"/>
    <col min="15123" max="15123" width="9.26953125" bestFit="1" customWidth="1"/>
    <col min="15124" max="15124" width="7.7265625" bestFit="1" customWidth="1"/>
    <col min="15125" max="15125" width="9.26953125" bestFit="1" customWidth="1"/>
    <col min="15126" max="15126" width="7.7265625" bestFit="1" customWidth="1"/>
    <col min="15127" max="15127" width="9.26953125" bestFit="1" customWidth="1"/>
    <col min="15128" max="15128" width="7.7265625" bestFit="1" customWidth="1"/>
    <col min="15129" max="15129" width="9.26953125" bestFit="1" customWidth="1"/>
    <col min="15130" max="15130" width="7.7265625" bestFit="1" customWidth="1"/>
    <col min="15361" max="15361" width="3.26953125" customWidth="1"/>
    <col min="15362" max="15362" width="10.453125" customWidth="1"/>
    <col min="15363" max="15363" width="10.26953125" bestFit="1" customWidth="1"/>
    <col min="15364" max="15365" width="9.26953125" bestFit="1" customWidth="1"/>
    <col min="15366" max="15367" width="9.26953125" customWidth="1"/>
    <col min="15368" max="15368" width="9.26953125" bestFit="1" customWidth="1"/>
    <col min="15369" max="15374" width="7.7265625" bestFit="1" customWidth="1"/>
    <col min="15375" max="15375" width="9.26953125" bestFit="1" customWidth="1"/>
    <col min="15376" max="15376" width="7.7265625" bestFit="1" customWidth="1"/>
    <col min="15377" max="15377" width="9.26953125" bestFit="1" customWidth="1"/>
    <col min="15378" max="15378" width="7.7265625" bestFit="1" customWidth="1"/>
    <col min="15379" max="15379" width="9.26953125" bestFit="1" customWidth="1"/>
    <col min="15380" max="15380" width="7.7265625" bestFit="1" customWidth="1"/>
    <col min="15381" max="15381" width="9.26953125" bestFit="1" customWidth="1"/>
    <col min="15382" max="15382" width="7.7265625" bestFit="1" customWidth="1"/>
    <col min="15383" max="15383" width="9.26953125" bestFit="1" customWidth="1"/>
    <col min="15384" max="15384" width="7.7265625" bestFit="1" customWidth="1"/>
    <col min="15385" max="15385" width="9.26953125" bestFit="1" customWidth="1"/>
    <col min="15386" max="15386" width="7.7265625" bestFit="1" customWidth="1"/>
    <col min="15617" max="15617" width="3.26953125" customWidth="1"/>
    <col min="15618" max="15618" width="10.453125" customWidth="1"/>
    <col min="15619" max="15619" width="10.26953125" bestFit="1" customWidth="1"/>
    <col min="15620" max="15621" width="9.26953125" bestFit="1" customWidth="1"/>
    <col min="15622" max="15623" width="9.26953125" customWidth="1"/>
    <col min="15624" max="15624" width="9.26953125" bestFit="1" customWidth="1"/>
    <col min="15625" max="15630" width="7.7265625" bestFit="1" customWidth="1"/>
    <col min="15631" max="15631" width="9.26953125" bestFit="1" customWidth="1"/>
    <col min="15632" max="15632" width="7.7265625" bestFit="1" customWidth="1"/>
    <col min="15633" max="15633" width="9.26953125" bestFit="1" customWidth="1"/>
    <col min="15634" max="15634" width="7.7265625" bestFit="1" customWidth="1"/>
    <col min="15635" max="15635" width="9.26953125" bestFit="1" customWidth="1"/>
    <col min="15636" max="15636" width="7.7265625" bestFit="1" customWidth="1"/>
    <col min="15637" max="15637" width="9.26953125" bestFit="1" customWidth="1"/>
    <col min="15638" max="15638" width="7.7265625" bestFit="1" customWidth="1"/>
    <col min="15639" max="15639" width="9.26953125" bestFit="1" customWidth="1"/>
    <col min="15640" max="15640" width="7.7265625" bestFit="1" customWidth="1"/>
    <col min="15641" max="15641" width="9.26953125" bestFit="1" customWidth="1"/>
    <col min="15642" max="15642" width="7.7265625" bestFit="1" customWidth="1"/>
    <col min="15873" max="15873" width="3.26953125" customWidth="1"/>
    <col min="15874" max="15874" width="10.453125" customWidth="1"/>
    <col min="15875" max="15875" width="10.26953125" bestFit="1" customWidth="1"/>
    <col min="15876" max="15877" width="9.26953125" bestFit="1" customWidth="1"/>
    <col min="15878" max="15879" width="9.26953125" customWidth="1"/>
    <col min="15880" max="15880" width="9.26953125" bestFit="1" customWidth="1"/>
    <col min="15881" max="15886" width="7.7265625" bestFit="1" customWidth="1"/>
    <col min="15887" max="15887" width="9.26953125" bestFit="1" customWidth="1"/>
    <col min="15888" max="15888" width="7.7265625" bestFit="1" customWidth="1"/>
    <col min="15889" max="15889" width="9.26953125" bestFit="1" customWidth="1"/>
    <col min="15890" max="15890" width="7.7265625" bestFit="1" customWidth="1"/>
    <col min="15891" max="15891" width="9.26953125" bestFit="1" customWidth="1"/>
    <col min="15892" max="15892" width="7.7265625" bestFit="1" customWidth="1"/>
    <col min="15893" max="15893" width="9.26953125" bestFit="1" customWidth="1"/>
    <col min="15894" max="15894" width="7.7265625" bestFit="1" customWidth="1"/>
    <col min="15895" max="15895" width="9.26953125" bestFit="1" customWidth="1"/>
    <col min="15896" max="15896" width="7.7265625" bestFit="1" customWidth="1"/>
    <col min="15897" max="15897" width="9.26953125" bestFit="1" customWidth="1"/>
    <col min="15898" max="15898" width="7.7265625" bestFit="1" customWidth="1"/>
    <col min="16129" max="16129" width="3.26953125" customWidth="1"/>
    <col min="16130" max="16130" width="10.453125" customWidth="1"/>
    <col min="16131" max="16131" width="10.26953125" bestFit="1" customWidth="1"/>
    <col min="16132" max="16133" width="9.26953125" bestFit="1" customWidth="1"/>
    <col min="16134" max="16135" width="9.26953125" customWidth="1"/>
    <col min="16136" max="16136" width="9.26953125" bestFit="1" customWidth="1"/>
    <col min="16137" max="16142" width="7.7265625" bestFit="1" customWidth="1"/>
    <col min="16143" max="16143" width="9.26953125" bestFit="1" customWidth="1"/>
    <col min="16144" max="16144" width="7.7265625" bestFit="1" customWidth="1"/>
    <col min="16145" max="16145" width="9.26953125" bestFit="1" customWidth="1"/>
    <col min="16146" max="16146" width="7.7265625" bestFit="1" customWidth="1"/>
    <col min="16147" max="16147" width="9.26953125" bestFit="1" customWidth="1"/>
    <col min="16148" max="16148" width="7.7265625" bestFit="1" customWidth="1"/>
    <col min="16149" max="16149" width="9.26953125" bestFit="1" customWidth="1"/>
    <col min="16150" max="16150" width="7.7265625" bestFit="1" customWidth="1"/>
    <col min="16151" max="16151" width="9.26953125" bestFit="1" customWidth="1"/>
    <col min="16152" max="16152" width="7.7265625" bestFit="1" customWidth="1"/>
    <col min="16153" max="16153" width="9.26953125" bestFit="1" customWidth="1"/>
    <col min="16154" max="16154" width="7.7265625" bestFit="1" customWidth="1"/>
  </cols>
  <sheetData>
    <row r="1" spans="1:29" x14ac:dyDescent="0.35">
      <c r="A1" s="1" t="s">
        <v>20</v>
      </c>
    </row>
    <row r="2" spans="1:29" x14ac:dyDescent="0.35">
      <c r="A2" s="1" t="s">
        <v>0</v>
      </c>
    </row>
    <row r="3" spans="1:29" ht="15" thickBot="1" x14ac:dyDescent="0.4"/>
    <row r="4" spans="1:29" s="2" customFormat="1" ht="15" thickBot="1" x14ac:dyDescent="0.4">
      <c r="D4" s="112" t="s">
        <v>1</v>
      </c>
      <c r="E4" s="113"/>
      <c r="F4" s="114"/>
      <c r="G4" s="114"/>
      <c r="H4" s="115"/>
      <c r="I4" s="116" t="s">
        <v>2</v>
      </c>
      <c r="J4" s="117"/>
      <c r="K4" s="117"/>
      <c r="L4" s="117"/>
      <c r="M4" s="118"/>
      <c r="N4" s="119" t="s">
        <v>3</v>
      </c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1"/>
      <c r="Z4" s="3" t="s">
        <v>4</v>
      </c>
    </row>
    <row r="5" spans="1:29" s="2" customFormat="1" ht="15" thickBot="1" x14ac:dyDescent="0.4">
      <c r="D5" s="122" t="s">
        <v>5</v>
      </c>
      <c r="E5" s="123"/>
      <c r="F5" s="124"/>
      <c r="G5" s="124"/>
      <c r="H5" s="125"/>
      <c r="I5" s="4" t="s">
        <v>4</v>
      </c>
      <c r="J5" s="5" t="s">
        <v>6</v>
      </c>
      <c r="K5" s="6"/>
      <c r="L5" s="7" t="s">
        <v>7</v>
      </c>
      <c r="M5" s="8" t="s">
        <v>8</v>
      </c>
      <c r="N5" s="116">
        <v>1747</v>
      </c>
      <c r="O5" s="118"/>
      <c r="P5" s="116">
        <v>1846</v>
      </c>
      <c r="Q5" s="118"/>
      <c r="R5" s="116">
        <v>1850</v>
      </c>
      <c r="S5" s="118"/>
      <c r="T5" s="116">
        <v>1872</v>
      </c>
      <c r="U5" s="118"/>
      <c r="V5" s="126" t="s">
        <v>9</v>
      </c>
      <c r="W5" s="127"/>
      <c r="X5" s="9" t="s">
        <v>10</v>
      </c>
      <c r="Y5" s="10"/>
      <c r="Z5" s="11" t="s">
        <v>11</v>
      </c>
    </row>
    <row r="6" spans="1:29" s="2" customFormat="1" ht="15" thickBot="1" x14ac:dyDescent="0.4">
      <c r="A6" s="12" t="s">
        <v>12</v>
      </c>
      <c r="B6" s="12" t="s">
        <v>13</v>
      </c>
      <c r="C6" s="13" t="s">
        <v>14</v>
      </c>
      <c r="D6" s="14">
        <v>261</v>
      </c>
      <c r="E6" s="15">
        <v>264</v>
      </c>
      <c r="F6" s="16">
        <v>287</v>
      </c>
      <c r="G6" s="17">
        <v>312</v>
      </c>
      <c r="H6" s="18">
        <v>313</v>
      </c>
      <c r="I6" s="19" t="s">
        <v>10</v>
      </c>
      <c r="J6" s="20" t="s">
        <v>15</v>
      </c>
      <c r="K6" s="21">
        <v>1850</v>
      </c>
      <c r="L6" s="22" t="s">
        <v>16</v>
      </c>
      <c r="M6" s="23" t="s">
        <v>17</v>
      </c>
      <c r="N6" s="24" t="s">
        <v>18</v>
      </c>
      <c r="O6" s="25" t="s">
        <v>19</v>
      </c>
      <c r="P6" s="24" t="s">
        <v>18</v>
      </c>
      <c r="Q6" s="25" t="s">
        <v>19</v>
      </c>
      <c r="R6" s="24" t="s">
        <v>18</v>
      </c>
      <c r="S6" s="25" t="s">
        <v>19</v>
      </c>
      <c r="T6" s="24" t="s">
        <v>18</v>
      </c>
      <c r="U6" s="25" t="s">
        <v>19</v>
      </c>
      <c r="V6" s="24" t="s">
        <v>18</v>
      </c>
      <c r="W6" s="25" t="s">
        <v>19</v>
      </c>
      <c r="X6" s="24" t="s">
        <v>18</v>
      </c>
      <c r="Y6" s="25" t="s">
        <v>19</v>
      </c>
      <c r="Z6" s="26">
        <v>1.3333333333333333</v>
      </c>
      <c r="AB6" s="27"/>
      <c r="AC6" s="27"/>
    </row>
    <row r="7" spans="1:29" s="2" customFormat="1" x14ac:dyDescent="0.35">
      <c r="A7" s="28">
        <v>1</v>
      </c>
      <c r="B7" s="67">
        <v>308250</v>
      </c>
      <c r="C7" s="68">
        <f>B7/12</f>
        <v>25687.5</v>
      </c>
      <c r="D7" s="69">
        <f>B7/261</f>
        <v>1181.0344827586207</v>
      </c>
      <c r="E7" s="70">
        <f>B7/264</f>
        <v>1167.6136363636363</v>
      </c>
      <c r="F7" s="71">
        <f>B7/287</f>
        <v>1074.0418118466898</v>
      </c>
      <c r="G7" s="71">
        <f>B7/312</f>
        <v>987.98076923076928</v>
      </c>
      <c r="H7" s="71">
        <f>B7/313</f>
        <v>984.82428115015978</v>
      </c>
      <c r="I7" s="72">
        <f>$B7/1950</f>
        <v>158.07692307692307</v>
      </c>
      <c r="J7" s="73">
        <f>$B7/1872</f>
        <v>164.66346153846155</v>
      </c>
      <c r="K7" s="73">
        <f>$B7/1850</f>
        <v>166.62162162162161</v>
      </c>
      <c r="L7" s="73">
        <f>$B7/1846</f>
        <v>166.98266522210184</v>
      </c>
      <c r="M7" s="74">
        <f>$B7/1747</f>
        <v>176.44533485975958</v>
      </c>
      <c r="N7" s="72">
        <f>(B7+180)/1747*1.5</f>
        <v>264.82255294791071</v>
      </c>
      <c r="O7" s="74">
        <f>(B7+180)/1747*2</f>
        <v>353.09673726388093</v>
      </c>
      <c r="P7" s="72">
        <f>(B7+180)/1846*1.5</f>
        <v>250.62026002166846</v>
      </c>
      <c r="Q7" s="74">
        <f>(B7+180)/1846*2</f>
        <v>334.16034669555796</v>
      </c>
      <c r="R7" s="75">
        <f>($B7+180)/1850*1.5</f>
        <v>250.07837837837837</v>
      </c>
      <c r="S7" s="76">
        <f>($B7+180)/1850*2</f>
        <v>333.43783783783783</v>
      </c>
      <c r="T7" s="72">
        <f>(B7+180)/1872*1.5</f>
        <v>247.13942307692309</v>
      </c>
      <c r="U7" s="74">
        <f>(B7+180)/1872*2</f>
        <v>329.51923076923077</v>
      </c>
      <c r="V7" s="75">
        <f>($B7+180)/1925*1.5</f>
        <v>240.33506493506493</v>
      </c>
      <c r="W7" s="74">
        <f>($B7+180)/1925*2</f>
        <v>320.44675324675325</v>
      </c>
      <c r="X7" s="72">
        <f>($B7+180)/1950*1.5</f>
        <v>237.25384615384615</v>
      </c>
      <c r="Y7" s="74">
        <f>($B7+180)/1950*2</f>
        <v>316.33846153846156</v>
      </c>
      <c r="Z7" s="77">
        <f>(($B7+180)/1950)/3*4</f>
        <v>210.8923076923077</v>
      </c>
    </row>
    <row r="8" spans="1:29" s="2" customFormat="1" x14ac:dyDescent="0.35">
      <c r="A8" s="29">
        <v>2</v>
      </c>
      <c r="B8" s="78">
        <v>311550</v>
      </c>
      <c r="C8" s="79">
        <f t="shared" ref="C8:C71" si="0">B8/12</f>
        <v>25962.5</v>
      </c>
      <c r="D8" s="80">
        <f t="shared" ref="D8:D71" si="1">B8/261</f>
        <v>1193.6781609195402</v>
      </c>
      <c r="E8" s="81">
        <f t="shared" ref="E8:E71" si="2">B8/264</f>
        <v>1180.1136363636363</v>
      </c>
      <c r="F8" s="82">
        <f t="shared" ref="F8:F71" si="3">B8/287</f>
        <v>1085.5400696864112</v>
      </c>
      <c r="G8" s="82">
        <f t="shared" ref="G8:G71" si="4">B8/312</f>
        <v>998.55769230769226</v>
      </c>
      <c r="H8" s="82">
        <f t="shared" ref="H8:H71" si="5">B8/313</f>
        <v>995.36741214057508</v>
      </c>
      <c r="I8" s="80">
        <f t="shared" ref="I8:I71" si="6">$B8/1950</f>
        <v>159.76923076923077</v>
      </c>
      <c r="J8" s="81">
        <f t="shared" ref="J8:J71" si="7">$B8/1872</f>
        <v>166.42628205128204</v>
      </c>
      <c r="K8" s="81">
        <f t="shared" ref="K8:K71" si="8">$B8/1850</f>
        <v>168.40540540540542</v>
      </c>
      <c r="L8" s="81">
        <f t="shared" ref="L8:L71" si="9">$B8/1846</f>
        <v>168.77031419284941</v>
      </c>
      <c r="M8" s="83">
        <f t="shared" ref="M8:M71" si="10">$B8/1747</f>
        <v>178.33428734974243</v>
      </c>
      <c r="N8" s="80">
        <f t="shared" ref="N8:N71" si="11">(B8+180)/1747*1.5</f>
        <v>267.65598168288494</v>
      </c>
      <c r="O8" s="83">
        <f t="shared" ref="O8:O71" si="12">(B8+180)/1747*2</f>
        <v>356.87464224384661</v>
      </c>
      <c r="P8" s="80">
        <f t="shared" ref="P8:P71" si="13">(B8+180)/1846*1.5</f>
        <v>253.30173347778981</v>
      </c>
      <c r="Q8" s="83">
        <f t="shared" ref="Q8:Q71" si="14">(B8+180)/1846*2</f>
        <v>337.7356446370531</v>
      </c>
      <c r="R8" s="84">
        <f t="shared" ref="R8:R70" si="15">($B8+180)/1850*1.5</f>
        <v>252.75405405405405</v>
      </c>
      <c r="S8" s="82">
        <f t="shared" ref="S8:S71" si="16">($B8+180)/1850*2</f>
        <v>337.00540540540538</v>
      </c>
      <c r="T8" s="80">
        <f t="shared" ref="T8:T71" si="17">(B8+180)/1872*1.5</f>
        <v>249.78365384615381</v>
      </c>
      <c r="U8" s="83">
        <f t="shared" ref="U8:U71" si="18">(B8+180)/1872*2</f>
        <v>333.04487179487177</v>
      </c>
      <c r="V8" s="84">
        <f t="shared" ref="V8:V71" si="19">($B8+180)/1925*1.5</f>
        <v>242.90649350649352</v>
      </c>
      <c r="W8" s="83">
        <f t="shared" ref="W8:W71" si="20">($B8+180)/1925*2</f>
        <v>323.87532467532469</v>
      </c>
      <c r="X8" s="80">
        <f t="shared" ref="X8:X71" si="21">($B8+180)/1950*1.5</f>
        <v>239.7923076923077</v>
      </c>
      <c r="Y8" s="83">
        <f t="shared" ref="Y8:Y71" si="22">($B8+180)/1950*2</f>
        <v>319.72307692307692</v>
      </c>
      <c r="Z8" s="85">
        <f t="shared" ref="Z8:Z71" si="23">(($B8+180)/1950)/3*4</f>
        <v>213.14871794871794</v>
      </c>
    </row>
    <row r="9" spans="1:29" s="2" customFormat="1" x14ac:dyDescent="0.35">
      <c r="A9" s="29">
        <v>3</v>
      </c>
      <c r="B9" s="78">
        <v>314950</v>
      </c>
      <c r="C9" s="79">
        <f t="shared" si="0"/>
        <v>26245.833333333332</v>
      </c>
      <c r="D9" s="80">
        <f t="shared" si="1"/>
        <v>1206.7049808429119</v>
      </c>
      <c r="E9" s="81">
        <f t="shared" si="2"/>
        <v>1192.9924242424242</v>
      </c>
      <c r="F9" s="82">
        <f t="shared" si="3"/>
        <v>1097.3867595818815</v>
      </c>
      <c r="G9" s="82">
        <f t="shared" si="4"/>
        <v>1009.4551282051282</v>
      </c>
      <c r="H9" s="82">
        <f t="shared" si="5"/>
        <v>1006.2300319488818</v>
      </c>
      <c r="I9" s="80">
        <f t="shared" si="6"/>
        <v>161.51282051282053</v>
      </c>
      <c r="J9" s="81">
        <f t="shared" si="7"/>
        <v>168.24252136752136</v>
      </c>
      <c r="K9" s="81">
        <f t="shared" si="8"/>
        <v>170.24324324324326</v>
      </c>
      <c r="L9" s="81">
        <f t="shared" si="9"/>
        <v>170.6121343445287</v>
      </c>
      <c r="M9" s="83">
        <f t="shared" si="10"/>
        <v>180.28048082427017</v>
      </c>
      <c r="N9" s="80">
        <f t="shared" si="11"/>
        <v>270.57527189467658</v>
      </c>
      <c r="O9" s="83">
        <f t="shared" si="12"/>
        <v>360.7670291929021</v>
      </c>
      <c r="P9" s="80">
        <f t="shared" si="13"/>
        <v>256.06446370530881</v>
      </c>
      <c r="Q9" s="83">
        <f t="shared" si="14"/>
        <v>341.41928494041173</v>
      </c>
      <c r="R9" s="84">
        <f t="shared" si="15"/>
        <v>255.5108108108108</v>
      </c>
      <c r="S9" s="82">
        <f t="shared" si="16"/>
        <v>340.68108108108106</v>
      </c>
      <c r="T9" s="80">
        <f t="shared" si="17"/>
        <v>252.50801282051282</v>
      </c>
      <c r="U9" s="83">
        <f t="shared" si="18"/>
        <v>336.6773504273504</v>
      </c>
      <c r="V9" s="84">
        <f t="shared" si="19"/>
        <v>245.55584415584417</v>
      </c>
      <c r="W9" s="83">
        <f t="shared" si="20"/>
        <v>327.40779220779223</v>
      </c>
      <c r="X9" s="80">
        <f t="shared" si="21"/>
        <v>242.40769230769232</v>
      </c>
      <c r="Y9" s="83">
        <f t="shared" si="22"/>
        <v>323.21025641025642</v>
      </c>
      <c r="Z9" s="85">
        <f t="shared" si="23"/>
        <v>215.47350427350429</v>
      </c>
    </row>
    <row r="10" spans="1:29" s="2" customFormat="1" x14ac:dyDescent="0.35">
      <c r="A10" s="29">
        <v>4</v>
      </c>
      <c r="B10" s="78">
        <v>318450</v>
      </c>
      <c r="C10" s="79">
        <f t="shared" si="0"/>
        <v>26537.5</v>
      </c>
      <c r="D10" s="80">
        <f t="shared" si="1"/>
        <v>1220.1149425287356</v>
      </c>
      <c r="E10" s="81">
        <f t="shared" si="2"/>
        <v>1206.25</v>
      </c>
      <c r="F10" s="82">
        <f t="shared" si="3"/>
        <v>1109.5818815331011</v>
      </c>
      <c r="G10" s="82">
        <f t="shared" si="4"/>
        <v>1020.6730769230769</v>
      </c>
      <c r="H10" s="82">
        <f t="shared" si="5"/>
        <v>1017.4121405750799</v>
      </c>
      <c r="I10" s="80">
        <f t="shared" si="6"/>
        <v>163.30769230769232</v>
      </c>
      <c r="J10" s="81">
        <f t="shared" si="7"/>
        <v>170.11217948717947</v>
      </c>
      <c r="K10" s="81">
        <f t="shared" si="8"/>
        <v>172.13513513513513</v>
      </c>
      <c r="L10" s="81">
        <f t="shared" si="9"/>
        <v>172.50812567713976</v>
      </c>
      <c r="M10" s="83">
        <f t="shared" si="10"/>
        <v>182.28391528334288</v>
      </c>
      <c r="N10" s="80">
        <f t="shared" si="11"/>
        <v>273.58042358328566</v>
      </c>
      <c r="O10" s="83">
        <f t="shared" si="12"/>
        <v>364.77389811104752</v>
      </c>
      <c r="P10" s="80">
        <f t="shared" si="13"/>
        <v>258.90845070422534</v>
      </c>
      <c r="Q10" s="83">
        <f t="shared" si="14"/>
        <v>345.21126760563379</v>
      </c>
      <c r="R10" s="84">
        <f t="shared" si="15"/>
        <v>258.34864864864863</v>
      </c>
      <c r="S10" s="82">
        <f t="shared" si="16"/>
        <v>344.46486486486486</v>
      </c>
      <c r="T10" s="80">
        <f t="shared" si="17"/>
        <v>255.3125</v>
      </c>
      <c r="U10" s="83">
        <f t="shared" si="18"/>
        <v>340.41666666666669</v>
      </c>
      <c r="V10" s="84">
        <f t="shared" si="19"/>
        <v>248.28311688311689</v>
      </c>
      <c r="W10" s="83">
        <f t="shared" si="20"/>
        <v>331.04415584415585</v>
      </c>
      <c r="X10" s="80">
        <f t="shared" si="21"/>
        <v>245.10000000000002</v>
      </c>
      <c r="Y10" s="83">
        <f t="shared" si="22"/>
        <v>326.8</v>
      </c>
      <c r="Z10" s="85">
        <f t="shared" si="23"/>
        <v>217.86666666666667</v>
      </c>
    </row>
    <row r="11" spans="1:29" s="2" customFormat="1" x14ac:dyDescent="0.35">
      <c r="A11" s="29">
        <v>5</v>
      </c>
      <c r="B11" s="78">
        <v>321950</v>
      </c>
      <c r="C11" s="79">
        <f t="shared" si="0"/>
        <v>26829.166666666668</v>
      </c>
      <c r="D11" s="80">
        <f t="shared" si="1"/>
        <v>1233.5249042145595</v>
      </c>
      <c r="E11" s="81">
        <f t="shared" si="2"/>
        <v>1219.5075757575758</v>
      </c>
      <c r="F11" s="82">
        <f t="shared" si="3"/>
        <v>1121.7770034843206</v>
      </c>
      <c r="G11" s="82">
        <f t="shared" si="4"/>
        <v>1031.8910256410256</v>
      </c>
      <c r="H11" s="82">
        <f t="shared" si="5"/>
        <v>1028.594249201278</v>
      </c>
      <c r="I11" s="80">
        <f t="shared" si="6"/>
        <v>165.10256410256412</v>
      </c>
      <c r="J11" s="81">
        <f t="shared" si="7"/>
        <v>171.98183760683762</v>
      </c>
      <c r="K11" s="81">
        <f t="shared" si="8"/>
        <v>174.02702702702703</v>
      </c>
      <c r="L11" s="81">
        <f t="shared" si="9"/>
        <v>174.40411700975082</v>
      </c>
      <c r="M11" s="83">
        <f t="shared" si="10"/>
        <v>184.28734974241556</v>
      </c>
      <c r="N11" s="80">
        <f t="shared" si="11"/>
        <v>276.5855752718947</v>
      </c>
      <c r="O11" s="83">
        <f t="shared" si="12"/>
        <v>368.78076702919293</v>
      </c>
      <c r="P11" s="80">
        <f t="shared" si="13"/>
        <v>261.75243770314194</v>
      </c>
      <c r="Q11" s="83">
        <f t="shared" si="14"/>
        <v>349.00325027085592</v>
      </c>
      <c r="R11" s="84">
        <f t="shared" si="15"/>
        <v>261.1864864864865</v>
      </c>
      <c r="S11" s="82">
        <f t="shared" si="16"/>
        <v>348.24864864864867</v>
      </c>
      <c r="T11" s="80">
        <f t="shared" si="17"/>
        <v>258.11698717948718</v>
      </c>
      <c r="U11" s="83">
        <f t="shared" si="18"/>
        <v>344.15598290598291</v>
      </c>
      <c r="V11" s="84">
        <f t="shared" si="19"/>
        <v>251.01038961038961</v>
      </c>
      <c r="W11" s="83">
        <f t="shared" si="20"/>
        <v>334.68051948051948</v>
      </c>
      <c r="X11" s="80">
        <f t="shared" si="21"/>
        <v>247.7923076923077</v>
      </c>
      <c r="Y11" s="83">
        <f t="shared" si="22"/>
        <v>330.3897435897436</v>
      </c>
      <c r="Z11" s="85">
        <f t="shared" si="23"/>
        <v>220.25982905982906</v>
      </c>
    </row>
    <row r="12" spans="1:29" s="2" customFormat="1" x14ac:dyDescent="0.35">
      <c r="A12" s="29">
        <v>6</v>
      </c>
      <c r="B12" s="78">
        <v>325550</v>
      </c>
      <c r="C12" s="79">
        <f t="shared" si="0"/>
        <v>27129.166666666668</v>
      </c>
      <c r="D12" s="80">
        <f t="shared" si="1"/>
        <v>1247.3180076628353</v>
      </c>
      <c r="E12" s="81">
        <f t="shared" si="2"/>
        <v>1233.1439393939395</v>
      </c>
      <c r="F12" s="82">
        <f t="shared" si="3"/>
        <v>1134.3205574912893</v>
      </c>
      <c r="G12" s="82">
        <f t="shared" si="4"/>
        <v>1043.4294871794871</v>
      </c>
      <c r="H12" s="82">
        <f t="shared" si="5"/>
        <v>1040.0958466453674</v>
      </c>
      <c r="I12" s="80">
        <f t="shared" si="6"/>
        <v>166.94871794871796</v>
      </c>
      <c r="J12" s="81">
        <f t="shared" si="7"/>
        <v>173.90491452991452</v>
      </c>
      <c r="K12" s="81">
        <f t="shared" si="8"/>
        <v>175.97297297297297</v>
      </c>
      <c r="L12" s="81">
        <f t="shared" si="9"/>
        <v>176.3542795232936</v>
      </c>
      <c r="M12" s="83">
        <f t="shared" si="10"/>
        <v>186.3480251860332</v>
      </c>
      <c r="N12" s="80">
        <f t="shared" si="11"/>
        <v>279.67658843732113</v>
      </c>
      <c r="O12" s="83">
        <f t="shared" si="12"/>
        <v>372.90211791642815</v>
      </c>
      <c r="P12" s="80">
        <f t="shared" si="13"/>
        <v>264.67768147345612</v>
      </c>
      <c r="Q12" s="83">
        <f t="shared" si="14"/>
        <v>352.90357529794147</v>
      </c>
      <c r="R12" s="84">
        <f t="shared" si="15"/>
        <v>264.10540540540541</v>
      </c>
      <c r="S12" s="82">
        <f t="shared" si="16"/>
        <v>352.14054054054054</v>
      </c>
      <c r="T12" s="80">
        <f t="shared" si="17"/>
        <v>261.0016025641026</v>
      </c>
      <c r="U12" s="83">
        <f t="shared" si="18"/>
        <v>348.00213675213678</v>
      </c>
      <c r="V12" s="84">
        <f t="shared" si="19"/>
        <v>253.8155844155844</v>
      </c>
      <c r="W12" s="83">
        <f t="shared" si="20"/>
        <v>338.4207792207792</v>
      </c>
      <c r="X12" s="80">
        <f t="shared" si="21"/>
        <v>250.56153846153848</v>
      </c>
      <c r="Y12" s="83">
        <f t="shared" si="22"/>
        <v>334.08205128205128</v>
      </c>
      <c r="Z12" s="85">
        <f t="shared" si="23"/>
        <v>222.72136752136751</v>
      </c>
    </row>
    <row r="13" spans="1:29" s="2" customFormat="1" x14ac:dyDescent="0.35">
      <c r="A13" s="29">
        <v>7</v>
      </c>
      <c r="B13" s="78">
        <v>329250</v>
      </c>
      <c r="C13" s="79">
        <f t="shared" si="0"/>
        <v>27437.5</v>
      </c>
      <c r="D13" s="80">
        <f t="shared" si="1"/>
        <v>1261.4942528735633</v>
      </c>
      <c r="E13" s="81">
        <f t="shared" si="2"/>
        <v>1247.159090909091</v>
      </c>
      <c r="F13" s="82">
        <f t="shared" si="3"/>
        <v>1147.212543554007</v>
      </c>
      <c r="G13" s="82">
        <f t="shared" si="4"/>
        <v>1055.2884615384614</v>
      </c>
      <c r="H13" s="82">
        <f t="shared" si="5"/>
        <v>1051.9169329073482</v>
      </c>
      <c r="I13" s="80">
        <f t="shared" si="6"/>
        <v>168.84615384615384</v>
      </c>
      <c r="J13" s="81">
        <f t="shared" si="7"/>
        <v>175.88141025641025</v>
      </c>
      <c r="K13" s="81">
        <f t="shared" si="8"/>
        <v>177.97297297297297</v>
      </c>
      <c r="L13" s="81">
        <f t="shared" si="9"/>
        <v>178.35861321776815</v>
      </c>
      <c r="M13" s="83">
        <f t="shared" si="10"/>
        <v>188.46594161419577</v>
      </c>
      <c r="N13" s="80">
        <f t="shared" si="11"/>
        <v>282.85346307956496</v>
      </c>
      <c r="O13" s="83">
        <f t="shared" si="12"/>
        <v>377.1379507727533</v>
      </c>
      <c r="P13" s="80">
        <f t="shared" si="13"/>
        <v>267.68418201516795</v>
      </c>
      <c r="Q13" s="83">
        <f t="shared" si="14"/>
        <v>356.91224268689058</v>
      </c>
      <c r="R13" s="84">
        <f t="shared" si="15"/>
        <v>267.10540540540541</v>
      </c>
      <c r="S13" s="82">
        <f t="shared" si="16"/>
        <v>356.14054054054054</v>
      </c>
      <c r="T13" s="80">
        <f t="shared" si="17"/>
        <v>263.96634615384619</v>
      </c>
      <c r="U13" s="83">
        <f t="shared" si="18"/>
        <v>351.95512820512823</v>
      </c>
      <c r="V13" s="84">
        <f t="shared" si="19"/>
        <v>256.69870129870128</v>
      </c>
      <c r="W13" s="83">
        <f t="shared" si="20"/>
        <v>342.26493506493506</v>
      </c>
      <c r="X13" s="80">
        <f t="shared" si="21"/>
        <v>253.40769230769229</v>
      </c>
      <c r="Y13" s="83">
        <f t="shared" si="22"/>
        <v>337.87692307692305</v>
      </c>
      <c r="Z13" s="85">
        <f t="shared" si="23"/>
        <v>225.25128205128203</v>
      </c>
    </row>
    <row r="14" spans="1:29" s="2" customFormat="1" x14ac:dyDescent="0.35">
      <c r="A14" s="29">
        <v>8</v>
      </c>
      <c r="B14" s="78">
        <v>333050</v>
      </c>
      <c r="C14" s="79">
        <f t="shared" si="0"/>
        <v>27754.166666666668</v>
      </c>
      <c r="D14" s="80">
        <f t="shared" si="1"/>
        <v>1276.0536398467434</v>
      </c>
      <c r="E14" s="81">
        <f t="shared" si="2"/>
        <v>1261.5530303030303</v>
      </c>
      <c r="F14" s="82">
        <f t="shared" si="3"/>
        <v>1160.452961672474</v>
      </c>
      <c r="G14" s="82">
        <f t="shared" si="4"/>
        <v>1067.4679487179487</v>
      </c>
      <c r="H14" s="82">
        <f t="shared" si="5"/>
        <v>1064.0575079872206</v>
      </c>
      <c r="I14" s="80">
        <f t="shared" si="6"/>
        <v>170.7948717948718</v>
      </c>
      <c r="J14" s="81">
        <f t="shared" si="7"/>
        <v>177.9113247863248</v>
      </c>
      <c r="K14" s="81">
        <f t="shared" si="8"/>
        <v>180.02702702702703</v>
      </c>
      <c r="L14" s="81">
        <f t="shared" si="9"/>
        <v>180.41711809317442</v>
      </c>
      <c r="M14" s="83">
        <f t="shared" si="10"/>
        <v>190.64109902690328</v>
      </c>
      <c r="N14" s="80">
        <f t="shared" si="11"/>
        <v>286.11619919862625</v>
      </c>
      <c r="O14" s="83">
        <f t="shared" si="12"/>
        <v>381.48826559816831</v>
      </c>
      <c r="P14" s="80">
        <f t="shared" si="13"/>
        <v>270.77193932827731</v>
      </c>
      <c r="Q14" s="83">
        <f t="shared" si="14"/>
        <v>361.02925243770312</v>
      </c>
      <c r="R14" s="84">
        <f t="shared" si="15"/>
        <v>270.1864864864865</v>
      </c>
      <c r="S14" s="82">
        <f t="shared" si="16"/>
        <v>360.24864864864867</v>
      </c>
      <c r="T14" s="80">
        <f t="shared" si="17"/>
        <v>267.01121794871796</v>
      </c>
      <c r="U14" s="83">
        <f t="shared" si="18"/>
        <v>356.01495726495727</v>
      </c>
      <c r="V14" s="84">
        <f t="shared" si="19"/>
        <v>259.65974025974026</v>
      </c>
      <c r="W14" s="83">
        <f t="shared" si="20"/>
        <v>346.21298701298701</v>
      </c>
      <c r="X14" s="80">
        <f t="shared" si="21"/>
        <v>256.33076923076919</v>
      </c>
      <c r="Y14" s="83">
        <f t="shared" si="22"/>
        <v>341.77435897435896</v>
      </c>
      <c r="Z14" s="85">
        <f t="shared" si="23"/>
        <v>227.84957264957265</v>
      </c>
    </row>
    <row r="15" spans="1:29" s="2" customFormat="1" x14ac:dyDescent="0.35">
      <c r="A15" s="29">
        <v>9</v>
      </c>
      <c r="B15" s="78">
        <v>336850</v>
      </c>
      <c r="C15" s="86">
        <f t="shared" si="0"/>
        <v>28070.833333333332</v>
      </c>
      <c r="D15" s="87">
        <f t="shared" si="1"/>
        <v>1290.6130268199233</v>
      </c>
      <c r="E15" s="88">
        <f t="shared" si="2"/>
        <v>1275.9469696969697</v>
      </c>
      <c r="F15" s="89">
        <f t="shared" si="3"/>
        <v>1173.6933797909408</v>
      </c>
      <c r="G15" s="89">
        <f t="shared" si="4"/>
        <v>1079.6474358974358</v>
      </c>
      <c r="H15" s="89">
        <f t="shared" si="5"/>
        <v>1076.1980830670927</v>
      </c>
      <c r="I15" s="87">
        <f t="shared" si="6"/>
        <v>172.74358974358975</v>
      </c>
      <c r="J15" s="88">
        <f t="shared" si="7"/>
        <v>179.94123931623932</v>
      </c>
      <c r="K15" s="88">
        <f t="shared" si="8"/>
        <v>182.08108108108109</v>
      </c>
      <c r="L15" s="88">
        <f t="shared" si="9"/>
        <v>182.47562296858072</v>
      </c>
      <c r="M15" s="90">
        <f t="shared" si="10"/>
        <v>192.81625643961075</v>
      </c>
      <c r="N15" s="87">
        <f t="shared" si="11"/>
        <v>289.37893531768748</v>
      </c>
      <c r="O15" s="90">
        <f t="shared" si="12"/>
        <v>385.83858042358327</v>
      </c>
      <c r="P15" s="87">
        <f t="shared" si="13"/>
        <v>273.85969664138679</v>
      </c>
      <c r="Q15" s="90">
        <f t="shared" si="14"/>
        <v>365.14626218851572</v>
      </c>
      <c r="R15" s="91">
        <f t="shared" si="15"/>
        <v>273.26756756756754</v>
      </c>
      <c r="S15" s="89">
        <f t="shared" si="16"/>
        <v>364.35675675675674</v>
      </c>
      <c r="T15" s="87">
        <f t="shared" si="17"/>
        <v>270.05608974358972</v>
      </c>
      <c r="U15" s="90">
        <f t="shared" si="18"/>
        <v>360.07478632478632</v>
      </c>
      <c r="V15" s="91">
        <f t="shared" si="19"/>
        <v>262.62077922077924</v>
      </c>
      <c r="W15" s="90">
        <f t="shared" si="20"/>
        <v>350.16103896103897</v>
      </c>
      <c r="X15" s="87">
        <f t="shared" si="21"/>
        <v>259.25384615384615</v>
      </c>
      <c r="Y15" s="90">
        <f t="shared" si="22"/>
        <v>345.67179487179487</v>
      </c>
      <c r="Z15" s="92">
        <f t="shared" si="23"/>
        <v>230.44786324786324</v>
      </c>
    </row>
    <row r="16" spans="1:29" s="2" customFormat="1" ht="15" thickBot="1" x14ac:dyDescent="0.4">
      <c r="A16" s="48">
        <v>10</v>
      </c>
      <c r="B16" s="93">
        <v>340350</v>
      </c>
      <c r="C16" s="94">
        <f t="shared" si="0"/>
        <v>28362.5</v>
      </c>
      <c r="D16" s="95">
        <f t="shared" si="1"/>
        <v>1304.0229885057472</v>
      </c>
      <c r="E16" s="96">
        <f t="shared" si="2"/>
        <v>1289.2045454545455</v>
      </c>
      <c r="F16" s="97">
        <f t="shared" si="3"/>
        <v>1185.8885017421603</v>
      </c>
      <c r="G16" s="97">
        <f t="shared" si="4"/>
        <v>1090.8653846153845</v>
      </c>
      <c r="H16" s="97">
        <f t="shared" si="5"/>
        <v>1087.3801916932907</v>
      </c>
      <c r="I16" s="95">
        <f t="shared" si="6"/>
        <v>174.53846153846155</v>
      </c>
      <c r="J16" s="96">
        <f t="shared" si="7"/>
        <v>181.81089743589743</v>
      </c>
      <c r="K16" s="96">
        <f t="shared" si="8"/>
        <v>183.97297297297297</v>
      </c>
      <c r="L16" s="96">
        <f t="shared" si="9"/>
        <v>184.37161430119176</v>
      </c>
      <c r="M16" s="98">
        <f t="shared" si="10"/>
        <v>194.81969089868346</v>
      </c>
      <c r="N16" s="95">
        <f t="shared" si="11"/>
        <v>292.38408700629651</v>
      </c>
      <c r="O16" s="98">
        <f t="shared" si="12"/>
        <v>389.84544934172868</v>
      </c>
      <c r="P16" s="95">
        <f t="shared" si="13"/>
        <v>276.70368364030332</v>
      </c>
      <c r="Q16" s="98">
        <f t="shared" si="14"/>
        <v>368.93824485373779</v>
      </c>
      <c r="R16" s="99">
        <f t="shared" si="15"/>
        <v>276.10540540540541</v>
      </c>
      <c r="S16" s="97">
        <f t="shared" si="16"/>
        <v>368.14054054054054</v>
      </c>
      <c r="T16" s="95">
        <f t="shared" si="17"/>
        <v>272.86057692307691</v>
      </c>
      <c r="U16" s="98">
        <f t="shared" si="18"/>
        <v>363.81410256410254</v>
      </c>
      <c r="V16" s="99">
        <f t="shared" si="19"/>
        <v>265.34805194805193</v>
      </c>
      <c r="W16" s="98">
        <f t="shared" si="20"/>
        <v>353.79740259740259</v>
      </c>
      <c r="X16" s="95">
        <f t="shared" si="21"/>
        <v>261.94615384615383</v>
      </c>
      <c r="Y16" s="98">
        <f t="shared" si="22"/>
        <v>349.26153846153846</v>
      </c>
      <c r="Z16" s="100">
        <f t="shared" si="23"/>
        <v>232.84102564102565</v>
      </c>
    </row>
    <row r="17" spans="1:30" s="2" customFormat="1" x14ac:dyDescent="0.35">
      <c r="A17" s="57">
        <v>11</v>
      </c>
      <c r="B17" s="58">
        <v>343950</v>
      </c>
      <c r="C17" s="59">
        <f t="shared" si="0"/>
        <v>28662.5</v>
      </c>
      <c r="D17" s="60">
        <f t="shared" si="1"/>
        <v>1317.816091954023</v>
      </c>
      <c r="E17" s="61">
        <f t="shared" si="2"/>
        <v>1302.840909090909</v>
      </c>
      <c r="F17" s="62">
        <f t="shared" si="3"/>
        <v>1198.4320557491289</v>
      </c>
      <c r="G17" s="62">
        <f t="shared" si="4"/>
        <v>1102.4038461538462</v>
      </c>
      <c r="H17" s="62">
        <f t="shared" si="5"/>
        <v>1098.8817891373801</v>
      </c>
      <c r="I17" s="60">
        <f t="shared" si="6"/>
        <v>176.38461538461539</v>
      </c>
      <c r="J17" s="61">
        <f t="shared" si="7"/>
        <v>183.73397435897436</v>
      </c>
      <c r="K17" s="61">
        <f t="shared" si="8"/>
        <v>185.91891891891891</v>
      </c>
      <c r="L17" s="61">
        <f t="shared" si="9"/>
        <v>186.32177681473456</v>
      </c>
      <c r="M17" s="63">
        <f t="shared" si="10"/>
        <v>196.8803663423011</v>
      </c>
      <c r="N17" s="60">
        <f t="shared" si="11"/>
        <v>295.47510017172294</v>
      </c>
      <c r="O17" s="63">
        <f t="shared" si="12"/>
        <v>393.96680022896396</v>
      </c>
      <c r="P17" s="60">
        <f t="shared" si="13"/>
        <v>279.62892741061756</v>
      </c>
      <c r="Q17" s="63">
        <f t="shared" si="14"/>
        <v>372.8385698808234</v>
      </c>
      <c r="R17" s="64">
        <f t="shared" si="15"/>
        <v>279.02432432432431</v>
      </c>
      <c r="S17" s="62">
        <f t="shared" si="16"/>
        <v>372.03243243243242</v>
      </c>
      <c r="T17" s="60">
        <f t="shared" si="17"/>
        <v>275.74519230769232</v>
      </c>
      <c r="U17" s="63">
        <f t="shared" si="18"/>
        <v>367.66025641025641</v>
      </c>
      <c r="V17" s="64">
        <f t="shared" si="19"/>
        <v>268.15324675324672</v>
      </c>
      <c r="W17" s="63">
        <f t="shared" si="20"/>
        <v>357.53766233766231</v>
      </c>
      <c r="X17" s="60">
        <f t="shared" si="21"/>
        <v>264.71538461538461</v>
      </c>
      <c r="Y17" s="63">
        <f t="shared" si="22"/>
        <v>352.95384615384614</v>
      </c>
      <c r="Z17" s="65">
        <f t="shared" si="23"/>
        <v>235.30256410256411</v>
      </c>
    </row>
    <row r="18" spans="1:30" s="2" customFormat="1" x14ac:dyDescent="0.35">
      <c r="A18" s="29">
        <v>12</v>
      </c>
      <c r="B18" s="30">
        <v>347450</v>
      </c>
      <c r="C18" s="38">
        <f t="shared" si="0"/>
        <v>28954.166666666668</v>
      </c>
      <c r="D18" s="39">
        <f t="shared" si="1"/>
        <v>1331.2260536398467</v>
      </c>
      <c r="E18" s="40">
        <f t="shared" si="2"/>
        <v>1316.0984848484848</v>
      </c>
      <c r="F18" s="41">
        <f t="shared" si="3"/>
        <v>1210.6271777003485</v>
      </c>
      <c r="G18" s="41">
        <f t="shared" si="4"/>
        <v>1113.6217948717949</v>
      </c>
      <c r="H18" s="41">
        <f t="shared" si="5"/>
        <v>1110.0638977635783</v>
      </c>
      <c r="I18" s="39">
        <f t="shared" si="6"/>
        <v>178.17948717948718</v>
      </c>
      <c r="J18" s="40">
        <f t="shared" si="7"/>
        <v>185.60363247863248</v>
      </c>
      <c r="K18" s="40">
        <f t="shared" si="8"/>
        <v>187.81081081081081</v>
      </c>
      <c r="L18" s="40">
        <f t="shared" si="9"/>
        <v>188.21776814734562</v>
      </c>
      <c r="M18" s="42">
        <f t="shared" si="10"/>
        <v>198.88380080137378</v>
      </c>
      <c r="N18" s="39">
        <f t="shared" si="11"/>
        <v>298.48025186033198</v>
      </c>
      <c r="O18" s="42">
        <f t="shared" si="12"/>
        <v>397.97366914710932</v>
      </c>
      <c r="P18" s="39">
        <f t="shared" si="13"/>
        <v>282.47291440953416</v>
      </c>
      <c r="Q18" s="42">
        <f t="shared" si="14"/>
        <v>376.63055254604552</v>
      </c>
      <c r="R18" s="43">
        <f t="shared" si="15"/>
        <v>281.86216216216218</v>
      </c>
      <c r="S18" s="41">
        <f t="shared" si="16"/>
        <v>375.81621621621622</v>
      </c>
      <c r="T18" s="39">
        <f t="shared" si="17"/>
        <v>278.54967948717945</v>
      </c>
      <c r="U18" s="42">
        <f t="shared" si="18"/>
        <v>371.39957264957263</v>
      </c>
      <c r="V18" s="43">
        <f t="shared" si="19"/>
        <v>270.88051948051952</v>
      </c>
      <c r="W18" s="42">
        <f t="shared" si="20"/>
        <v>361.17402597402599</v>
      </c>
      <c r="X18" s="39">
        <f t="shared" si="21"/>
        <v>267.40769230769229</v>
      </c>
      <c r="Y18" s="42">
        <f t="shared" si="22"/>
        <v>356.54358974358973</v>
      </c>
      <c r="Z18" s="44">
        <f t="shared" si="23"/>
        <v>237.69572649572649</v>
      </c>
    </row>
    <row r="19" spans="1:30" s="2" customFormat="1" x14ac:dyDescent="0.35">
      <c r="A19" s="29">
        <v>13</v>
      </c>
      <c r="B19" s="30">
        <v>351150</v>
      </c>
      <c r="C19" s="38">
        <f t="shared" si="0"/>
        <v>29262.5</v>
      </c>
      <c r="D19" s="39">
        <f t="shared" si="1"/>
        <v>1345.4022988505747</v>
      </c>
      <c r="E19" s="40">
        <f t="shared" si="2"/>
        <v>1330.1136363636363</v>
      </c>
      <c r="F19" s="41">
        <f t="shared" si="3"/>
        <v>1223.5191637630662</v>
      </c>
      <c r="G19" s="41">
        <f t="shared" si="4"/>
        <v>1125.4807692307693</v>
      </c>
      <c r="H19" s="41">
        <f t="shared" si="5"/>
        <v>1121.8849840255591</v>
      </c>
      <c r="I19" s="39">
        <f t="shared" si="6"/>
        <v>180.07692307692307</v>
      </c>
      <c r="J19" s="40">
        <f t="shared" si="7"/>
        <v>187.5801282051282</v>
      </c>
      <c r="K19" s="40">
        <f t="shared" si="8"/>
        <v>189.81081081081081</v>
      </c>
      <c r="L19" s="40">
        <f t="shared" si="9"/>
        <v>190.22210184182015</v>
      </c>
      <c r="M19" s="42">
        <f t="shared" si="10"/>
        <v>201.00171722953635</v>
      </c>
      <c r="N19" s="39">
        <f t="shared" si="11"/>
        <v>301.65712650257586</v>
      </c>
      <c r="O19" s="42">
        <f t="shared" si="12"/>
        <v>402.20950200343447</v>
      </c>
      <c r="P19" s="39">
        <f t="shared" si="13"/>
        <v>285.47941495124593</v>
      </c>
      <c r="Q19" s="42">
        <f t="shared" si="14"/>
        <v>380.63921993499457</v>
      </c>
      <c r="R19" s="43">
        <f t="shared" si="15"/>
        <v>284.86216216216218</v>
      </c>
      <c r="S19" s="41">
        <f t="shared" si="16"/>
        <v>379.81621621621622</v>
      </c>
      <c r="T19" s="39">
        <f t="shared" si="17"/>
        <v>281.51442307692309</v>
      </c>
      <c r="U19" s="42">
        <f t="shared" si="18"/>
        <v>375.35256410256409</v>
      </c>
      <c r="V19" s="43">
        <f t="shared" si="19"/>
        <v>273.76363636363635</v>
      </c>
      <c r="W19" s="42">
        <f t="shared" si="20"/>
        <v>365.0181818181818</v>
      </c>
      <c r="X19" s="39">
        <f t="shared" si="21"/>
        <v>270.25384615384615</v>
      </c>
      <c r="Y19" s="42">
        <f t="shared" si="22"/>
        <v>360.33846153846156</v>
      </c>
      <c r="Z19" s="44">
        <f t="shared" si="23"/>
        <v>240.22564102564104</v>
      </c>
    </row>
    <row r="20" spans="1:30" s="2" customFormat="1" x14ac:dyDescent="0.35">
      <c r="A20" s="29">
        <v>14</v>
      </c>
      <c r="B20" s="30">
        <v>355250</v>
      </c>
      <c r="C20" s="38">
        <f t="shared" si="0"/>
        <v>29604.166666666668</v>
      </c>
      <c r="D20" s="39">
        <f t="shared" si="1"/>
        <v>1361.1111111111111</v>
      </c>
      <c r="E20" s="40">
        <f t="shared" si="2"/>
        <v>1345.6439393939395</v>
      </c>
      <c r="F20" s="41">
        <f t="shared" si="3"/>
        <v>1237.8048780487804</v>
      </c>
      <c r="G20" s="41">
        <f t="shared" si="4"/>
        <v>1138.6217948717949</v>
      </c>
      <c r="H20" s="41">
        <f t="shared" si="5"/>
        <v>1134.9840255591055</v>
      </c>
      <c r="I20" s="39">
        <f t="shared" si="6"/>
        <v>182.17948717948718</v>
      </c>
      <c r="J20" s="40">
        <f t="shared" si="7"/>
        <v>189.77029914529913</v>
      </c>
      <c r="K20" s="40">
        <f t="shared" si="8"/>
        <v>192.02702702702703</v>
      </c>
      <c r="L20" s="40">
        <f t="shared" si="9"/>
        <v>192.44312026002166</v>
      </c>
      <c r="M20" s="42">
        <f t="shared" si="10"/>
        <v>203.34859759587866</v>
      </c>
      <c r="N20" s="39">
        <f t="shared" si="11"/>
        <v>305.17744705208929</v>
      </c>
      <c r="O20" s="42">
        <f t="shared" si="12"/>
        <v>406.90326273611907</v>
      </c>
      <c r="P20" s="39">
        <f t="shared" si="13"/>
        <v>288.81094257854818</v>
      </c>
      <c r="Q20" s="42">
        <f t="shared" si="14"/>
        <v>385.08125677139759</v>
      </c>
      <c r="R20" s="43">
        <f>($B20+180)/1850*1.5</f>
        <v>288.1864864864865</v>
      </c>
      <c r="S20" s="41">
        <f t="shared" si="16"/>
        <v>384.24864864864867</v>
      </c>
      <c r="T20" s="39">
        <f t="shared" si="17"/>
        <v>284.7996794871795</v>
      </c>
      <c r="U20" s="42">
        <f t="shared" si="18"/>
        <v>379.732905982906</v>
      </c>
      <c r="V20" s="43">
        <f t="shared" si="19"/>
        <v>276.95844155844156</v>
      </c>
      <c r="W20" s="42">
        <f t="shared" si="20"/>
        <v>369.27792207792209</v>
      </c>
      <c r="X20" s="39">
        <f t="shared" si="21"/>
        <v>273.40769230769229</v>
      </c>
      <c r="Y20" s="42">
        <f t="shared" si="22"/>
        <v>364.54358974358973</v>
      </c>
      <c r="Z20" s="44">
        <f t="shared" si="23"/>
        <v>243.02905982905983</v>
      </c>
    </row>
    <row r="21" spans="1:30" s="2" customFormat="1" x14ac:dyDescent="0.35">
      <c r="A21" s="29">
        <v>15</v>
      </c>
      <c r="B21" s="30">
        <v>359250</v>
      </c>
      <c r="C21" s="38">
        <f t="shared" si="0"/>
        <v>29937.5</v>
      </c>
      <c r="D21" s="39">
        <f t="shared" si="1"/>
        <v>1376.4367816091954</v>
      </c>
      <c r="E21" s="40">
        <f t="shared" si="2"/>
        <v>1360.7954545454545</v>
      </c>
      <c r="F21" s="41">
        <f t="shared" si="3"/>
        <v>1251.7421602787456</v>
      </c>
      <c r="G21" s="41">
        <f>B21/312</f>
        <v>1151.4423076923076</v>
      </c>
      <c r="H21" s="41">
        <f t="shared" si="5"/>
        <v>1147.7635782747604</v>
      </c>
      <c r="I21" s="39">
        <f t="shared" si="6"/>
        <v>184.23076923076923</v>
      </c>
      <c r="J21" s="40">
        <f t="shared" si="7"/>
        <v>191.90705128205127</v>
      </c>
      <c r="K21" s="40">
        <f t="shared" si="8"/>
        <v>194.18918918918919</v>
      </c>
      <c r="L21" s="40">
        <f t="shared" si="9"/>
        <v>194.60996749729145</v>
      </c>
      <c r="M21" s="42">
        <f t="shared" si="10"/>
        <v>205.63823697767603</v>
      </c>
      <c r="N21" s="39">
        <f t="shared" si="11"/>
        <v>308.61190612478538</v>
      </c>
      <c r="O21" s="42">
        <f t="shared" si="12"/>
        <v>411.48254149971382</v>
      </c>
      <c r="P21" s="39">
        <f t="shared" si="13"/>
        <v>292.0612134344529</v>
      </c>
      <c r="Q21" s="42">
        <f t="shared" si="14"/>
        <v>389.41495124593717</v>
      </c>
      <c r="R21" s="43">
        <f t="shared" si="15"/>
        <v>291.42972972972973</v>
      </c>
      <c r="S21" s="41">
        <f t="shared" si="16"/>
        <v>388.57297297297299</v>
      </c>
      <c r="T21" s="39">
        <f t="shared" si="17"/>
        <v>288.00480769230774</v>
      </c>
      <c r="U21" s="42">
        <f t="shared" si="18"/>
        <v>384.00641025641028</v>
      </c>
      <c r="V21" s="43">
        <f t="shared" si="19"/>
        <v>280.07532467532468</v>
      </c>
      <c r="W21" s="42">
        <f t="shared" si="20"/>
        <v>373.43376623376622</v>
      </c>
      <c r="X21" s="39">
        <f>($B21+180)/1950*1.5</f>
        <v>276.48461538461538</v>
      </c>
      <c r="Y21" s="42">
        <f t="shared" si="22"/>
        <v>368.64615384615382</v>
      </c>
      <c r="Z21" s="44">
        <f t="shared" si="23"/>
        <v>245.76410256410256</v>
      </c>
    </row>
    <row r="22" spans="1:30" s="2" customFormat="1" x14ac:dyDescent="0.35">
      <c r="A22" s="29">
        <v>16</v>
      </c>
      <c r="B22" s="30">
        <v>363450</v>
      </c>
      <c r="C22" s="38">
        <f t="shared" si="0"/>
        <v>30287.5</v>
      </c>
      <c r="D22" s="39">
        <f t="shared" si="1"/>
        <v>1392.528735632184</v>
      </c>
      <c r="E22" s="40">
        <f t="shared" si="2"/>
        <v>1376.7045454545455</v>
      </c>
      <c r="F22" s="41">
        <f t="shared" si="3"/>
        <v>1266.3763066202091</v>
      </c>
      <c r="G22" s="41">
        <f t="shared" si="4"/>
        <v>1164.9038461538462</v>
      </c>
      <c r="H22" s="41">
        <f t="shared" si="5"/>
        <v>1161.182108626198</v>
      </c>
      <c r="I22" s="39">
        <f t="shared" si="6"/>
        <v>186.38461538461539</v>
      </c>
      <c r="J22" s="40">
        <f t="shared" si="7"/>
        <v>194.15064102564102</v>
      </c>
      <c r="K22" s="40">
        <f t="shared" si="8"/>
        <v>196.45945945945945</v>
      </c>
      <c r="L22" s="40">
        <f t="shared" si="9"/>
        <v>196.88515709642471</v>
      </c>
      <c r="M22" s="42">
        <f t="shared" si="10"/>
        <v>208.04235832856324</v>
      </c>
      <c r="N22" s="39">
        <f t="shared" si="11"/>
        <v>312.21808815111621</v>
      </c>
      <c r="O22" s="42">
        <f t="shared" si="12"/>
        <v>416.29078420148829</v>
      </c>
      <c r="P22" s="39">
        <f t="shared" si="13"/>
        <v>295.47399783315279</v>
      </c>
      <c r="Q22" s="42">
        <f t="shared" si="14"/>
        <v>393.96533044420369</v>
      </c>
      <c r="R22" s="43">
        <f t="shared" si="15"/>
        <v>294.83513513513515</v>
      </c>
      <c r="S22" s="41">
        <f t="shared" si="16"/>
        <v>393.11351351351351</v>
      </c>
      <c r="T22" s="39">
        <f t="shared" si="17"/>
        <v>291.37019230769226</v>
      </c>
      <c r="U22" s="42">
        <f t="shared" si="18"/>
        <v>388.49358974358972</v>
      </c>
      <c r="V22" s="43">
        <f t="shared" si="19"/>
        <v>283.34805194805193</v>
      </c>
      <c r="W22" s="42">
        <f t="shared" si="20"/>
        <v>377.79740259740259</v>
      </c>
      <c r="X22" s="39">
        <f t="shared" si="21"/>
        <v>279.71538461538461</v>
      </c>
      <c r="Y22" s="42">
        <f t="shared" si="22"/>
        <v>372.95384615384614</v>
      </c>
      <c r="Z22" s="44">
        <f t="shared" si="23"/>
        <v>248.63589743589742</v>
      </c>
    </row>
    <row r="23" spans="1:30" s="2" customFormat="1" x14ac:dyDescent="0.35">
      <c r="A23" s="29">
        <v>17</v>
      </c>
      <c r="B23" s="30">
        <v>367450</v>
      </c>
      <c r="C23" s="38">
        <f t="shared" si="0"/>
        <v>30620.833333333332</v>
      </c>
      <c r="D23" s="39">
        <f t="shared" si="1"/>
        <v>1407.8544061302682</v>
      </c>
      <c r="E23" s="40">
        <f t="shared" si="2"/>
        <v>1391.8560606060605</v>
      </c>
      <c r="F23" s="41">
        <f t="shared" si="3"/>
        <v>1280.3135888501743</v>
      </c>
      <c r="G23" s="41">
        <f t="shared" si="4"/>
        <v>1177.7243589743589</v>
      </c>
      <c r="H23" s="41">
        <f t="shared" si="5"/>
        <v>1173.961661341853</v>
      </c>
      <c r="I23" s="39">
        <f t="shared" si="6"/>
        <v>188.43589743589743</v>
      </c>
      <c r="J23" s="40">
        <f t="shared" si="7"/>
        <v>196.28739316239316</v>
      </c>
      <c r="K23" s="40">
        <f t="shared" si="8"/>
        <v>198.62162162162161</v>
      </c>
      <c r="L23" s="40">
        <f t="shared" si="9"/>
        <v>199.05200433369447</v>
      </c>
      <c r="M23" s="42">
        <f t="shared" si="10"/>
        <v>210.33199771036061</v>
      </c>
      <c r="N23" s="39">
        <f t="shared" si="11"/>
        <v>315.65254722381223</v>
      </c>
      <c r="O23" s="42">
        <f t="shared" si="12"/>
        <v>420.87006296508298</v>
      </c>
      <c r="P23" s="39">
        <f t="shared" si="13"/>
        <v>298.7242686890574</v>
      </c>
      <c r="Q23" s="42">
        <f t="shared" si="14"/>
        <v>398.29902491874321</v>
      </c>
      <c r="R23" s="43">
        <f t="shared" si="15"/>
        <v>298.07837837837837</v>
      </c>
      <c r="S23" s="41">
        <f t="shared" si="16"/>
        <v>397.43783783783783</v>
      </c>
      <c r="T23" s="39">
        <f t="shared" si="17"/>
        <v>294.5753205128205</v>
      </c>
      <c r="U23" s="42">
        <f t="shared" si="18"/>
        <v>392.767094017094</v>
      </c>
      <c r="V23" s="43">
        <f t="shared" si="19"/>
        <v>286.46493506493505</v>
      </c>
      <c r="W23" s="42">
        <f t="shared" si="20"/>
        <v>381.95324675324673</v>
      </c>
      <c r="X23" s="39">
        <f t="shared" si="21"/>
        <v>282.79230769230765</v>
      </c>
      <c r="Y23" s="42">
        <f t="shared" si="22"/>
        <v>377.05641025641023</v>
      </c>
      <c r="Z23" s="44">
        <f t="shared" si="23"/>
        <v>251.37094017094014</v>
      </c>
    </row>
    <row r="24" spans="1:30" s="2" customFormat="1" x14ac:dyDescent="0.35">
      <c r="A24" s="29">
        <v>18</v>
      </c>
      <c r="B24" s="30">
        <v>371650</v>
      </c>
      <c r="C24" s="38">
        <f t="shared" si="0"/>
        <v>30970.833333333332</v>
      </c>
      <c r="D24" s="39">
        <f t="shared" si="1"/>
        <v>1423.9463601532566</v>
      </c>
      <c r="E24" s="40">
        <f t="shared" si="2"/>
        <v>1407.7651515151515</v>
      </c>
      <c r="F24" s="41">
        <f t="shared" si="3"/>
        <v>1294.9477351916375</v>
      </c>
      <c r="G24" s="41">
        <f t="shared" si="4"/>
        <v>1191.1858974358975</v>
      </c>
      <c r="H24" s="41">
        <f t="shared" si="5"/>
        <v>1187.3801916932907</v>
      </c>
      <c r="I24" s="39">
        <f t="shared" si="6"/>
        <v>190.58974358974359</v>
      </c>
      <c r="J24" s="40">
        <f t="shared" si="7"/>
        <v>198.53098290598291</v>
      </c>
      <c r="K24" s="40">
        <f t="shared" si="8"/>
        <v>200.8918918918919</v>
      </c>
      <c r="L24" s="40">
        <f t="shared" si="9"/>
        <v>201.32719393282773</v>
      </c>
      <c r="M24" s="42">
        <f t="shared" si="10"/>
        <v>212.73611906124785</v>
      </c>
      <c r="N24" s="39">
        <f t="shared" si="11"/>
        <v>319.25872925014312</v>
      </c>
      <c r="O24" s="42">
        <f t="shared" si="12"/>
        <v>425.67830566685745</v>
      </c>
      <c r="P24" s="39">
        <f t="shared" si="13"/>
        <v>302.13705308775729</v>
      </c>
      <c r="Q24" s="42">
        <f t="shared" si="14"/>
        <v>402.84940411700973</v>
      </c>
      <c r="R24" s="43">
        <f t="shared" si="15"/>
        <v>301.48378378378379</v>
      </c>
      <c r="S24" s="41">
        <f t="shared" si="16"/>
        <v>401.97837837837835</v>
      </c>
      <c r="T24" s="39">
        <f t="shared" si="17"/>
        <v>297.94070512820514</v>
      </c>
      <c r="U24" s="42">
        <f t="shared" si="18"/>
        <v>397.2542735042735</v>
      </c>
      <c r="V24" s="43">
        <f t="shared" si="19"/>
        <v>289.7376623376623</v>
      </c>
      <c r="W24" s="42">
        <f t="shared" si="20"/>
        <v>386.3168831168831</v>
      </c>
      <c r="X24" s="39">
        <f t="shared" si="21"/>
        <v>286.02307692307693</v>
      </c>
      <c r="Y24" s="42">
        <f t="shared" si="22"/>
        <v>381.36410256410255</v>
      </c>
      <c r="Z24" s="44">
        <f t="shared" si="23"/>
        <v>254.24273504273503</v>
      </c>
      <c r="AD24" s="45"/>
    </row>
    <row r="25" spans="1:30" s="2" customFormat="1" x14ac:dyDescent="0.35">
      <c r="A25" s="29">
        <v>19</v>
      </c>
      <c r="B25" s="30">
        <v>375850</v>
      </c>
      <c r="C25" s="38">
        <f t="shared" si="0"/>
        <v>31320.833333333332</v>
      </c>
      <c r="D25" s="39">
        <f t="shared" si="1"/>
        <v>1440.0383141762452</v>
      </c>
      <c r="E25" s="40">
        <f t="shared" si="2"/>
        <v>1423.6742424242425</v>
      </c>
      <c r="F25" s="41">
        <f t="shared" si="3"/>
        <v>1309.5818815331011</v>
      </c>
      <c r="G25" s="41">
        <f t="shared" si="4"/>
        <v>1204.6474358974358</v>
      </c>
      <c r="H25" s="41">
        <f t="shared" si="5"/>
        <v>1200.7987220447285</v>
      </c>
      <c r="I25" s="39">
        <f t="shared" si="6"/>
        <v>192.74358974358975</v>
      </c>
      <c r="J25" s="40">
        <f t="shared" si="7"/>
        <v>200.77457264957266</v>
      </c>
      <c r="K25" s="40">
        <f t="shared" si="8"/>
        <v>203.16216216216216</v>
      </c>
      <c r="L25" s="40">
        <f t="shared" si="9"/>
        <v>203.60238353196101</v>
      </c>
      <c r="M25" s="42">
        <f t="shared" si="10"/>
        <v>215.14024041213509</v>
      </c>
      <c r="N25" s="39">
        <f t="shared" si="11"/>
        <v>322.86491127647395</v>
      </c>
      <c r="O25" s="42">
        <f t="shared" si="12"/>
        <v>430.48654836863193</v>
      </c>
      <c r="P25" s="39">
        <f t="shared" si="13"/>
        <v>305.54983748645725</v>
      </c>
      <c r="Q25" s="42">
        <f t="shared" si="14"/>
        <v>407.3997833152763</v>
      </c>
      <c r="R25" s="43">
        <f t="shared" si="15"/>
        <v>304.88918918918921</v>
      </c>
      <c r="S25" s="41">
        <f t="shared" si="16"/>
        <v>406.51891891891893</v>
      </c>
      <c r="T25" s="39">
        <f t="shared" si="17"/>
        <v>301.30608974358972</v>
      </c>
      <c r="U25" s="42">
        <f t="shared" si="18"/>
        <v>401.741452991453</v>
      </c>
      <c r="V25" s="43">
        <f t="shared" si="19"/>
        <v>293.01038961038961</v>
      </c>
      <c r="W25" s="42">
        <f t="shared" si="20"/>
        <v>390.68051948051948</v>
      </c>
      <c r="X25" s="39">
        <f t="shared" si="21"/>
        <v>289.25384615384615</v>
      </c>
      <c r="Y25" s="42">
        <f t="shared" si="22"/>
        <v>385.67179487179487</v>
      </c>
      <c r="Z25" s="44">
        <f t="shared" si="23"/>
        <v>257.1145299145299</v>
      </c>
    </row>
    <row r="26" spans="1:30" s="2" customFormat="1" ht="15" thickBot="1" x14ac:dyDescent="0.4">
      <c r="A26" s="48">
        <v>20</v>
      </c>
      <c r="B26" s="66">
        <v>380050</v>
      </c>
      <c r="C26" s="50">
        <f t="shared" si="0"/>
        <v>31670.833333333332</v>
      </c>
      <c r="D26" s="51">
        <f t="shared" si="1"/>
        <v>1456.1302681992338</v>
      </c>
      <c r="E26" s="52">
        <f t="shared" si="2"/>
        <v>1439.5833333333333</v>
      </c>
      <c r="F26" s="53">
        <f t="shared" si="3"/>
        <v>1324.2160278745644</v>
      </c>
      <c r="G26" s="53">
        <f t="shared" si="4"/>
        <v>1218.1089743589744</v>
      </c>
      <c r="H26" s="53">
        <f t="shared" si="5"/>
        <v>1214.217252396166</v>
      </c>
      <c r="I26" s="51">
        <f t="shared" si="6"/>
        <v>194.89743589743588</v>
      </c>
      <c r="J26" s="52">
        <f t="shared" si="7"/>
        <v>203.01816239316238</v>
      </c>
      <c r="K26" s="52">
        <f t="shared" si="8"/>
        <v>205.43243243243242</v>
      </c>
      <c r="L26" s="52">
        <f t="shared" si="9"/>
        <v>205.87757313109427</v>
      </c>
      <c r="M26" s="54">
        <f t="shared" si="10"/>
        <v>217.54436176302232</v>
      </c>
      <c r="N26" s="51">
        <f t="shared" si="11"/>
        <v>326.47109330280477</v>
      </c>
      <c r="O26" s="54">
        <f t="shared" si="12"/>
        <v>435.2947910704064</v>
      </c>
      <c r="P26" s="51">
        <f t="shared" si="13"/>
        <v>308.96262188515709</v>
      </c>
      <c r="Q26" s="54">
        <f t="shared" si="14"/>
        <v>411.95016251354281</v>
      </c>
      <c r="R26" s="55">
        <f t="shared" si="15"/>
        <v>308.29459459459457</v>
      </c>
      <c r="S26" s="53">
        <f t="shared" si="16"/>
        <v>411.05945945945945</v>
      </c>
      <c r="T26" s="51">
        <f t="shared" si="17"/>
        <v>304.67147435897436</v>
      </c>
      <c r="U26" s="54">
        <f t="shared" si="18"/>
        <v>406.22863247863251</v>
      </c>
      <c r="V26" s="55">
        <f t="shared" si="19"/>
        <v>296.28311688311692</v>
      </c>
      <c r="W26" s="54">
        <f t="shared" si="20"/>
        <v>395.04415584415585</v>
      </c>
      <c r="X26" s="51">
        <f t="shared" si="21"/>
        <v>292.48461538461538</v>
      </c>
      <c r="Y26" s="54">
        <f t="shared" si="22"/>
        <v>389.97948717948719</v>
      </c>
      <c r="Z26" s="56">
        <f t="shared" si="23"/>
        <v>259.98632478632481</v>
      </c>
    </row>
    <row r="27" spans="1:30" s="2" customFormat="1" x14ac:dyDescent="0.35">
      <c r="A27" s="101">
        <v>21</v>
      </c>
      <c r="B27" s="102">
        <v>384950</v>
      </c>
      <c r="C27" s="103">
        <f t="shared" si="0"/>
        <v>32079.166666666668</v>
      </c>
      <c r="D27" s="104">
        <f t="shared" si="1"/>
        <v>1474.9042145593869</v>
      </c>
      <c r="E27" s="105">
        <f t="shared" si="2"/>
        <v>1458.1439393939395</v>
      </c>
      <c r="F27" s="106">
        <f t="shared" si="3"/>
        <v>1341.2891986062718</v>
      </c>
      <c r="G27" s="106">
        <f t="shared" si="4"/>
        <v>1233.8141025641025</v>
      </c>
      <c r="H27" s="106">
        <f t="shared" si="5"/>
        <v>1229.8722044728434</v>
      </c>
      <c r="I27" s="104">
        <f t="shared" si="6"/>
        <v>197.41025641025641</v>
      </c>
      <c r="J27" s="105">
        <f t="shared" si="7"/>
        <v>205.63568376068375</v>
      </c>
      <c r="K27" s="105">
        <f t="shared" si="8"/>
        <v>208.08108108108109</v>
      </c>
      <c r="L27" s="105">
        <f t="shared" si="9"/>
        <v>208.53196099674972</v>
      </c>
      <c r="M27" s="107">
        <f t="shared" si="10"/>
        <v>220.34917000572409</v>
      </c>
      <c r="N27" s="104">
        <f t="shared" si="11"/>
        <v>330.67830566685745</v>
      </c>
      <c r="O27" s="107">
        <f t="shared" si="12"/>
        <v>440.90440755580994</v>
      </c>
      <c r="P27" s="104">
        <f t="shared" si="13"/>
        <v>312.9442036836403</v>
      </c>
      <c r="Q27" s="107">
        <f t="shared" si="14"/>
        <v>417.25893824485371</v>
      </c>
      <c r="R27" s="108">
        <f t="shared" si="15"/>
        <v>312.26756756756754</v>
      </c>
      <c r="S27" s="106">
        <f t="shared" si="16"/>
        <v>416.35675675675674</v>
      </c>
      <c r="T27" s="104">
        <f t="shared" si="17"/>
        <v>308.59775641025641</v>
      </c>
      <c r="U27" s="107">
        <f t="shared" si="18"/>
        <v>411.46367521367523</v>
      </c>
      <c r="V27" s="108">
        <f t="shared" si="19"/>
        <v>300.10129870129867</v>
      </c>
      <c r="W27" s="107">
        <f t="shared" si="20"/>
        <v>400.13506493506492</v>
      </c>
      <c r="X27" s="104">
        <f t="shared" si="21"/>
        <v>296.25384615384615</v>
      </c>
      <c r="Y27" s="107">
        <f t="shared" si="22"/>
        <v>395.00512820512819</v>
      </c>
      <c r="Z27" s="109">
        <f t="shared" si="23"/>
        <v>263.33675213675212</v>
      </c>
    </row>
    <row r="28" spans="1:30" s="2" customFormat="1" x14ac:dyDescent="0.35">
      <c r="A28" s="110">
        <v>22</v>
      </c>
      <c r="B28" s="78">
        <v>389650</v>
      </c>
      <c r="C28" s="86">
        <f t="shared" si="0"/>
        <v>32470.833333333332</v>
      </c>
      <c r="D28" s="87">
        <f t="shared" si="1"/>
        <v>1492.9118773946361</v>
      </c>
      <c r="E28" s="88">
        <f t="shared" si="2"/>
        <v>1475.9469696969697</v>
      </c>
      <c r="F28" s="89">
        <f t="shared" si="3"/>
        <v>1357.6655052264809</v>
      </c>
      <c r="G28" s="89">
        <f t="shared" si="4"/>
        <v>1248.8782051282051</v>
      </c>
      <c r="H28" s="89">
        <f t="shared" si="5"/>
        <v>1244.8881789137381</v>
      </c>
      <c r="I28" s="87">
        <f t="shared" si="6"/>
        <v>199.82051282051282</v>
      </c>
      <c r="J28" s="88">
        <f t="shared" si="7"/>
        <v>208.14636752136752</v>
      </c>
      <c r="K28" s="88">
        <f t="shared" si="8"/>
        <v>210.62162162162161</v>
      </c>
      <c r="L28" s="88">
        <f t="shared" si="9"/>
        <v>211.0780065005417</v>
      </c>
      <c r="M28" s="90">
        <f t="shared" si="10"/>
        <v>223.03949627933599</v>
      </c>
      <c r="N28" s="87">
        <f t="shared" si="11"/>
        <v>334.71379507727534</v>
      </c>
      <c r="O28" s="90">
        <f t="shared" si="12"/>
        <v>446.2850601030338</v>
      </c>
      <c r="P28" s="87">
        <f t="shared" si="13"/>
        <v>316.76327193932826</v>
      </c>
      <c r="Q28" s="90">
        <f t="shared" si="14"/>
        <v>422.35102925243768</v>
      </c>
      <c r="R28" s="91">
        <f t="shared" si="15"/>
        <v>316.07837837837837</v>
      </c>
      <c r="S28" s="89">
        <f t="shared" si="16"/>
        <v>421.43783783783783</v>
      </c>
      <c r="T28" s="87">
        <f t="shared" si="17"/>
        <v>312.36378205128204</v>
      </c>
      <c r="U28" s="90">
        <f t="shared" si="18"/>
        <v>416.48504273504273</v>
      </c>
      <c r="V28" s="91">
        <f t="shared" si="19"/>
        <v>303.76363636363635</v>
      </c>
      <c r="W28" s="90">
        <f t="shared" si="20"/>
        <v>405.0181818181818</v>
      </c>
      <c r="X28" s="87">
        <f t="shared" si="21"/>
        <v>299.86923076923074</v>
      </c>
      <c r="Y28" s="90">
        <f t="shared" si="22"/>
        <v>399.825641025641</v>
      </c>
      <c r="Z28" s="92">
        <f t="shared" si="23"/>
        <v>266.55042735042736</v>
      </c>
    </row>
    <row r="29" spans="1:30" s="2" customFormat="1" x14ac:dyDescent="0.35">
      <c r="A29" s="110">
        <v>23</v>
      </c>
      <c r="B29" s="78">
        <v>394250</v>
      </c>
      <c r="C29" s="86">
        <f>B29/12</f>
        <v>32854.166666666664</v>
      </c>
      <c r="D29" s="87">
        <f t="shared" si="1"/>
        <v>1510.5363984674329</v>
      </c>
      <c r="E29" s="88">
        <f t="shared" si="2"/>
        <v>1493.371212121212</v>
      </c>
      <c r="F29" s="89">
        <f t="shared" si="3"/>
        <v>1373.6933797909408</v>
      </c>
      <c r="G29" s="89">
        <f t="shared" si="4"/>
        <v>1263.6217948717949</v>
      </c>
      <c r="H29" s="89">
        <f t="shared" si="5"/>
        <v>1259.5846645367412</v>
      </c>
      <c r="I29" s="87">
        <f t="shared" si="6"/>
        <v>202.17948717948718</v>
      </c>
      <c r="J29" s="88">
        <f t="shared" si="7"/>
        <v>210.60363247863248</v>
      </c>
      <c r="K29" s="88">
        <f t="shared" si="8"/>
        <v>213.1081081081081</v>
      </c>
      <c r="L29" s="88">
        <f t="shared" si="9"/>
        <v>213.56988082340195</v>
      </c>
      <c r="M29" s="90">
        <f t="shared" si="10"/>
        <v>225.67258156840299</v>
      </c>
      <c r="N29" s="87">
        <f t="shared" si="11"/>
        <v>338.66342301087582</v>
      </c>
      <c r="O29" s="90">
        <f t="shared" si="12"/>
        <v>451.55123068116774</v>
      </c>
      <c r="P29" s="87">
        <f t="shared" si="13"/>
        <v>320.50108342361864</v>
      </c>
      <c r="Q29" s="90">
        <f t="shared" si="14"/>
        <v>427.33477789815817</v>
      </c>
      <c r="R29" s="91">
        <f t="shared" si="15"/>
        <v>319.80810810810812</v>
      </c>
      <c r="S29" s="89">
        <f t="shared" si="16"/>
        <v>426.4108108108108</v>
      </c>
      <c r="T29" s="87">
        <f t="shared" si="17"/>
        <v>316.04967948717945</v>
      </c>
      <c r="U29" s="90">
        <f t="shared" si="18"/>
        <v>421.39957264957263</v>
      </c>
      <c r="V29" s="91">
        <f t="shared" si="19"/>
        <v>307.34805194805193</v>
      </c>
      <c r="W29" s="90">
        <f t="shared" si="20"/>
        <v>409.79740259740259</v>
      </c>
      <c r="X29" s="87">
        <f t="shared" si="21"/>
        <v>303.40769230769229</v>
      </c>
      <c r="Y29" s="90">
        <f t="shared" si="22"/>
        <v>404.54358974358973</v>
      </c>
      <c r="Z29" s="92">
        <f t="shared" si="23"/>
        <v>269.69572649572649</v>
      </c>
    </row>
    <row r="30" spans="1:30" s="2" customFormat="1" x14ac:dyDescent="0.35">
      <c r="A30" s="110">
        <v>24</v>
      </c>
      <c r="B30" s="78">
        <v>401500</v>
      </c>
      <c r="C30" s="86">
        <f t="shared" si="0"/>
        <v>33458.333333333336</v>
      </c>
      <c r="D30" s="87">
        <f t="shared" si="1"/>
        <v>1538.3141762452108</v>
      </c>
      <c r="E30" s="88">
        <f t="shared" si="2"/>
        <v>1520.8333333333333</v>
      </c>
      <c r="F30" s="89">
        <f t="shared" si="3"/>
        <v>1398.9547038327526</v>
      </c>
      <c r="G30" s="89">
        <f t="shared" si="4"/>
        <v>1286.8589743589744</v>
      </c>
      <c r="H30" s="89">
        <f t="shared" si="5"/>
        <v>1282.7476038338659</v>
      </c>
      <c r="I30" s="87">
        <f t="shared" si="6"/>
        <v>205.89743589743588</v>
      </c>
      <c r="J30" s="88">
        <f t="shared" si="7"/>
        <v>214.47649572649573</v>
      </c>
      <c r="K30" s="88">
        <f t="shared" si="8"/>
        <v>217.02702702702703</v>
      </c>
      <c r="L30" s="88">
        <f t="shared" si="9"/>
        <v>217.4972914409534</v>
      </c>
      <c r="M30" s="90">
        <f t="shared" si="10"/>
        <v>229.82255294791071</v>
      </c>
      <c r="N30" s="87">
        <f t="shared" si="11"/>
        <v>344.88838008013738</v>
      </c>
      <c r="O30" s="90">
        <f t="shared" si="12"/>
        <v>459.85117344018317</v>
      </c>
      <c r="P30" s="87">
        <f t="shared" si="13"/>
        <v>326.39219934994583</v>
      </c>
      <c r="Q30" s="90">
        <f t="shared" si="14"/>
        <v>435.18959913326108</v>
      </c>
      <c r="R30" s="91">
        <f t="shared" si="15"/>
        <v>325.6864864864865</v>
      </c>
      <c r="S30" s="89">
        <f t="shared" si="16"/>
        <v>434.24864864864867</v>
      </c>
      <c r="T30" s="87">
        <f t="shared" si="17"/>
        <v>321.85897435897436</v>
      </c>
      <c r="U30" s="90">
        <f t="shared" si="18"/>
        <v>429.14529914529913</v>
      </c>
      <c r="V30" s="91">
        <f t="shared" si="19"/>
        <v>312.99740259740258</v>
      </c>
      <c r="W30" s="90">
        <f t="shared" si="20"/>
        <v>417.32987012987013</v>
      </c>
      <c r="X30" s="87">
        <f t="shared" si="21"/>
        <v>308.98461538461538</v>
      </c>
      <c r="Y30" s="90">
        <f t="shared" si="22"/>
        <v>411.97948717948719</v>
      </c>
      <c r="Z30" s="92">
        <f t="shared" si="23"/>
        <v>274.65299145299144</v>
      </c>
    </row>
    <row r="31" spans="1:30" s="2" customFormat="1" x14ac:dyDescent="0.35">
      <c r="A31" s="110">
        <v>25</v>
      </c>
      <c r="B31" s="78">
        <v>405900</v>
      </c>
      <c r="C31" s="86">
        <f t="shared" si="0"/>
        <v>33825</v>
      </c>
      <c r="D31" s="87">
        <f t="shared" si="1"/>
        <v>1555.1724137931035</v>
      </c>
      <c r="E31" s="88">
        <f t="shared" si="2"/>
        <v>1537.5</v>
      </c>
      <c r="F31" s="89">
        <f t="shared" si="3"/>
        <v>1414.2857142857142</v>
      </c>
      <c r="G31" s="89">
        <f t="shared" si="4"/>
        <v>1300.9615384615386</v>
      </c>
      <c r="H31" s="89">
        <f t="shared" si="5"/>
        <v>1296.8051118210863</v>
      </c>
      <c r="I31" s="87">
        <f t="shared" si="6"/>
        <v>208.15384615384616</v>
      </c>
      <c r="J31" s="88">
        <f t="shared" si="7"/>
        <v>216.82692307692307</v>
      </c>
      <c r="K31" s="88">
        <f t="shared" si="8"/>
        <v>219.40540540540542</v>
      </c>
      <c r="L31" s="88">
        <f t="shared" si="9"/>
        <v>219.88082340195015</v>
      </c>
      <c r="M31" s="90">
        <f t="shared" si="10"/>
        <v>232.34115626788781</v>
      </c>
      <c r="N31" s="87">
        <f t="shared" si="11"/>
        <v>348.66628506010306</v>
      </c>
      <c r="O31" s="90">
        <f t="shared" si="12"/>
        <v>464.88838008013738</v>
      </c>
      <c r="P31" s="87">
        <f t="shared" si="13"/>
        <v>329.96749729144096</v>
      </c>
      <c r="Q31" s="90">
        <f t="shared" si="14"/>
        <v>439.95666305525458</v>
      </c>
      <c r="R31" s="91">
        <f t="shared" si="15"/>
        <v>329.25405405405405</v>
      </c>
      <c r="S31" s="89">
        <f t="shared" si="16"/>
        <v>439.00540540540538</v>
      </c>
      <c r="T31" s="87">
        <f t="shared" si="17"/>
        <v>325.38461538461542</v>
      </c>
      <c r="U31" s="90">
        <f t="shared" si="18"/>
        <v>433.84615384615387</v>
      </c>
      <c r="V31" s="91">
        <f t="shared" si="19"/>
        <v>316.42597402597403</v>
      </c>
      <c r="W31" s="90">
        <f t="shared" si="20"/>
        <v>421.90129870129869</v>
      </c>
      <c r="X31" s="87">
        <f t="shared" si="21"/>
        <v>312.36923076923074</v>
      </c>
      <c r="Y31" s="90">
        <f t="shared" si="22"/>
        <v>416.49230769230769</v>
      </c>
      <c r="Z31" s="92">
        <f t="shared" si="23"/>
        <v>277.66153846153844</v>
      </c>
    </row>
    <row r="32" spans="1:30" s="2" customFormat="1" x14ac:dyDescent="0.35">
      <c r="A32" s="110">
        <v>26</v>
      </c>
      <c r="B32" s="78">
        <v>410900</v>
      </c>
      <c r="C32" s="86">
        <f t="shared" si="0"/>
        <v>34241.666666666664</v>
      </c>
      <c r="D32" s="87">
        <f t="shared" si="1"/>
        <v>1574.3295019157088</v>
      </c>
      <c r="E32" s="88">
        <f t="shared" si="2"/>
        <v>1556.439393939394</v>
      </c>
      <c r="F32" s="89">
        <f t="shared" si="3"/>
        <v>1431.7073170731708</v>
      </c>
      <c r="G32" s="89">
        <f t="shared" si="4"/>
        <v>1316.9871794871794</v>
      </c>
      <c r="H32" s="89">
        <f t="shared" si="5"/>
        <v>1312.779552715655</v>
      </c>
      <c r="I32" s="87">
        <f t="shared" si="6"/>
        <v>210.71794871794873</v>
      </c>
      <c r="J32" s="88">
        <f t="shared" si="7"/>
        <v>219.49786324786325</v>
      </c>
      <c r="K32" s="88">
        <f t="shared" si="8"/>
        <v>222.1081081081081</v>
      </c>
      <c r="L32" s="88">
        <f t="shared" si="9"/>
        <v>222.58938244853738</v>
      </c>
      <c r="M32" s="90">
        <f t="shared" si="10"/>
        <v>235.20320549513451</v>
      </c>
      <c r="N32" s="87">
        <f t="shared" si="11"/>
        <v>352.95935890097309</v>
      </c>
      <c r="O32" s="90">
        <f t="shared" si="12"/>
        <v>470.61247853463078</v>
      </c>
      <c r="P32" s="87">
        <f t="shared" si="13"/>
        <v>334.03033586132176</v>
      </c>
      <c r="Q32" s="90">
        <f t="shared" si="14"/>
        <v>445.37378114842903</v>
      </c>
      <c r="R32" s="91">
        <f t="shared" si="15"/>
        <v>333.30810810810812</v>
      </c>
      <c r="S32" s="89">
        <f t="shared" si="16"/>
        <v>444.4108108108108</v>
      </c>
      <c r="T32" s="87">
        <f t="shared" si="17"/>
        <v>329.39102564102564</v>
      </c>
      <c r="U32" s="90">
        <f t="shared" si="18"/>
        <v>439.18803418803418</v>
      </c>
      <c r="V32" s="91">
        <f t="shared" si="19"/>
        <v>320.32207792207794</v>
      </c>
      <c r="W32" s="90">
        <f t="shared" si="20"/>
        <v>427.0961038961039</v>
      </c>
      <c r="X32" s="87">
        <f t="shared" si="21"/>
        <v>316.21538461538461</v>
      </c>
      <c r="Y32" s="90">
        <f t="shared" si="22"/>
        <v>421.62051282051283</v>
      </c>
      <c r="Z32" s="92">
        <f>(($B32+180)/1950)/3*4</f>
        <v>281.0803418803419</v>
      </c>
    </row>
    <row r="33" spans="1:26" s="2" customFormat="1" x14ac:dyDescent="0.35">
      <c r="A33" s="110">
        <v>27</v>
      </c>
      <c r="B33" s="78">
        <v>416100</v>
      </c>
      <c r="C33" s="86">
        <f t="shared" si="0"/>
        <v>34675</v>
      </c>
      <c r="D33" s="87">
        <f t="shared" si="1"/>
        <v>1594.2528735632184</v>
      </c>
      <c r="E33" s="88">
        <f t="shared" si="2"/>
        <v>1576.1363636363637</v>
      </c>
      <c r="F33" s="89">
        <f t="shared" si="3"/>
        <v>1449.8257839721255</v>
      </c>
      <c r="G33" s="89">
        <f t="shared" si="4"/>
        <v>1333.6538461538462</v>
      </c>
      <c r="H33" s="89">
        <f t="shared" si="5"/>
        <v>1329.3929712460065</v>
      </c>
      <c r="I33" s="87">
        <f t="shared" si="6"/>
        <v>213.38461538461539</v>
      </c>
      <c r="J33" s="88">
        <f t="shared" si="7"/>
        <v>222.27564102564102</v>
      </c>
      <c r="K33" s="88">
        <f t="shared" si="8"/>
        <v>224.91891891891891</v>
      </c>
      <c r="L33" s="88">
        <f t="shared" si="9"/>
        <v>225.40628385698807</v>
      </c>
      <c r="M33" s="90">
        <f t="shared" si="10"/>
        <v>238.17973669147111</v>
      </c>
      <c r="N33" s="87">
        <f t="shared" si="11"/>
        <v>357.42415569547796</v>
      </c>
      <c r="O33" s="90">
        <f t="shared" si="12"/>
        <v>476.56554092730397</v>
      </c>
      <c r="P33" s="87">
        <f t="shared" si="13"/>
        <v>338.25568797399785</v>
      </c>
      <c r="Q33" s="90">
        <f t="shared" si="14"/>
        <v>451.00758396533047</v>
      </c>
      <c r="R33" s="91">
        <f t="shared" si="15"/>
        <v>337.52432432432431</v>
      </c>
      <c r="S33" s="89">
        <f t="shared" si="16"/>
        <v>450.03243243243242</v>
      </c>
      <c r="T33" s="87">
        <f t="shared" si="17"/>
        <v>333.55769230769226</v>
      </c>
      <c r="U33" s="90">
        <f t="shared" si="18"/>
        <v>444.74358974358972</v>
      </c>
      <c r="V33" s="91">
        <f t="shared" si="19"/>
        <v>324.37402597402598</v>
      </c>
      <c r="W33" s="90">
        <f t="shared" si="20"/>
        <v>432.49870129870129</v>
      </c>
      <c r="X33" s="87">
        <f t="shared" si="21"/>
        <v>320.21538461538461</v>
      </c>
      <c r="Y33" s="90">
        <f t="shared" si="22"/>
        <v>426.95384615384614</v>
      </c>
      <c r="Z33" s="92">
        <f t="shared" si="23"/>
        <v>284.63589743589745</v>
      </c>
    </row>
    <row r="34" spans="1:26" s="2" customFormat="1" x14ac:dyDescent="0.35">
      <c r="A34" s="110">
        <v>28</v>
      </c>
      <c r="B34" s="78">
        <v>421600</v>
      </c>
      <c r="C34" s="86">
        <f t="shared" si="0"/>
        <v>35133.333333333336</v>
      </c>
      <c r="D34" s="87">
        <f t="shared" si="1"/>
        <v>1615.3256704980843</v>
      </c>
      <c r="E34" s="88">
        <f t="shared" si="2"/>
        <v>1596.969696969697</v>
      </c>
      <c r="F34" s="89">
        <f t="shared" si="3"/>
        <v>1468.9895470383276</v>
      </c>
      <c r="G34" s="89">
        <f t="shared" si="4"/>
        <v>1351.2820512820513</v>
      </c>
      <c r="H34" s="89">
        <f t="shared" si="5"/>
        <v>1346.964856230032</v>
      </c>
      <c r="I34" s="87">
        <f t="shared" si="6"/>
        <v>216.2051282051282</v>
      </c>
      <c r="J34" s="88">
        <f t="shared" si="7"/>
        <v>225.2136752136752</v>
      </c>
      <c r="K34" s="88">
        <f t="shared" si="8"/>
        <v>227.8918918918919</v>
      </c>
      <c r="L34" s="88">
        <f t="shared" si="9"/>
        <v>228.38569880823403</v>
      </c>
      <c r="M34" s="90">
        <f t="shared" si="10"/>
        <v>241.32799084144247</v>
      </c>
      <c r="N34" s="87">
        <f t="shared" si="11"/>
        <v>362.14653692043504</v>
      </c>
      <c r="O34" s="90">
        <f t="shared" si="12"/>
        <v>482.8620492272467</v>
      </c>
      <c r="P34" s="87">
        <f t="shared" si="13"/>
        <v>342.72481040086677</v>
      </c>
      <c r="Q34" s="90">
        <f t="shared" si="14"/>
        <v>456.96641386782233</v>
      </c>
      <c r="R34" s="91">
        <f t="shared" si="15"/>
        <v>341.98378378378379</v>
      </c>
      <c r="S34" s="89">
        <f t="shared" si="16"/>
        <v>455.97837837837835</v>
      </c>
      <c r="T34" s="87">
        <f t="shared" si="17"/>
        <v>337.96474358974359</v>
      </c>
      <c r="U34" s="90">
        <f t="shared" si="18"/>
        <v>450.61965811965814</v>
      </c>
      <c r="V34" s="91">
        <f t="shared" si="19"/>
        <v>328.65974025974026</v>
      </c>
      <c r="W34" s="90">
        <f t="shared" si="20"/>
        <v>438.21298701298701</v>
      </c>
      <c r="X34" s="87">
        <f t="shared" si="21"/>
        <v>324.44615384615383</v>
      </c>
      <c r="Y34" s="90">
        <f t="shared" si="22"/>
        <v>432.59487179487178</v>
      </c>
      <c r="Z34" s="92">
        <f t="shared" si="23"/>
        <v>288.39658119658117</v>
      </c>
    </row>
    <row r="35" spans="1:26" s="2" customFormat="1" x14ac:dyDescent="0.35">
      <c r="A35" s="110">
        <v>29</v>
      </c>
      <c r="B35" s="78">
        <v>427400</v>
      </c>
      <c r="C35" s="86">
        <f t="shared" si="0"/>
        <v>35616.666666666664</v>
      </c>
      <c r="D35" s="87">
        <f t="shared" si="1"/>
        <v>1637.5478927203064</v>
      </c>
      <c r="E35" s="88">
        <f t="shared" si="2"/>
        <v>1618.939393939394</v>
      </c>
      <c r="F35" s="89">
        <f t="shared" si="3"/>
        <v>1489.198606271777</v>
      </c>
      <c r="G35" s="89">
        <f t="shared" si="4"/>
        <v>1369.8717948717949</v>
      </c>
      <c r="H35" s="89">
        <f t="shared" si="5"/>
        <v>1365.4952076677316</v>
      </c>
      <c r="I35" s="87">
        <f t="shared" si="6"/>
        <v>219.17948717948718</v>
      </c>
      <c r="J35" s="88">
        <f t="shared" si="7"/>
        <v>228.31196581196582</v>
      </c>
      <c r="K35" s="88">
        <f t="shared" si="8"/>
        <v>231.02702702702703</v>
      </c>
      <c r="L35" s="88">
        <f t="shared" si="9"/>
        <v>231.52762730227519</v>
      </c>
      <c r="M35" s="90">
        <f t="shared" si="10"/>
        <v>244.64796794504866</v>
      </c>
      <c r="N35" s="87">
        <f t="shared" si="11"/>
        <v>367.12650257584431</v>
      </c>
      <c r="O35" s="90">
        <f t="shared" si="12"/>
        <v>489.50200343445908</v>
      </c>
      <c r="P35" s="87">
        <f t="shared" si="13"/>
        <v>347.43770314192852</v>
      </c>
      <c r="Q35" s="90">
        <f t="shared" si="14"/>
        <v>463.25027085590466</v>
      </c>
      <c r="R35" s="91">
        <f t="shared" si="15"/>
        <v>346.6864864864865</v>
      </c>
      <c r="S35" s="89">
        <f t="shared" si="16"/>
        <v>462.24864864864867</v>
      </c>
      <c r="T35" s="87">
        <f t="shared" si="17"/>
        <v>342.6121794871795</v>
      </c>
      <c r="U35" s="90">
        <f t="shared" si="18"/>
        <v>456.81623931623932</v>
      </c>
      <c r="V35" s="91">
        <f t="shared" si="19"/>
        <v>333.17922077922083</v>
      </c>
      <c r="W35" s="90">
        <f t="shared" si="20"/>
        <v>444.23896103896107</v>
      </c>
      <c r="X35" s="87">
        <f t="shared" si="21"/>
        <v>328.90769230769229</v>
      </c>
      <c r="Y35" s="90">
        <f t="shared" si="22"/>
        <v>438.54358974358973</v>
      </c>
      <c r="Z35" s="92">
        <f t="shared" si="23"/>
        <v>292.36239316239318</v>
      </c>
    </row>
    <row r="36" spans="1:26" s="2" customFormat="1" ht="15" thickBot="1" x14ac:dyDescent="0.4">
      <c r="A36" s="111">
        <v>30</v>
      </c>
      <c r="B36" s="93">
        <v>433500</v>
      </c>
      <c r="C36" s="94">
        <f t="shared" si="0"/>
        <v>36125</v>
      </c>
      <c r="D36" s="95">
        <f t="shared" si="1"/>
        <v>1660.9195402298851</v>
      </c>
      <c r="E36" s="96">
        <f t="shared" si="2"/>
        <v>1642.0454545454545</v>
      </c>
      <c r="F36" s="97">
        <f t="shared" si="3"/>
        <v>1510.452961672474</v>
      </c>
      <c r="G36" s="97">
        <f t="shared" si="4"/>
        <v>1389.4230769230769</v>
      </c>
      <c r="H36" s="97">
        <f t="shared" si="5"/>
        <v>1384.9840255591055</v>
      </c>
      <c r="I36" s="95">
        <f t="shared" si="6"/>
        <v>222.30769230769232</v>
      </c>
      <c r="J36" s="96">
        <f t="shared" si="7"/>
        <v>231.57051282051282</v>
      </c>
      <c r="K36" s="96">
        <f t="shared" si="8"/>
        <v>234.32432432432432</v>
      </c>
      <c r="L36" s="96">
        <f t="shared" si="9"/>
        <v>234.8320693391116</v>
      </c>
      <c r="M36" s="98">
        <f t="shared" si="10"/>
        <v>248.13966800228965</v>
      </c>
      <c r="N36" s="95">
        <f t="shared" si="11"/>
        <v>372.36405266170578</v>
      </c>
      <c r="O36" s="98">
        <f t="shared" si="12"/>
        <v>496.48540354894106</v>
      </c>
      <c r="P36" s="95">
        <f t="shared" si="13"/>
        <v>352.3943661971831</v>
      </c>
      <c r="Q36" s="98">
        <f t="shared" si="14"/>
        <v>469.85915492957747</v>
      </c>
      <c r="R36" s="99">
        <f t="shared" si="15"/>
        <v>351.63243243243244</v>
      </c>
      <c r="S36" s="97">
        <f t="shared" si="16"/>
        <v>468.84324324324325</v>
      </c>
      <c r="T36" s="95">
        <f t="shared" si="17"/>
        <v>347.5</v>
      </c>
      <c r="U36" s="98">
        <f t="shared" si="18"/>
        <v>463.33333333333331</v>
      </c>
      <c r="V36" s="99">
        <f t="shared" si="19"/>
        <v>337.93246753246751</v>
      </c>
      <c r="W36" s="98">
        <f t="shared" si="20"/>
        <v>450.57662337662339</v>
      </c>
      <c r="X36" s="95">
        <f t="shared" si="21"/>
        <v>333.6</v>
      </c>
      <c r="Y36" s="98">
        <f t="shared" si="22"/>
        <v>444.8</v>
      </c>
      <c r="Z36" s="100">
        <f t="shared" si="23"/>
        <v>296.53333333333336</v>
      </c>
    </row>
    <row r="37" spans="1:26" s="2" customFormat="1" x14ac:dyDescent="0.35">
      <c r="A37" s="57">
        <v>31</v>
      </c>
      <c r="B37" s="58">
        <v>439800</v>
      </c>
      <c r="C37" s="59">
        <f t="shared" si="0"/>
        <v>36650</v>
      </c>
      <c r="D37" s="60">
        <f t="shared" si="1"/>
        <v>1685.0574712643679</v>
      </c>
      <c r="E37" s="61">
        <f t="shared" si="2"/>
        <v>1665.909090909091</v>
      </c>
      <c r="F37" s="62">
        <f t="shared" si="3"/>
        <v>1532.4041811846689</v>
      </c>
      <c r="G37" s="62">
        <f t="shared" si="4"/>
        <v>1409.6153846153845</v>
      </c>
      <c r="H37" s="62">
        <f t="shared" si="5"/>
        <v>1405.1118210862619</v>
      </c>
      <c r="I37" s="60">
        <f t="shared" si="6"/>
        <v>225.53846153846155</v>
      </c>
      <c r="J37" s="61">
        <f t="shared" si="7"/>
        <v>234.93589743589743</v>
      </c>
      <c r="K37" s="61">
        <f t="shared" si="8"/>
        <v>237.72972972972974</v>
      </c>
      <c r="L37" s="61">
        <f t="shared" si="9"/>
        <v>238.2448537378115</v>
      </c>
      <c r="M37" s="63">
        <f t="shared" si="10"/>
        <v>251.74585002862048</v>
      </c>
      <c r="N37" s="60">
        <f t="shared" si="11"/>
        <v>377.77332570120205</v>
      </c>
      <c r="O37" s="63">
        <f t="shared" si="12"/>
        <v>503.69776760160272</v>
      </c>
      <c r="P37" s="60">
        <f t="shared" si="13"/>
        <v>357.51354279523298</v>
      </c>
      <c r="Q37" s="63">
        <f t="shared" si="14"/>
        <v>476.68472372697727</v>
      </c>
      <c r="R37" s="64">
        <f t="shared" si="15"/>
        <v>356.74054054054051</v>
      </c>
      <c r="S37" s="62">
        <f t="shared" si="16"/>
        <v>475.65405405405403</v>
      </c>
      <c r="T37" s="60">
        <f t="shared" si="17"/>
        <v>352.54807692307691</v>
      </c>
      <c r="U37" s="63">
        <f t="shared" si="18"/>
        <v>470.06410256410254</v>
      </c>
      <c r="V37" s="64">
        <f t="shared" si="19"/>
        <v>342.84155844155845</v>
      </c>
      <c r="W37" s="63">
        <f t="shared" si="20"/>
        <v>457.12207792207795</v>
      </c>
      <c r="X37" s="60">
        <f t="shared" si="21"/>
        <v>338.44615384615383</v>
      </c>
      <c r="Y37" s="63">
        <f t="shared" si="22"/>
        <v>451.26153846153846</v>
      </c>
      <c r="Z37" s="65">
        <f t="shared" si="23"/>
        <v>300.84102564102562</v>
      </c>
    </row>
    <row r="38" spans="1:26" s="2" customFormat="1" x14ac:dyDescent="0.35">
      <c r="A38" s="29">
        <v>32</v>
      </c>
      <c r="B38" s="30">
        <v>446700</v>
      </c>
      <c r="C38" s="38">
        <f t="shared" si="0"/>
        <v>37225</v>
      </c>
      <c r="D38" s="39">
        <f t="shared" si="1"/>
        <v>1711.4942528735633</v>
      </c>
      <c r="E38" s="40">
        <f t="shared" si="2"/>
        <v>1692.0454545454545</v>
      </c>
      <c r="F38" s="41">
        <f t="shared" si="3"/>
        <v>1556.445993031359</v>
      </c>
      <c r="G38" s="41">
        <f t="shared" si="4"/>
        <v>1431.7307692307693</v>
      </c>
      <c r="H38" s="41">
        <f t="shared" si="5"/>
        <v>1427.1565495207667</v>
      </c>
      <c r="I38" s="39">
        <f t="shared" si="6"/>
        <v>229.07692307692307</v>
      </c>
      <c r="J38" s="40">
        <f t="shared" si="7"/>
        <v>238.62179487179486</v>
      </c>
      <c r="K38" s="40">
        <f t="shared" si="8"/>
        <v>241.45945945945945</v>
      </c>
      <c r="L38" s="40">
        <f t="shared" si="9"/>
        <v>241.98266522210184</v>
      </c>
      <c r="M38" s="42">
        <f t="shared" si="10"/>
        <v>255.69547796222096</v>
      </c>
      <c r="N38" s="39">
        <f t="shared" si="11"/>
        <v>383.69776760160278</v>
      </c>
      <c r="O38" s="42">
        <f t="shared" si="12"/>
        <v>511.59702346880368</v>
      </c>
      <c r="P38" s="39">
        <f t="shared" si="13"/>
        <v>363.12026002166846</v>
      </c>
      <c r="Q38" s="42">
        <f t="shared" si="14"/>
        <v>484.16034669555796</v>
      </c>
      <c r="R38" s="43">
        <f t="shared" si="15"/>
        <v>362.33513513513515</v>
      </c>
      <c r="S38" s="41">
        <f t="shared" si="16"/>
        <v>483.11351351351351</v>
      </c>
      <c r="T38" s="39">
        <f t="shared" si="17"/>
        <v>358.07692307692309</v>
      </c>
      <c r="U38" s="42">
        <f t="shared" si="18"/>
        <v>477.43589743589746</v>
      </c>
      <c r="V38" s="43">
        <f t="shared" si="19"/>
        <v>348.21818181818185</v>
      </c>
      <c r="W38" s="42">
        <f t="shared" si="20"/>
        <v>464.29090909090911</v>
      </c>
      <c r="X38" s="39">
        <f t="shared" si="21"/>
        <v>343.75384615384615</v>
      </c>
      <c r="Y38" s="42">
        <f t="shared" si="22"/>
        <v>458.33846153846156</v>
      </c>
      <c r="Z38" s="44">
        <f t="shared" si="23"/>
        <v>305.55897435897435</v>
      </c>
    </row>
    <row r="39" spans="1:26" s="2" customFormat="1" x14ac:dyDescent="0.35">
      <c r="A39" s="29">
        <v>33</v>
      </c>
      <c r="B39" s="30">
        <v>453700</v>
      </c>
      <c r="C39" s="38">
        <f t="shared" si="0"/>
        <v>37808.333333333336</v>
      </c>
      <c r="D39" s="39">
        <f t="shared" si="1"/>
        <v>1738.3141762452108</v>
      </c>
      <c r="E39" s="40">
        <f t="shared" si="2"/>
        <v>1718.560606060606</v>
      </c>
      <c r="F39" s="41">
        <f t="shared" si="3"/>
        <v>1580.8362369337979</v>
      </c>
      <c r="G39" s="41">
        <f t="shared" si="4"/>
        <v>1454.1666666666667</v>
      </c>
      <c r="H39" s="41">
        <f t="shared" si="5"/>
        <v>1449.5207667731629</v>
      </c>
      <c r="I39" s="39">
        <f t="shared" si="6"/>
        <v>232.66666666666666</v>
      </c>
      <c r="J39" s="40">
        <f t="shared" si="7"/>
        <v>242.36111111111111</v>
      </c>
      <c r="K39" s="40">
        <f t="shared" si="8"/>
        <v>245.24324324324326</v>
      </c>
      <c r="L39" s="40">
        <f t="shared" si="9"/>
        <v>245.77464788732394</v>
      </c>
      <c r="M39" s="42">
        <f t="shared" si="10"/>
        <v>259.70234688036635</v>
      </c>
      <c r="N39" s="39">
        <f t="shared" si="11"/>
        <v>389.70807097882084</v>
      </c>
      <c r="O39" s="42">
        <f t="shared" si="12"/>
        <v>519.61076130509446</v>
      </c>
      <c r="P39" s="39">
        <f t="shared" si="13"/>
        <v>368.80823401950158</v>
      </c>
      <c r="Q39" s="42">
        <f t="shared" si="14"/>
        <v>491.74431202600215</v>
      </c>
      <c r="R39" s="43">
        <f t="shared" si="15"/>
        <v>368.01081081081077</v>
      </c>
      <c r="S39" s="41">
        <f t="shared" si="16"/>
        <v>490.68108108108106</v>
      </c>
      <c r="T39" s="39">
        <f t="shared" si="17"/>
        <v>363.68589743589746</v>
      </c>
      <c r="U39" s="42">
        <f t="shared" si="18"/>
        <v>484.91452991452991</v>
      </c>
      <c r="V39" s="43">
        <f t="shared" si="19"/>
        <v>353.67272727272729</v>
      </c>
      <c r="W39" s="42">
        <f t="shared" si="20"/>
        <v>471.56363636363636</v>
      </c>
      <c r="X39" s="39">
        <f t="shared" si="21"/>
        <v>349.13846153846157</v>
      </c>
      <c r="Y39" s="42">
        <f t="shared" si="22"/>
        <v>465.51794871794874</v>
      </c>
      <c r="Z39" s="44">
        <f t="shared" si="23"/>
        <v>310.34529914529918</v>
      </c>
    </row>
    <row r="40" spans="1:26" s="2" customFormat="1" x14ac:dyDescent="0.35">
      <c r="A40" s="29">
        <v>34</v>
      </c>
      <c r="B40" s="30">
        <v>461300</v>
      </c>
      <c r="C40" s="38">
        <f t="shared" si="0"/>
        <v>38441.666666666664</v>
      </c>
      <c r="D40" s="39">
        <f t="shared" si="1"/>
        <v>1767.4329501915709</v>
      </c>
      <c r="E40" s="40">
        <f t="shared" si="2"/>
        <v>1747.3484848484848</v>
      </c>
      <c r="F40" s="41">
        <f t="shared" si="3"/>
        <v>1607.3170731707316</v>
      </c>
      <c r="G40" s="41">
        <f t="shared" si="4"/>
        <v>1478.5256410256411</v>
      </c>
      <c r="H40" s="41">
        <f t="shared" si="5"/>
        <v>1473.8019169329073</v>
      </c>
      <c r="I40" s="39">
        <f t="shared" si="6"/>
        <v>236.56410256410257</v>
      </c>
      <c r="J40" s="40">
        <f t="shared" si="7"/>
        <v>246.42094017094018</v>
      </c>
      <c r="K40" s="40">
        <f t="shared" si="8"/>
        <v>249.35135135135135</v>
      </c>
      <c r="L40" s="40">
        <f t="shared" si="9"/>
        <v>249.89165763813651</v>
      </c>
      <c r="M40" s="42">
        <f t="shared" si="10"/>
        <v>264.05266170578136</v>
      </c>
      <c r="N40" s="39">
        <f t="shared" si="11"/>
        <v>396.23354321694336</v>
      </c>
      <c r="O40" s="42">
        <f t="shared" si="12"/>
        <v>528.31139095592448</v>
      </c>
      <c r="P40" s="39">
        <f t="shared" si="13"/>
        <v>374.98374864572048</v>
      </c>
      <c r="Q40" s="42">
        <f t="shared" si="14"/>
        <v>499.97833152762729</v>
      </c>
      <c r="R40" s="43">
        <f t="shared" si="15"/>
        <v>374.17297297297296</v>
      </c>
      <c r="S40" s="41">
        <f t="shared" si="16"/>
        <v>498.89729729729731</v>
      </c>
      <c r="T40" s="39">
        <f t="shared" si="17"/>
        <v>369.77564102564105</v>
      </c>
      <c r="U40" s="42">
        <f t="shared" si="18"/>
        <v>493.03418803418805</v>
      </c>
      <c r="V40" s="43">
        <f t="shared" si="19"/>
        <v>359.59480519480519</v>
      </c>
      <c r="W40" s="42">
        <f t="shared" si="20"/>
        <v>479.45974025974027</v>
      </c>
      <c r="X40" s="39">
        <f t="shared" si="21"/>
        <v>354.98461538461538</v>
      </c>
      <c r="Y40" s="42">
        <f t="shared" si="22"/>
        <v>473.31282051282051</v>
      </c>
      <c r="Z40" s="44">
        <f t="shared" si="23"/>
        <v>315.54188034188036</v>
      </c>
    </row>
    <row r="41" spans="1:26" s="2" customFormat="1" x14ac:dyDescent="0.35">
      <c r="A41" s="29">
        <v>35</v>
      </c>
      <c r="B41" s="30">
        <v>469000</v>
      </c>
      <c r="C41" s="38">
        <f t="shared" si="0"/>
        <v>39083.333333333336</v>
      </c>
      <c r="D41" s="39">
        <f t="shared" si="1"/>
        <v>1796.9348659003831</v>
      </c>
      <c r="E41" s="40">
        <f t="shared" si="2"/>
        <v>1776.5151515151515</v>
      </c>
      <c r="F41" s="41">
        <f t="shared" si="3"/>
        <v>1634.1463414634147</v>
      </c>
      <c r="G41" s="41">
        <f t="shared" si="4"/>
        <v>1503.2051282051282</v>
      </c>
      <c r="H41" s="41">
        <f t="shared" si="5"/>
        <v>1498.4025559105432</v>
      </c>
      <c r="I41" s="39">
        <f t="shared" si="6"/>
        <v>240.51282051282053</v>
      </c>
      <c r="J41" s="40">
        <f t="shared" si="7"/>
        <v>250.53418803418805</v>
      </c>
      <c r="K41" s="40">
        <f t="shared" si="8"/>
        <v>253.51351351351352</v>
      </c>
      <c r="L41" s="40">
        <f t="shared" si="9"/>
        <v>254.06283856988082</v>
      </c>
      <c r="M41" s="42">
        <f t="shared" si="10"/>
        <v>268.46021751574125</v>
      </c>
      <c r="N41" s="39">
        <f t="shared" si="11"/>
        <v>402.84487693188316</v>
      </c>
      <c r="O41" s="42">
        <f t="shared" si="12"/>
        <v>537.12650257584426</v>
      </c>
      <c r="P41" s="39">
        <f t="shared" si="13"/>
        <v>381.24052004333691</v>
      </c>
      <c r="Q41" s="42">
        <f t="shared" si="14"/>
        <v>508.32069339111592</v>
      </c>
      <c r="R41" s="43">
        <f t="shared" si="15"/>
        <v>380.41621621621624</v>
      </c>
      <c r="S41" s="41">
        <f t="shared" si="16"/>
        <v>507.22162162162164</v>
      </c>
      <c r="T41" s="39">
        <f t="shared" si="17"/>
        <v>375.94551282051282</v>
      </c>
      <c r="U41" s="42">
        <f t="shared" si="18"/>
        <v>501.26068376068378</v>
      </c>
      <c r="V41" s="43">
        <f t="shared" si="19"/>
        <v>365.59480519480519</v>
      </c>
      <c r="W41" s="42">
        <f t="shared" si="20"/>
        <v>487.45974025974027</v>
      </c>
      <c r="X41" s="39">
        <f t="shared" si="21"/>
        <v>360.90769230769229</v>
      </c>
      <c r="Y41" s="42">
        <f t="shared" si="22"/>
        <v>481.21025641025642</v>
      </c>
      <c r="Z41" s="44">
        <f t="shared" si="23"/>
        <v>320.80683760683763</v>
      </c>
    </row>
    <row r="42" spans="1:26" s="2" customFormat="1" x14ac:dyDescent="0.35">
      <c r="A42" s="29">
        <v>36</v>
      </c>
      <c r="B42" s="30">
        <v>477100</v>
      </c>
      <c r="C42" s="38">
        <f t="shared" si="0"/>
        <v>39758.333333333336</v>
      </c>
      <c r="D42" s="39">
        <f t="shared" si="1"/>
        <v>1827.9693486590038</v>
      </c>
      <c r="E42" s="40">
        <f t="shared" si="2"/>
        <v>1807.1969696969697</v>
      </c>
      <c r="F42" s="41">
        <f t="shared" si="3"/>
        <v>1662.3693379790941</v>
      </c>
      <c r="G42" s="41">
        <f t="shared" si="4"/>
        <v>1529.1666666666667</v>
      </c>
      <c r="H42" s="41">
        <f t="shared" si="5"/>
        <v>1524.2811501597444</v>
      </c>
      <c r="I42" s="39">
        <f t="shared" si="6"/>
        <v>244.66666666666666</v>
      </c>
      <c r="J42" s="40">
        <f t="shared" si="7"/>
        <v>254.86111111111111</v>
      </c>
      <c r="K42" s="40">
        <f t="shared" si="8"/>
        <v>257.89189189189187</v>
      </c>
      <c r="L42" s="40">
        <f t="shared" si="9"/>
        <v>258.45070422535213</v>
      </c>
      <c r="M42" s="42">
        <f t="shared" si="10"/>
        <v>273.09673726388093</v>
      </c>
      <c r="N42" s="39">
        <f t="shared" si="11"/>
        <v>409.79965655409273</v>
      </c>
      <c r="O42" s="42">
        <f t="shared" si="12"/>
        <v>546.39954207212361</v>
      </c>
      <c r="P42" s="39">
        <f t="shared" si="13"/>
        <v>387.82231852654388</v>
      </c>
      <c r="Q42" s="42">
        <f t="shared" si="14"/>
        <v>517.09642470205847</v>
      </c>
      <c r="R42" s="43">
        <f t="shared" si="15"/>
        <v>386.98378378378379</v>
      </c>
      <c r="S42" s="41">
        <f t="shared" si="16"/>
        <v>515.97837837837835</v>
      </c>
      <c r="T42" s="39">
        <f t="shared" si="17"/>
        <v>382.43589743589746</v>
      </c>
      <c r="U42" s="42">
        <f t="shared" si="18"/>
        <v>509.91452991452991</v>
      </c>
      <c r="V42" s="43">
        <f t="shared" si="19"/>
        <v>371.90649350649352</v>
      </c>
      <c r="W42" s="42">
        <f t="shared" si="20"/>
        <v>495.87532467532469</v>
      </c>
      <c r="X42" s="39">
        <f t="shared" si="21"/>
        <v>367.13846153846157</v>
      </c>
      <c r="Y42" s="42">
        <f t="shared" si="22"/>
        <v>489.51794871794874</v>
      </c>
      <c r="Z42" s="44">
        <f t="shared" si="23"/>
        <v>326.34529914529918</v>
      </c>
    </row>
    <row r="43" spans="1:26" s="2" customFormat="1" x14ac:dyDescent="0.35">
      <c r="A43" s="29">
        <v>37</v>
      </c>
      <c r="B43" s="30">
        <v>486200</v>
      </c>
      <c r="C43" s="38">
        <f t="shared" si="0"/>
        <v>40516.666666666664</v>
      </c>
      <c r="D43" s="39">
        <f t="shared" si="1"/>
        <v>1862.8352490421455</v>
      </c>
      <c r="E43" s="40">
        <f t="shared" si="2"/>
        <v>1841.6666666666667</v>
      </c>
      <c r="F43" s="41">
        <f t="shared" si="3"/>
        <v>1694.0766550522649</v>
      </c>
      <c r="G43" s="41">
        <f t="shared" si="4"/>
        <v>1558.3333333333333</v>
      </c>
      <c r="H43" s="41">
        <f t="shared" si="5"/>
        <v>1553.3546325878594</v>
      </c>
      <c r="I43" s="39">
        <f t="shared" si="6"/>
        <v>249.33333333333334</v>
      </c>
      <c r="J43" s="40">
        <f t="shared" si="7"/>
        <v>259.72222222222223</v>
      </c>
      <c r="K43" s="40">
        <f t="shared" si="8"/>
        <v>262.81081081081084</v>
      </c>
      <c r="L43" s="40">
        <f t="shared" si="9"/>
        <v>263.38028169014086</v>
      </c>
      <c r="M43" s="42">
        <f t="shared" si="10"/>
        <v>278.30566685746993</v>
      </c>
      <c r="N43" s="39">
        <f t="shared" si="11"/>
        <v>417.61305094447619</v>
      </c>
      <c r="O43" s="42">
        <f t="shared" si="12"/>
        <v>556.81740125930162</v>
      </c>
      <c r="P43" s="39">
        <f t="shared" si="13"/>
        <v>395.21668472372698</v>
      </c>
      <c r="Q43" s="42">
        <f t="shared" si="14"/>
        <v>526.95557963163594</v>
      </c>
      <c r="R43" s="43">
        <f t="shared" si="15"/>
        <v>394.36216216216212</v>
      </c>
      <c r="S43" s="41">
        <f t="shared" si="16"/>
        <v>525.81621621621616</v>
      </c>
      <c r="T43" s="39">
        <f t="shared" si="17"/>
        <v>389.72756410256414</v>
      </c>
      <c r="U43" s="42">
        <f t="shared" si="18"/>
        <v>519.63675213675219</v>
      </c>
      <c r="V43" s="43">
        <f t="shared" si="19"/>
        <v>378.99740259740258</v>
      </c>
      <c r="W43" s="42">
        <f t="shared" si="20"/>
        <v>505.32987012987013</v>
      </c>
      <c r="X43" s="39">
        <f t="shared" si="21"/>
        <v>374.13846153846157</v>
      </c>
      <c r="Y43" s="42">
        <f t="shared" si="22"/>
        <v>498.85128205128206</v>
      </c>
      <c r="Z43" s="44">
        <f t="shared" si="23"/>
        <v>332.56752136752135</v>
      </c>
    </row>
    <row r="44" spans="1:26" s="2" customFormat="1" x14ac:dyDescent="0.35">
      <c r="A44" s="29">
        <v>38</v>
      </c>
      <c r="B44" s="30">
        <v>494200</v>
      </c>
      <c r="C44" s="38">
        <f t="shared" si="0"/>
        <v>41183.333333333336</v>
      </c>
      <c r="D44" s="39">
        <f t="shared" si="1"/>
        <v>1893.4865900383143</v>
      </c>
      <c r="E44" s="40">
        <f t="shared" si="2"/>
        <v>1871.969696969697</v>
      </c>
      <c r="F44" s="41">
        <f t="shared" si="3"/>
        <v>1721.9512195121952</v>
      </c>
      <c r="G44" s="41">
        <f t="shared" si="4"/>
        <v>1583.9743589743589</v>
      </c>
      <c r="H44" s="41">
        <f t="shared" si="5"/>
        <v>1578.9137380191694</v>
      </c>
      <c r="I44" s="39">
        <f t="shared" si="6"/>
        <v>253.43589743589743</v>
      </c>
      <c r="J44" s="40">
        <f t="shared" si="7"/>
        <v>263.9957264957265</v>
      </c>
      <c r="K44" s="40">
        <f t="shared" si="8"/>
        <v>267.13513513513516</v>
      </c>
      <c r="L44" s="40">
        <f t="shared" si="9"/>
        <v>267.71397616468039</v>
      </c>
      <c r="M44" s="42">
        <f t="shared" si="10"/>
        <v>282.88494562106467</v>
      </c>
      <c r="N44" s="39">
        <f t="shared" si="11"/>
        <v>424.48196908986836</v>
      </c>
      <c r="O44" s="42">
        <f t="shared" si="12"/>
        <v>565.97595878649111</v>
      </c>
      <c r="P44" s="39">
        <f t="shared" si="13"/>
        <v>401.7172264355363</v>
      </c>
      <c r="Q44" s="42">
        <f t="shared" si="14"/>
        <v>535.62296858071511</v>
      </c>
      <c r="R44" s="43">
        <f t="shared" si="15"/>
        <v>400.84864864864869</v>
      </c>
      <c r="S44" s="41">
        <f t="shared" si="16"/>
        <v>534.46486486486492</v>
      </c>
      <c r="T44" s="39">
        <f t="shared" si="17"/>
        <v>396.13782051282055</v>
      </c>
      <c r="U44" s="42">
        <f t="shared" si="18"/>
        <v>528.18376068376074</v>
      </c>
      <c r="V44" s="43">
        <f t="shared" si="19"/>
        <v>385.23116883116882</v>
      </c>
      <c r="W44" s="42">
        <f t="shared" si="20"/>
        <v>513.64155844155846</v>
      </c>
      <c r="X44" s="39">
        <f t="shared" si="21"/>
        <v>380.29230769230765</v>
      </c>
      <c r="Y44" s="42">
        <f t="shared" si="22"/>
        <v>507.05641025641023</v>
      </c>
      <c r="Z44" s="44">
        <f t="shared" si="23"/>
        <v>338.0376068376068</v>
      </c>
    </row>
    <row r="45" spans="1:26" s="2" customFormat="1" x14ac:dyDescent="0.35">
      <c r="A45" s="29">
        <v>39</v>
      </c>
      <c r="B45" s="30">
        <v>502900</v>
      </c>
      <c r="C45" s="38">
        <f t="shared" si="0"/>
        <v>41908.333333333336</v>
      </c>
      <c r="D45" s="39">
        <f t="shared" si="1"/>
        <v>1926.8199233716475</v>
      </c>
      <c r="E45" s="40">
        <f t="shared" si="2"/>
        <v>1904.9242424242425</v>
      </c>
      <c r="F45" s="41">
        <f t="shared" si="3"/>
        <v>1752.2648083623694</v>
      </c>
      <c r="G45" s="41">
        <f t="shared" si="4"/>
        <v>1611.8589743589744</v>
      </c>
      <c r="H45" s="41">
        <f t="shared" si="5"/>
        <v>1606.7092651757189</v>
      </c>
      <c r="I45" s="39">
        <f t="shared" si="6"/>
        <v>257.89743589743591</v>
      </c>
      <c r="J45" s="40">
        <f t="shared" si="7"/>
        <v>268.64316239316241</v>
      </c>
      <c r="K45" s="40">
        <f t="shared" si="8"/>
        <v>271.83783783783781</v>
      </c>
      <c r="L45" s="40">
        <f t="shared" si="9"/>
        <v>272.42686890574214</v>
      </c>
      <c r="M45" s="42">
        <f t="shared" si="10"/>
        <v>287.86491127647395</v>
      </c>
      <c r="N45" s="39">
        <f t="shared" si="11"/>
        <v>431.95191757298221</v>
      </c>
      <c r="O45" s="42">
        <f t="shared" si="12"/>
        <v>575.93589009730965</v>
      </c>
      <c r="P45" s="39">
        <f t="shared" si="13"/>
        <v>408.78656554712893</v>
      </c>
      <c r="Q45" s="42">
        <f t="shared" si="14"/>
        <v>545.04875406283861</v>
      </c>
      <c r="R45" s="43">
        <f t="shared" si="15"/>
        <v>407.90270270270264</v>
      </c>
      <c r="S45" s="41">
        <f t="shared" si="16"/>
        <v>543.87027027027023</v>
      </c>
      <c r="T45" s="39">
        <f t="shared" si="17"/>
        <v>403.10897435897436</v>
      </c>
      <c r="U45" s="42">
        <f t="shared" si="18"/>
        <v>537.47863247863245</v>
      </c>
      <c r="V45" s="43">
        <f t="shared" si="19"/>
        <v>392.01038961038961</v>
      </c>
      <c r="W45" s="42">
        <f t="shared" si="20"/>
        <v>522.68051948051948</v>
      </c>
      <c r="X45" s="39">
        <f t="shared" si="21"/>
        <v>386.98461538461538</v>
      </c>
      <c r="Y45" s="42">
        <f t="shared" si="22"/>
        <v>515.97948717948714</v>
      </c>
      <c r="Z45" s="44">
        <f t="shared" si="23"/>
        <v>343.98632478632476</v>
      </c>
    </row>
    <row r="46" spans="1:26" s="2" customFormat="1" ht="15" thickBot="1" x14ac:dyDescent="0.4">
      <c r="A46" s="48">
        <v>40</v>
      </c>
      <c r="B46" s="66">
        <v>512100</v>
      </c>
      <c r="C46" s="50">
        <f t="shared" si="0"/>
        <v>42675</v>
      </c>
      <c r="D46" s="51">
        <f t="shared" si="1"/>
        <v>1962.0689655172414</v>
      </c>
      <c r="E46" s="52">
        <f t="shared" si="2"/>
        <v>1939.7727272727273</v>
      </c>
      <c r="F46" s="53">
        <f t="shared" si="3"/>
        <v>1784.3205574912893</v>
      </c>
      <c r="G46" s="53">
        <f t="shared" si="4"/>
        <v>1641.3461538461538</v>
      </c>
      <c r="H46" s="53">
        <f t="shared" si="5"/>
        <v>1636.1022364217251</v>
      </c>
      <c r="I46" s="51">
        <f t="shared" si="6"/>
        <v>262.61538461538464</v>
      </c>
      <c r="J46" s="52">
        <f t="shared" si="7"/>
        <v>273.55769230769232</v>
      </c>
      <c r="K46" s="52">
        <f t="shared" si="8"/>
        <v>276.81081081081084</v>
      </c>
      <c r="L46" s="52">
        <f t="shared" si="9"/>
        <v>277.41061755146262</v>
      </c>
      <c r="M46" s="54">
        <f t="shared" si="10"/>
        <v>293.13108185460788</v>
      </c>
      <c r="N46" s="51">
        <f t="shared" si="11"/>
        <v>439.85117344018317</v>
      </c>
      <c r="O46" s="54">
        <f t="shared" si="12"/>
        <v>586.46823125357753</v>
      </c>
      <c r="P46" s="51">
        <f t="shared" si="13"/>
        <v>416.26218851570968</v>
      </c>
      <c r="Q46" s="54">
        <f t="shared" si="14"/>
        <v>555.01625135427958</v>
      </c>
      <c r="R46" s="55">
        <f t="shared" si="15"/>
        <v>415.36216216216212</v>
      </c>
      <c r="S46" s="53">
        <f t="shared" si="16"/>
        <v>553.81621621621616</v>
      </c>
      <c r="T46" s="51">
        <f t="shared" si="17"/>
        <v>410.48076923076917</v>
      </c>
      <c r="U46" s="54">
        <f t="shared" si="18"/>
        <v>547.30769230769226</v>
      </c>
      <c r="V46" s="55">
        <f t="shared" si="19"/>
        <v>399.17922077922083</v>
      </c>
      <c r="W46" s="54">
        <f t="shared" si="20"/>
        <v>532.23896103896107</v>
      </c>
      <c r="X46" s="51">
        <f t="shared" si="21"/>
        <v>394.06153846153848</v>
      </c>
      <c r="Y46" s="54">
        <f t="shared" si="22"/>
        <v>525.4153846153846</v>
      </c>
      <c r="Z46" s="56">
        <f t="shared" si="23"/>
        <v>350.27692307692308</v>
      </c>
    </row>
    <row r="47" spans="1:26" s="2" customFormat="1" x14ac:dyDescent="0.35">
      <c r="A47" s="101">
        <v>41</v>
      </c>
      <c r="B47" s="102">
        <v>520800</v>
      </c>
      <c r="C47" s="103">
        <f t="shared" si="0"/>
        <v>43400</v>
      </c>
      <c r="D47" s="104">
        <f t="shared" si="1"/>
        <v>1995.4022988505747</v>
      </c>
      <c r="E47" s="105">
        <f t="shared" si="2"/>
        <v>1972.7272727272727</v>
      </c>
      <c r="F47" s="106">
        <f t="shared" si="3"/>
        <v>1814.6341463414635</v>
      </c>
      <c r="G47" s="106">
        <f t="shared" si="4"/>
        <v>1669.2307692307693</v>
      </c>
      <c r="H47" s="106">
        <f t="shared" si="5"/>
        <v>1663.8977635782749</v>
      </c>
      <c r="I47" s="104">
        <f t="shared" si="6"/>
        <v>267.07692307692309</v>
      </c>
      <c r="J47" s="105">
        <f t="shared" si="7"/>
        <v>278.20512820512823</v>
      </c>
      <c r="K47" s="105">
        <f t="shared" si="8"/>
        <v>281.51351351351349</v>
      </c>
      <c r="L47" s="105">
        <f t="shared" si="9"/>
        <v>282.12351029252437</v>
      </c>
      <c r="M47" s="107">
        <f t="shared" si="10"/>
        <v>298.11104751001716</v>
      </c>
      <c r="N47" s="104">
        <f t="shared" si="11"/>
        <v>447.32112192329703</v>
      </c>
      <c r="O47" s="107">
        <f t="shared" si="12"/>
        <v>596.42816256439608</v>
      </c>
      <c r="P47" s="104">
        <f t="shared" si="13"/>
        <v>423.33152762730231</v>
      </c>
      <c r="Q47" s="107">
        <f t="shared" si="14"/>
        <v>564.44203683640308</v>
      </c>
      <c r="R47" s="108">
        <f t="shared" si="15"/>
        <v>422.41621621621618</v>
      </c>
      <c r="S47" s="106">
        <f t="shared" si="16"/>
        <v>563.22162162162158</v>
      </c>
      <c r="T47" s="104">
        <f t="shared" si="17"/>
        <v>417.45192307692309</v>
      </c>
      <c r="U47" s="107">
        <f t="shared" si="18"/>
        <v>556.60256410256409</v>
      </c>
      <c r="V47" s="108">
        <f t="shared" si="19"/>
        <v>405.95844155844156</v>
      </c>
      <c r="W47" s="107">
        <f t="shared" si="20"/>
        <v>541.27792207792209</v>
      </c>
      <c r="X47" s="104">
        <f t="shared" si="21"/>
        <v>400.7538461538461</v>
      </c>
      <c r="Y47" s="107">
        <f t="shared" si="22"/>
        <v>534.3384615384615</v>
      </c>
      <c r="Z47" s="109">
        <f t="shared" si="23"/>
        <v>356.22564102564098</v>
      </c>
    </row>
    <row r="48" spans="1:26" s="2" customFormat="1" x14ac:dyDescent="0.35">
      <c r="A48" s="110">
        <v>42</v>
      </c>
      <c r="B48" s="78">
        <v>530300</v>
      </c>
      <c r="C48" s="86">
        <f t="shared" si="0"/>
        <v>44191.666666666664</v>
      </c>
      <c r="D48" s="87">
        <f t="shared" si="1"/>
        <v>2031.8007662835248</v>
      </c>
      <c r="E48" s="88">
        <f t="shared" si="2"/>
        <v>2008.7121212121212</v>
      </c>
      <c r="F48" s="89">
        <f t="shared" si="3"/>
        <v>1847.7351916376306</v>
      </c>
      <c r="G48" s="89">
        <f t="shared" si="4"/>
        <v>1699.6794871794871</v>
      </c>
      <c r="H48" s="89">
        <f t="shared" si="5"/>
        <v>1694.2492012779553</v>
      </c>
      <c r="I48" s="87">
        <f t="shared" si="6"/>
        <v>271.94871794871796</v>
      </c>
      <c r="J48" s="88">
        <f t="shared" si="7"/>
        <v>283.27991452991455</v>
      </c>
      <c r="K48" s="88">
        <f t="shared" si="8"/>
        <v>286.64864864864865</v>
      </c>
      <c r="L48" s="88">
        <f t="shared" si="9"/>
        <v>287.26977248104009</v>
      </c>
      <c r="M48" s="90">
        <f t="shared" si="10"/>
        <v>303.54894104178589</v>
      </c>
      <c r="N48" s="87">
        <f t="shared" si="11"/>
        <v>455.47796222095019</v>
      </c>
      <c r="O48" s="90">
        <f t="shared" si="12"/>
        <v>607.30394962793355</v>
      </c>
      <c r="P48" s="87">
        <f t="shared" si="13"/>
        <v>431.05092091007577</v>
      </c>
      <c r="Q48" s="90">
        <f t="shared" si="14"/>
        <v>574.7345612134344</v>
      </c>
      <c r="R48" s="91">
        <f t="shared" si="15"/>
        <v>430.11891891891889</v>
      </c>
      <c r="S48" s="89">
        <f t="shared" si="16"/>
        <v>573.4918918918919</v>
      </c>
      <c r="T48" s="87">
        <f t="shared" si="17"/>
        <v>425.06410256410254</v>
      </c>
      <c r="U48" s="90">
        <f t="shared" si="18"/>
        <v>566.75213675213672</v>
      </c>
      <c r="V48" s="91">
        <f t="shared" si="19"/>
        <v>413.36103896103896</v>
      </c>
      <c r="W48" s="90">
        <f t="shared" si="20"/>
        <v>551.14805194805194</v>
      </c>
      <c r="X48" s="87">
        <f t="shared" si="21"/>
        <v>408.06153846153848</v>
      </c>
      <c r="Y48" s="90">
        <f t="shared" si="22"/>
        <v>544.08205128205134</v>
      </c>
      <c r="Z48" s="92">
        <f t="shared" si="23"/>
        <v>362.72136752136754</v>
      </c>
    </row>
    <row r="49" spans="1:26" s="2" customFormat="1" x14ac:dyDescent="0.35">
      <c r="A49" s="110">
        <v>43</v>
      </c>
      <c r="B49" s="78">
        <v>540200</v>
      </c>
      <c r="C49" s="86">
        <f t="shared" si="0"/>
        <v>45016.666666666664</v>
      </c>
      <c r="D49" s="87">
        <f t="shared" si="1"/>
        <v>2069.7318007662834</v>
      </c>
      <c r="E49" s="88">
        <f t="shared" si="2"/>
        <v>2046.2121212121212</v>
      </c>
      <c r="F49" s="89">
        <f t="shared" si="3"/>
        <v>1882.2299651567944</v>
      </c>
      <c r="G49" s="89">
        <f t="shared" si="4"/>
        <v>1731.4102564102564</v>
      </c>
      <c r="H49" s="89">
        <f t="shared" si="5"/>
        <v>1725.8785942492013</v>
      </c>
      <c r="I49" s="87">
        <f t="shared" si="6"/>
        <v>277.02564102564105</v>
      </c>
      <c r="J49" s="88">
        <f t="shared" si="7"/>
        <v>288.5683760683761</v>
      </c>
      <c r="K49" s="88">
        <f t="shared" si="8"/>
        <v>292</v>
      </c>
      <c r="L49" s="88">
        <f t="shared" si="9"/>
        <v>292.6327193932828</v>
      </c>
      <c r="M49" s="90">
        <f t="shared" si="10"/>
        <v>309.21579851173442</v>
      </c>
      <c r="N49" s="87">
        <f t="shared" si="11"/>
        <v>463.97824842587295</v>
      </c>
      <c r="O49" s="90">
        <f t="shared" si="12"/>
        <v>618.6376645678306</v>
      </c>
      <c r="P49" s="87">
        <f t="shared" si="13"/>
        <v>439.09534127843983</v>
      </c>
      <c r="Q49" s="90">
        <f t="shared" si="14"/>
        <v>585.46045503791981</v>
      </c>
      <c r="R49" s="91">
        <f t="shared" si="15"/>
        <v>438.14594594594598</v>
      </c>
      <c r="S49" s="89">
        <f t="shared" si="16"/>
        <v>584.19459459459461</v>
      </c>
      <c r="T49" s="87">
        <f t="shared" si="17"/>
        <v>432.99679487179486</v>
      </c>
      <c r="U49" s="90">
        <f t="shared" si="18"/>
        <v>577.32905982905982</v>
      </c>
      <c r="V49" s="91">
        <f t="shared" si="19"/>
        <v>421.07532467532474</v>
      </c>
      <c r="W49" s="90">
        <f t="shared" si="20"/>
        <v>561.43376623376628</v>
      </c>
      <c r="X49" s="87">
        <f t="shared" si="21"/>
        <v>415.67692307692306</v>
      </c>
      <c r="Y49" s="90">
        <f t="shared" si="22"/>
        <v>554.23589743589741</v>
      </c>
      <c r="Z49" s="92">
        <f t="shared" si="23"/>
        <v>369.49059829059826</v>
      </c>
    </row>
    <row r="50" spans="1:26" s="2" customFormat="1" x14ac:dyDescent="0.35">
      <c r="A50" s="110">
        <v>44</v>
      </c>
      <c r="B50" s="78">
        <v>549200</v>
      </c>
      <c r="C50" s="86">
        <f t="shared" si="0"/>
        <v>45766.666666666664</v>
      </c>
      <c r="D50" s="87">
        <f t="shared" si="1"/>
        <v>2104.2145593869732</v>
      </c>
      <c r="E50" s="88">
        <f t="shared" si="2"/>
        <v>2080.3030303030305</v>
      </c>
      <c r="F50" s="89">
        <f t="shared" si="3"/>
        <v>1913.5888501742161</v>
      </c>
      <c r="G50" s="89">
        <f t="shared" si="4"/>
        <v>1760.2564102564102</v>
      </c>
      <c r="H50" s="89">
        <f t="shared" si="5"/>
        <v>1754.632587859425</v>
      </c>
      <c r="I50" s="87">
        <f t="shared" si="6"/>
        <v>281.64102564102564</v>
      </c>
      <c r="J50" s="88">
        <f t="shared" si="7"/>
        <v>293.37606837606836</v>
      </c>
      <c r="K50" s="88">
        <f t="shared" si="8"/>
        <v>296.86486486486484</v>
      </c>
      <c r="L50" s="88">
        <f t="shared" si="9"/>
        <v>297.50812567713979</v>
      </c>
      <c r="M50" s="90">
        <f t="shared" si="10"/>
        <v>314.36748712077849</v>
      </c>
      <c r="N50" s="87">
        <f t="shared" si="11"/>
        <v>471.70578133943906</v>
      </c>
      <c r="O50" s="90">
        <f t="shared" si="12"/>
        <v>628.94104178591874</v>
      </c>
      <c r="P50" s="87">
        <f t="shared" si="13"/>
        <v>446.40845070422534</v>
      </c>
      <c r="Q50" s="90">
        <f t="shared" si="14"/>
        <v>595.21126760563379</v>
      </c>
      <c r="R50" s="91">
        <f t="shared" si="15"/>
        <v>445.44324324324322</v>
      </c>
      <c r="S50" s="89">
        <f t="shared" si="16"/>
        <v>593.92432432432429</v>
      </c>
      <c r="T50" s="87">
        <f t="shared" si="17"/>
        <v>440.20833333333337</v>
      </c>
      <c r="U50" s="90">
        <f t="shared" si="18"/>
        <v>586.94444444444446</v>
      </c>
      <c r="V50" s="91">
        <f t="shared" si="19"/>
        <v>428.08831168831171</v>
      </c>
      <c r="W50" s="90">
        <f t="shared" si="20"/>
        <v>570.78441558441557</v>
      </c>
      <c r="X50" s="87">
        <f t="shared" si="21"/>
        <v>422.6</v>
      </c>
      <c r="Y50" s="90">
        <f t="shared" si="22"/>
        <v>563.4666666666667</v>
      </c>
      <c r="Z50" s="92">
        <f t="shared" si="23"/>
        <v>375.64444444444445</v>
      </c>
    </row>
    <row r="51" spans="1:26" s="2" customFormat="1" x14ac:dyDescent="0.35">
      <c r="A51" s="110">
        <v>45</v>
      </c>
      <c r="B51" s="78">
        <v>559900</v>
      </c>
      <c r="C51" s="86">
        <f t="shared" si="0"/>
        <v>46658.333333333336</v>
      </c>
      <c r="D51" s="87">
        <f t="shared" si="1"/>
        <v>2145.2107279693487</v>
      </c>
      <c r="E51" s="88">
        <f t="shared" si="2"/>
        <v>2120.8333333333335</v>
      </c>
      <c r="F51" s="89">
        <f t="shared" si="3"/>
        <v>1950.8710801393729</v>
      </c>
      <c r="G51" s="89">
        <f t="shared" si="4"/>
        <v>1794.551282051282</v>
      </c>
      <c r="H51" s="89">
        <f t="shared" si="5"/>
        <v>1788.817891373802</v>
      </c>
      <c r="I51" s="87">
        <f t="shared" si="6"/>
        <v>287.12820512820514</v>
      </c>
      <c r="J51" s="88">
        <f t="shared" si="7"/>
        <v>299.09188034188037</v>
      </c>
      <c r="K51" s="88">
        <f t="shared" si="8"/>
        <v>302.64864864864865</v>
      </c>
      <c r="L51" s="88">
        <f t="shared" si="9"/>
        <v>303.30444203683641</v>
      </c>
      <c r="M51" s="90">
        <f t="shared" si="10"/>
        <v>320.49227246708642</v>
      </c>
      <c r="N51" s="87">
        <f t="shared" si="11"/>
        <v>480.89295935890095</v>
      </c>
      <c r="O51" s="90">
        <f t="shared" si="12"/>
        <v>641.1906124785346</v>
      </c>
      <c r="P51" s="87">
        <f t="shared" si="13"/>
        <v>455.1029252437703</v>
      </c>
      <c r="Q51" s="90">
        <f t="shared" si="14"/>
        <v>606.80390032502703</v>
      </c>
      <c r="R51" s="91">
        <f t="shared" si="15"/>
        <v>454.11891891891889</v>
      </c>
      <c r="S51" s="89">
        <f t="shared" si="16"/>
        <v>605.4918918918919</v>
      </c>
      <c r="T51" s="87">
        <f t="shared" si="17"/>
        <v>448.78205128205127</v>
      </c>
      <c r="U51" s="90">
        <f t="shared" si="18"/>
        <v>598.37606837606836</v>
      </c>
      <c r="V51" s="91">
        <f t="shared" si="19"/>
        <v>436.42597402597403</v>
      </c>
      <c r="W51" s="90">
        <f t="shared" si="20"/>
        <v>581.90129870129874</v>
      </c>
      <c r="X51" s="87">
        <f t="shared" si="21"/>
        <v>430.83076923076919</v>
      </c>
      <c r="Y51" s="90">
        <f t="shared" si="22"/>
        <v>574.44102564102559</v>
      </c>
      <c r="Z51" s="92">
        <f t="shared" si="23"/>
        <v>382.96068376068371</v>
      </c>
    </row>
    <row r="52" spans="1:26" s="2" customFormat="1" x14ac:dyDescent="0.35">
      <c r="A52" s="110">
        <v>46</v>
      </c>
      <c r="B52" s="78">
        <v>571100</v>
      </c>
      <c r="C52" s="86">
        <f t="shared" si="0"/>
        <v>47591.666666666664</v>
      </c>
      <c r="D52" s="87">
        <f t="shared" si="1"/>
        <v>2188.1226053639848</v>
      </c>
      <c r="E52" s="88">
        <f t="shared" si="2"/>
        <v>2163.257575757576</v>
      </c>
      <c r="F52" s="89">
        <f t="shared" si="3"/>
        <v>1989.8954703832753</v>
      </c>
      <c r="G52" s="89">
        <f t="shared" si="4"/>
        <v>1830.448717948718</v>
      </c>
      <c r="H52" s="89">
        <f t="shared" si="5"/>
        <v>1824.6006389776358</v>
      </c>
      <c r="I52" s="87">
        <f t="shared" si="6"/>
        <v>292.87179487179486</v>
      </c>
      <c r="J52" s="88">
        <f t="shared" si="7"/>
        <v>305.07478632478632</v>
      </c>
      <c r="K52" s="88">
        <f t="shared" si="8"/>
        <v>308.70270270270271</v>
      </c>
      <c r="L52" s="88">
        <f t="shared" si="9"/>
        <v>309.37161430119176</v>
      </c>
      <c r="M52" s="90">
        <f t="shared" si="10"/>
        <v>326.90326273611907</v>
      </c>
      <c r="N52" s="87">
        <f t="shared" si="11"/>
        <v>490.5094447624499</v>
      </c>
      <c r="O52" s="90">
        <f t="shared" si="12"/>
        <v>654.01259301659991</v>
      </c>
      <c r="P52" s="87">
        <f t="shared" si="13"/>
        <v>464.20368364030338</v>
      </c>
      <c r="Q52" s="90">
        <f t="shared" si="14"/>
        <v>618.93824485373784</v>
      </c>
      <c r="R52" s="91">
        <f t="shared" si="15"/>
        <v>463.20000000000005</v>
      </c>
      <c r="S52" s="89">
        <f t="shared" si="16"/>
        <v>617.6</v>
      </c>
      <c r="T52" s="87">
        <f t="shared" si="17"/>
        <v>457.75641025641028</v>
      </c>
      <c r="U52" s="90">
        <f t="shared" si="18"/>
        <v>610.34188034188037</v>
      </c>
      <c r="V52" s="91">
        <f t="shared" si="19"/>
        <v>445.15324675324678</v>
      </c>
      <c r="W52" s="90">
        <f t="shared" si="20"/>
        <v>593.53766233766237</v>
      </c>
      <c r="X52" s="87">
        <f t="shared" si="21"/>
        <v>439.44615384615383</v>
      </c>
      <c r="Y52" s="90">
        <f t="shared" si="22"/>
        <v>585.92820512820515</v>
      </c>
      <c r="Z52" s="92">
        <f t="shared" si="23"/>
        <v>390.61880341880345</v>
      </c>
    </row>
    <row r="53" spans="1:26" s="2" customFormat="1" x14ac:dyDescent="0.35">
      <c r="A53" s="110">
        <v>47</v>
      </c>
      <c r="B53" s="78">
        <v>582300</v>
      </c>
      <c r="C53" s="86">
        <f t="shared" si="0"/>
        <v>48525</v>
      </c>
      <c r="D53" s="87">
        <f t="shared" si="1"/>
        <v>2231.0344827586205</v>
      </c>
      <c r="E53" s="88">
        <f t="shared" si="2"/>
        <v>2205.681818181818</v>
      </c>
      <c r="F53" s="89">
        <f t="shared" si="3"/>
        <v>2028.9198606271777</v>
      </c>
      <c r="G53" s="89">
        <f t="shared" si="4"/>
        <v>1866.3461538461538</v>
      </c>
      <c r="H53" s="89">
        <f t="shared" si="5"/>
        <v>1860.3833865814697</v>
      </c>
      <c r="I53" s="87">
        <f t="shared" si="6"/>
        <v>298.61538461538464</v>
      </c>
      <c r="J53" s="88">
        <f t="shared" si="7"/>
        <v>311.05769230769232</v>
      </c>
      <c r="K53" s="88">
        <f t="shared" si="8"/>
        <v>314.75675675675677</v>
      </c>
      <c r="L53" s="88">
        <f t="shared" si="9"/>
        <v>315.4387865655471</v>
      </c>
      <c r="M53" s="90">
        <f t="shared" si="10"/>
        <v>333.31425300515167</v>
      </c>
      <c r="N53" s="87">
        <f t="shared" si="11"/>
        <v>500.12593016599885</v>
      </c>
      <c r="O53" s="90">
        <f t="shared" si="12"/>
        <v>666.8345735546651</v>
      </c>
      <c r="P53" s="87">
        <f t="shared" si="13"/>
        <v>473.30444203683641</v>
      </c>
      <c r="Q53" s="90">
        <f t="shared" si="14"/>
        <v>631.07258938244854</v>
      </c>
      <c r="R53" s="91">
        <f t="shared" si="15"/>
        <v>472.28108108108108</v>
      </c>
      <c r="S53" s="89">
        <f t="shared" si="16"/>
        <v>629.70810810810815</v>
      </c>
      <c r="T53" s="87">
        <f t="shared" si="17"/>
        <v>466.73076923076917</v>
      </c>
      <c r="U53" s="90">
        <f t="shared" si="18"/>
        <v>622.30769230769226</v>
      </c>
      <c r="V53" s="91">
        <f t="shared" si="19"/>
        <v>453.88051948051952</v>
      </c>
      <c r="W53" s="90">
        <f t="shared" si="20"/>
        <v>605.17402597402599</v>
      </c>
      <c r="X53" s="87">
        <f t="shared" si="21"/>
        <v>448.06153846153848</v>
      </c>
      <c r="Y53" s="90">
        <f t="shared" si="22"/>
        <v>597.4153846153846</v>
      </c>
      <c r="Z53" s="92">
        <f t="shared" si="23"/>
        <v>398.27692307692308</v>
      </c>
    </row>
    <row r="54" spans="1:26" s="2" customFormat="1" x14ac:dyDescent="0.35">
      <c r="A54" s="110">
        <v>48</v>
      </c>
      <c r="B54" s="78">
        <v>593500</v>
      </c>
      <c r="C54" s="86">
        <f t="shared" si="0"/>
        <v>49458.333333333336</v>
      </c>
      <c r="D54" s="87">
        <f t="shared" si="1"/>
        <v>2273.9463601532566</v>
      </c>
      <c r="E54" s="88">
        <f t="shared" si="2"/>
        <v>2248.1060606060605</v>
      </c>
      <c r="F54" s="89">
        <f t="shared" si="3"/>
        <v>2067.9442508710799</v>
      </c>
      <c r="G54" s="89">
        <f t="shared" si="4"/>
        <v>1902.2435897435898</v>
      </c>
      <c r="H54" s="89">
        <f t="shared" si="5"/>
        <v>1896.1661341853035</v>
      </c>
      <c r="I54" s="87">
        <f t="shared" si="6"/>
        <v>304.35897435897436</v>
      </c>
      <c r="J54" s="88">
        <f t="shared" si="7"/>
        <v>317.04059829059827</v>
      </c>
      <c r="K54" s="88">
        <f t="shared" si="8"/>
        <v>320.81081081081084</v>
      </c>
      <c r="L54" s="88">
        <f t="shared" si="9"/>
        <v>321.50595882990251</v>
      </c>
      <c r="M54" s="90">
        <f t="shared" si="10"/>
        <v>339.72524327418432</v>
      </c>
      <c r="N54" s="87">
        <f t="shared" si="11"/>
        <v>509.7424155695478</v>
      </c>
      <c r="O54" s="90">
        <f t="shared" si="12"/>
        <v>679.6565540927304</v>
      </c>
      <c r="P54" s="87">
        <f t="shared" si="13"/>
        <v>482.40520043336943</v>
      </c>
      <c r="Q54" s="90">
        <f t="shared" si="14"/>
        <v>643.20693391115924</v>
      </c>
      <c r="R54" s="91">
        <f t="shared" si="15"/>
        <v>481.36216216216212</v>
      </c>
      <c r="S54" s="89">
        <f t="shared" si="16"/>
        <v>641.81621621621616</v>
      </c>
      <c r="T54" s="87">
        <f t="shared" si="17"/>
        <v>475.70512820512818</v>
      </c>
      <c r="U54" s="90">
        <f t="shared" si="18"/>
        <v>634.27350427350427</v>
      </c>
      <c r="V54" s="91">
        <f t="shared" si="19"/>
        <v>462.60779220779222</v>
      </c>
      <c r="W54" s="90">
        <f t="shared" si="20"/>
        <v>616.81038961038962</v>
      </c>
      <c r="X54" s="87">
        <f t="shared" si="21"/>
        <v>456.67692307692312</v>
      </c>
      <c r="Y54" s="90">
        <f t="shared" si="22"/>
        <v>608.90256410256416</v>
      </c>
      <c r="Z54" s="92">
        <f t="shared" si="23"/>
        <v>405.93504273504277</v>
      </c>
    </row>
    <row r="55" spans="1:26" s="2" customFormat="1" x14ac:dyDescent="0.35">
      <c r="A55" s="110">
        <v>49</v>
      </c>
      <c r="B55" s="78">
        <v>604300</v>
      </c>
      <c r="C55" s="86">
        <f t="shared" si="0"/>
        <v>50358.333333333336</v>
      </c>
      <c r="D55" s="87">
        <f t="shared" si="1"/>
        <v>2315.3256704980845</v>
      </c>
      <c r="E55" s="88">
        <f t="shared" si="2"/>
        <v>2289.0151515151515</v>
      </c>
      <c r="F55" s="89">
        <f t="shared" si="3"/>
        <v>2105.5749128919861</v>
      </c>
      <c r="G55" s="89">
        <f t="shared" si="4"/>
        <v>1936.8589743589744</v>
      </c>
      <c r="H55" s="89">
        <f t="shared" si="5"/>
        <v>1930.6709265175718</v>
      </c>
      <c r="I55" s="87">
        <f t="shared" si="6"/>
        <v>309.89743589743591</v>
      </c>
      <c r="J55" s="88">
        <f t="shared" si="7"/>
        <v>322.80982905982904</v>
      </c>
      <c r="K55" s="88">
        <f t="shared" si="8"/>
        <v>326.64864864864865</v>
      </c>
      <c r="L55" s="88">
        <f t="shared" si="9"/>
        <v>327.35644637053088</v>
      </c>
      <c r="M55" s="90">
        <f t="shared" si="10"/>
        <v>345.90726960503719</v>
      </c>
      <c r="N55" s="87">
        <f t="shared" si="11"/>
        <v>519.01545506582715</v>
      </c>
      <c r="O55" s="90">
        <f t="shared" si="12"/>
        <v>692.02060675443613</v>
      </c>
      <c r="P55" s="87">
        <f t="shared" si="13"/>
        <v>491.18093174431203</v>
      </c>
      <c r="Q55" s="90">
        <f t="shared" si="14"/>
        <v>654.90790899241608</v>
      </c>
      <c r="R55" s="91">
        <f t="shared" si="15"/>
        <v>490.11891891891889</v>
      </c>
      <c r="S55" s="89">
        <f t="shared" si="16"/>
        <v>653.4918918918919</v>
      </c>
      <c r="T55" s="87">
        <f t="shared" si="17"/>
        <v>484.35897435897436</v>
      </c>
      <c r="U55" s="90">
        <f t="shared" si="18"/>
        <v>645.81196581196582</v>
      </c>
      <c r="V55" s="91">
        <f t="shared" si="19"/>
        <v>471.02337662337663</v>
      </c>
      <c r="W55" s="90">
        <f t="shared" si="20"/>
        <v>628.03116883116888</v>
      </c>
      <c r="X55" s="87">
        <f t="shared" si="21"/>
        <v>464.98461538461538</v>
      </c>
      <c r="Y55" s="90">
        <f t="shared" si="22"/>
        <v>619.97948717948714</v>
      </c>
      <c r="Z55" s="92">
        <f t="shared" si="23"/>
        <v>413.31965811965807</v>
      </c>
    </row>
    <row r="56" spans="1:26" s="2" customFormat="1" ht="15" thickBot="1" x14ac:dyDescent="0.4">
      <c r="A56" s="111">
        <v>50</v>
      </c>
      <c r="B56" s="93">
        <v>615700</v>
      </c>
      <c r="C56" s="94">
        <f t="shared" si="0"/>
        <v>51308.333333333336</v>
      </c>
      <c r="D56" s="95">
        <f t="shared" si="1"/>
        <v>2359.0038314176245</v>
      </c>
      <c r="E56" s="96">
        <f t="shared" si="2"/>
        <v>2332.1969696969695</v>
      </c>
      <c r="F56" s="97">
        <f t="shared" si="3"/>
        <v>2145.2961672473866</v>
      </c>
      <c r="G56" s="97">
        <f t="shared" si="4"/>
        <v>1973.3974358974358</v>
      </c>
      <c r="H56" s="97">
        <f t="shared" si="5"/>
        <v>1967.0926517571886</v>
      </c>
      <c r="I56" s="95">
        <f t="shared" si="6"/>
        <v>315.74358974358972</v>
      </c>
      <c r="J56" s="96">
        <f t="shared" si="7"/>
        <v>328.89957264957263</v>
      </c>
      <c r="K56" s="96">
        <f t="shared" si="8"/>
        <v>332.81081081081084</v>
      </c>
      <c r="L56" s="96">
        <f t="shared" si="9"/>
        <v>333.53196099674972</v>
      </c>
      <c r="M56" s="98">
        <f t="shared" si="10"/>
        <v>352.4327418431597</v>
      </c>
      <c r="N56" s="95">
        <f t="shared" si="11"/>
        <v>528.8036634230109</v>
      </c>
      <c r="O56" s="98">
        <f t="shared" si="12"/>
        <v>705.07155123068117</v>
      </c>
      <c r="P56" s="95">
        <f t="shared" si="13"/>
        <v>500.44420368364035</v>
      </c>
      <c r="Q56" s="98">
        <f t="shared" si="14"/>
        <v>667.25893824485377</v>
      </c>
      <c r="R56" s="99">
        <f t="shared" si="15"/>
        <v>499.36216216216212</v>
      </c>
      <c r="S56" s="97">
        <f t="shared" si="16"/>
        <v>665.81621621621616</v>
      </c>
      <c r="T56" s="95">
        <f t="shared" si="17"/>
        <v>493.49358974358972</v>
      </c>
      <c r="U56" s="98">
        <f t="shared" si="18"/>
        <v>657.991452991453</v>
      </c>
      <c r="V56" s="99">
        <f t="shared" si="19"/>
        <v>479.90649350649352</v>
      </c>
      <c r="W56" s="98">
        <f t="shared" si="20"/>
        <v>639.87532467532469</v>
      </c>
      <c r="X56" s="95">
        <f t="shared" si="21"/>
        <v>473.75384615384615</v>
      </c>
      <c r="Y56" s="98">
        <f t="shared" si="22"/>
        <v>631.67179487179487</v>
      </c>
      <c r="Z56" s="100">
        <f t="shared" si="23"/>
        <v>421.1145299145299</v>
      </c>
    </row>
    <row r="57" spans="1:26" s="2" customFormat="1" x14ac:dyDescent="0.35">
      <c r="A57" s="57">
        <v>51</v>
      </c>
      <c r="B57" s="58">
        <v>626900</v>
      </c>
      <c r="C57" s="59">
        <f t="shared" si="0"/>
        <v>52241.666666666664</v>
      </c>
      <c r="D57" s="60">
        <f t="shared" si="1"/>
        <v>2401.9157088122606</v>
      </c>
      <c r="E57" s="61">
        <f t="shared" si="2"/>
        <v>2374.621212121212</v>
      </c>
      <c r="F57" s="62">
        <f t="shared" si="3"/>
        <v>2184.320557491289</v>
      </c>
      <c r="G57" s="62">
        <f t="shared" si="4"/>
        <v>2009.2948717948718</v>
      </c>
      <c r="H57" s="62">
        <f t="shared" si="5"/>
        <v>2002.8753993610223</v>
      </c>
      <c r="I57" s="60">
        <f t="shared" si="6"/>
        <v>321.4871794871795</v>
      </c>
      <c r="J57" s="61">
        <f t="shared" si="7"/>
        <v>334.88247863247864</v>
      </c>
      <c r="K57" s="61">
        <f t="shared" si="8"/>
        <v>338.86486486486484</v>
      </c>
      <c r="L57" s="61">
        <f t="shared" si="9"/>
        <v>339.59913326110507</v>
      </c>
      <c r="M57" s="63">
        <f t="shared" si="10"/>
        <v>358.84373211219236</v>
      </c>
      <c r="N57" s="60">
        <f t="shared" si="11"/>
        <v>538.42014882655985</v>
      </c>
      <c r="O57" s="63">
        <f t="shared" si="12"/>
        <v>717.89353176874647</v>
      </c>
      <c r="P57" s="60">
        <f t="shared" si="13"/>
        <v>509.54496208017338</v>
      </c>
      <c r="Q57" s="63">
        <f t="shared" si="14"/>
        <v>679.39328277356447</v>
      </c>
      <c r="R57" s="64">
        <f t="shared" si="15"/>
        <v>508.44324324324322</v>
      </c>
      <c r="S57" s="62">
        <f t="shared" si="16"/>
        <v>677.92432432432429</v>
      </c>
      <c r="T57" s="60">
        <f t="shared" si="17"/>
        <v>502.46794871794873</v>
      </c>
      <c r="U57" s="63">
        <f t="shared" si="18"/>
        <v>669.95726495726501</v>
      </c>
      <c r="V57" s="64">
        <f t="shared" si="19"/>
        <v>488.63376623376621</v>
      </c>
      <c r="W57" s="63">
        <f t="shared" si="20"/>
        <v>651.51168831168832</v>
      </c>
      <c r="X57" s="60">
        <f t="shared" si="21"/>
        <v>482.36923076923074</v>
      </c>
      <c r="Y57" s="63">
        <f t="shared" si="22"/>
        <v>643.15897435897432</v>
      </c>
      <c r="Z57" s="65">
        <f t="shared" si="23"/>
        <v>428.77264957264953</v>
      </c>
    </row>
    <row r="58" spans="1:26" s="2" customFormat="1" x14ac:dyDescent="0.35">
      <c r="A58" s="29">
        <v>52</v>
      </c>
      <c r="B58" s="30">
        <v>638100</v>
      </c>
      <c r="C58" s="38">
        <f>B58/12</f>
        <v>53175</v>
      </c>
      <c r="D58" s="39">
        <f t="shared" si="1"/>
        <v>2444.8275862068967</v>
      </c>
      <c r="E58" s="40">
        <f t="shared" si="2"/>
        <v>2417.0454545454545</v>
      </c>
      <c r="F58" s="41">
        <f t="shared" si="3"/>
        <v>2223.3449477351915</v>
      </c>
      <c r="G58" s="41">
        <f t="shared" si="4"/>
        <v>2045.1923076923076</v>
      </c>
      <c r="H58" s="41">
        <f t="shared" si="5"/>
        <v>2038.6581469648563</v>
      </c>
      <c r="I58" s="39">
        <f t="shared" si="6"/>
        <v>327.23076923076923</v>
      </c>
      <c r="J58" s="40">
        <f t="shared" si="7"/>
        <v>340.86538461538464</v>
      </c>
      <c r="K58" s="40">
        <f t="shared" si="8"/>
        <v>344.91891891891891</v>
      </c>
      <c r="L58" s="40">
        <f t="shared" si="9"/>
        <v>345.66630552546047</v>
      </c>
      <c r="M58" s="42">
        <f t="shared" si="10"/>
        <v>365.25472238122495</v>
      </c>
      <c r="N58" s="39">
        <f t="shared" si="11"/>
        <v>548.0366342301088</v>
      </c>
      <c r="O58" s="42">
        <f t="shared" si="12"/>
        <v>730.71551230681166</v>
      </c>
      <c r="P58" s="39">
        <f t="shared" si="13"/>
        <v>518.6457204767064</v>
      </c>
      <c r="Q58" s="42">
        <f t="shared" si="14"/>
        <v>691.52762730227516</v>
      </c>
      <c r="R58" s="43">
        <f t="shared" si="15"/>
        <v>517.52432432432431</v>
      </c>
      <c r="S58" s="41">
        <f t="shared" si="16"/>
        <v>690.03243243243242</v>
      </c>
      <c r="T58" s="39">
        <f t="shared" si="17"/>
        <v>511.44230769230768</v>
      </c>
      <c r="U58" s="42">
        <f t="shared" si="18"/>
        <v>681.92307692307691</v>
      </c>
      <c r="V58" s="43">
        <f t="shared" si="19"/>
        <v>497.36103896103896</v>
      </c>
      <c r="W58" s="42">
        <f t="shared" si="20"/>
        <v>663.14805194805194</v>
      </c>
      <c r="X58" s="39">
        <f t="shared" si="21"/>
        <v>490.98461538461538</v>
      </c>
      <c r="Y58" s="42">
        <f t="shared" si="22"/>
        <v>654.64615384615388</v>
      </c>
      <c r="Z58" s="44">
        <f t="shared" si="23"/>
        <v>436.43076923076927</v>
      </c>
    </row>
    <row r="59" spans="1:26" s="2" customFormat="1" x14ac:dyDescent="0.35">
      <c r="A59" s="29">
        <v>53</v>
      </c>
      <c r="B59" s="30">
        <v>650500</v>
      </c>
      <c r="C59" s="38">
        <f t="shared" si="0"/>
        <v>54208.333333333336</v>
      </c>
      <c r="D59" s="39">
        <f t="shared" si="1"/>
        <v>2492.337164750958</v>
      </c>
      <c r="E59" s="40">
        <f t="shared" si="2"/>
        <v>2464.0151515151515</v>
      </c>
      <c r="F59" s="41">
        <f t="shared" si="3"/>
        <v>2266.5505226480836</v>
      </c>
      <c r="G59" s="41">
        <f t="shared" si="4"/>
        <v>2084.9358974358975</v>
      </c>
      <c r="H59" s="41">
        <f t="shared" si="5"/>
        <v>2078.2747603833864</v>
      </c>
      <c r="I59" s="39">
        <f t="shared" si="6"/>
        <v>333.58974358974359</v>
      </c>
      <c r="J59" s="40">
        <f t="shared" si="7"/>
        <v>347.48931623931622</v>
      </c>
      <c r="K59" s="40">
        <f t="shared" si="8"/>
        <v>351.62162162162161</v>
      </c>
      <c r="L59" s="40">
        <f t="shared" si="9"/>
        <v>352.38353196099678</v>
      </c>
      <c r="M59" s="42">
        <f t="shared" si="10"/>
        <v>372.3526044647968</v>
      </c>
      <c r="N59" s="39">
        <f t="shared" si="11"/>
        <v>558.68345735546654</v>
      </c>
      <c r="O59" s="42">
        <f t="shared" si="12"/>
        <v>744.91127647395535</v>
      </c>
      <c r="P59" s="39">
        <f t="shared" si="13"/>
        <v>528.72156013001086</v>
      </c>
      <c r="Q59" s="42">
        <f t="shared" si="14"/>
        <v>704.96208017334777</v>
      </c>
      <c r="R59" s="43">
        <f t="shared" si="15"/>
        <v>527.57837837837837</v>
      </c>
      <c r="S59" s="41">
        <f t="shared" si="16"/>
        <v>703.43783783783783</v>
      </c>
      <c r="T59" s="39">
        <f t="shared" si="17"/>
        <v>521.37820512820508</v>
      </c>
      <c r="U59" s="42">
        <f t="shared" si="18"/>
        <v>695.17094017094018</v>
      </c>
      <c r="V59" s="43">
        <f t="shared" si="19"/>
        <v>507.02337662337663</v>
      </c>
      <c r="W59" s="42">
        <f t="shared" si="20"/>
        <v>676.03116883116888</v>
      </c>
      <c r="X59" s="39">
        <f t="shared" si="21"/>
        <v>500.52307692307693</v>
      </c>
      <c r="Y59" s="42">
        <f t="shared" si="22"/>
        <v>667.36410256410261</v>
      </c>
      <c r="Z59" s="44">
        <f t="shared" si="23"/>
        <v>444.90940170940172</v>
      </c>
    </row>
    <row r="60" spans="1:26" s="46" customFormat="1" ht="13" x14ac:dyDescent="0.3">
      <c r="A60" s="29">
        <v>54</v>
      </c>
      <c r="B60" s="30">
        <v>663200</v>
      </c>
      <c r="C60" s="31">
        <f t="shared" si="0"/>
        <v>55266.666666666664</v>
      </c>
      <c r="D60" s="32">
        <f t="shared" si="1"/>
        <v>2540.9961685823755</v>
      </c>
      <c r="E60" s="33">
        <f t="shared" si="2"/>
        <v>2512.121212121212</v>
      </c>
      <c r="F60" s="34">
        <f t="shared" si="3"/>
        <v>2310.801393728223</v>
      </c>
      <c r="G60" s="34">
        <f t="shared" si="4"/>
        <v>2125.6410256410259</v>
      </c>
      <c r="H60" s="34">
        <f t="shared" si="5"/>
        <v>2118.8498402555911</v>
      </c>
      <c r="I60" s="32">
        <f t="shared" si="6"/>
        <v>340.10256410256409</v>
      </c>
      <c r="J60" s="33">
        <f t="shared" si="7"/>
        <v>354.27350427350427</v>
      </c>
      <c r="K60" s="33">
        <f t="shared" si="8"/>
        <v>358.48648648648651</v>
      </c>
      <c r="L60" s="33">
        <f t="shared" si="9"/>
        <v>359.26327193932826</v>
      </c>
      <c r="M60" s="35">
        <f t="shared" si="10"/>
        <v>379.62220950200344</v>
      </c>
      <c r="N60" s="32">
        <f t="shared" si="11"/>
        <v>569.58786491127648</v>
      </c>
      <c r="O60" s="35">
        <f t="shared" si="12"/>
        <v>759.45048654836864</v>
      </c>
      <c r="P60" s="32">
        <f t="shared" si="13"/>
        <v>539.04117009750814</v>
      </c>
      <c r="Q60" s="35">
        <f t="shared" si="14"/>
        <v>718.72156013001086</v>
      </c>
      <c r="R60" s="36">
        <f t="shared" si="15"/>
        <v>537.87567567567567</v>
      </c>
      <c r="S60" s="34">
        <f t="shared" si="16"/>
        <v>717.16756756756752</v>
      </c>
      <c r="T60" s="32">
        <f t="shared" si="17"/>
        <v>531.55448717948718</v>
      </c>
      <c r="U60" s="35">
        <f t="shared" si="18"/>
        <v>708.73931623931628</v>
      </c>
      <c r="V60" s="36">
        <f t="shared" si="19"/>
        <v>516.91948051948043</v>
      </c>
      <c r="W60" s="35">
        <f t="shared" si="20"/>
        <v>689.22597402597398</v>
      </c>
      <c r="X60" s="32">
        <f t="shared" si="21"/>
        <v>510.2923076923077</v>
      </c>
      <c r="Y60" s="35">
        <f t="shared" si="22"/>
        <v>680.3897435897436</v>
      </c>
      <c r="Z60" s="37">
        <f t="shared" si="23"/>
        <v>453.5931623931624</v>
      </c>
    </row>
    <row r="61" spans="1:26" s="2" customFormat="1" x14ac:dyDescent="0.35">
      <c r="A61" s="29">
        <v>55</v>
      </c>
      <c r="B61" s="30">
        <v>678600</v>
      </c>
      <c r="C61" s="38">
        <f t="shared" si="0"/>
        <v>56550</v>
      </c>
      <c r="D61" s="39">
        <f t="shared" si="1"/>
        <v>2600</v>
      </c>
      <c r="E61" s="40">
        <f t="shared" si="2"/>
        <v>2570.4545454545455</v>
      </c>
      <c r="F61" s="41">
        <f t="shared" si="3"/>
        <v>2364.4599303135888</v>
      </c>
      <c r="G61" s="41">
        <f t="shared" si="4"/>
        <v>2175</v>
      </c>
      <c r="H61" s="41">
        <f t="shared" si="5"/>
        <v>2168.0511182108626</v>
      </c>
      <c r="I61" s="39">
        <f t="shared" si="6"/>
        <v>348</v>
      </c>
      <c r="J61" s="40">
        <f t="shared" si="7"/>
        <v>362.5</v>
      </c>
      <c r="K61" s="40">
        <f t="shared" si="8"/>
        <v>366.81081081081084</v>
      </c>
      <c r="L61" s="40">
        <f t="shared" si="9"/>
        <v>367.6056338028169</v>
      </c>
      <c r="M61" s="42">
        <f t="shared" si="10"/>
        <v>388.43732112192328</v>
      </c>
      <c r="N61" s="39">
        <f t="shared" si="11"/>
        <v>582.8105323411562</v>
      </c>
      <c r="O61" s="42">
        <f t="shared" si="12"/>
        <v>777.08070978820831</v>
      </c>
      <c r="P61" s="39">
        <f t="shared" si="13"/>
        <v>551.55471289274112</v>
      </c>
      <c r="Q61" s="42">
        <f t="shared" si="14"/>
        <v>735.40628385698813</v>
      </c>
      <c r="R61" s="43">
        <f t="shared" si="15"/>
        <v>550.36216216216212</v>
      </c>
      <c r="S61" s="41">
        <f t="shared" si="16"/>
        <v>733.81621621621616</v>
      </c>
      <c r="T61" s="39">
        <f t="shared" si="17"/>
        <v>543.89423076923083</v>
      </c>
      <c r="U61" s="42">
        <f t="shared" si="18"/>
        <v>725.19230769230774</v>
      </c>
      <c r="V61" s="43">
        <f t="shared" si="19"/>
        <v>528.91948051948043</v>
      </c>
      <c r="W61" s="42">
        <f t="shared" si="20"/>
        <v>705.22597402597398</v>
      </c>
      <c r="X61" s="39">
        <f t="shared" si="21"/>
        <v>522.13846153846157</v>
      </c>
      <c r="Y61" s="42">
        <f t="shared" si="22"/>
        <v>696.18461538461543</v>
      </c>
      <c r="Z61" s="44">
        <f t="shared" si="23"/>
        <v>464.12307692307695</v>
      </c>
    </row>
    <row r="62" spans="1:26" s="2" customFormat="1" x14ac:dyDescent="0.35">
      <c r="A62" s="29">
        <v>56</v>
      </c>
      <c r="B62" s="30">
        <v>694000</v>
      </c>
      <c r="C62" s="38">
        <f t="shared" si="0"/>
        <v>57833.333333333336</v>
      </c>
      <c r="D62" s="39">
        <f t="shared" si="1"/>
        <v>2659.0038314176245</v>
      </c>
      <c r="E62" s="40">
        <f t="shared" si="2"/>
        <v>2628.787878787879</v>
      </c>
      <c r="F62" s="41">
        <f t="shared" si="3"/>
        <v>2418.1184668989549</v>
      </c>
      <c r="G62" s="41">
        <f t="shared" si="4"/>
        <v>2224.3589743589741</v>
      </c>
      <c r="H62" s="41">
        <f t="shared" si="5"/>
        <v>2217.2523961661341</v>
      </c>
      <c r="I62" s="39">
        <f t="shared" si="6"/>
        <v>355.89743589743591</v>
      </c>
      <c r="J62" s="40">
        <f t="shared" si="7"/>
        <v>370.72649572649573</v>
      </c>
      <c r="K62" s="40">
        <f t="shared" si="8"/>
        <v>375.13513513513516</v>
      </c>
      <c r="L62" s="40">
        <f t="shared" si="9"/>
        <v>375.94799566630553</v>
      </c>
      <c r="M62" s="42">
        <f t="shared" si="10"/>
        <v>397.25243274184317</v>
      </c>
      <c r="N62" s="39">
        <f t="shared" si="11"/>
        <v>596.03319977103604</v>
      </c>
      <c r="O62" s="42">
        <f t="shared" si="12"/>
        <v>794.71093302804809</v>
      </c>
      <c r="P62" s="39">
        <f t="shared" si="13"/>
        <v>564.06825568797399</v>
      </c>
      <c r="Q62" s="42">
        <f t="shared" si="14"/>
        <v>752.09100758396528</v>
      </c>
      <c r="R62" s="43">
        <f t="shared" si="15"/>
        <v>562.84864864864869</v>
      </c>
      <c r="S62" s="41">
        <f t="shared" si="16"/>
        <v>750.46486486486492</v>
      </c>
      <c r="T62" s="39">
        <f t="shared" si="17"/>
        <v>556.23397435897436</v>
      </c>
      <c r="U62" s="42">
        <f t="shared" si="18"/>
        <v>741.64529914529919</v>
      </c>
      <c r="V62" s="43">
        <f t="shared" si="19"/>
        <v>540.91948051948043</v>
      </c>
      <c r="W62" s="42">
        <f t="shared" si="20"/>
        <v>721.22597402597398</v>
      </c>
      <c r="X62" s="39">
        <f t="shared" si="21"/>
        <v>533.98461538461538</v>
      </c>
      <c r="Y62" s="42">
        <f t="shared" si="22"/>
        <v>711.97948717948714</v>
      </c>
      <c r="Z62" s="44">
        <f t="shared" si="23"/>
        <v>474.65299145299144</v>
      </c>
    </row>
    <row r="63" spans="1:26" s="2" customFormat="1" x14ac:dyDescent="0.35">
      <c r="A63" s="29">
        <v>57</v>
      </c>
      <c r="B63" s="30">
        <v>707100</v>
      </c>
      <c r="C63" s="38">
        <f t="shared" si="0"/>
        <v>58925</v>
      </c>
      <c r="D63" s="39">
        <f t="shared" si="1"/>
        <v>2709.1954022988507</v>
      </c>
      <c r="E63" s="40">
        <f t="shared" si="2"/>
        <v>2678.409090909091</v>
      </c>
      <c r="F63" s="41">
        <f t="shared" si="3"/>
        <v>2463.7630662020906</v>
      </c>
      <c r="G63" s="41">
        <f t="shared" si="4"/>
        <v>2266.3461538461538</v>
      </c>
      <c r="H63" s="41">
        <f t="shared" si="5"/>
        <v>2259.1054313099044</v>
      </c>
      <c r="I63" s="39">
        <f t="shared" si="6"/>
        <v>362.61538461538464</v>
      </c>
      <c r="J63" s="40">
        <f t="shared" si="7"/>
        <v>377.72435897435895</v>
      </c>
      <c r="K63" s="40">
        <f t="shared" si="8"/>
        <v>382.2162162162162</v>
      </c>
      <c r="L63" s="40">
        <f t="shared" si="9"/>
        <v>383.04442036836406</v>
      </c>
      <c r="M63" s="42">
        <f t="shared" si="10"/>
        <v>404.75100171722954</v>
      </c>
      <c r="N63" s="39">
        <f t="shared" si="11"/>
        <v>607.28105323411569</v>
      </c>
      <c r="O63" s="42">
        <f t="shared" si="12"/>
        <v>809.70807097882084</v>
      </c>
      <c r="P63" s="39">
        <f t="shared" si="13"/>
        <v>574.71289274106175</v>
      </c>
      <c r="Q63" s="42">
        <f t="shared" si="14"/>
        <v>766.28385698808233</v>
      </c>
      <c r="R63" s="43">
        <f t="shared" si="15"/>
        <v>573.47027027027025</v>
      </c>
      <c r="S63" s="41">
        <f t="shared" si="16"/>
        <v>764.627027027027</v>
      </c>
      <c r="T63" s="39">
        <f t="shared" si="17"/>
        <v>566.73076923076928</v>
      </c>
      <c r="U63" s="42">
        <f t="shared" si="18"/>
        <v>755.64102564102564</v>
      </c>
      <c r="V63" s="43">
        <f>($B63+180)/1925*1.5</f>
        <v>551.12727272727273</v>
      </c>
      <c r="W63" s="42">
        <f>($B63+180)/1925*2</f>
        <v>734.83636363636367</v>
      </c>
      <c r="X63" s="39">
        <f t="shared" si="21"/>
        <v>544.06153846153848</v>
      </c>
      <c r="Y63" s="42">
        <f t="shared" si="22"/>
        <v>725.4153846153846</v>
      </c>
      <c r="Z63" s="44">
        <f t="shared" si="23"/>
        <v>483.6102564102564</v>
      </c>
    </row>
    <row r="64" spans="1:26" s="2" customFormat="1" x14ac:dyDescent="0.35">
      <c r="A64" s="29">
        <v>58</v>
      </c>
      <c r="B64" s="30">
        <v>721100</v>
      </c>
      <c r="C64" s="38">
        <f t="shared" si="0"/>
        <v>60091.666666666664</v>
      </c>
      <c r="D64" s="39">
        <f t="shared" si="1"/>
        <v>2762.8352490421457</v>
      </c>
      <c r="E64" s="40">
        <f t="shared" si="2"/>
        <v>2731.439393939394</v>
      </c>
      <c r="F64" s="41">
        <f t="shared" si="3"/>
        <v>2512.5435540069689</v>
      </c>
      <c r="G64" s="41">
        <f t="shared" si="4"/>
        <v>2311.2179487179487</v>
      </c>
      <c r="H64" s="41">
        <f t="shared" si="5"/>
        <v>2303.8338658146963</v>
      </c>
      <c r="I64" s="39">
        <f t="shared" si="6"/>
        <v>369.79487179487177</v>
      </c>
      <c r="J64" s="40">
        <f t="shared" si="7"/>
        <v>385.20299145299145</v>
      </c>
      <c r="K64" s="40">
        <f t="shared" si="8"/>
        <v>389.7837837837838</v>
      </c>
      <c r="L64" s="40">
        <f t="shared" si="9"/>
        <v>390.62838569880824</v>
      </c>
      <c r="M64" s="42">
        <f t="shared" si="10"/>
        <v>412.76473955352031</v>
      </c>
      <c r="N64" s="39">
        <f t="shared" si="11"/>
        <v>619.30165998855182</v>
      </c>
      <c r="O64" s="42">
        <f t="shared" si="12"/>
        <v>825.73554665140239</v>
      </c>
      <c r="P64" s="39">
        <f t="shared" si="13"/>
        <v>586.088840736728</v>
      </c>
      <c r="Q64" s="42">
        <f t="shared" si="14"/>
        <v>781.45178764897071</v>
      </c>
      <c r="R64" s="43">
        <f t="shared" si="15"/>
        <v>584.82162162162172</v>
      </c>
      <c r="S64" s="41">
        <f t="shared" si="16"/>
        <v>779.76216216216221</v>
      </c>
      <c r="T64" s="39">
        <f t="shared" si="17"/>
        <v>577.94871794871801</v>
      </c>
      <c r="U64" s="42">
        <f t="shared" si="18"/>
        <v>770.59829059829065</v>
      </c>
      <c r="V64" s="43">
        <f t="shared" si="19"/>
        <v>562.0363636363636</v>
      </c>
      <c r="W64" s="42">
        <f t="shared" si="20"/>
        <v>749.38181818181818</v>
      </c>
      <c r="X64" s="39">
        <f t="shared" si="21"/>
        <v>554.83076923076919</v>
      </c>
      <c r="Y64" s="42">
        <f t="shared" si="22"/>
        <v>739.77435897435896</v>
      </c>
      <c r="Z64" s="44">
        <f t="shared" si="23"/>
        <v>493.18290598290599</v>
      </c>
    </row>
    <row r="65" spans="1:26" s="2" customFormat="1" x14ac:dyDescent="0.35">
      <c r="A65" s="29">
        <v>59</v>
      </c>
      <c r="B65" s="30">
        <v>735200</v>
      </c>
      <c r="C65" s="38">
        <f t="shared" si="0"/>
        <v>61266.666666666664</v>
      </c>
      <c r="D65" s="39">
        <f t="shared" si="1"/>
        <v>2816.8582375478927</v>
      </c>
      <c r="E65" s="40">
        <f t="shared" si="2"/>
        <v>2784.848484848485</v>
      </c>
      <c r="F65" s="41">
        <f t="shared" si="3"/>
        <v>2561.6724738675957</v>
      </c>
      <c r="G65" s="41">
        <f t="shared" si="4"/>
        <v>2356.4102564102564</v>
      </c>
      <c r="H65" s="41">
        <f t="shared" si="5"/>
        <v>2348.8817891373801</v>
      </c>
      <c r="I65" s="39">
        <f t="shared" si="6"/>
        <v>377.02564102564105</v>
      </c>
      <c r="J65" s="40">
        <f t="shared" si="7"/>
        <v>392.73504273504273</v>
      </c>
      <c r="K65" s="40">
        <f t="shared" si="8"/>
        <v>397.40540540540542</v>
      </c>
      <c r="L65" s="40">
        <f t="shared" si="9"/>
        <v>398.26652221018418</v>
      </c>
      <c r="M65" s="42">
        <f t="shared" si="10"/>
        <v>420.83571837435602</v>
      </c>
      <c r="N65" s="39">
        <f t="shared" si="11"/>
        <v>631.40812821980535</v>
      </c>
      <c r="O65" s="42">
        <f t="shared" si="12"/>
        <v>841.8775042930738</v>
      </c>
      <c r="P65" s="39">
        <f t="shared" si="13"/>
        <v>597.54604550379202</v>
      </c>
      <c r="Q65" s="42">
        <f t="shared" si="14"/>
        <v>796.72806067172269</v>
      </c>
      <c r="R65" s="43">
        <f t="shared" si="15"/>
        <v>596.25405405405411</v>
      </c>
      <c r="S65" s="41">
        <f t="shared" si="16"/>
        <v>795.00540540540544</v>
      </c>
      <c r="T65" s="39">
        <f t="shared" si="17"/>
        <v>589.24679487179492</v>
      </c>
      <c r="U65" s="42">
        <f t="shared" si="18"/>
        <v>785.66239316239319</v>
      </c>
      <c r="V65" s="43">
        <f t="shared" si="19"/>
        <v>573.02337662337663</v>
      </c>
      <c r="W65" s="42">
        <f t="shared" si="20"/>
        <v>764.03116883116888</v>
      </c>
      <c r="X65" s="39">
        <f t="shared" si="21"/>
        <v>565.676923076923</v>
      </c>
      <c r="Y65" s="42">
        <f t="shared" si="22"/>
        <v>754.23589743589741</v>
      </c>
      <c r="Z65" s="44">
        <f t="shared" si="23"/>
        <v>502.82393162393163</v>
      </c>
    </row>
    <row r="66" spans="1:26" s="2" customFormat="1" ht="15" thickBot="1" x14ac:dyDescent="0.4">
      <c r="A66" s="48">
        <v>60</v>
      </c>
      <c r="B66" s="66">
        <v>750200</v>
      </c>
      <c r="C66" s="50">
        <f t="shared" si="0"/>
        <v>62516.666666666664</v>
      </c>
      <c r="D66" s="51">
        <f t="shared" si="1"/>
        <v>2874.329501915709</v>
      </c>
      <c r="E66" s="52">
        <f t="shared" si="2"/>
        <v>2841.6666666666665</v>
      </c>
      <c r="F66" s="53">
        <f t="shared" si="3"/>
        <v>2613.9372822299651</v>
      </c>
      <c r="G66" s="53">
        <f t="shared" si="4"/>
        <v>2404.4871794871797</v>
      </c>
      <c r="H66" s="53">
        <f t="shared" si="5"/>
        <v>2396.8051118210865</v>
      </c>
      <c r="I66" s="51">
        <f t="shared" si="6"/>
        <v>384.71794871794873</v>
      </c>
      <c r="J66" s="52">
        <f t="shared" si="7"/>
        <v>400.74786324786322</v>
      </c>
      <c r="K66" s="52">
        <f t="shared" si="8"/>
        <v>405.51351351351349</v>
      </c>
      <c r="L66" s="52">
        <f t="shared" si="9"/>
        <v>406.39219934994583</v>
      </c>
      <c r="M66" s="54">
        <f t="shared" si="10"/>
        <v>429.42186605609618</v>
      </c>
      <c r="N66" s="51">
        <f t="shared" si="11"/>
        <v>644.28734974241559</v>
      </c>
      <c r="O66" s="54">
        <f t="shared" si="12"/>
        <v>859.04979965655411</v>
      </c>
      <c r="P66" s="51">
        <f t="shared" si="13"/>
        <v>609.73456121343452</v>
      </c>
      <c r="Q66" s="54">
        <f t="shared" si="14"/>
        <v>812.97941495124599</v>
      </c>
      <c r="R66" s="55">
        <f t="shared" si="15"/>
        <v>608.41621621621618</v>
      </c>
      <c r="S66" s="53">
        <f t="shared" si="16"/>
        <v>811.22162162162158</v>
      </c>
      <c r="T66" s="51">
        <f t="shared" si="17"/>
        <v>601.26602564102564</v>
      </c>
      <c r="U66" s="54">
        <f t="shared" si="18"/>
        <v>801.68803418803418</v>
      </c>
      <c r="V66" s="55">
        <f t="shared" si="19"/>
        <v>584.71168831168825</v>
      </c>
      <c r="W66" s="54">
        <f t="shared" si="20"/>
        <v>779.61558441558441</v>
      </c>
      <c r="X66" s="51">
        <f t="shared" si="21"/>
        <v>577.21538461538455</v>
      </c>
      <c r="Y66" s="54">
        <f t="shared" si="22"/>
        <v>769.62051282051277</v>
      </c>
      <c r="Z66" s="56">
        <f t="shared" si="23"/>
        <v>513.08034188034185</v>
      </c>
    </row>
    <row r="67" spans="1:26" s="2" customFormat="1" x14ac:dyDescent="0.35">
      <c r="A67" s="101">
        <v>61</v>
      </c>
      <c r="B67" s="102">
        <v>764900</v>
      </c>
      <c r="C67" s="103">
        <f t="shared" si="0"/>
        <v>63741.666666666664</v>
      </c>
      <c r="D67" s="104">
        <f t="shared" si="1"/>
        <v>2930.6513409961685</v>
      </c>
      <c r="E67" s="105">
        <f t="shared" si="2"/>
        <v>2897.348484848485</v>
      </c>
      <c r="F67" s="106">
        <f t="shared" si="3"/>
        <v>2665.1567944250869</v>
      </c>
      <c r="G67" s="106">
        <f t="shared" si="4"/>
        <v>2451.602564102564</v>
      </c>
      <c r="H67" s="106">
        <f t="shared" si="5"/>
        <v>2443.7699680511182</v>
      </c>
      <c r="I67" s="104">
        <f t="shared" si="6"/>
        <v>392.25641025641028</v>
      </c>
      <c r="J67" s="105">
        <f t="shared" si="7"/>
        <v>408.60042735042737</v>
      </c>
      <c r="K67" s="105">
        <f t="shared" si="8"/>
        <v>413.45945945945948</v>
      </c>
      <c r="L67" s="105">
        <f t="shared" si="9"/>
        <v>414.35536294691224</v>
      </c>
      <c r="M67" s="107">
        <f t="shared" si="10"/>
        <v>437.83629078420148</v>
      </c>
      <c r="N67" s="104">
        <f t="shared" si="11"/>
        <v>656.90898683457351</v>
      </c>
      <c r="O67" s="107">
        <f t="shared" si="12"/>
        <v>875.87864911276472</v>
      </c>
      <c r="P67" s="104">
        <f t="shared" si="13"/>
        <v>621.67930660888408</v>
      </c>
      <c r="Q67" s="107">
        <f t="shared" si="14"/>
        <v>828.90574214517881</v>
      </c>
      <c r="R67" s="108">
        <f t="shared" si="15"/>
        <v>620.33513513513515</v>
      </c>
      <c r="S67" s="106">
        <f t="shared" si="16"/>
        <v>827.11351351351357</v>
      </c>
      <c r="T67" s="104">
        <f t="shared" si="17"/>
        <v>613.04487179487182</v>
      </c>
      <c r="U67" s="107">
        <f t="shared" si="18"/>
        <v>817.39316239316236</v>
      </c>
      <c r="V67" s="108">
        <f t="shared" si="19"/>
        <v>596.16623376623374</v>
      </c>
      <c r="W67" s="107">
        <f t="shared" si="20"/>
        <v>794.88831168831166</v>
      </c>
      <c r="X67" s="104">
        <f t="shared" si="21"/>
        <v>588.52307692307693</v>
      </c>
      <c r="Y67" s="107">
        <f t="shared" si="22"/>
        <v>784.69743589743587</v>
      </c>
      <c r="Z67" s="109">
        <f t="shared" si="23"/>
        <v>523.13162393162395</v>
      </c>
    </row>
    <row r="68" spans="1:26" s="2" customFormat="1" x14ac:dyDescent="0.35">
      <c r="A68" s="110">
        <v>62</v>
      </c>
      <c r="B68" s="78">
        <v>780400</v>
      </c>
      <c r="C68" s="86">
        <f t="shared" si="0"/>
        <v>65033.333333333336</v>
      </c>
      <c r="D68" s="87">
        <f t="shared" si="1"/>
        <v>2990.0383141762454</v>
      </c>
      <c r="E68" s="88">
        <f t="shared" si="2"/>
        <v>2956.060606060606</v>
      </c>
      <c r="F68" s="89">
        <f t="shared" si="3"/>
        <v>2719.1637630662021</v>
      </c>
      <c r="G68" s="89">
        <f t="shared" si="4"/>
        <v>2501.2820512820513</v>
      </c>
      <c r="H68" s="89">
        <f t="shared" si="5"/>
        <v>2493.2907348242811</v>
      </c>
      <c r="I68" s="87">
        <f t="shared" si="6"/>
        <v>400.20512820512823</v>
      </c>
      <c r="J68" s="88">
        <f t="shared" si="7"/>
        <v>416.88034188034186</v>
      </c>
      <c r="K68" s="88">
        <f t="shared" si="8"/>
        <v>421.83783783783781</v>
      </c>
      <c r="L68" s="88">
        <f t="shared" si="9"/>
        <v>422.75189599133262</v>
      </c>
      <c r="M68" s="90">
        <f t="shared" si="10"/>
        <v>446.7086433886663</v>
      </c>
      <c r="N68" s="87">
        <f t="shared" si="11"/>
        <v>670.21751574127074</v>
      </c>
      <c r="O68" s="90">
        <f t="shared" si="12"/>
        <v>893.62335432169436</v>
      </c>
      <c r="P68" s="87">
        <f t="shared" si="13"/>
        <v>634.27410617551459</v>
      </c>
      <c r="Q68" s="90">
        <f t="shared" si="14"/>
        <v>845.69880823401945</v>
      </c>
      <c r="R68" s="91">
        <f t="shared" si="15"/>
        <v>632.90270270270264</v>
      </c>
      <c r="S68" s="89">
        <f t="shared" si="16"/>
        <v>843.87027027027023</v>
      </c>
      <c r="T68" s="87">
        <f t="shared" si="17"/>
        <v>625.46474358974365</v>
      </c>
      <c r="U68" s="90">
        <f t="shared" si="18"/>
        <v>833.95299145299145</v>
      </c>
      <c r="V68" s="91">
        <f t="shared" si="19"/>
        <v>608.24415584415578</v>
      </c>
      <c r="W68" s="90">
        <f t="shared" si="20"/>
        <v>810.99220779220775</v>
      </c>
      <c r="X68" s="87">
        <f t="shared" si="21"/>
        <v>600.44615384615383</v>
      </c>
      <c r="Y68" s="90">
        <f t="shared" si="22"/>
        <v>800.59487179487178</v>
      </c>
      <c r="Z68" s="92">
        <f t="shared" si="23"/>
        <v>533.72991452991448</v>
      </c>
    </row>
    <row r="69" spans="1:26" s="2" customFormat="1" x14ac:dyDescent="0.35">
      <c r="A69" s="110">
        <v>63</v>
      </c>
      <c r="B69" s="78">
        <v>796300</v>
      </c>
      <c r="C69" s="86">
        <f t="shared" si="0"/>
        <v>66358.333333333328</v>
      </c>
      <c r="D69" s="87">
        <f t="shared" si="1"/>
        <v>3050.9578544061301</v>
      </c>
      <c r="E69" s="88">
        <f t="shared" si="2"/>
        <v>3016.287878787879</v>
      </c>
      <c r="F69" s="89">
        <f t="shared" si="3"/>
        <v>2774.5644599303137</v>
      </c>
      <c r="G69" s="89">
        <f t="shared" si="4"/>
        <v>2552.2435897435898</v>
      </c>
      <c r="H69" s="89">
        <f t="shared" si="5"/>
        <v>2544.0894568690096</v>
      </c>
      <c r="I69" s="87">
        <f t="shared" si="6"/>
        <v>408.35897435897436</v>
      </c>
      <c r="J69" s="88">
        <f t="shared" si="7"/>
        <v>425.37393162393164</v>
      </c>
      <c r="K69" s="88">
        <f t="shared" si="8"/>
        <v>430.43243243243245</v>
      </c>
      <c r="L69" s="88">
        <f t="shared" si="9"/>
        <v>431.36511375947998</v>
      </c>
      <c r="M69" s="90">
        <f t="shared" si="10"/>
        <v>455.8099599313108</v>
      </c>
      <c r="N69" s="87">
        <f t="shared" si="11"/>
        <v>683.86949055523746</v>
      </c>
      <c r="O69" s="90">
        <f t="shared" si="12"/>
        <v>911.82598740698336</v>
      </c>
      <c r="P69" s="87">
        <f t="shared" si="13"/>
        <v>647.19393282773558</v>
      </c>
      <c r="Q69" s="90">
        <f t="shared" si="14"/>
        <v>862.92524377031418</v>
      </c>
      <c r="R69" s="91">
        <f t="shared" si="15"/>
        <v>645.79459459459463</v>
      </c>
      <c r="S69" s="89">
        <f t="shared" si="16"/>
        <v>861.0594594594595</v>
      </c>
      <c r="T69" s="87">
        <f t="shared" si="17"/>
        <v>638.20512820512818</v>
      </c>
      <c r="U69" s="90">
        <f t="shared" si="18"/>
        <v>850.9401709401709</v>
      </c>
      <c r="V69" s="91">
        <f t="shared" si="19"/>
        <v>620.63376623376621</v>
      </c>
      <c r="W69" s="90">
        <f t="shared" si="20"/>
        <v>827.51168831168832</v>
      </c>
      <c r="X69" s="87">
        <f t="shared" si="21"/>
        <v>612.67692307692312</v>
      </c>
      <c r="Y69" s="90">
        <f t="shared" si="22"/>
        <v>816.90256410256416</v>
      </c>
      <c r="Z69" s="92">
        <f t="shared" si="23"/>
        <v>544.6017094017094</v>
      </c>
    </row>
    <row r="70" spans="1:26" s="2" customFormat="1" x14ac:dyDescent="0.35">
      <c r="A70" s="110">
        <v>64</v>
      </c>
      <c r="B70" s="78">
        <v>810800</v>
      </c>
      <c r="C70" s="86">
        <f t="shared" si="0"/>
        <v>67566.666666666672</v>
      </c>
      <c r="D70" s="87">
        <f t="shared" si="1"/>
        <v>3106.5134099616857</v>
      </c>
      <c r="E70" s="88">
        <f t="shared" si="2"/>
        <v>3071.212121212121</v>
      </c>
      <c r="F70" s="89">
        <f t="shared" si="3"/>
        <v>2825.0871080139373</v>
      </c>
      <c r="G70" s="89">
        <f t="shared" si="4"/>
        <v>2598.7179487179487</v>
      </c>
      <c r="H70" s="89">
        <f t="shared" si="5"/>
        <v>2590.415335463259</v>
      </c>
      <c r="I70" s="87">
        <f t="shared" si="6"/>
        <v>415.79487179487177</v>
      </c>
      <c r="J70" s="88">
        <f t="shared" si="7"/>
        <v>433.11965811965814</v>
      </c>
      <c r="K70" s="88">
        <f t="shared" si="8"/>
        <v>438.27027027027026</v>
      </c>
      <c r="L70" s="88">
        <f t="shared" si="9"/>
        <v>439.2199349945829</v>
      </c>
      <c r="M70" s="90">
        <f t="shared" si="10"/>
        <v>464.10990269032629</v>
      </c>
      <c r="N70" s="87">
        <f t="shared" si="11"/>
        <v>696.31940469376082</v>
      </c>
      <c r="O70" s="90">
        <f t="shared" si="12"/>
        <v>928.42587292501435</v>
      </c>
      <c r="P70" s="87">
        <f t="shared" si="13"/>
        <v>658.97616468038996</v>
      </c>
      <c r="Q70" s="90">
        <f t="shared" si="14"/>
        <v>878.63488624052002</v>
      </c>
      <c r="R70" s="91">
        <f t="shared" si="15"/>
        <v>657.55135135135129</v>
      </c>
      <c r="S70" s="89">
        <f t="shared" si="16"/>
        <v>876.73513513513512</v>
      </c>
      <c r="T70" s="87">
        <f t="shared" si="17"/>
        <v>649.8237179487179</v>
      </c>
      <c r="U70" s="90">
        <f t="shared" si="18"/>
        <v>866.4316239316239</v>
      </c>
      <c r="V70" s="91">
        <f t="shared" si="19"/>
        <v>631.93246753246751</v>
      </c>
      <c r="W70" s="90">
        <f t="shared" si="20"/>
        <v>842.57662337662339</v>
      </c>
      <c r="X70" s="87">
        <f t="shared" si="21"/>
        <v>623.83076923076919</v>
      </c>
      <c r="Y70" s="90">
        <f t="shared" si="22"/>
        <v>831.77435897435896</v>
      </c>
      <c r="Z70" s="92">
        <f t="shared" si="23"/>
        <v>554.51623931623931</v>
      </c>
    </row>
    <row r="71" spans="1:26" s="2" customFormat="1" x14ac:dyDescent="0.35">
      <c r="A71" s="110">
        <v>65</v>
      </c>
      <c r="B71" s="78">
        <v>827000</v>
      </c>
      <c r="C71" s="86">
        <f t="shared" si="0"/>
        <v>68916.666666666672</v>
      </c>
      <c r="D71" s="87">
        <f t="shared" si="1"/>
        <v>3168.5823754789271</v>
      </c>
      <c r="E71" s="88">
        <f t="shared" si="2"/>
        <v>3132.5757575757575</v>
      </c>
      <c r="F71" s="89">
        <f t="shared" si="3"/>
        <v>2881.533101045296</v>
      </c>
      <c r="G71" s="89">
        <f t="shared" si="4"/>
        <v>2650.6410256410259</v>
      </c>
      <c r="H71" s="89">
        <f t="shared" si="5"/>
        <v>2642.1725239616612</v>
      </c>
      <c r="I71" s="87">
        <f t="shared" si="6"/>
        <v>424.10256410256409</v>
      </c>
      <c r="J71" s="88">
        <f t="shared" si="7"/>
        <v>441.77350427350427</v>
      </c>
      <c r="K71" s="88">
        <f t="shared" si="8"/>
        <v>447.02702702702703</v>
      </c>
      <c r="L71" s="88">
        <f t="shared" si="9"/>
        <v>447.99566630552545</v>
      </c>
      <c r="M71" s="90">
        <f t="shared" si="10"/>
        <v>473.38294218660559</v>
      </c>
      <c r="N71" s="87">
        <f t="shared" si="11"/>
        <v>710.22896393817973</v>
      </c>
      <c r="O71" s="90">
        <f t="shared" si="12"/>
        <v>946.97195191757294</v>
      </c>
      <c r="P71" s="87">
        <f t="shared" si="13"/>
        <v>672.13976164680389</v>
      </c>
      <c r="Q71" s="90">
        <f t="shared" si="14"/>
        <v>896.18634886240523</v>
      </c>
      <c r="R71" s="91">
        <f>($B71+180)/1850*1.5</f>
        <v>670.6864864864865</v>
      </c>
      <c r="S71" s="89">
        <f t="shared" si="16"/>
        <v>894.24864864864867</v>
      </c>
      <c r="T71" s="87">
        <f t="shared" si="17"/>
        <v>662.80448717948718</v>
      </c>
      <c r="U71" s="90">
        <f t="shared" si="18"/>
        <v>883.73931623931628</v>
      </c>
      <c r="V71" s="91">
        <f t="shared" si="19"/>
        <v>644.55584415584417</v>
      </c>
      <c r="W71" s="90">
        <f t="shared" si="20"/>
        <v>859.40779220779223</v>
      </c>
      <c r="X71" s="87">
        <f t="shared" si="21"/>
        <v>636.29230769230776</v>
      </c>
      <c r="Y71" s="90">
        <f t="shared" si="22"/>
        <v>848.3897435897436</v>
      </c>
      <c r="Z71" s="92">
        <f t="shared" si="23"/>
        <v>565.5931623931624</v>
      </c>
    </row>
    <row r="72" spans="1:26" s="2" customFormat="1" x14ac:dyDescent="0.35">
      <c r="A72" s="110">
        <v>66</v>
      </c>
      <c r="B72" s="78">
        <v>843500</v>
      </c>
      <c r="C72" s="86">
        <f t="shared" ref="C72:C86" si="24">B72/12</f>
        <v>70291.666666666672</v>
      </c>
      <c r="D72" s="87">
        <f t="shared" ref="D72:D86" si="25">B72/261</f>
        <v>3231.8007662835248</v>
      </c>
      <c r="E72" s="88">
        <f t="shared" ref="E72:E86" si="26">B72/264</f>
        <v>3195.0757575757575</v>
      </c>
      <c r="F72" s="89">
        <f t="shared" ref="F72:F86" si="27">B72/287</f>
        <v>2939.0243902439024</v>
      </c>
      <c r="G72" s="89">
        <f t="shared" ref="G72:G86" si="28">B72/312</f>
        <v>2703.5256410256411</v>
      </c>
      <c r="H72" s="89">
        <f t="shared" ref="H72:H86" si="29">B72/313</f>
        <v>2694.8881789137381</v>
      </c>
      <c r="I72" s="87">
        <f t="shared" ref="I72:I86" si="30">$B72/1950</f>
        <v>432.56410256410254</v>
      </c>
      <c r="J72" s="88">
        <f t="shared" ref="J72:J86" si="31">$B72/1872</f>
        <v>450.58760683760681</v>
      </c>
      <c r="K72" s="88">
        <f t="shared" ref="K72:K86" si="32">$B72/1850</f>
        <v>455.94594594594594</v>
      </c>
      <c r="L72" s="88">
        <f t="shared" ref="L72:L86" si="33">$B72/1846</f>
        <v>456.93391115926329</v>
      </c>
      <c r="M72" s="90">
        <f t="shared" ref="M72:M86" si="34">$B72/1747</f>
        <v>482.82770463651974</v>
      </c>
      <c r="N72" s="87">
        <f t="shared" ref="N72:N86" si="35">(B72+180)/1747*1.5</f>
        <v>724.39610761305096</v>
      </c>
      <c r="O72" s="90">
        <f t="shared" ref="O72:O86" si="36">(B72+180)/1747*2</f>
        <v>965.86147681740124</v>
      </c>
      <c r="P72" s="87">
        <f t="shared" ref="P72:P86" si="37">(B72+180)/1846*1.5</f>
        <v>685.54712892741054</v>
      </c>
      <c r="Q72" s="90">
        <f t="shared" ref="Q72:Q86" si="38">(B72+180)/1846*2</f>
        <v>914.0628385698808</v>
      </c>
      <c r="R72" s="91">
        <f t="shared" ref="R72:R86" si="39">($B72+180)/1850*1.5</f>
        <v>684.06486486486483</v>
      </c>
      <c r="S72" s="89">
        <f t="shared" ref="S72:S86" si="40">($B72+180)/1850*2</f>
        <v>912.08648648648648</v>
      </c>
      <c r="T72" s="87">
        <f t="shared" ref="T72:T86" si="41">(B72+180)/1872*1.5</f>
        <v>676.02564102564099</v>
      </c>
      <c r="U72" s="90">
        <f t="shared" ref="U72:U86" si="42">(B72+180)/1872*2</f>
        <v>901.36752136752136</v>
      </c>
      <c r="V72" s="91">
        <f t="shared" ref="V72:V86" si="43">($B72+180)/1925*1.5</f>
        <v>657.41298701298706</v>
      </c>
      <c r="W72" s="90">
        <f t="shared" ref="W72:W86" si="44">($B72+180)/1925*2</f>
        <v>876.55064935064934</v>
      </c>
      <c r="X72" s="87">
        <f t="shared" ref="X72:X86" si="45">($B72+180)/1950*1.5</f>
        <v>648.98461538461538</v>
      </c>
      <c r="Y72" s="90">
        <f t="shared" ref="Y72:Y86" si="46">($B72+180)/1950*2</f>
        <v>865.31282051282051</v>
      </c>
      <c r="Z72" s="92">
        <f t="shared" ref="Z72:Z86" si="47">(($B72+180)/1950)/3*4</f>
        <v>576.87521367521367</v>
      </c>
    </row>
    <row r="73" spans="1:26" s="2" customFormat="1" x14ac:dyDescent="0.35">
      <c r="A73" s="110">
        <v>67</v>
      </c>
      <c r="B73" s="78">
        <v>859900</v>
      </c>
      <c r="C73" s="86">
        <f t="shared" si="24"/>
        <v>71658.333333333328</v>
      </c>
      <c r="D73" s="87">
        <f t="shared" si="25"/>
        <v>3294.6360153256705</v>
      </c>
      <c r="E73" s="88">
        <f t="shared" si="26"/>
        <v>3257.1969696969695</v>
      </c>
      <c r="F73" s="89">
        <f t="shared" si="27"/>
        <v>2996.1672473867598</v>
      </c>
      <c r="G73" s="89">
        <f t="shared" si="28"/>
        <v>2756.0897435897436</v>
      </c>
      <c r="H73" s="89">
        <f t="shared" si="29"/>
        <v>2747.2843450479231</v>
      </c>
      <c r="I73" s="87">
        <f t="shared" si="30"/>
        <v>440.97435897435895</v>
      </c>
      <c r="J73" s="88">
        <f t="shared" si="31"/>
        <v>459.34829059829059</v>
      </c>
      <c r="K73" s="88">
        <f t="shared" si="32"/>
        <v>464.81081081081084</v>
      </c>
      <c r="L73" s="88">
        <f t="shared" si="33"/>
        <v>465.81798483206933</v>
      </c>
      <c r="M73" s="90">
        <f t="shared" si="34"/>
        <v>492.21522610188896</v>
      </c>
      <c r="N73" s="87">
        <f t="shared" si="35"/>
        <v>738.47738981110479</v>
      </c>
      <c r="O73" s="90">
        <f t="shared" si="36"/>
        <v>984.63651974813968</v>
      </c>
      <c r="P73" s="87">
        <f t="shared" si="37"/>
        <v>698.87323943661977</v>
      </c>
      <c r="Q73" s="90">
        <f t="shared" si="38"/>
        <v>931.83098591549299</v>
      </c>
      <c r="R73" s="91">
        <f t="shared" si="39"/>
        <v>697.36216216216212</v>
      </c>
      <c r="S73" s="89">
        <f t="shared" si="40"/>
        <v>929.81621621621616</v>
      </c>
      <c r="T73" s="87">
        <f t="shared" si="41"/>
        <v>689.16666666666674</v>
      </c>
      <c r="U73" s="90">
        <f t="shared" si="42"/>
        <v>918.88888888888891</v>
      </c>
      <c r="V73" s="91">
        <f t="shared" si="43"/>
        <v>670.1922077922078</v>
      </c>
      <c r="W73" s="90">
        <f t="shared" si="44"/>
        <v>893.58961038961036</v>
      </c>
      <c r="X73" s="87">
        <f t="shared" si="45"/>
        <v>661.6</v>
      </c>
      <c r="Y73" s="90">
        <f t="shared" si="46"/>
        <v>882.13333333333333</v>
      </c>
      <c r="Z73" s="92">
        <f t="shared" si="47"/>
        <v>588.08888888888885</v>
      </c>
    </row>
    <row r="74" spans="1:26" s="2" customFormat="1" x14ac:dyDescent="0.35">
      <c r="A74" s="110">
        <v>68</v>
      </c>
      <c r="B74" s="78">
        <v>877000</v>
      </c>
      <c r="C74" s="86">
        <f t="shared" si="24"/>
        <v>73083.333333333328</v>
      </c>
      <c r="D74" s="87">
        <f t="shared" si="25"/>
        <v>3360.1532567049808</v>
      </c>
      <c r="E74" s="88">
        <f t="shared" si="26"/>
        <v>3321.969696969697</v>
      </c>
      <c r="F74" s="89">
        <f t="shared" si="27"/>
        <v>3055.7491289198606</v>
      </c>
      <c r="G74" s="89">
        <f t="shared" si="28"/>
        <v>2810.897435897436</v>
      </c>
      <c r="H74" s="89">
        <f t="shared" si="29"/>
        <v>2801.9169329073484</v>
      </c>
      <c r="I74" s="87">
        <f t="shared" si="30"/>
        <v>449.74358974358972</v>
      </c>
      <c r="J74" s="88">
        <f t="shared" si="31"/>
        <v>468.482905982906</v>
      </c>
      <c r="K74" s="88">
        <f t="shared" si="32"/>
        <v>474.05405405405406</v>
      </c>
      <c r="L74" s="88">
        <f t="shared" si="33"/>
        <v>475.08125677139759</v>
      </c>
      <c r="M74" s="90">
        <f t="shared" si="34"/>
        <v>502.00343445907271</v>
      </c>
      <c r="N74" s="87">
        <f t="shared" si="35"/>
        <v>753.15970234688041</v>
      </c>
      <c r="O74" s="90">
        <f t="shared" si="36"/>
        <v>1004.2129364625072</v>
      </c>
      <c r="P74" s="87">
        <f t="shared" si="37"/>
        <v>712.76814734561208</v>
      </c>
      <c r="Q74" s="90">
        <f t="shared" si="38"/>
        <v>950.35752979414951</v>
      </c>
      <c r="R74" s="91">
        <f t="shared" si="39"/>
        <v>711.22702702702702</v>
      </c>
      <c r="S74" s="89">
        <f t="shared" si="40"/>
        <v>948.30270270270273</v>
      </c>
      <c r="T74" s="87">
        <f t="shared" si="41"/>
        <v>702.86858974358972</v>
      </c>
      <c r="U74" s="90">
        <f t="shared" si="42"/>
        <v>937.15811965811963</v>
      </c>
      <c r="V74" s="91">
        <f t="shared" si="43"/>
        <v>683.51688311688304</v>
      </c>
      <c r="W74" s="90">
        <f t="shared" si="44"/>
        <v>911.35584415584412</v>
      </c>
      <c r="X74" s="87">
        <f t="shared" si="45"/>
        <v>674.7538461538461</v>
      </c>
      <c r="Y74" s="90">
        <f t="shared" si="46"/>
        <v>899.67179487179487</v>
      </c>
      <c r="Z74" s="92">
        <f t="shared" si="47"/>
        <v>599.78119658119658</v>
      </c>
    </row>
    <row r="75" spans="1:26" s="2" customFormat="1" x14ac:dyDescent="0.35">
      <c r="A75" s="110">
        <v>69</v>
      </c>
      <c r="B75" s="78">
        <v>894200</v>
      </c>
      <c r="C75" s="86">
        <f t="shared" si="24"/>
        <v>74516.666666666672</v>
      </c>
      <c r="D75" s="87">
        <f t="shared" si="25"/>
        <v>3426.0536398467434</v>
      </c>
      <c r="E75" s="88">
        <f t="shared" si="26"/>
        <v>3387.121212121212</v>
      </c>
      <c r="F75" s="89">
        <f t="shared" si="27"/>
        <v>3115.679442508711</v>
      </c>
      <c r="G75" s="89">
        <f t="shared" si="28"/>
        <v>2866.0256410256411</v>
      </c>
      <c r="H75" s="89">
        <f t="shared" si="29"/>
        <v>2856.8690095846646</v>
      </c>
      <c r="I75" s="87">
        <f t="shared" si="30"/>
        <v>458.56410256410254</v>
      </c>
      <c r="J75" s="88">
        <f t="shared" si="31"/>
        <v>477.67094017094018</v>
      </c>
      <c r="K75" s="88">
        <f t="shared" si="32"/>
        <v>483.35135135135135</v>
      </c>
      <c r="L75" s="88">
        <f t="shared" si="33"/>
        <v>484.39869989165766</v>
      </c>
      <c r="M75" s="90">
        <f t="shared" si="34"/>
        <v>511.84888380080139</v>
      </c>
      <c r="N75" s="87">
        <f t="shared" si="35"/>
        <v>767.92787635947343</v>
      </c>
      <c r="O75" s="90">
        <f t="shared" si="36"/>
        <v>1023.9038351459645</v>
      </c>
      <c r="P75" s="87">
        <f t="shared" si="37"/>
        <v>726.74431202600215</v>
      </c>
      <c r="Q75" s="90">
        <f t="shared" si="38"/>
        <v>968.99241603466953</v>
      </c>
      <c r="R75" s="91">
        <f t="shared" si="39"/>
        <v>725.17297297297296</v>
      </c>
      <c r="S75" s="89">
        <f t="shared" si="40"/>
        <v>966.89729729729731</v>
      </c>
      <c r="T75" s="87">
        <f t="shared" si="41"/>
        <v>716.65064102564099</v>
      </c>
      <c r="U75" s="90">
        <f t="shared" si="42"/>
        <v>955.53418803418799</v>
      </c>
      <c r="V75" s="91">
        <f t="shared" si="43"/>
        <v>696.91948051948043</v>
      </c>
      <c r="W75" s="90">
        <f t="shared" si="44"/>
        <v>929.22597402597398</v>
      </c>
      <c r="X75" s="87">
        <f t="shared" si="45"/>
        <v>687.98461538461538</v>
      </c>
      <c r="Y75" s="90">
        <f t="shared" si="46"/>
        <v>917.31282051282051</v>
      </c>
      <c r="Z75" s="92">
        <f t="shared" si="47"/>
        <v>611.5418803418803</v>
      </c>
    </row>
    <row r="76" spans="1:26" s="2" customFormat="1" ht="15" thickBot="1" x14ac:dyDescent="0.4">
      <c r="A76" s="111">
        <v>70</v>
      </c>
      <c r="B76" s="93">
        <v>911700</v>
      </c>
      <c r="C76" s="94">
        <f t="shared" si="24"/>
        <v>75975</v>
      </c>
      <c r="D76" s="95">
        <f t="shared" si="25"/>
        <v>3493.1034482758619</v>
      </c>
      <c r="E76" s="96">
        <f t="shared" si="26"/>
        <v>3453.409090909091</v>
      </c>
      <c r="F76" s="97">
        <f t="shared" si="27"/>
        <v>3176.6550522648085</v>
      </c>
      <c r="G76" s="97">
        <f t="shared" si="28"/>
        <v>2922.1153846153848</v>
      </c>
      <c r="H76" s="97">
        <f t="shared" si="29"/>
        <v>2912.779552715655</v>
      </c>
      <c r="I76" s="95">
        <f t="shared" si="30"/>
        <v>467.53846153846155</v>
      </c>
      <c r="J76" s="96">
        <f t="shared" si="31"/>
        <v>487.01923076923077</v>
      </c>
      <c r="K76" s="96">
        <f t="shared" si="32"/>
        <v>492.81081081081084</v>
      </c>
      <c r="L76" s="96">
        <f t="shared" si="33"/>
        <v>493.8786565547129</v>
      </c>
      <c r="M76" s="98">
        <f t="shared" si="34"/>
        <v>521.86605609616481</v>
      </c>
      <c r="N76" s="95">
        <f t="shared" si="35"/>
        <v>782.95363480251854</v>
      </c>
      <c r="O76" s="98">
        <f t="shared" si="36"/>
        <v>1043.9381797366914</v>
      </c>
      <c r="P76" s="95">
        <f t="shared" si="37"/>
        <v>740.96424702058505</v>
      </c>
      <c r="Q76" s="98">
        <f t="shared" si="38"/>
        <v>987.95232936078003</v>
      </c>
      <c r="R76" s="99">
        <f t="shared" si="39"/>
        <v>739.36216216216212</v>
      </c>
      <c r="S76" s="97">
        <f t="shared" si="40"/>
        <v>985.81621621621616</v>
      </c>
      <c r="T76" s="95">
        <f t="shared" si="41"/>
        <v>730.67307692307691</v>
      </c>
      <c r="U76" s="98">
        <f t="shared" si="42"/>
        <v>974.23076923076928</v>
      </c>
      <c r="V76" s="99">
        <f t="shared" si="43"/>
        <v>710.55584415584417</v>
      </c>
      <c r="W76" s="98">
        <f t="shared" si="44"/>
        <v>947.40779220779223</v>
      </c>
      <c r="X76" s="95">
        <f t="shared" si="45"/>
        <v>701.44615384615383</v>
      </c>
      <c r="Y76" s="98">
        <f t="shared" si="46"/>
        <v>935.26153846153841</v>
      </c>
      <c r="Z76" s="100">
        <f t="shared" si="47"/>
        <v>623.50769230769231</v>
      </c>
    </row>
    <row r="77" spans="1:26" s="2" customFormat="1" x14ac:dyDescent="0.35">
      <c r="A77" s="57">
        <v>71</v>
      </c>
      <c r="B77" s="58">
        <v>929600</v>
      </c>
      <c r="C77" s="59">
        <f t="shared" si="24"/>
        <v>77466.666666666672</v>
      </c>
      <c r="D77" s="60">
        <f t="shared" si="25"/>
        <v>3561.6858237547895</v>
      </c>
      <c r="E77" s="61">
        <f t="shared" si="26"/>
        <v>3521.212121212121</v>
      </c>
      <c r="F77" s="62">
        <f t="shared" si="27"/>
        <v>3239.0243902439024</v>
      </c>
      <c r="G77" s="62">
        <f t="shared" si="28"/>
        <v>2979.4871794871797</v>
      </c>
      <c r="H77" s="62">
        <f t="shared" si="29"/>
        <v>2969.968051118211</v>
      </c>
      <c r="I77" s="60">
        <f t="shared" si="30"/>
        <v>476.71794871794873</v>
      </c>
      <c r="J77" s="61">
        <f t="shared" si="31"/>
        <v>496.58119658119659</v>
      </c>
      <c r="K77" s="61">
        <f t="shared" si="32"/>
        <v>502.48648648648651</v>
      </c>
      <c r="L77" s="61">
        <f t="shared" si="33"/>
        <v>503.57529794149514</v>
      </c>
      <c r="M77" s="63">
        <f t="shared" si="34"/>
        <v>532.11219232970802</v>
      </c>
      <c r="N77" s="60">
        <f t="shared" si="35"/>
        <v>798.32283915283335</v>
      </c>
      <c r="O77" s="63">
        <f t="shared" si="36"/>
        <v>1064.4304522037778</v>
      </c>
      <c r="P77" s="60">
        <f t="shared" si="37"/>
        <v>755.50920910075843</v>
      </c>
      <c r="Q77" s="63">
        <f t="shared" si="38"/>
        <v>1007.3456121343445</v>
      </c>
      <c r="R77" s="64">
        <f t="shared" si="39"/>
        <v>753.87567567567567</v>
      </c>
      <c r="S77" s="62">
        <f t="shared" si="40"/>
        <v>1005.1675675675675</v>
      </c>
      <c r="T77" s="60">
        <f t="shared" si="41"/>
        <v>745.01602564102564</v>
      </c>
      <c r="U77" s="63">
        <f t="shared" si="42"/>
        <v>993.35470085470081</v>
      </c>
      <c r="V77" s="64">
        <f t="shared" si="43"/>
        <v>724.50389610389607</v>
      </c>
      <c r="W77" s="63">
        <f t="shared" si="44"/>
        <v>966.00519480519483</v>
      </c>
      <c r="X77" s="60">
        <f t="shared" si="45"/>
        <v>715.21538461538455</v>
      </c>
      <c r="Y77" s="63">
        <f t="shared" si="46"/>
        <v>953.62051282051277</v>
      </c>
      <c r="Z77" s="65">
        <f t="shared" si="47"/>
        <v>635.74700854700848</v>
      </c>
    </row>
    <row r="78" spans="1:26" s="2" customFormat="1" x14ac:dyDescent="0.35">
      <c r="A78" s="29">
        <v>72</v>
      </c>
      <c r="B78" s="30">
        <v>947900</v>
      </c>
      <c r="C78" s="38">
        <f t="shared" si="24"/>
        <v>78991.666666666672</v>
      </c>
      <c r="D78" s="39">
        <f t="shared" si="25"/>
        <v>3631.8007662835248</v>
      </c>
      <c r="E78" s="40">
        <f t="shared" si="26"/>
        <v>3590.530303030303</v>
      </c>
      <c r="F78" s="41">
        <f t="shared" si="27"/>
        <v>3302.787456445993</v>
      </c>
      <c r="G78" s="41">
        <f t="shared" si="28"/>
        <v>3038.1410256410259</v>
      </c>
      <c r="H78" s="41">
        <f t="shared" si="29"/>
        <v>3028.4345047923321</v>
      </c>
      <c r="I78" s="39">
        <f t="shared" si="30"/>
        <v>486.10256410256409</v>
      </c>
      <c r="J78" s="40">
        <f t="shared" si="31"/>
        <v>506.35683760683759</v>
      </c>
      <c r="K78" s="40">
        <f t="shared" si="32"/>
        <v>512.37837837837833</v>
      </c>
      <c r="L78" s="40">
        <f t="shared" si="33"/>
        <v>513.4886240520043</v>
      </c>
      <c r="M78" s="42">
        <f t="shared" si="34"/>
        <v>542.58729250143108</v>
      </c>
      <c r="N78" s="39">
        <f t="shared" si="35"/>
        <v>814.03548941041799</v>
      </c>
      <c r="O78" s="42">
        <f t="shared" si="36"/>
        <v>1085.3806525472239</v>
      </c>
      <c r="P78" s="39">
        <f t="shared" si="37"/>
        <v>770.37919826652228</v>
      </c>
      <c r="Q78" s="42">
        <f t="shared" si="38"/>
        <v>1027.172264355363</v>
      </c>
      <c r="R78" s="43">
        <f t="shared" si="39"/>
        <v>768.71351351351359</v>
      </c>
      <c r="S78" s="41">
        <f t="shared" si="40"/>
        <v>1024.9513513513514</v>
      </c>
      <c r="T78" s="39">
        <f t="shared" si="41"/>
        <v>759.67948717948718</v>
      </c>
      <c r="U78" s="42">
        <f t="shared" si="42"/>
        <v>1012.9059829059829</v>
      </c>
      <c r="V78" s="43">
        <f t="shared" si="43"/>
        <v>738.76363636363635</v>
      </c>
      <c r="W78" s="42">
        <f t="shared" si="44"/>
        <v>985.0181818181818</v>
      </c>
      <c r="X78" s="39">
        <f t="shared" si="45"/>
        <v>729.29230769230776</v>
      </c>
      <c r="Y78" s="42">
        <f t="shared" si="46"/>
        <v>972.3897435897436</v>
      </c>
      <c r="Z78" s="44">
        <f t="shared" si="47"/>
        <v>648.25982905982903</v>
      </c>
    </row>
    <row r="79" spans="1:26" s="2" customFormat="1" x14ac:dyDescent="0.35">
      <c r="A79" s="29">
        <v>73</v>
      </c>
      <c r="B79" s="30">
        <v>966800</v>
      </c>
      <c r="C79" s="38">
        <f t="shared" si="24"/>
        <v>80566.666666666672</v>
      </c>
      <c r="D79" s="39">
        <f t="shared" si="25"/>
        <v>3704.2145593869732</v>
      </c>
      <c r="E79" s="40">
        <f t="shared" si="26"/>
        <v>3662.121212121212</v>
      </c>
      <c r="F79" s="41">
        <f t="shared" si="27"/>
        <v>3368.6411149825785</v>
      </c>
      <c r="G79" s="41">
        <f t="shared" si="28"/>
        <v>3098.7179487179487</v>
      </c>
      <c r="H79" s="41">
        <f t="shared" si="29"/>
        <v>3088.817891373802</v>
      </c>
      <c r="I79" s="39">
        <f t="shared" si="30"/>
        <v>495.79487179487177</v>
      </c>
      <c r="J79" s="40">
        <f t="shared" si="31"/>
        <v>516.45299145299145</v>
      </c>
      <c r="K79" s="40">
        <f t="shared" si="32"/>
        <v>522.59459459459458</v>
      </c>
      <c r="L79" s="40">
        <f t="shared" si="33"/>
        <v>523.72697724810405</v>
      </c>
      <c r="M79" s="42">
        <f t="shared" si="34"/>
        <v>553.40583858042362</v>
      </c>
      <c r="N79" s="39">
        <f t="shared" si="35"/>
        <v>830.26330852890669</v>
      </c>
      <c r="O79" s="42">
        <f t="shared" si="36"/>
        <v>1107.017744705209</v>
      </c>
      <c r="P79" s="39">
        <f t="shared" si="37"/>
        <v>785.73672806067179</v>
      </c>
      <c r="Q79" s="42">
        <f t="shared" si="38"/>
        <v>1047.6489707475623</v>
      </c>
      <c r="R79" s="43">
        <f t="shared" si="39"/>
        <v>784.03783783783797</v>
      </c>
      <c r="S79" s="41">
        <f t="shared" si="40"/>
        <v>1045.3837837837839</v>
      </c>
      <c r="T79" s="39">
        <f t="shared" si="41"/>
        <v>774.8237179487179</v>
      </c>
      <c r="U79" s="42">
        <f t="shared" si="42"/>
        <v>1033.0982905982905</v>
      </c>
      <c r="V79" s="43">
        <f t="shared" si="43"/>
        <v>753.4909090909091</v>
      </c>
      <c r="W79" s="42">
        <f t="shared" si="44"/>
        <v>1004.6545454545454</v>
      </c>
      <c r="X79" s="39">
        <f t="shared" si="45"/>
        <v>743.83076923076919</v>
      </c>
      <c r="Y79" s="42">
        <f t="shared" si="46"/>
        <v>991.77435897435896</v>
      </c>
      <c r="Z79" s="44">
        <f t="shared" si="47"/>
        <v>661.18290598290594</v>
      </c>
    </row>
    <row r="80" spans="1:26" s="2" customFormat="1" x14ac:dyDescent="0.35">
      <c r="A80" s="29">
        <v>74</v>
      </c>
      <c r="B80" s="30">
        <v>985800</v>
      </c>
      <c r="C80" s="38">
        <f t="shared" si="24"/>
        <v>82150</v>
      </c>
      <c r="D80" s="39">
        <f t="shared" si="25"/>
        <v>3777.0114942528735</v>
      </c>
      <c r="E80" s="40">
        <f t="shared" si="26"/>
        <v>3734.090909090909</v>
      </c>
      <c r="F80" s="41">
        <f t="shared" si="27"/>
        <v>3434.8432055749131</v>
      </c>
      <c r="G80" s="41">
        <f t="shared" si="28"/>
        <v>3159.6153846153848</v>
      </c>
      <c r="H80" s="41">
        <f t="shared" si="29"/>
        <v>3149.5207667731629</v>
      </c>
      <c r="I80" s="39">
        <f t="shared" si="30"/>
        <v>505.53846153846155</v>
      </c>
      <c r="J80" s="40">
        <f t="shared" si="31"/>
        <v>526.60256410256409</v>
      </c>
      <c r="K80" s="40">
        <f t="shared" si="32"/>
        <v>532.8648648648649</v>
      </c>
      <c r="L80" s="40">
        <f t="shared" si="33"/>
        <v>534.01950162513538</v>
      </c>
      <c r="M80" s="42">
        <f t="shared" si="34"/>
        <v>564.28162564396109</v>
      </c>
      <c r="N80" s="39">
        <f t="shared" si="35"/>
        <v>846.57698912421301</v>
      </c>
      <c r="O80" s="42">
        <f t="shared" si="36"/>
        <v>1128.7693188322839</v>
      </c>
      <c r="P80" s="39">
        <f t="shared" si="37"/>
        <v>801.17551462621896</v>
      </c>
      <c r="Q80" s="42">
        <f t="shared" si="38"/>
        <v>1068.2340195016252</v>
      </c>
      <c r="R80" s="43">
        <f t="shared" si="39"/>
        <v>799.44324324324316</v>
      </c>
      <c r="S80" s="41">
        <f t="shared" si="40"/>
        <v>1065.9243243243243</v>
      </c>
      <c r="T80" s="39">
        <f t="shared" si="41"/>
        <v>790.04807692307691</v>
      </c>
      <c r="U80" s="42">
        <f t="shared" si="42"/>
        <v>1053.3974358974358</v>
      </c>
      <c r="V80" s="43">
        <f t="shared" si="43"/>
        <v>768.29610389610389</v>
      </c>
      <c r="W80" s="42">
        <f t="shared" si="44"/>
        <v>1024.3948051948053</v>
      </c>
      <c r="X80" s="39">
        <f t="shared" si="45"/>
        <v>758.44615384615383</v>
      </c>
      <c r="Y80" s="42">
        <f t="shared" si="46"/>
        <v>1011.2615384615384</v>
      </c>
      <c r="Z80" s="44">
        <f t="shared" si="47"/>
        <v>674.17435897435894</v>
      </c>
    </row>
    <row r="81" spans="1:26" s="2" customFormat="1" x14ac:dyDescent="0.35">
      <c r="A81" s="29">
        <v>75</v>
      </c>
      <c r="B81" s="30">
        <v>1005300</v>
      </c>
      <c r="C81" s="38">
        <f t="shared" si="24"/>
        <v>83775</v>
      </c>
      <c r="D81" s="39">
        <f t="shared" si="25"/>
        <v>3851.7241379310344</v>
      </c>
      <c r="E81" s="40">
        <f t="shared" si="26"/>
        <v>3807.9545454545455</v>
      </c>
      <c r="F81" s="41">
        <f t="shared" si="27"/>
        <v>3502.787456445993</v>
      </c>
      <c r="G81" s="41">
        <f t="shared" si="28"/>
        <v>3222.1153846153848</v>
      </c>
      <c r="H81" s="41">
        <f t="shared" si="29"/>
        <v>3211.8210862619808</v>
      </c>
      <c r="I81" s="39">
        <f t="shared" si="30"/>
        <v>515.53846153846155</v>
      </c>
      <c r="J81" s="40">
        <f t="shared" si="31"/>
        <v>537.01923076923072</v>
      </c>
      <c r="K81" s="40">
        <f t="shared" si="32"/>
        <v>543.40540540540542</v>
      </c>
      <c r="L81" s="40">
        <f t="shared" si="33"/>
        <v>544.58288190682561</v>
      </c>
      <c r="M81" s="42">
        <f t="shared" si="34"/>
        <v>575.44361763022323</v>
      </c>
      <c r="N81" s="39">
        <f t="shared" si="35"/>
        <v>863.31997710360611</v>
      </c>
      <c r="O81" s="42">
        <f t="shared" si="36"/>
        <v>1151.0933028048082</v>
      </c>
      <c r="P81" s="39">
        <f t="shared" si="37"/>
        <v>817.02058504875413</v>
      </c>
      <c r="Q81" s="42">
        <f t="shared" si="38"/>
        <v>1089.3607800650054</v>
      </c>
      <c r="R81" s="43">
        <f t="shared" si="39"/>
        <v>815.254054054054</v>
      </c>
      <c r="S81" s="41">
        <f t="shared" si="40"/>
        <v>1087.0054054054053</v>
      </c>
      <c r="T81" s="39">
        <f t="shared" si="41"/>
        <v>805.67307692307691</v>
      </c>
      <c r="U81" s="42">
        <f t="shared" si="42"/>
        <v>1074.2307692307693</v>
      </c>
      <c r="V81" s="43">
        <f t="shared" si="43"/>
        <v>783.4909090909091</v>
      </c>
      <c r="W81" s="42">
        <f t="shared" si="44"/>
        <v>1044.6545454545455</v>
      </c>
      <c r="X81" s="39">
        <f t="shared" si="45"/>
        <v>773.44615384615395</v>
      </c>
      <c r="Y81" s="42">
        <f t="shared" si="46"/>
        <v>1031.2615384615385</v>
      </c>
      <c r="Z81" s="44">
        <f t="shared" si="47"/>
        <v>687.50769230769231</v>
      </c>
    </row>
    <row r="82" spans="1:26" s="2" customFormat="1" x14ac:dyDescent="0.35">
      <c r="A82" s="29">
        <v>76</v>
      </c>
      <c r="B82" s="30">
        <v>1025400</v>
      </c>
      <c r="C82" s="38">
        <f t="shared" si="24"/>
        <v>85450</v>
      </c>
      <c r="D82" s="39">
        <f t="shared" si="25"/>
        <v>3928.7356321839079</v>
      </c>
      <c r="E82" s="40">
        <f t="shared" si="26"/>
        <v>3884.090909090909</v>
      </c>
      <c r="F82" s="41">
        <f t="shared" si="27"/>
        <v>3572.8222996515678</v>
      </c>
      <c r="G82" s="41">
        <f t="shared" si="28"/>
        <v>3286.5384615384614</v>
      </c>
      <c r="H82" s="41">
        <f t="shared" si="29"/>
        <v>3276.038338658147</v>
      </c>
      <c r="I82" s="39">
        <f t="shared" si="30"/>
        <v>525.84615384615381</v>
      </c>
      <c r="J82" s="40">
        <f t="shared" si="31"/>
        <v>547.75641025641028</v>
      </c>
      <c r="K82" s="40">
        <f t="shared" si="32"/>
        <v>554.27027027027032</v>
      </c>
      <c r="L82" s="40">
        <f t="shared" si="33"/>
        <v>555.4712892741062</v>
      </c>
      <c r="M82" s="42">
        <f t="shared" si="34"/>
        <v>586.94905552375496</v>
      </c>
      <c r="N82" s="39">
        <f t="shared" si="35"/>
        <v>880.57813394390382</v>
      </c>
      <c r="O82" s="42">
        <f t="shared" si="36"/>
        <v>1174.1041785918717</v>
      </c>
      <c r="P82" s="39">
        <f t="shared" si="37"/>
        <v>833.35319609967496</v>
      </c>
      <c r="Q82" s="42">
        <f t="shared" si="38"/>
        <v>1111.1375947995666</v>
      </c>
      <c r="R82" s="43">
        <f t="shared" si="39"/>
        <v>831.55135135135129</v>
      </c>
      <c r="S82" s="41">
        <f t="shared" si="40"/>
        <v>1108.7351351351351</v>
      </c>
      <c r="T82" s="39">
        <f t="shared" si="41"/>
        <v>821.77884615384619</v>
      </c>
      <c r="U82" s="42">
        <f t="shared" si="42"/>
        <v>1095.7051282051282</v>
      </c>
      <c r="V82" s="43">
        <f t="shared" si="43"/>
        <v>799.15324675324678</v>
      </c>
      <c r="W82" s="42">
        <f t="shared" si="44"/>
        <v>1065.5376623376624</v>
      </c>
      <c r="X82" s="39">
        <f t="shared" si="45"/>
        <v>788.90769230769229</v>
      </c>
      <c r="Y82" s="42">
        <f t="shared" si="46"/>
        <v>1051.876923076923</v>
      </c>
      <c r="Z82" s="44">
        <f t="shared" si="47"/>
        <v>701.25128205128203</v>
      </c>
    </row>
    <row r="83" spans="1:26" s="2" customFormat="1" x14ac:dyDescent="0.35">
      <c r="A83" s="29">
        <v>77</v>
      </c>
      <c r="B83" s="30">
        <v>1045400</v>
      </c>
      <c r="C83" s="38">
        <f t="shared" si="24"/>
        <v>87116.666666666672</v>
      </c>
      <c r="D83" s="39">
        <f t="shared" si="25"/>
        <v>4005.3639846743295</v>
      </c>
      <c r="E83" s="40">
        <f t="shared" si="26"/>
        <v>3959.848484848485</v>
      </c>
      <c r="F83" s="41">
        <f t="shared" si="27"/>
        <v>3642.5087108013936</v>
      </c>
      <c r="G83" s="41">
        <f t="shared" si="28"/>
        <v>3350.6410256410259</v>
      </c>
      <c r="H83" s="41">
        <f t="shared" si="29"/>
        <v>3339.9361022364219</v>
      </c>
      <c r="I83" s="39">
        <f t="shared" si="30"/>
        <v>536.10256410256409</v>
      </c>
      <c r="J83" s="40">
        <f t="shared" si="31"/>
        <v>558.4401709401709</v>
      </c>
      <c r="K83" s="40">
        <f t="shared" si="32"/>
        <v>565.08108108108104</v>
      </c>
      <c r="L83" s="40">
        <f t="shared" si="33"/>
        <v>566.30552546045499</v>
      </c>
      <c r="M83" s="42">
        <f t="shared" si="34"/>
        <v>598.39725243274188</v>
      </c>
      <c r="N83" s="39">
        <f t="shared" si="35"/>
        <v>897.75042930738414</v>
      </c>
      <c r="O83" s="42">
        <f t="shared" si="36"/>
        <v>1197.0005724098455</v>
      </c>
      <c r="P83" s="39">
        <f t="shared" si="37"/>
        <v>849.60455037919837</v>
      </c>
      <c r="Q83" s="42">
        <f t="shared" si="38"/>
        <v>1132.8060671722644</v>
      </c>
      <c r="R83" s="43">
        <f t="shared" si="39"/>
        <v>847.76756756756754</v>
      </c>
      <c r="S83" s="41">
        <f t="shared" si="40"/>
        <v>1130.3567567567568</v>
      </c>
      <c r="T83" s="39">
        <f t="shared" si="41"/>
        <v>837.8044871794873</v>
      </c>
      <c r="U83" s="42">
        <f t="shared" si="42"/>
        <v>1117.0726495726497</v>
      </c>
      <c r="V83" s="43">
        <f t="shared" si="43"/>
        <v>814.73766233766241</v>
      </c>
      <c r="W83" s="42">
        <f t="shared" si="44"/>
        <v>1086.3168831168832</v>
      </c>
      <c r="X83" s="39">
        <f t="shared" si="45"/>
        <v>804.29230769230776</v>
      </c>
      <c r="Y83" s="42">
        <f t="shared" si="46"/>
        <v>1072.3897435897436</v>
      </c>
      <c r="Z83" s="44">
        <f t="shared" si="47"/>
        <v>714.92649572649577</v>
      </c>
    </row>
    <row r="84" spans="1:26" s="2" customFormat="1" x14ac:dyDescent="0.35">
      <c r="A84" s="29">
        <v>78</v>
      </c>
      <c r="B84" s="30">
        <v>1066200</v>
      </c>
      <c r="C84" s="38">
        <f t="shared" si="24"/>
        <v>88850</v>
      </c>
      <c r="D84" s="39">
        <f t="shared" si="25"/>
        <v>4085.0574712643679</v>
      </c>
      <c r="E84" s="40">
        <f t="shared" si="26"/>
        <v>4038.6363636363635</v>
      </c>
      <c r="F84" s="41">
        <f t="shared" si="27"/>
        <v>3714.9825783972124</v>
      </c>
      <c r="G84" s="41">
        <f t="shared" si="28"/>
        <v>3417.3076923076924</v>
      </c>
      <c r="H84" s="41">
        <f t="shared" si="29"/>
        <v>3406.3897763578275</v>
      </c>
      <c r="I84" s="39">
        <f t="shared" si="30"/>
        <v>546.76923076923072</v>
      </c>
      <c r="J84" s="40">
        <f t="shared" si="31"/>
        <v>569.5512820512821</v>
      </c>
      <c r="K84" s="40">
        <f t="shared" si="32"/>
        <v>576.32432432432438</v>
      </c>
      <c r="L84" s="40">
        <f t="shared" si="33"/>
        <v>577.57313109425786</v>
      </c>
      <c r="M84" s="42">
        <f t="shared" si="34"/>
        <v>610.30337721808814</v>
      </c>
      <c r="N84" s="39">
        <f t="shared" si="35"/>
        <v>915.60961648540354</v>
      </c>
      <c r="O84" s="42">
        <f t="shared" si="36"/>
        <v>1220.812821980538</v>
      </c>
      <c r="P84" s="39">
        <f t="shared" si="37"/>
        <v>866.50595882990251</v>
      </c>
      <c r="Q84" s="42">
        <f t="shared" si="38"/>
        <v>1155.3412784398699</v>
      </c>
      <c r="R84" s="43">
        <f t="shared" si="39"/>
        <v>864.63243243243244</v>
      </c>
      <c r="S84" s="41">
        <f t="shared" si="40"/>
        <v>1152.8432432432433</v>
      </c>
      <c r="T84" s="39">
        <f t="shared" si="41"/>
        <v>854.47115384615381</v>
      </c>
      <c r="U84" s="42">
        <f t="shared" si="42"/>
        <v>1139.2948717948718</v>
      </c>
      <c r="V84" s="43">
        <f t="shared" si="43"/>
        <v>830.9454545454546</v>
      </c>
      <c r="W84" s="42">
        <f t="shared" si="44"/>
        <v>1107.9272727272728</v>
      </c>
      <c r="X84" s="39">
        <f t="shared" si="45"/>
        <v>820.29230769230765</v>
      </c>
      <c r="Y84" s="42">
        <f t="shared" si="46"/>
        <v>1093.7230769230769</v>
      </c>
      <c r="Z84" s="44">
        <f t="shared" si="47"/>
        <v>729.14871794871794</v>
      </c>
    </row>
    <row r="85" spans="1:26" s="2" customFormat="1" x14ac:dyDescent="0.35">
      <c r="A85" s="29">
        <v>79</v>
      </c>
      <c r="B85" s="47">
        <v>1087400</v>
      </c>
      <c r="C85" s="38">
        <f t="shared" si="24"/>
        <v>90616.666666666672</v>
      </c>
      <c r="D85" s="39">
        <f t="shared" si="25"/>
        <v>4166.2835249042146</v>
      </c>
      <c r="E85" s="40">
        <f t="shared" si="26"/>
        <v>4118.939393939394</v>
      </c>
      <c r="F85" s="41">
        <f t="shared" si="27"/>
        <v>3788.8501742160279</v>
      </c>
      <c r="G85" s="41">
        <f t="shared" si="28"/>
        <v>3485.2564102564102</v>
      </c>
      <c r="H85" s="41">
        <f t="shared" si="29"/>
        <v>3474.1214057507987</v>
      </c>
      <c r="I85" s="39">
        <f t="shared" si="30"/>
        <v>557.64102564102564</v>
      </c>
      <c r="J85" s="40">
        <f t="shared" si="31"/>
        <v>580.87606837606836</v>
      </c>
      <c r="K85" s="40">
        <f t="shared" si="32"/>
        <v>587.78378378378375</v>
      </c>
      <c r="L85" s="40">
        <f t="shared" si="33"/>
        <v>589.0574214517876</v>
      </c>
      <c r="M85" s="42">
        <f t="shared" si="34"/>
        <v>622.43846594161414</v>
      </c>
      <c r="N85" s="39">
        <f t="shared" si="35"/>
        <v>933.81224957069276</v>
      </c>
      <c r="O85" s="42">
        <f t="shared" si="36"/>
        <v>1245.0829994275903</v>
      </c>
      <c r="P85" s="39">
        <f t="shared" si="37"/>
        <v>883.73239436619724</v>
      </c>
      <c r="Q85" s="42">
        <f t="shared" si="38"/>
        <v>1178.3098591549297</v>
      </c>
      <c r="R85" s="43">
        <f t="shared" si="39"/>
        <v>881.82162162162172</v>
      </c>
      <c r="S85" s="41">
        <f t="shared" si="40"/>
        <v>1175.7621621621622</v>
      </c>
      <c r="T85" s="39">
        <f t="shared" si="41"/>
        <v>871.45833333333326</v>
      </c>
      <c r="U85" s="42">
        <f t="shared" si="42"/>
        <v>1161.9444444444443</v>
      </c>
      <c r="V85" s="43">
        <f t="shared" si="43"/>
        <v>847.46493506493505</v>
      </c>
      <c r="W85" s="42">
        <f t="shared" si="44"/>
        <v>1129.9532467532467</v>
      </c>
      <c r="X85" s="39">
        <f t="shared" si="45"/>
        <v>836.6</v>
      </c>
      <c r="Y85" s="42">
        <f t="shared" si="46"/>
        <v>1115.4666666666667</v>
      </c>
      <c r="Z85" s="44">
        <f t="shared" si="47"/>
        <v>743.6444444444445</v>
      </c>
    </row>
    <row r="86" spans="1:26" s="2" customFormat="1" ht="15" thickBot="1" x14ac:dyDescent="0.4">
      <c r="A86" s="48">
        <v>80</v>
      </c>
      <c r="B86" s="49">
        <v>1108800</v>
      </c>
      <c r="C86" s="50">
        <f t="shared" si="24"/>
        <v>92400</v>
      </c>
      <c r="D86" s="51">
        <f t="shared" si="25"/>
        <v>4248.2758620689656</v>
      </c>
      <c r="E86" s="52">
        <f t="shared" si="26"/>
        <v>4200</v>
      </c>
      <c r="F86" s="53">
        <f t="shared" si="27"/>
        <v>3863.4146341463415</v>
      </c>
      <c r="G86" s="53">
        <f t="shared" si="28"/>
        <v>3553.8461538461538</v>
      </c>
      <c r="H86" s="53">
        <f t="shared" si="29"/>
        <v>3542.4920127795526</v>
      </c>
      <c r="I86" s="51">
        <f t="shared" si="30"/>
        <v>568.61538461538464</v>
      </c>
      <c r="J86" s="52">
        <f t="shared" si="31"/>
        <v>592.30769230769226</v>
      </c>
      <c r="K86" s="52">
        <f t="shared" si="32"/>
        <v>599.35135135135135</v>
      </c>
      <c r="L86" s="52">
        <f t="shared" si="33"/>
        <v>600.65005417118095</v>
      </c>
      <c r="M86" s="54">
        <f t="shared" si="34"/>
        <v>634.68803663423012</v>
      </c>
      <c r="N86" s="51">
        <f t="shared" si="35"/>
        <v>952.18660560961644</v>
      </c>
      <c r="O86" s="54">
        <f t="shared" si="36"/>
        <v>1269.582140812822</v>
      </c>
      <c r="P86" s="51">
        <f t="shared" si="37"/>
        <v>901.12134344528704</v>
      </c>
      <c r="Q86" s="54">
        <f t="shared" si="38"/>
        <v>1201.4951245937161</v>
      </c>
      <c r="R86" s="55">
        <f t="shared" si="39"/>
        <v>899.17297297297296</v>
      </c>
      <c r="S86" s="53">
        <f t="shared" si="40"/>
        <v>1198.8972972972972</v>
      </c>
      <c r="T86" s="51">
        <f t="shared" si="41"/>
        <v>888.60576923076928</v>
      </c>
      <c r="U86" s="54">
        <f t="shared" si="42"/>
        <v>1184.8076923076924</v>
      </c>
      <c r="V86" s="55">
        <f t="shared" si="43"/>
        <v>864.14025974025981</v>
      </c>
      <c r="W86" s="54">
        <f t="shared" si="44"/>
        <v>1152.1870129870131</v>
      </c>
      <c r="X86" s="51">
        <f t="shared" si="45"/>
        <v>853.06153846153848</v>
      </c>
      <c r="Y86" s="54">
        <f t="shared" si="46"/>
        <v>1137.4153846153847</v>
      </c>
      <c r="Z86" s="56">
        <f t="shared" si="47"/>
        <v>758.27692307692314</v>
      </c>
    </row>
    <row r="87" spans="1:26" s="2" customFormat="1" x14ac:dyDescent="0.35"/>
    <row r="88" spans="1:26" s="2" customFormat="1" x14ac:dyDescent="0.35"/>
  </sheetData>
  <mergeCells count="9">
    <mergeCell ref="D4:H4"/>
    <mergeCell ref="I4:M4"/>
    <mergeCell ref="N4:Y4"/>
    <mergeCell ref="D5:H5"/>
    <mergeCell ref="N5:O5"/>
    <mergeCell ref="P5:Q5"/>
    <mergeCell ref="R5:S5"/>
    <mergeCell ref="T5:U5"/>
    <mergeCell ref="V5:W5"/>
  </mergeCells>
  <printOptions gridLines="1"/>
  <pageMargins left="0.27" right="0.21" top="0.57999999999999996" bottom="0.47" header="0.31496062992125984" footer="0.31496062992125984"/>
  <pageSetup paperSize="9" scale="64" fitToHeight="2" orientation="landscape" r:id="rId1"/>
  <headerFooter>
    <oddFooter>&amp;L&amp;F</oddFooter>
  </headerFooter>
  <rowBreaks count="1" manualBreakCount="1">
    <brk id="46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view="pageBreakPreview" zoomScale="60" zoomScaleNormal="100" workbookViewId="0">
      <pane ySplit="6" topLeftCell="A49" activePane="bottomLeft" state="frozen"/>
      <selection pane="bottomLeft" activeCell="D4" sqref="D4:H4"/>
    </sheetView>
  </sheetViews>
  <sheetFormatPr baseColWidth="10" defaultColWidth="9.1796875" defaultRowHeight="14.5" x14ac:dyDescent="0.35"/>
  <cols>
    <col min="1" max="1" width="3.26953125" customWidth="1"/>
    <col min="2" max="2" width="10.453125" customWidth="1"/>
    <col min="3" max="3" width="10.26953125" bestFit="1" customWidth="1"/>
    <col min="4" max="5" width="9.26953125" bestFit="1" customWidth="1"/>
    <col min="6" max="7" width="9.26953125" customWidth="1"/>
    <col min="8" max="8" width="9.26953125" bestFit="1" customWidth="1"/>
    <col min="9" max="14" width="7.7265625" bestFit="1" customWidth="1"/>
    <col min="15" max="15" width="9.26953125" bestFit="1" customWidth="1"/>
    <col min="16" max="16" width="7.7265625" bestFit="1" customWidth="1"/>
    <col min="17" max="17" width="9.26953125" bestFit="1" customWidth="1"/>
    <col min="18" max="18" width="7.7265625" bestFit="1" customWidth="1"/>
    <col min="19" max="19" width="9.26953125" bestFit="1" customWidth="1"/>
    <col min="20" max="20" width="7.7265625" bestFit="1" customWidth="1"/>
    <col min="21" max="21" width="9.26953125" bestFit="1" customWidth="1"/>
    <col min="22" max="22" width="7.7265625" bestFit="1" customWidth="1"/>
    <col min="23" max="23" width="9.26953125" bestFit="1" customWidth="1"/>
    <col min="24" max="24" width="7.7265625" bestFit="1" customWidth="1"/>
    <col min="25" max="25" width="9.26953125" bestFit="1" customWidth="1"/>
    <col min="26" max="26" width="7.7265625" bestFit="1" customWidth="1"/>
    <col min="257" max="257" width="3.26953125" customWidth="1"/>
    <col min="258" max="258" width="10.453125" customWidth="1"/>
    <col min="259" max="259" width="10.26953125" bestFit="1" customWidth="1"/>
    <col min="260" max="261" width="9.26953125" bestFit="1" customWidth="1"/>
    <col min="262" max="263" width="9.26953125" customWidth="1"/>
    <col min="264" max="264" width="9.26953125" bestFit="1" customWidth="1"/>
    <col min="265" max="270" width="7.7265625" bestFit="1" customWidth="1"/>
    <col min="271" max="271" width="9.26953125" bestFit="1" customWidth="1"/>
    <col min="272" max="272" width="7.7265625" bestFit="1" customWidth="1"/>
    <col min="273" max="273" width="9.26953125" bestFit="1" customWidth="1"/>
    <col min="274" max="274" width="7.7265625" bestFit="1" customWidth="1"/>
    <col min="275" max="275" width="9.26953125" bestFit="1" customWidth="1"/>
    <col min="276" max="276" width="7.7265625" bestFit="1" customWidth="1"/>
    <col min="277" max="277" width="9.26953125" bestFit="1" customWidth="1"/>
    <col min="278" max="278" width="7.7265625" bestFit="1" customWidth="1"/>
    <col min="279" max="279" width="9.26953125" bestFit="1" customWidth="1"/>
    <col min="280" max="280" width="7.7265625" bestFit="1" customWidth="1"/>
    <col min="281" max="281" width="9.26953125" bestFit="1" customWidth="1"/>
    <col min="282" max="282" width="7.7265625" bestFit="1" customWidth="1"/>
    <col min="513" max="513" width="3.26953125" customWidth="1"/>
    <col min="514" max="514" width="10.453125" customWidth="1"/>
    <col min="515" max="515" width="10.26953125" bestFit="1" customWidth="1"/>
    <col min="516" max="517" width="9.26953125" bestFit="1" customWidth="1"/>
    <col min="518" max="519" width="9.26953125" customWidth="1"/>
    <col min="520" max="520" width="9.26953125" bestFit="1" customWidth="1"/>
    <col min="521" max="526" width="7.7265625" bestFit="1" customWidth="1"/>
    <col min="527" max="527" width="9.26953125" bestFit="1" customWidth="1"/>
    <col min="528" max="528" width="7.7265625" bestFit="1" customWidth="1"/>
    <col min="529" max="529" width="9.26953125" bestFit="1" customWidth="1"/>
    <col min="530" max="530" width="7.7265625" bestFit="1" customWidth="1"/>
    <col min="531" max="531" width="9.26953125" bestFit="1" customWidth="1"/>
    <col min="532" max="532" width="7.7265625" bestFit="1" customWidth="1"/>
    <col min="533" max="533" width="9.26953125" bestFit="1" customWidth="1"/>
    <col min="534" max="534" width="7.7265625" bestFit="1" customWidth="1"/>
    <col min="535" max="535" width="9.26953125" bestFit="1" customWidth="1"/>
    <col min="536" max="536" width="7.7265625" bestFit="1" customWidth="1"/>
    <col min="537" max="537" width="9.26953125" bestFit="1" customWidth="1"/>
    <col min="538" max="538" width="7.7265625" bestFit="1" customWidth="1"/>
    <col min="769" max="769" width="3.26953125" customWidth="1"/>
    <col min="770" max="770" width="10.453125" customWidth="1"/>
    <col min="771" max="771" width="10.26953125" bestFit="1" customWidth="1"/>
    <col min="772" max="773" width="9.26953125" bestFit="1" customWidth="1"/>
    <col min="774" max="775" width="9.26953125" customWidth="1"/>
    <col min="776" max="776" width="9.26953125" bestFit="1" customWidth="1"/>
    <col min="777" max="782" width="7.7265625" bestFit="1" customWidth="1"/>
    <col min="783" max="783" width="9.26953125" bestFit="1" customWidth="1"/>
    <col min="784" max="784" width="7.7265625" bestFit="1" customWidth="1"/>
    <col min="785" max="785" width="9.26953125" bestFit="1" customWidth="1"/>
    <col min="786" max="786" width="7.7265625" bestFit="1" customWidth="1"/>
    <col min="787" max="787" width="9.26953125" bestFit="1" customWidth="1"/>
    <col min="788" max="788" width="7.7265625" bestFit="1" customWidth="1"/>
    <col min="789" max="789" width="9.26953125" bestFit="1" customWidth="1"/>
    <col min="790" max="790" width="7.7265625" bestFit="1" customWidth="1"/>
    <col min="791" max="791" width="9.26953125" bestFit="1" customWidth="1"/>
    <col min="792" max="792" width="7.7265625" bestFit="1" customWidth="1"/>
    <col min="793" max="793" width="9.26953125" bestFit="1" customWidth="1"/>
    <col min="794" max="794" width="7.7265625" bestFit="1" customWidth="1"/>
    <col min="1025" max="1025" width="3.26953125" customWidth="1"/>
    <col min="1026" max="1026" width="10.453125" customWidth="1"/>
    <col min="1027" max="1027" width="10.26953125" bestFit="1" customWidth="1"/>
    <col min="1028" max="1029" width="9.26953125" bestFit="1" customWidth="1"/>
    <col min="1030" max="1031" width="9.26953125" customWidth="1"/>
    <col min="1032" max="1032" width="9.26953125" bestFit="1" customWidth="1"/>
    <col min="1033" max="1038" width="7.7265625" bestFit="1" customWidth="1"/>
    <col min="1039" max="1039" width="9.26953125" bestFit="1" customWidth="1"/>
    <col min="1040" max="1040" width="7.7265625" bestFit="1" customWidth="1"/>
    <col min="1041" max="1041" width="9.26953125" bestFit="1" customWidth="1"/>
    <col min="1042" max="1042" width="7.7265625" bestFit="1" customWidth="1"/>
    <col min="1043" max="1043" width="9.26953125" bestFit="1" customWidth="1"/>
    <col min="1044" max="1044" width="7.7265625" bestFit="1" customWidth="1"/>
    <col min="1045" max="1045" width="9.26953125" bestFit="1" customWidth="1"/>
    <col min="1046" max="1046" width="7.7265625" bestFit="1" customWidth="1"/>
    <col min="1047" max="1047" width="9.26953125" bestFit="1" customWidth="1"/>
    <col min="1048" max="1048" width="7.7265625" bestFit="1" customWidth="1"/>
    <col min="1049" max="1049" width="9.26953125" bestFit="1" customWidth="1"/>
    <col min="1050" max="1050" width="7.7265625" bestFit="1" customWidth="1"/>
    <col min="1281" max="1281" width="3.26953125" customWidth="1"/>
    <col min="1282" max="1282" width="10.453125" customWidth="1"/>
    <col min="1283" max="1283" width="10.26953125" bestFit="1" customWidth="1"/>
    <col min="1284" max="1285" width="9.26953125" bestFit="1" customWidth="1"/>
    <col min="1286" max="1287" width="9.26953125" customWidth="1"/>
    <col min="1288" max="1288" width="9.26953125" bestFit="1" customWidth="1"/>
    <col min="1289" max="1294" width="7.7265625" bestFit="1" customWidth="1"/>
    <col min="1295" max="1295" width="9.26953125" bestFit="1" customWidth="1"/>
    <col min="1296" max="1296" width="7.7265625" bestFit="1" customWidth="1"/>
    <col min="1297" max="1297" width="9.26953125" bestFit="1" customWidth="1"/>
    <col min="1298" max="1298" width="7.7265625" bestFit="1" customWidth="1"/>
    <col min="1299" max="1299" width="9.26953125" bestFit="1" customWidth="1"/>
    <col min="1300" max="1300" width="7.7265625" bestFit="1" customWidth="1"/>
    <col min="1301" max="1301" width="9.26953125" bestFit="1" customWidth="1"/>
    <col min="1302" max="1302" width="7.7265625" bestFit="1" customWidth="1"/>
    <col min="1303" max="1303" width="9.26953125" bestFit="1" customWidth="1"/>
    <col min="1304" max="1304" width="7.7265625" bestFit="1" customWidth="1"/>
    <col min="1305" max="1305" width="9.26953125" bestFit="1" customWidth="1"/>
    <col min="1306" max="1306" width="7.7265625" bestFit="1" customWidth="1"/>
    <col min="1537" max="1537" width="3.26953125" customWidth="1"/>
    <col min="1538" max="1538" width="10.453125" customWidth="1"/>
    <col min="1539" max="1539" width="10.26953125" bestFit="1" customWidth="1"/>
    <col min="1540" max="1541" width="9.26953125" bestFit="1" customWidth="1"/>
    <col min="1542" max="1543" width="9.26953125" customWidth="1"/>
    <col min="1544" max="1544" width="9.26953125" bestFit="1" customWidth="1"/>
    <col min="1545" max="1550" width="7.7265625" bestFit="1" customWidth="1"/>
    <col min="1551" max="1551" width="9.26953125" bestFit="1" customWidth="1"/>
    <col min="1552" max="1552" width="7.7265625" bestFit="1" customWidth="1"/>
    <col min="1553" max="1553" width="9.26953125" bestFit="1" customWidth="1"/>
    <col min="1554" max="1554" width="7.7265625" bestFit="1" customWidth="1"/>
    <col min="1555" max="1555" width="9.26953125" bestFit="1" customWidth="1"/>
    <col min="1556" max="1556" width="7.7265625" bestFit="1" customWidth="1"/>
    <col min="1557" max="1557" width="9.26953125" bestFit="1" customWidth="1"/>
    <col min="1558" max="1558" width="7.7265625" bestFit="1" customWidth="1"/>
    <col min="1559" max="1559" width="9.26953125" bestFit="1" customWidth="1"/>
    <col min="1560" max="1560" width="7.7265625" bestFit="1" customWidth="1"/>
    <col min="1561" max="1561" width="9.26953125" bestFit="1" customWidth="1"/>
    <col min="1562" max="1562" width="7.7265625" bestFit="1" customWidth="1"/>
    <col min="1793" max="1793" width="3.26953125" customWidth="1"/>
    <col min="1794" max="1794" width="10.453125" customWidth="1"/>
    <col min="1795" max="1795" width="10.26953125" bestFit="1" customWidth="1"/>
    <col min="1796" max="1797" width="9.26953125" bestFit="1" customWidth="1"/>
    <col min="1798" max="1799" width="9.26953125" customWidth="1"/>
    <col min="1800" max="1800" width="9.26953125" bestFit="1" customWidth="1"/>
    <col min="1801" max="1806" width="7.7265625" bestFit="1" customWidth="1"/>
    <col min="1807" max="1807" width="9.26953125" bestFit="1" customWidth="1"/>
    <col min="1808" max="1808" width="7.7265625" bestFit="1" customWidth="1"/>
    <col min="1809" max="1809" width="9.26953125" bestFit="1" customWidth="1"/>
    <col min="1810" max="1810" width="7.7265625" bestFit="1" customWidth="1"/>
    <col min="1811" max="1811" width="9.26953125" bestFit="1" customWidth="1"/>
    <col min="1812" max="1812" width="7.7265625" bestFit="1" customWidth="1"/>
    <col min="1813" max="1813" width="9.26953125" bestFit="1" customWidth="1"/>
    <col min="1814" max="1814" width="7.7265625" bestFit="1" customWidth="1"/>
    <col min="1815" max="1815" width="9.26953125" bestFit="1" customWidth="1"/>
    <col min="1816" max="1816" width="7.7265625" bestFit="1" customWidth="1"/>
    <col min="1817" max="1817" width="9.26953125" bestFit="1" customWidth="1"/>
    <col min="1818" max="1818" width="7.7265625" bestFit="1" customWidth="1"/>
    <col min="2049" max="2049" width="3.26953125" customWidth="1"/>
    <col min="2050" max="2050" width="10.453125" customWidth="1"/>
    <col min="2051" max="2051" width="10.26953125" bestFit="1" customWidth="1"/>
    <col min="2052" max="2053" width="9.26953125" bestFit="1" customWidth="1"/>
    <col min="2054" max="2055" width="9.26953125" customWidth="1"/>
    <col min="2056" max="2056" width="9.26953125" bestFit="1" customWidth="1"/>
    <col min="2057" max="2062" width="7.7265625" bestFit="1" customWidth="1"/>
    <col min="2063" max="2063" width="9.26953125" bestFit="1" customWidth="1"/>
    <col min="2064" max="2064" width="7.7265625" bestFit="1" customWidth="1"/>
    <col min="2065" max="2065" width="9.26953125" bestFit="1" customWidth="1"/>
    <col min="2066" max="2066" width="7.7265625" bestFit="1" customWidth="1"/>
    <col min="2067" max="2067" width="9.26953125" bestFit="1" customWidth="1"/>
    <col min="2068" max="2068" width="7.7265625" bestFit="1" customWidth="1"/>
    <col min="2069" max="2069" width="9.26953125" bestFit="1" customWidth="1"/>
    <col min="2070" max="2070" width="7.7265625" bestFit="1" customWidth="1"/>
    <col min="2071" max="2071" width="9.26953125" bestFit="1" customWidth="1"/>
    <col min="2072" max="2072" width="7.7265625" bestFit="1" customWidth="1"/>
    <col min="2073" max="2073" width="9.26953125" bestFit="1" customWidth="1"/>
    <col min="2074" max="2074" width="7.7265625" bestFit="1" customWidth="1"/>
    <col min="2305" max="2305" width="3.26953125" customWidth="1"/>
    <col min="2306" max="2306" width="10.453125" customWidth="1"/>
    <col min="2307" max="2307" width="10.26953125" bestFit="1" customWidth="1"/>
    <col min="2308" max="2309" width="9.26953125" bestFit="1" customWidth="1"/>
    <col min="2310" max="2311" width="9.26953125" customWidth="1"/>
    <col min="2312" max="2312" width="9.26953125" bestFit="1" customWidth="1"/>
    <col min="2313" max="2318" width="7.7265625" bestFit="1" customWidth="1"/>
    <col min="2319" max="2319" width="9.26953125" bestFit="1" customWidth="1"/>
    <col min="2320" max="2320" width="7.7265625" bestFit="1" customWidth="1"/>
    <col min="2321" max="2321" width="9.26953125" bestFit="1" customWidth="1"/>
    <col min="2322" max="2322" width="7.7265625" bestFit="1" customWidth="1"/>
    <col min="2323" max="2323" width="9.26953125" bestFit="1" customWidth="1"/>
    <col min="2324" max="2324" width="7.7265625" bestFit="1" customWidth="1"/>
    <col min="2325" max="2325" width="9.26953125" bestFit="1" customWidth="1"/>
    <col min="2326" max="2326" width="7.7265625" bestFit="1" customWidth="1"/>
    <col min="2327" max="2327" width="9.26953125" bestFit="1" customWidth="1"/>
    <col min="2328" max="2328" width="7.7265625" bestFit="1" customWidth="1"/>
    <col min="2329" max="2329" width="9.26953125" bestFit="1" customWidth="1"/>
    <col min="2330" max="2330" width="7.7265625" bestFit="1" customWidth="1"/>
    <col min="2561" max="2561" width="3.26953125" customWidth="1"/>
    <col min="2562" max="2562" width="10.453125" customWidth="1"/>
    <col min="2563" max="2563" width="10.26953125" bestFit="1" customWidth="1"/>
    <col min="2564" max="2565" width="9.26953125" bestFit="1" customWidth="1"/>
    <col min="2566" max="2567" width="9.26953125" customWidth="1"/>
    <col min="2568" max="2568" width="9.26953125" bestFit="1" customWidth="1"/>
    <col min="2569" max="2574" width="7.7265625" bestFit="1" customWidth="1"/>
    <col min="2575" max="2575" width="9.26953125" bestFit="1" customWidth="1"/>
    <col min="2576" max="2576" width="7.7265625" bestFit="1" customWidth="1"/>
    <col min="2577" max="2577" width="9.26953125" bestFit="1" customWidth="1"/>
    <col min="2578" max="2578" width="7.7265625" bestFit="1" customWidth="1"/>
    <col min="2579" max="2579" width="9.26953125" bestFit="1" customWidth="1"/>
    <col min="2580" max="2580" width="7.7265625" bestFit="1" customWidth="1"/>
    <col min="2581" max="2581" width="9.26953125" bestFit="1" customWidth="1"/>
    <col min="2582" max="2582" width="7.7265625" bestFit="1" customWidth="1"/>
    <col min="2583" max="2583" width="9.26953125" bestFit="1" customWidth="1"/>
    <col min="2584" max="2584" width="7.7265625" bestFit="1" customWidth="1"/>
    <col min="2585" max="2585" width="9.26953125" bestFit="1" customWidth="1"/>
    <col min="2586" max="2586" width="7.7265625" bestFit="1" customWidth="1"/>
    <col min="2817" max="2817" width="3.26953125" customWidth="1"/>
    <col min="2818" max="2818" width="10.453125" customWidth="1"/>
    <col min="2819" max="2819" width="10.26953125" bestFit="1" customWidth="1"/>
    <col min="2820" max="2821" width="9.26953125" bestFit="1" customWidth="1"/>
    <col min="2822" max="2823" width="9.26953125" customWidth="1"/>
    <col min="2824" max="2824" width="9.26953125" bestFit="1" customWidth="1"/>
    <col min="2825" max="2830" width="7.7265625" bestFit="1" customWidth="1"/>
    <col min="2831" max="2831" width="9.26953125" bestFit="1" customWidth="1"/>
    <col min="2832" max="2832" width="7.7265625" bestFit="1" customWidth="1"/>
    <col min="2833" max="2833" width="9.26953125" bestFit="1" customWidth="1"/>
    <col min="2834" max="2834" width="7.7265625" bestFit="1" customWidth="1"/>
    <col min="2835" max="2835" width="9.26953125" bestFit="1" customWidth="1"/>
    <col min="2836" max="2836" width="7.7265625" bestFit="1" customWidth="1"/>
    <col min="2837" max="2837" width="9.26953125" bestFit="1" customWidth="1"/>
    <col min="2838" max="2838" width="7.7265625" bestFit="1" customWidth="1"/>
    <col min="2839" max="2839" width="9.26953125" bestFit="1" customWidth="1"/>
    <col min="2840" max="2840" width="7.7265625" bestFit="1" customWidth="1"/>
    <col min="2841" max="2841" width="9.26953125" bestFit="1" customWidth="1"/>
    <col min="2842" max="2842" width="7.7265625" bestFit="1" customWidth="1"/>
    <col min="3073" max="3073" width="3.26953125" customWidth="1"/>
    <col min="3074" max="3074" width="10.453125" customWidth="1"/>
    <col min="3075" max="3075" width="10.26953125" bestFit="1" customWidth="1"/>
    <col min="3076" max="3077" width="9.26953125" bestFit="1" customWidth="1"/>
    <col min="3078" max="3079" width="9.26953125" customWidth="1"/>
    <col min="3080" max="3080" width="9.26953125" bestFit="1" customWidth="1"/>
    <col min="3081" max="3086" width="7.7265625" bestFit="1" customWidth="1"/>
    <col min="3087" max="3087" width="9.26953125" bestFit="1" customWidth="1"/>
    <col min="3088" max="3088" width="7.7265625" bestFit="1" customWidth="1"/>
    <col min="3089" max="3089" width="9.26953125" bestFit="1" customWidth="1"/>
    <col min="3090" max="3090" width="7.7265625" bestFit="1" customWidth="1"/>
    <col min="3091" max="3091" width="9.26953125" bestFit="1" customWidth="1"/>
    <col min="3092" max="3092" width="7.7265625" bestFit="1" customWidth="1"/>
    <col min="3093" max="3093" width="9.26953125" bestFit="1" customWidth="1"/>
    <col min="3094" max="3094" width="7.7265625" bestFit="1" customWidth="1"/>
    <col min="3095" max="3095" width="9.26953125" bestFit="1" customWidth="1"/>
    <col min="3096" max="3096" width="7.7265625" bestFit="1" customWidth="1"/>
    <col min="3097" max="3097" width="9.26953125" bestFit="1" customWidth="1"/>
    <col min="3098" max="3098" width="7.7265625" bestFit="1" customWidth="1"/>
    <col min="3329" max="3329" width="3.26953125" customWidth="1"/>
    <col min="3330" max="3330" width="10.453125" customWidth="1"/>
    <col min="3331" max="3331" width="10.26953125" bestFit="1" customWidth="1"/>
    <col min="3332" max="3333" width="9.26953125" bestFit="1" customWidth="1"/>
    <col min="3334" max="3335" width="9.26953125" customWidth="1"/>
    <col min="3336" max="3336" width="9.26953125" bestFit="1" customWidth="1"/>
    <col min="3337" max="3342" width="7.7265625" bestFit="1" customWidth="1"/>
    <col min="3343" max="3343" width="9.26953125" bestFit="1" customWidth="1"/>
    <col min="3344" max="3344" width="7.7265625" bestFit="1" customWidth="1"/>
    <col min="3345" max="3345" width="9.26953125" bestFit="1" customWidth="1"/>
    <col min="3346" max="3346" width="7.7265625" bestFit="1" customWidth="1"/>
    <col min="3347" max="3347" width="9.26953125" bestFit="1" customWidth="1"/>
    <col min="3348" max="3348" width="7.7265625" bestFit="1" customWidth="1"/>
    <col min="3349" max="3349" width="9.26953125" bestFit="1" customWidth="1"/>
    <col min="3350" max="3350" width="7.7265625" bestFit="1" customWidth="1"/>
    <col min="3351" max="3351" width="9.26953125" bestFit="1" customWidth="1"/>
    <col min="3352" max="3352" width="7.7265625" bestFit="1" customWidth="1"/>
    <col min="3353" max="3353" width="9.26953125" bestFit="1" customWidth="1"/>
    <col min="3354" max="3354" width="7.7265625" bestFit="1" customWidth="1"/>
    <col min="3585" max="3585" width="3.26953125" customWidth="1"/>
    <col min="3586" max="3586" width="10.453125" customWidth="1"/>
    <col min="3587" max="3587" width="10.26953125" bestFit="1" customWidth="1"/>
    <col min="3588" max="3589" width="9.26953125" bestFit="1" customWidth="1"/>
    <col min="3590" max="3591" width="9.26953125" customWidth="1"/>
    <col min="3592" max="3592" width="9.26953125" bestFit="1" customWidth="1"/>
    <col min="3593" max="3598" width="7.7265625" bestFit="1" customWidth="1"/>
    <col min="3599" max="3599" width="9.26953125" bestFit="1" customWidth="1"/>
    <col min="3600" max="3600" width="7.7265625" bestFit="1" customWidth="1"/>
    <col min="3601" max="3601" width="9.26953125" bestFit="1" customWidth="1"/>
    <col min="3602" max="3602" width="7.7265625" bestFit="1" customWidth="1"/>
    <col min="3603" max="3603" width="9.26953125" bestFit="1" customWidth="1"/>
    <col min="3604" max="3604" width="7.7265625" bestFit="1" customWidth="1"/>
    <col min="3605" max="3605" width="9.26953125" bestFit="1" customWidth="1"/>
    <col min="3606" max="3606" width="7.7265625" bestFit="1" customWidth="1"/>
    <col min="3607" max="3607" width="9.26953125" bestFit="1" customWidth="1"/>
    <col min="3608" max="3608" width="7.7265625" bestFit="1" customWidth="1"/>
    <col min="3609" max="3609" width="9.26953125" bestFit="1" customWidth="1"/>
    <col min="3610" max="3610" width="7.7265625" bestFit="1" customWidth="1"/>
    <col min="3841" max="3841" width="3.26953125" customWidth="1"/>
    <col min="3842" max="3842" width="10.453125" customWidth="1"/>
    <col min="3843" max="3843" width="10.26953125" bestFit="1" customWidth="1"/>
    <col min="3844" max="3845" width="9.26953125" bestFit="1" customWidth="1"/>
    <col min="3846" max="3847" width="9.26953125" customWidth="1"/>
    <col min="3848" max="3848" width="9.26953125" bestFit="1" customWidth="1"/>
    <col min="3849" max="3854" width="7.7265625" bestFit="1" customWidth="1"/>
    <col min="3855" max="3855" width="9.26953125" bestFit="1" customWidth="1"/>
    <col min="3856" max="3856" width="7.7265625" bestFit="1" customWidth="1"/>
    <col min="3857" max="3857" width="9.26953125" bestFit="1" customWidth="1"/>
    <col min="3858" max="3858" width="7.7265625" bestFit="1" customWidth="1"/>
    <col min="3859" max="3859" width="9.26953125" bestFit="1" customWidth="1"/>
    <col min="3860" max="3860" width="7.7265625" bestFit="1" customWidth="1"/>
    <col min="3861" max="3861" width="9.26953125" bestFit="1" customWidth="1"/>
    <col min="3862" max="3862" width="7.7265625" bestFit="1" customWidth="1"/>
    <col min="3863" max="3863" width="9.26953125" bestFit="1" customWidth="1"/>
    <col min="3864" max="3864" width="7.7265625" bestFit="1" customWidth="1"/>
    <col min="3865" max="3865" width="9.26953125" bestFit="1" customWidth="1"/>
    <col min="3866" max="3866" width="7.7265625" bestFit="1" customWidth="1"/>
    <col min="4097" max="4097" width="3.26953125" customWidth="1"/>
    <col min="4098" max="4098" width="10.453125" customWidth="1"/>
    <col min="4099" max="4099" width="10.26953125" bestFit="1" customWidth="1"/>
    <col min="4100" max="4101" width="9.26953125" bestFit="1" customWidth="1"/>
    <col min="4102" max="4103" width="9.26953125" customWidth="1"/>
    <col min="4104" max="4104" width="9.26953125" bestFit="1" customWidth="1"/>
    <col min="4105" max="4110" width="7.7265625" bestFit="1" customWidth="1"/>
    <col min="4111" max="4111" width="9.26953125" bestFit="1" customWidth="1"/>
    <col min="4112" max="4112" width="7.7265625" bestFit="1" customWidth="1"/>
    <col min="4113" max="4113" width="9.26953125" bestFit="1" customWidth="1"/>
    <col min="4114" max="4114" width="7.7265625" bestFit="1" customWidth="1"/>
    <col min="4115" max="4115" width="9.26953125" bestFit="1" customWidth="1"/>
    <col min="4116" max="4116" width="7.7265625" bestFit="1" customWidth="1"/>
    <col min="4117" max="4117" width="9.26953125" bestFit="1" customWidth="1"/>
    <col min="4118" max="4118" width="7.7265625" bestFit="1" customWidth="1"/>
    <col min="4119" max="4119" width="9.26953125" bestFit="1" customWidth="1"/>
    <col min="4120" max="4120" width="7.7265625" bestFit="1" customWidth="1"/>
    <col min="4121" max="4121" width="9.26953125" bestFit="1" customWidth="1"/>
    <col min="4122" max="4122" width="7.7265625" bestFit="1" customWidth="1"/>
    <col min="4353" max="4353" width="3.26953125" customWidth="1"/>
    <col min="4354" max="4354" width="10.453125" customWidth="1"/>
    <col min="4355" max="4355" width="10.26953125" bestFit="1" customWidth="1"/>
    <col min="4356" max="4357" width="9.26953125" bestFit="1" customWidth="1"/>
    <col min="4358" max="4359" width="9.26953125" customWidth="1"/>
    <col min="4360" max="4360" width="9.26953125" bestFit="1" customWidth="1"/>
    <col min="4361" max="4366" width="7.7265625" bestFit="1" customWidth="1"/>
    <col min="4367" max="4367" width="9.26953125" bestFit="1" customWidth="1"/>
    <col min="4368" max="4368" width="7.7265625" bestFit="1" customWidth="1"/>
    <col min="4369" max="4369" width="9.26953125" bestFit="1" customWidth="1"/>
    <col min="4370" max="4370" width="7.7265625" bestFit="1" customWidth="1"/>
    <col min="4371" max="4371" width="9.26953125" bestFit="1" customWidth="1"/>
    <col min="4372" max="4372" width="7.7265625" bestFit="1" customWidth="1"/>
    <col min="4373" max="4373" width="9.26953125" bestFit="1" customWidth="1"/>
    <col min="4374" max="4374" width="7.7265625" bestFit="1" customWidth="1"/>
    <col min="4375" max="4375" width="9.26953125" bestFit="1" customWidth="1"/>
    <col min="4376" max="4376" width="7.7265625" bestFit="1" customWidth="1"/>
    <col min="4377" max="4377" width="9.26953125" bestFit="1" customWidth="1"/>
    <col min="4378" max="4378" width="7.7265625" bestFit="1" customWidth="1"/>
    <col min="4609" max="4609" width="3.26953125" customWidth="1"/>
    <col min="4610" max="4610" width="10.453125" customWidth="1"/>
    <col min="4611" max="4611" width="10.26953125" bestFit="1" customWidth="1"/>
    <col min="4612" max="4613" width="9.26953125" bestFit="1" customWidth="1"/>
    <col min="4614" max="4615" width="9.26953125" customWidth="1"/>
    <col min="4616" max="4616" width="9.26953125" bestFit="1" customWidth="1"/>
    <col min="4617" max="4622" width="7.7265625" bestFit="1" customWidth="1"/>
    <col min="4623" max="4623" width="9.26953125" bestFit="1" customWidth="1"/>
    <col min="4624" max="4624" width="7.7265625" bestFit="1" customWidth="1"/>
    <col min="4625" max="4625" width="9.26953125" bestFit="1" customWidth="1"/>
    <col min="4626" max="4626" width="7.7265625" bestFit="1" customWidth="1"/>
    <col min="4627" max="4627" width="9.26953125" bestFit="1" customWidth="1"/>
    <col min="4628" max="4628" width="7.7265625" bestFit="1" customWidth="1"/>
    <col min="4629" max="4629" width="9.26953125" bestFit="1" customWidth="1"/>
    <col min="4630" max="4630" width="7.7265625" bestFit="1" customWidth="1"/>
    <col min="4631" max="4631" width="9.26953125" bestFit="1" customWidth="1"/>
    <col min="4632" max="4632" width="7.7265625" bestFit="1" customWidth="1"/>
    <col min="4633" max="4633" width="9.26953125" bestFit="1" customWidth="1"/>
    <col min="4634" max="4634" width="7.7265625" bestFit="1" customWidth="1"/>
    <col min="4865" max="4865" width="3.26953125" customWidth="1"/>
    <col min="4866" max="4866" width="10.453125" customWidth="1"/>
    <col min="4867" max="4867" width="10.26953125" bestFit="1" customWidth="1"/>
    <col min="4868" max="4869" width="9.26953125" bestFit="1" customWidth="1"/>
    <col min="4870" max="4871" width="9.26953125" customWidth="1"/>
    <col min="4872" max="4872" width="9.26953125" bestFit="1" customWidth="1"/>
    <col min="4873" max="4878" width="7.7265625" bestFit="1" customWidth="1"/>
    <col min="4879" max="4879" width="9.26953125" bestFit="1" customWidth="1"/>
    <col min="4880" max="4880" width="7.7265625" bestFit="1" customWidth="1"/>
    <col min="4881" max="4881" width="9.26953125" bestFit="1" customWidth="1"/>
    <col min="4882" max="4882" width="7.7265625" bestFit="1" customWidth="1"/>
    <col min="4883" max="4883" width="9.26953125" bestFit="1" customWidth="1"/>
    <col min="4884" max="4884" width="7.7265625" bestFit="1" customWidth="1"/>
    <col min="4885" max="4885" width="9.26953125" bestFit="1" customWidth="1"/>
    <col min="4886" max="4886" width="7.7265625" bestFit="1" customWidth="1"/>
    <col min="4887" max="4887" width="9.26953125" bestFit="1" customWidth="1"/>
    <col min="4888" max="4888" width="7.7265625" bestFit="1" customWidth="1"/>
    <col min="4889" max="4889" width="9.26953125" bestFit="1" customWidth="1"/>
    <col min="4890" max="4890" width="7.7265625" bestFit="1" customWidth="1"/>
    <col min="5121" max="5121" width="3.26953125" customWidth="1"/>
    <col min="5122" max="5122" width="10.453125" customWidth="1"/>
    <col min="5123" max="5123" width="10.26953125" bestFit="1" customWidth="1"/>
    <col min="5124" max="5125" width="9.26953125" bestFit="1" customWidth="1"/>
    <col min="5126" max="5127" width="9.26953125" customWidth="1"/>
    <col min="5128" max="5128" width="9.26953125" bestFit="1" customWidth="1"/>
    <col min="5129" max="5134" width="7.7265625" bestFit="1" customWidth="1"/>
    <col min="5135" max="5135" width="9.26953125" bestFit="1" customWidth="1"/>
    <col min="5136" max="5136" width="7.7265625" bestFit="1" customWidth="1"/>
    <col min="5137" max="5137" width="9.26953125" bestFit="1" customWidth="1"/>
    <col min="5138" max="5138" width="7.7265625" bestFit="1" customWidth="1"/>
    <col min="5139" max="5139" width="9.26953125" bestFit="1" customWidth="1"/>
    <col min="5140" max="5140" width="7.7265625" bestFit="1" customWidth="1"/>
    <col min="5141" max="5141" width="9.26953125" bestFit="1" customWidth="1"/>
    <col min="5142" max="5142" width="7.7265625" bestFit="1" customWidth="1"/>
    <col min="5143" max="5143" width="9.26953125" bestFit="1" customWidth="1"/>
    <col min="5144" max="5144" width="7.7265625" bestFit="1" customWidth="1"/>
    <col min="5145" max="5145" width="9.26953125" bestFit="1" customWidth="1"/>
    <col min="5146" max="5146" width="7.7265625" bestFit="1" customWidth="1"/>
    <col min="5377" max="5377" width="3.26953125" customWidth="1"/>
    <col min="5378" max="5378" width="10.453125" customWidth="1"/>
    <col min="5379" max="5379" width="10.26953125" bestFit="1" customWidth="1"/>
    <col min="5380" max="5381" width="9.26953125" bestFit="1" customWidth="1"/>
    <col min="5382" max="5383" width="9.26953125" customWidth="1"/>
    <col min="5384" max="5384" width="9.26953125" bestFit="1" customWidth="1"/>
    <col min="5385" max="5390" width="7.7265625" bestFit="1" customWidth="1"/>
    <col min="5391" max="5391" width="9.26953125" bestFit="1" customWidth="1"/>
    <col min="5392" max="5392" width="7.7265625" bestFit="1" customWidth="1"/>
    <col min="5393" max="5393" width="9.26953125" bestFit="1" customWidth="1"/>
    <col min="5394" max="5394" width="7.7265625" bestFit="1" customWidth="1"/>
    <col min="5395" max="5395" width="9.26953125" bestFit="1" customWidth="1"/>
    <col min="5396" max="5396" width="7.7265625" bestFit="1" customWidth="1"/>
    <col min="5397" max="5397" width="9.26953125" bestFit="1" customWidth="1"/>
    <col min="5398" max="5398" width="7.7265625" bestFit="1" customWidth="1"/>
    <col min="5399" max="5399" width="9.26953125" bestFit="1" customWidth="1"/>
    <col min="5400" max="5400" width="7.7265625" bestFit="1" customWidth="1"/>
    <col min="5401" max="5401" width="9.26953125" bestFit="1" customWidth="1"/>
    <col min="5402" max="5402" width="7.7265625" bestFit="1" customWidth="1"/>
    <col min="5633" max="5633" width="3.26953125" customWidth="1"/>
    <col min="5634" max="5634" width="10.453125" customWidth="1"/>
    <col min="5635" max="5635" width="10.26953125" bestFit="1" customWidth="1"/>
    <col min="5636" max="5637" width="9.26953125" bestFit="1" customWidth="1"/>
    <col min="5638" max="5639" width="9.26953125" customWidth="1"/>
    <col min="5640" max="5640" width="9.26953125" bestFit="1" customWidth="1"/>
    <col min="5641" max="5646" width="7.7265625" bestFit="1" customWidth="1"/>
    <col min="5647" max="5647" width="9.26953125" bestFit="1" customWidth="1"/>
    <col min="5648" max="5648" width="7.7265625" bestFit="1" customWidth="1"/>
    <col min="5649" max="5649" width="9.26953125" bestFit="1" customWidth="1"/>
    <col min="5650" max="5650" width="7.7265625" bestFit="1" customWidth="1"/>
    <col min="5651" max="5651" width="9.26953125" bestFit="1" customWidth="1"/>
    <col min="5652" max="5652" width="7.7265625" bestFit="1" customWidth="1"/>
    <col min="5653" max="5653" width="9.26953125" bestFit="1" customWidth="1"/>
    <col min="5654" max="5654" width="7.7265625" bestFit="1" customWidth="1"/>
    <col min="5655" max="5655" width="9.26953125" bestFit="1" customWidth="1"/>
    <col min="5656" max="5656" width="7.7265625" bestFit="1" customWidth="1"/>
    <col min="5657" max="5657" width="9.26953125" bestFit="1" customWidth="1"/>
    <col min="5658" max="5658" width="7.7265625" bestFit="1" customWidth="1"/>
    <col min="5889" max="5889" width="3.26953125" customWidth="1"/>
    <col min="5890" max="5890" width="10.453125" customWidth="1"/>
    <col min="5891" max="5891" width="10.26953125" bestFit="1" customWidth="1"/>
    <col min="5892" max="5893" width="9.26953125" bestFit="1" customWidth="1"/>
    <col min="5894" max="5895" width="9.26953125" customWidth="1"/>
    <col min="5896" max="5896" width="9.26953125" bestFit="1" customWidth="1"/>
    <col min="5897" max="5902" width="7.7265625" bestFit="1" customWidth="1"/>
    <col min="5903" max="5903" width="9.26953125" bestFit="1" customWidth="1"/>
    <col min="5904" max="5904" width="7.7265625" bestFit="1" customWidth="1"/>
    <col min="5905" max="5905" width="9.26953125" bestFit="1" customWidth="1"/>
    <col min="5906" max="5906" width="7.7265625" bestFit="1" customWidth="1"/>
    <col min="5907" max="5907" width="9.26953125" bestFit="1" customWidth="1"/>
    <col min="5908" max="5908" width="7.7265625" bestFit="1" customWidth="1"/>
    <col min="5909" max="5909" width="9.26953125" bestFit="1" customWidth="1"/>
    <col min="5910" max="5910" width="7.7265625" bestFit="1" customWidth="1"/>
    <col min="5911" max="5911" width="9.26953125" bestFit="1" customWidth="1"/>
    <col min="5912" max="5912" width="7.7265625" bestFit="1" customWidth="1"/>
    <col min="5913" max="5913" width="9.26953125" bestFit="1" customWidth="1"/>
    <col min="5914" max="5914" width="7.7265625" bestFit="1" customWidth="1"/>
    <col min="6145" max="6145" width="3.26953125" customWidth="1"/>
    <col min="6146" max="6146" width="10.453125" customWidth="1"/>
    <col min="6147" max="6147" width="10.26953125" bestFit="1" customWidth="1"/>
    <col min="6148" max="6149" width="9.26953125" bestFit="1" customWidth="1"/>
    <col min="6150" max="6151" width="9.26953125" customWidth="1"/>
    <col min="6152" max="6152" width="9.26953125" bestFit="1" customWidth="1"/>
    <col min="6153" max="6158" width="7.7265625" bestFit="1" customWidth="1"/>
    <col min="6159" max="6159" width="9.26953125" bestFit="1" customWidth="1"/>
    <col min="6160" max="6160" width="7.7265625" bestFit="1" customWidth="1"/>
    <col min="6161" max="6161" width="9.26953125" bestFit="1" customWidth="1"/>
    <col min="6162" max="6162" width="7.7265625" bestFit="1" customWidth="1"/>
    <col min="6163" max="6163" width="9.26953125" bestFit="1" customWidth="1"/>
    <col min="6164" max="6164" width="7.7265625" bestFit="1" customWidth="1"/>
    <col min="6165" max="6165" width="9.26953125" bestFit="1" customWidth="1"/>
    <col min="6166" max="6166" width="7.7265625" bestFit="1" customWidth="1"/>
    <col min="6167" max="6167" width="9.26953125" bestFit="1" customWidth="1"/>
    <col min="6168" max="6168" width="7.7265625" bestFit="1" customWidth="1"/>
    <col min="6169" max="6169" width="9.26953125" bestFit="1" customWidth="1"/>
    <col min="6170" max="6170" width="7.7265625" bestFit="1" customWidth="1"/>
    <col min="6401" max="6401" width="3.26953125" customWidth="1"/>
    <col min="6402" max="6402" width="10.453125" customWidth="1"/>
    <col min="6403" max="6403" width="10.26953125" bestFit="1" customWidth="1"/>
    <col min="6404" max="6405" width="9.26953125" bestFit="1" customWidth="1"/>
    <col min="6406" max="6407" width="9.26953125" customWidth="1"/>
    <col min="6408" max="6408" width="9.26953125" bestFit="1" customWidth="1"/>
    <col min="6409" max="6414" width="7.7265625" bestFit="1" customWidth="1"/>
    <col min="6415" max="6415" width="9.26953125" bestFit="1" customWidth="1"/>
    <col min="6416" max="6416" width="7.7265625" bestFit="1" customWidth="1"/>
    <col min="6417" max="6417" width="9.26953125" bestFit="1" customWidth="1"/>
    <col min="6418" max="6418" width="7.7265625" bestFit="1" customWidth="1"/>
    <col min="6419" max="6419" width="9.26953125" bestFit="1" customWidth="1"/>
    <col min="6420" max="6420" width="7.7265625" bestFit="1" customWidth="1"/>
    <col min="6421" max="6421" width="9.26953125" bestFit="1" customWidth="1"/>
    <col min="6422" max="6422" width="7.7265625" bestFit="1" customWidth="1"/>
    <col min="6423" max="6423" width="9.26953125" bestFit="1" customWidth="1"/>
    <col min="6424" max="6424" width="7.7265625" bestFit="1" customWidth="1"/>
    <col min="6425" max="6425" width="9.26953125" bestFit="1" customWidth="1"/>
    <col min="6426" max="6426" width="7.7265625" bestFit="1" customWidth="1"/>
    <col min="6657" max="6657" width="3.26953125" customWidth="1"/>
    <col min="6658" max="6658" width="10.453125" customWidth="1"/>
    <col min="6659" max="6659" width="10.26953125" bestFit="1" customWidth="1"/>
    <col min="6660" max="6661" width="9.26953125" bestFit="1" customWidth="1"/>
    <col min="6662" max="6663" width="9.26953125" customWidth="1"/>
    <col min="6664" max="6664" width="9.26953125" bestFit="1" customWidth="1"/>
    <col min="6665" max="6670" width="7.7265625" bestFit="1" customWidth="1"/>
    <col min="6671" max="6671" width="9.26953125" bestFit="1" customWidth="1"/>
    <col min="6672" max="6672" width="7.7265625" bestFit="1" customWidth="1"/>
    <col min="6673" max="6673" width="9.26953125" bestFit="1" customWidth="1"/>
    <col min="6674" max="6674" width="7.7265625" bestFit="1" customWidth="1"/>
    <col min="6675" max="6675" width="9.26953125" bestFit="1" customWidth="1"/>
    <col min="6676" max="6676" width="7.7265625" bestFit="1" customWidth="1"/>
    <col min="6677" max="6677" width="9.26953125" bestFit="1" customWidth="1"/>
    <col min="6678" max="6678" width="7.7265625" bestFit="1" customWidth="1"/>
    <col min="6679" max="6679" width="9.26953125" bestFit="1" customWidth="1"/>
    <col min="6680" max="6680" width="7.7265625" bestFit="1" customWidth="1"/>
    <col min="6681" max="6681" width="9.26953125" bestFit="1" customWidth="1"/>
    <col min="6682" max="6682" width="7.7265625" bestFit="1" customWidth="1"/>
    <col min="6913" max="6913" width="3.26953125" customWidth="1"/>
    <col min="6914" max="6914" width="10.453125" customWidth="1"/>
    <col min="6915" max="6915" width="10.26953125" bestFit="1" customWidth="1"/>
    <col min="6916" max="6917" width="9.26953125" bestFit="1" customWidth="1"/>
    <col min="6918" max="6919" width="9.26953125" customWidth="1"/>
    <col min="6920" max="6920" width="9.26953125" bestFit="1" customWidth="1"/>
    <col min="6921" max="6926" width="7.7265625" bestFit="1" customWidth="1"/>
    <col min="6927" max="6927" width="9.26953125" bestFit="1" customWidth="1"/>
    <col min="6928" max="6928" width="7.7265625" bestFit="1" customWidth="1"/>
    <col min="6929" max="6929" width="9.26953125" bestFit="1" customWidth="1"/>
    <col min="6930" max="6930" width="7.7265625" bestFit="1" customWidth="1"/>
    <col min="6931" max="6931" width="9.26953125" bestFit="1" customWidth="1"/>
    <col min="6932" max="6932" width="7.7265625" bestFit="1" customWidth="1"/>
    <col min="6933" max="6933" width="9.26953125" bestFit="1" customWidth="1"/>
    <col min="6934" max="6934" width="7.7265625" bestFit="1" customWidth="1"/>
    <col min="6935" max="6935" width="9.26953125" bestFit="1" customWidth="1"/>
    <col min="6936" max="6936" width="7.7265625" bestFit="1" customWidth="1"/>
    <col min="6937" max="6937" width="9.26953125" bestFit="1" customWidth="1"/>
    <col min="6938" max="6938" width="7.7265625" bestFit="1" customWidth="1"/>
    <col min="7169" max="7169" width="3.26953125" customWidth="1"/>
    <col min="7170" max="7170" width="10.453125" customWidth="1"/>
    <col min="7171" max="7171" width="10.26953125" bestFit="1" customWidth="1"/>
    <col min="7172" max="7173" width="9.26953125" bestFit="1" customWidth="1"/>
    <col min="7174" max="7175" width="9.26953125" customWidth="1"/>
    <col min="7176" max="7176" width="9.26953125" bestFit="1" customWidth="1"/>
    <col min="7177" max="7182" width="7.7265625" bestFit="1" customWidth="1"/>
    <col min="7183" max="7183" width="9.26953125" bestFit="1" customWidth="1"/>
    <col min="7184" max="7184" width="7.7265625" bestFit="1" customWidth="1"/>
    <col min="7185" max="7185" width="9.26953125" bestFit="1" customWidth="1"/>
    <col min="7186" max="7186" width="7.7265625" bestFit="1" customWidth="1"/>
    <col min="7187" max="7187" width="9.26953125" bestFit="1" customWidth="1"/>
    <col min="7188" max="7188" width="7.7265625" bestFit="1" customWidth="1"/>
    <col min="7189" max="7189" width="9.26953125" bestFit="1" customWidth="1"/>
    <col min="7190" max="7190" width="7.7265625" bestFit="1" customWidth="1"/>
    <col min="7191" max="7191" width="9.26953125" bestFit="1" customWidth="1"/>
    <col min="7192" max="7192" width="7.7265625" bestFit="1" customWidth="1"/>
    <col min="7193" max="7193" width="9.26953125" bestFit="1" customWidth="1"/>
    <col min="7194" max="7194" width="7.7265625" bestFit="1" customWidth="1"/>
    <col min="7425" max="7425" width="3.26953125" customWidth="1"/>
    <col min="7426" max="7426" width="10.453125" customWidth="1"/>
    <col min="7427" max="7427" width="10.26953125" bestFit="1" customWidth="1"/>
    <col min="7428" max="7429" width="9.26953125" bestFit="1" customWidth="1"/>
    <col min="7430" max="7431" width="9.26953125" customWidth="1"/>
    <col min="7432" max="7432" width="9.26953125" bestFit="1" customWidth="1"/>
    <col min="7433" max="7438" width="7.7265625" bestFit="1" customWidth="1"/>
    <col min="7439" max="7439" width="9.26953125" bestFit="1" customWidth="1"/>
    <col min="7440" max="7440" width="7.7265625" bestFit="1" customWidth="1"/>
    <col min="7441" max="7441" width="9.26953125" bestFit="1" customWidth="1"/>
    <col min="7442" max="7442" width="7.7265625" bestFit="1" customWidth="1"/>
    <col min="7443" max="7443" width="9.26953125" bestFit="1" customWidth="1"/>
    <col min="7444" max="7444" width="7.7265625" bestFit="1" customWidth="1"/>
    <col min="7445" max="7445" width="9.26953125" bestFit="1" customWidth="1"/>
    <col min="7446" max="7446" width="7.7265625" bestFit="1" customWidth="1"/>
    <col min="7447" max="7447" width="9.26953125" bestFit="1" customWidth="1"/>
    <col min="7448" max="7448" width="7.7265625" bestFit="1" customWidth="1"/>
    <col min="7449" max="7449" width="9.26953125" bestFit="1" customWidth="1"/>
    <col min="7450" max="7450" width="7.7265625" bestFit="1" customWidth="1"/>
    <col min="7681" max="7681" width="3.26953125" customWidth="1"/>
    <col min="7682" max="7682" width="10.453125" customWidth="1"/>
    <col min="7683" max="7683" width="10.26953125" bestFit="1" customWidth="1"/>
    <col min="7684" max="7685" width="9.26953125" bestFit="1" customWidth="1"/>
    <col min="7686" max="7687" width="9.26953125" customWidth="1"/>
    <col min="7688" max="7688" width="9.26953125" bestFit="1" customWidth="1"/>
    <col min="7689" max="7694" width="7.7265625" bestFit="1" customWidth="1"/>
    <col min="7695" max="7695" width="9.26953125" bestFit="1" customWidth="1"/>
    <col min="7696" max="7696" width="7.7265625" bestFit="1" customWidth="1"/>
    <col min="7697" max="7697" width="9.26953125" bestFit="1" customWidth="1"/>
    <col min="7698" max="7698" width="7.7265625" bestFit="1" customWidth="1"/>
    <col min="7699" max="7699" width="9.26953125" bestFit="1" customWidth="1"/>
    <col min="7700" max="7700" width="7.7265625" bestFit="1" customWidth="1"/>
    <col min="7701" max="7701" width="9.26953125" bestFit="1" customWidth="1"/>
    <col min="7702" max="7702" width="7.7265625" bestFit="1" customWidth="1"/>
    <col min="7703" max="7703" width="9.26953125" bestFit="1" customWidth="1"/>
    <col min="7704" max="7704" width="7.7265625" bestFit="1" customWidth="1"/>
    <col min="7705" max="7705" width="9.26953125" bestFit="1" customWidth="1"/>
    <col min="7706" max="7706" width="7.7265625" bestFit="1" customWidth="1"/>
    <col min="7937" max="7937" width="3.26953125" customWidth="1"/>
    <col min="7938" max="7938" width="10.453125" customWidth="1"/>
    <col min="7939" max="7939" width="10.26953125" bestFit="1" customWidth="1"/>
    <col min="7940" max="7941" width="9.26953125" bestFit="1" customWidth="1"/>
    <col min="7942" max="7943" width="9.26953125" customWidth="1"/>
    <col min="7944" max="7944" width="9.26953125" bestFit="1" customWidth="1"/>
    <col min="7945" max="7950" width="7.7265625" bestFit="1" customWidth="1"/>
    <col min="7951" max="7951" width="9.26953125" bestFit="1" customWidth="1"/>
    <col min="7952" max="7952" width="7.7265625" bestFit="1" customWidth="1"/>
    <col min="7953" max="7953" width="9.26953125" bestFit="1" customWidth="1"/>
    <col min="7954" max="7954" width="7.7265625" bestFit="1" customWidth="1"/>
    <col min="7955" max="7955" width="9.26953125" bestFit="1" customWidth="1"/>
    <col min="7956" max="7956" width="7.7265625" bestFit="1" customWidth="1"/>
    <col min="7957" max="7957" width="9.26953125" bestFit="1" customWidth="1"/>
    <col min="7958" max="7958" width="7.7265625" bestFit="1" customWidth="1"/>
    <col min="7959" max="7959" width="9.26953125" bestFit="1" customWidth="1"/>
    <col min="7960" max="7960" width="7.7265625" bestFit="1" customWidth="1"/>
    <col min="7961" max="7961" width="9.26953125" bestFit="1" customWidth="1"/>
    <col min="7962" max="7962" width="7.7265625" bestFit="1" customWidth="1"/>
    <col min="8193" max="8193" width="3.26953125" customWidth="1"/>
    <col min="8194" max="8194" width="10.453125" customWidth="1"/>
    <col min="8195" max="8195" width="10.26953125" bestFit="1" customWidth="1"/>
    <col min="8196" max="8197" width="9.26953125" bestFit="1" customWidth="1"/>
    <col min="8198" max="8199" width="9.26953125" customWidth="1"/>
    <col min="8200" max="8200" width="9.26953125" bestFit="1" customWidth="1"/>
    <col min="8201" max="8206" width="7.7265625" bestFit="1" customWidth="1"/>
    <col min="8207" max="8207" width="9.26953125" bestFit="1" customWidth="1"/>
    <col min="8208" max="8208" width="7.7265625" bestFit="1" customWidth="1"/>
    <col min="8209" max="8209" width="9.26953125" bestFit="1" customWidth="1"/>
    <col min="8210" max="8210" width="7.7265625" bestFit="1" customWidth="1"/>
    <col min="8211" max="8211" width="9.26953125" bestFit="1" customWidth="1"/>
    <col min="8212" max="8212" width="7.7265625" bestFit="1" customWidth="1"/>
    <col min="8213" max="8213" width="9.26953125" bestFit="1" customWidth="1"/>
    <col min="8214" max="8214" width="7.7265625" bestFit="1" customWidth="1"/>
    <col min="8215" max="8215" width="9.26953125" bestFit="1" customWidth="1"/>
    <col min="8216" max="8216" width="7.7265625" bestFit="1" customWidth="1"/>
    <col min="8217" max="8217" width="9.26953125" bestFit="1" customWidth="1"/>
    <col min="8218" max="8218" width="7.7265625" bestFit="1" customWidth="1"/>
    <col min="8449" max="8449" width="3.26953125" customWidth="1"/>
    <col min="8450" max="8450" width="10.453125" customWidth="1"/>
    <col min="8451" max="8451" width="10.26953125" bestFit="1" customWidth="1"/>
    <col min="8452" max="8453" width="9.26953125" bestFit="1" customWidth="1"/>
    <col min="8454" max="8455" width="9.26953125" customWidth="1"/>
    <col min="8456" max="8456" width="9.26953125" bestFit="1" customWidth="1"/>
    <col min="8457" max="8462" width="7.7265625" bestFit="1" customWidth="1"/>
    <col min="8463" max="8463" width="9.26953125" bestFit="1" customWidth="1"/>
    <col min="8464" max="8464" width="7.7265625" bestFit="1" customWidth="1"/>
    <col min="8465" max="8465" width="9.26953125" bestFit="1" customWidth="1"/>
    <col min="8466" max="8466" width="7.7265625" bestFit="1" customWidth="1"/>
    <col min="8467" max="8467" width="9.26953125" bestFit="1" customWidth="1"/>
    <col min="8468" max="8468" width="7.7265625" bestFit="1" customWidth="1"/>
    <col min="8469" max="8469" width="9.26953125" bestFit="1" customWidth="1"/>
    <col min="8470" max="8470" width="7.7265625" bestFit="1" customWidth="1"/>
    <col min="8471" max="8471" width="9.26953125" bestFit="1" customWidth="1"/>
    <col min="8472" max="8472" width="7.7265625" bestFit="1" customWidth="1"/>
    <col min="8473" max="8473" width="9.26953125" bestFit="1" customWidth="1"/>
    <col min="8474" max="8474" width="7.7265625" bestFit="1" customWidth="1"/>
    <col min="8705" max="8705" width="3.26953125" customWidth="1"/>
    <col min="8706" max="8706" width="10.453125" customWidth="1"/>
    <col min="8707" max="8707" width="10.26953125" bestFit="1" customWidth="1"/>
    <col min="8708" max="8709" width="9.26953125" bestFit="1" customWidth="1"/>
    <col min="8710" max="8711" width="9.26953125" customWidth="1"/>
    <col min="8712" max="8712" width="9.26953125" bestFit="1" customWidth="1"/>
    <col min="8713" max="8718" width="7.7265625" bestFit="1" customWidth="1"/>
    <col min="8719" max="8719" width="9.26953125" bestFit="1" customWidth="1"/>
    <col min="8720" max="8720" width="7.7265625" bestFit="1" customWidth="1"/>
    <col min="8721" max="8721" width="9.26953125" bestFit="1" customWidth="1"/>
    <col min="8722" max="8722" width="7.7265625" bestFit="1" customWidth="1"/>
    <col min="8723" max="8723" width="9.26953125" bestFit="1" customWidth="1"/>
    <col min="8724" max="8724" width="7.7265625" bestFit="1" customWidth="1"/>
    <col min="8725" max="8725" width="9.26953125" bestFit="1" customWidth="1"/>
    <col min="8726" max="8726" width="7.7265625" bestFit="1" customWidth="1"/>
    <col min="8727" max="8727" width="9.26953125" bestFit="1" customWidth="1"/>
    <col min="8728" max="8728" width="7.7265625" bestFit="1" customWidth="1"/>
    <col min="8729" max="8729" width="9.26953125" bestFit="1" customWidth="1"/>
    <col min="8730" max="8730" width="7.7265625" bestFit="1" customWidth="1"/>
    <col min="8961" max="8961" width="3.26953125" customWidth="1"/>
    <col min="8962" max="8962" width="10.453125" customWidth="1"/>
    <col min="8963" max="8963" width="10.26953125" bestFit="1" customWidth="1"/>
    <col min="8964" max="8965" width="9.26953125" bestFit="1" customWidth="1"/>
    <col min="8966" max="8967" width="9.26953125" customWidth="1"/>
    <col min="8968" max="8968" width="9.26953125" bestFit="1" customWidth="1"/>
    <col min="8969" max="8974" width="7.7265625" bestFit="1" customWidth="1"/>
    <col min="8975" max="8975" width="9.26953125" bestFit="1" customWidth="1"/>
    <col min="8976" max="8976" width="7.7265625" bestFit="1" customWidth="1"/>
    <col min="8977" max="8977" width="9.26953125" bestFit="1" customWidth="1"/>
    <col min="8978" max="8978" width="7.7265625" bestFit="1" customWidth="1"/>
    <col min="8979" max="8979" width="9.26953125" bestFit="1" customWidth="1"/>
    <col min="8980" max="8980" width="7.7265625" bestFit="1" customWidth="1"/>
    <col min="8981" max="8981" width="9.26953125" bestFit="1" customWidth="1"/>
    <col min="8982" max="8982" width="7.7265625" bestFit="1" customWidth="1"/>
    <col min="8983" max="8983" width="9.26953125" bestFit="1" customWidth="1"/>
    <col min="8984" max="8984" width="7.7265625" bestFit="1" customWidth="1"/>
    <col min="8985" max="8985" width="9.26953125" bestFit="1" customWidth="1"/>
    <col min="8986" max="8986" width="7.7265625" bestFit="1" customWidth="1"/>
    <col min="9217" max="9217" width="3.26953125" customWidth="1"/>
    <col min="9218" max="9218" width="10.453125" customWidth="1"/>
    <col min="9219" max="9219" width="10.26953125" bestFit="1" customWidth="1"/>
    <col min="9220" max="9221" width="9.26953125" bestFit="1" customWidth="1"/>
    <col min="9222" max="9223" width="9.26953125" customWidth="1"/>
    <col min="9224" max="9224" width="9.26953125" bestFit="1" customWidth="1"/>
    <col min="9225" max="9230" width="7.7265625" bestFit="1" customWidth="1"/>
    <col min="9231" max="9231" width="9.26953125" bestFit="1" customWidth="1"/>
    <col min="9232" max="9232" width="7.7265625" bestFit="1" customWidth="1"/>
    <col min="9233" max="9233" width="9.26953125" bestFit="1" customWidth="1"/>
    <col min="9234" max="9234" width="7.7265625" bestFit="1" customWidth="1"/>
    <col min="9235" max="9235" width="9.26953125" bestFit="1" customWidth="1"/>
    <col min="9236" max="9236" width="7.7265625" bestFit="1" customWidth="1"/>
    <col min="9237" max="9237" width="9.26953125" bestFit="1" customWidth="1"/>
    <col min="9238" max="9238" width="7.7265625" bestFit="1" customWidth="1"/>
    <col min="9239" max="9239" width="9.26953125" bestFit="1" customWidth="1"/>
    <col min="9240" max="9240" width="7.7265625" bestFit="1" customWidth="1"/>
    <col min="9241" max="9241" width="9.26953125" bestFit="1" customWidth="1"/>
    <col min="9242" max="9242" width="7.7265625" bestFit="1" customWidth="1"/>
    <col min="9473" max="9473" width="3.26953125" customWidth="1"/>
    <col min="9474" max="9474" width="10.453125" customWidth="1"/>
    <col min="9475" max="9475" width="10.26953125" bestFit="1" customWidth="1"/>
    <col min="9476" max="9477" width="9.26953125" bestFit="1" customWidth="1"/>
    <col min="9478" max="9479" width="9.26953125" customWidth="1"/>
    <col min="9480" max="9480" width="9.26953125" bestFit="1" customWidth="1"/>
    <col min="9481" max="9486" width="7.7265625" bestFit="1" customWidth="1"/>
    <col min="9487" max="9487" width="9.26953125" bestFit="1" customWidth="1"/>
    <col min="9488" max="9488" width="7.7265625" bestFit="1" customWidth="1"/>
    <col min="9489" max="9489" width="9.26953125" bestFit="1" customWidth="1"/>
    <col min="9490" max="9490" width="7.7265625" bestFit="1" customWidth="1"/>
    <col min="9491" max="9491" width="9.26953125" bestFit="1" customWidth="1"/>
    <col min="9492" max="9492" width="7.7265625" bestFit="1" customWidth="1"/>
    <col min="9493" max="9493" width="9.26953125" bestFit="1" customWidth="1"/>
    <col min="9494" max="9494" width="7.7265625" bestFit="1" customWidth="1"/>
    <col min="9495" max="9495" width="9.26953125" bestFit="1" customWidth="1"/>
    <col min="9496" max="9496" width="7.7265625" bestFit="1" customWidth="1"/>
    <col min="9497" max="9497" width="9.26953125" bestFit="1" customWidth="1"/>
    <col min="9498" max="9498" width="7.7265625" bestFit="1" customWidth="1"/>
    <col min="9729" max="9729" width="3.26953125" customWidth="1"/>
    <col min="9730" max="9730" width="10.453125" customWidth="1"/>
    <col min="9731" max="9731" width="10.26953125" bestFit="1" customWidth="1"/>
    <col min="9732" max="9733" width="9.26953125" bestFit="1" customWidth="1"/>
    <col min="9734" max="9735" width="9.26953125" customWidth="1"/>
    <col min="9736" max="9736" width="9.26953125" bestFit="1" customWidth="1"/>
    <col min="9737" max="9742" width="7.7265625" bestFit="1" customWidth="1"/>
    <col min="9743" max="9743" width="9.26953125" bestFit="1" customWidth="1"/>
    <col min="9744" max="9744" width="7.7265625" bestFit="1" customWidth="1"/>
    <col min="9745" max="9745" width="9.26953125" bestFit="1" customWidth="1"/>
    <col min="9746" max="9746" width="7.7265625" bestFit="1" customWidth="1"/>
    <col min="9747" max="9747" width="9.26953125" bestFit="1" customWidth="1"/>
    <col min="9748" max="9748" width="7.7265625" bestFit="1" customWidth="1"/>
    <col min="9749" max="9749" width="9.26953125" bestFit="1" customWidth="1"/>
    <col min="9750" max="9750" width="7.7265625" bestFit="1" customWidth="1"/>
    <col min="9751" max="9751" width="9.26953125" bestFit="1" customWidth="1"/>
    <col min="9752" max="9752" width="7.7265625" bestFit="1" customWidth="1"/>
    <col min="9753" max="9753" width="9.26953125" bestFit="1" customWidth="1"/>
    <col min="9754" max="9754" width="7.7265625" bestFit="1" customWidth="1"/>
    <col min="9985" max="9985" width="3.26953125" customWidth="1"/>
    <col min="9986" max="9986" width="10.453125" customWidth="1"/>
    <col min="9987" max="9987" width="10.26953125" bestFit="1" customWidth="1"/>
    <col min="9988" max="9989" width="9.26953125" bestFit="1" customWidth="1"/>
    <col min="9990" max="9991" width="9.26953125" customWidth="1"/>
    <col min="9992" max="9992" width="9.26953125" bestFit="1" customWidth="1"/>
    <col min="9993" max="9998" width="7.7265625" bestFit="1" customWidth="1"/>
    <col min="9999" max="9999" width="9.26953125" bestFit="1" customWidth="1"/>
    <col min="10000" max="10000" width="7.7265625" bestFit="1" customWidth="1"/>
    <col min="10001" max="10001" width="9.26953125" bestFit="1" customWidth="1"/>
    <col min="10002" max="10002" width="7.7265625" bestFit="1" customWidth="1"/>
    <col min="10003" max="10003" width="9.26953125" bestFit="1" customWidth="1"/>
    <col min="10004" max="10004" width="7.7265625" bestFit="1" customWidth="1"/>
    <col min="10005" max="10005" width="9.26953125" bestFit="1" customWidth="1"/>
    <col min="10006" max="10006" width="7.7265625" bestFit="1" customWidth="1"/>
    <col min="10007" max="10007" width="9.26953125" bestFit="1" customWidth="1"/>
    <col min="10008" max="10008" width="7.7265625" bestFit="1" customWidth="1"/>
    <col min="10009" max="10009" width="9.26953125" bestFit="1" customWidth="1"/>
    <col min="10010" max="10010" width="7.7265625" bestFit="1" customWidth="1"/>
    <col min="10241" max="10241" width="3.26953125" customWidth="1"/>
    <col min="10242" max="10242" width="10.453125" customWidth="1"/>
    <col min="10243" max="10243" width="10.26953125" bestFit="1" customWidth="1"/>
    <col min="10244" max="10245" width="9.26953125" bestFit="1" customWidth="1"/>
    <col min="10246" max="10247" width="9.26953125" customWidth="1"/>
    <col min="10248" max="10248" width="9.26953125" bestFit="1" customWidth="1"/>
    <col min="10249" max="10254" width="7.7265625" bestFit="1" customWidth="1"/>
    <col min="10255" max="10255" width="9.26953125" bestFit="1" customWidth="1"/>
    <col min="10256" max="10256" width="7.7265625" bestFit="1" customWidth="1"/>
    <col min="10257" max="10257" width="9.26953125" bestFit="1" customWidth="1"/>
    <col min="10258" max="10258" width="7.7265625" bestFit="1" customWidth="1"/>
    <col min="10259" max="10259" width="9.26953125" bestFit="1" customWidth="1"/>
    <col min="10260" max="10260" width="7.7265625" bestFit="1" customWidth="1"/>
    <col min="10261" max="10261" width="9.26953125" bestFit="1" customWidth="1"/>
    <col min="10262" max="10262" width="7.7265625" bestFit="1" customWidth="1"/>
    <col min="10263" max="10263" width="9.26953125" bestFit="1" customWidth="1"/>
    <col min="10264" max="10264" width="7.7265625" bestFit="1" customWidth="1"/>
    <col min="10265" max="10265" width="9.26953125" bestFit="1" customWidth="1"/>
    <col min="10266" max="10266" width="7.7265625" bestFit="1" customWidth="1"/>
    <col min="10497" max="10497" width="3.26953125" customWidth="1"/>
    <col min="10498" max="10498" width="10.453125" customWidth="1"/>
    <col min="10499" max="10499" width="10.26953125" bestFit="1" customWidth="1"/>
    <col min="10500" max="10501" width="9.26953125" bestFit="1" customWidth="1"/>
    <col min="10502" max="10503" width="9.26953125" customWidth="1"/>
    <col min="10504" max="10504" width="9.26953125" bestFit="1" customWidth="1"/>
    <col min="10505" max="10510" width="7.7265625" bestFit="1" customWidth="1"/>
    <col min="10511" max="10511" width="9.26953125" bestFit="1" customWidth="1"/>
    <col min="10512" max="10512" width="7.7265625" bestFit="1" customWidth="1"/>
    <col min="10513" max="10513" width="9.26953125" bestFit="1" customWidth="1"/>
    <col min="10514" max="10514" width="7.7265625" bestFit="1" customWidth="1"/>
    <col min="10515" max="10515" width="9.26953125" bestFit="1" customWidth="1"/>
    <col min="10516" max="10516" width="7.7265625" bestFit="1" customWidth="1"/>
    <col min="10517" max="10517" width="9.26953125" bestFit="1" customWidth="1"/>
    <col min="10518" max="10518" width="7.7265625" bestFit="1" customWidth="1"/>
    <col min="10519" max="10519" width="9.26953125" bestFit="1" customWidth="1"/>
    <col min="10520" max="10520" width="7.7265625" bestFit="1" customWidth="1"/>
    <col min="10521" max="10521" width="9.26953125" bestFit="1" customWidth="1"/>
    <col min="10522" max="10522" width="7.7265625" bestFit="1" customWidth="1"/>
    <col min="10753" max="10753" width="3.26953125" customWidth="1"/>
    <col min="10754" max="10754" width="10.453125" customWidth="1"/>
    <col min="10755" max="10755" width="10.26953125" bestFit="1" customWidth="1"/>
    <col min="10756" max="10757" width="9.26953125" bestFit="1" customWidth="1"/>
    <col min="10758" max="10759" width="9.26953125" customWidth="1"/>
    <col min="10760" max="10760" width="9.26953125" bestFit="1" customWidth="1"/>
    <col min="10761" max="10766" width="7.7265625" bestFit="1" customWidth="1"/>
    <col min="10767" max="10767" width="9.26953125" bestFit="1" customWidth="1"/>
    <col min="10768" max="10768" width="7.7265625" bestFit="1" customWidth="1"/>
    <col min="10769" max="10769" width="9.26953125" bestFit="1" customWidth="1"/>
    <col min="10770" max="10770" width="7.7265625" bestFit="1" customWidth="1"/>
    <col min="10771" max="10771" width="9.26953125" bestFit="1" customWidth="1"/>
    <col min="10772" max="10772" width="7.7265625" bestFit="1" customWidth="1"/>
    <col min="10773" max="10773" width="9.26953125" bestFit="1" customWidth="1"/>
    <col min="10774" max="10774" width="7.7265625" bestFit="1" customWidth="1"/>
    <col min="10775" max="10775" width="9.26953125" bestFit="1" customWidth="1"/>
    <col min="10776" max="10776" width="7.7265625" bestFit="1" customWidth="1"/>
    <col min="10777" max="10777" width="9.26953125" bestFit="1" customWidth="1"/>
    <col min="10778" max="10778" width="7.7265625" bestFit="1" customWidth="1"/>
    <col min="11009" max="11009" width="3.26953125" customWidth="1"/>
    <col min="11010" max="11010" width="10.453125" customWidth="1"/>
    <col min="11011" max="11011" width="10.26953125" bestFit="1" customWidth="1"/>
    <col min="11012" max="11013" width="9.26953125" bestFit="1" customWidth="1"/>
    <col min="11014" max="11015" width="9.26953125" customWidth="1"/>
    <col min="11016" max="11016" width="9.26953125" bestFit="1" customWidth="1"/>
    <col min="11017" max="11022" width="7.7265625" bestFit="1" customWidth="1"/>
    <col min="11023" max="11023" width="9.26953125" bestFit="1" customWidth="1"/>
    <col min="11024" max="11024" width="7.7265625" bestFit="1" customWidth="1"/>
    <col min="11025" max="11025" width="9.26953125" bestFit="1" customWidth="1"/>
    <col min="11026" max="11026" width="7.7265625" bestFit="1" customWidth="1"/>
    <col min="11027" max="11027" width="9.26953125" bestFit="1" customWidth="1"/>
    <col min="11028" max="11028" width="7.7265625" bestFit="1" customWidth="1"/>
    <col min="11029" max="11029" width="9.26953125" bestFit="1" customWidth="1"/>
    <col min="11030" max="11030" width="7.7265625" bestFit="1" customWidth="1"/>
    <col min="11031" max="11031" width="9.26953125" bestFit="1" customWidth="1"/>
    <col min="11032" max="11032" width="7.7265625" bestFit="1" customWidth="1"/>
    <col min="11033" max="11033" width="9.26953125" bestFit="1" customWidth="1"/>
    <col min="11034" max="11034" width="7.7265625" bestFit="1" customWidth="1"/>
    <col min="11265" max="11265" width="3.26953125" customWidth="1"/>
    <col min="11266" max="11266" width="10.453125" customWidth="1"/>
    <col min="11267" max="11267" width="10.26953125" bestFit="1" customWidth="1"/>
    <col min="11268" max="11269" width="9.26953125" bestFit="1" customWidth="1"/>
    <col min="11270" max="11271" width="9.26953125" customWidth="1"/>
    <col min="11272" max="11272" width="9.26953125" bestFit="1" customWidth="1"/>
    <col min="11273" max="11278" width="7.7265625" bestFit="1" customWidth="1"/>
    <col min="11279" max="11279" width="9.26953125" bestFit="1" customWidth="1"/>
    <col min="11280" max="11280" width="7.7265625" bestFit="1" customWidth="1"/>
    <col min="11281" max="11281" width="9.26953125" bestFit="1" customWidth="1"/>
    <col min="11282" max="11282" width="7.7265625" bestFit="1" customWidth="1"/>
    <col min="11283" max="11283" width="9.26953125" bestFit="1" customWidth="1"/>
    <col min="11284" max="11284" width="7.7265625" bestFit="1" customWidth="1"/>
    <col min="11285" max="11285" width="9.26953125" bestFit="1" customWidth="1"/>
    <col min="11286" max="11286" width="7.7265625" bestFit="1" customWidth="1"/>
    <col min="11287" max="11287" width="9.26953125" bestFit="1" customWidth="1"/>
    <col min="11288" max="11288" width="7.7265625" bestFit="1" customWidth="1"/>
    <col min="11289" max="11289" width="9.26953125" bestFit="1" customWidth="1"/>
    <col min="11290" max="11290" width="7.7265625" bestFit="1" customWidth="1"/>
    <col min="11521" max="11521" width="3.26953125" customWidth="1"/>
    <col min="11522" max="11522" width="10.453125" customWidth="1"/>
    <col min="11523" max="11523" width="10.26953125" bestFit="1" customWidth="1"/>
    <col min="11524" max="11525" width="9.26953125" bestFit="1" customWidth="1"/>
    <col min="11526" max="11527" width="9.26953125" customWidth="1"/>
    <col min="11528" max="11528" width="9.26953125" bestFit="1" customWidth="1"/>
    <col min="11529" max="11534" width="7.7265625" bestFit="1" customWidth="1"/>
    <col min="11535" max="11535" width="9.26953125" bestFit="1" customWidth="1"/>
    <col min="11536" max="11536" width="7.7265625" bestFit="1" customWidth="1"/>
    <col min="11537" max="11537" width="9.26953125" bestFit="1" customWidth="1"/>
    <col min="11538" max="11538" width="7.7265625" bestFit="1" customWidth="1"/>
    <col min="11539" max="11539" width="9.26953125" bestFit="1" customWidth="1"/>
    <col min="11540" max="11540" width="7.7265625" bestFit="1" customWidth="1"/>
    <col min="11541" max="11541" width="9.26953125" bestFit="1" customWidth="1"/>
    <col min="11542" max="11542" width="7.7265625" bestFit="1" customWidth="1"/>
    <col min="11543" max="11543" width="9.26953125" bestFit="1" customWidth="1"/>
    <col min="11544" max="11544" width="7.7265625" bestFit="1" customWidth="1"/>
    <col min="11545" max="11545" width="9.26953125" bestFit="1" customWidth="1"/>
    <col min="11546" max="11546" width="7.7265625" bestFit="1" customWidth="1"/>
    <col min="11777" max="11777" width="3.26953125" customWidth="1"/>
    <col min="11778" max="11778" width="10.453125" customWidth="1"/>
    <col min="11779" max="11779" width="10.26953125" bestFit="1" customWidth="1"/>
    <col min="11780" max="11781" width="9.26953125" bestFit="1" customWidth="1"/>
    <col min="11782" max="11783" width="9.26953125" customWidth="1"/>
    <col min="11784" max="11784" width="9.26953125" bestFit="1" customWidth="1"/>
    <col min="11785" max="11790" width="7.7265625" bestFit="1" customWidth="1"/>
    <col min="11791" max="11791" width="9.26953125" bestFit="1" customWidth="1"/>
    <col min="11792" max="11792" width="7.7265625" bestFit="1" customWidth="1"/>
    <col min="11793" max="11793" width="9.26953125" bestFit="1" customWidth="1"/>
    <col min="11794" max="11794" width="7.7265625" bestFit="1" customWidth="1"/>
    <col min="11795" max="11795" width="9.26953125" bestFit="1" customWidth="1"/>
    <col min="11796" max="11796" width="7.7265625" bestFit="1" customWidth="1"/>
    <col min="11797" max="11797" width="9.26953125" bestFit="1" customWidth="1"/>
    <col min="11798" max="11798" width="7.7265625" bestFit="1" customWidth="1"/>
    <col min="11799" max="11799" width="9.26953125" bestFit="1" customWidth="1"/>
    <col min="11800" max="11800" width="7.7265625" bestFit="1" customWidth="1"/>
    <col min="11801" max="11801" width="9.26953125" bestFit="1" customWidth="1"/>
    <col min="11802" max="11802" width="7.7265625" bestFit="1" customWidth="1"/>
    <col min="12033" max="12033" width="3.26953125" customWidth="1"/>
    <col min="12034" max="12034" width="10.453125" customWidth="1"/>
    <col min="12035" max="12035" width="10.26953125" bestFit="1" customWidth="1"/>
    <col min="12036" max="12037" width="9.26953125" bestFit="1" customWidth="1"/>
    <col min="12038" max="12039" width="9.26953125" customWidth="1"/>
    <col min="12040" max="12040" width="9.26953125" bestFit="1" customWidth="1"/>
    <col min="12041" max="12046" width="7.7265625" bestFit="1" customWidth="1"/>
    <col min="12047" max="12047" width="9.26953125" bestFit="1" customWidth="1"/>
    <col min="12048" max="12048" width="7.7265625" bestFit="1" customWidth="1"/>
    <col min="12049" max="12049" width="9.26953125" bestFit="1" customWidth="1"/>
    <col min="12050" max="12050" width="7.7265625" bestFit="1" customWidth="1"/>
    <col min="12051" max="12051" width="9.26953125" bestFit="1" customWidth="1"/>
    <col min="12052" max="12052" width="7.7265625" bestFit="1" customWidth="1"/>
    <col min="12053" max="12053" width="9.26953125" bestFit="1" customWidth="1"/>
    <col min="12054" max="12054" width="7.7265625" bestFit="1" customWidth="1"/>
    <col min="12055" max="12055" width="9.26953125" bestFit="1" customWidth="1"/>
    <col min="12056" max="12056" width="7.7265625" bestFit="1" customWidth="1"/>
    <col min="12057" max="12057" width="9.26953125" bestFit="1" customWidth="1"/>
    <col min="12058" max="12058" width="7.7265625" bestFit="1" customWidth="1"/>
    <col min="12289" max="12289" width="3.26953125" customWidth="1"/>
    <col min="12290" max="12290" width="10.453125" customWidth="1"/>
    <col min="12291" max="12291" width="10.26953125" bestFit="1" customWidth="1"/>
    <col min="12292" max="12293" width="9.26953125" bestFit="1" customWidth="1"/>
    <col min="12294" max="12295" width="9.26953125" customWidth="1"/>
    <col min="12296" max="12296" width="9.26953125" bestFit="1" customWidth="1"/>
    <col min="12297" max="12302" width="7.7265625" bestFit="1" customWidth="1"/>
    <col min="12303" max="12303" width="9.26953125" bestFit="1" customWidth="1"/>
    <col min="12304" max="12304" width="7.7265625" bestFit="1" customWidth="1"/>
    <col min="12305" max="12305" width="9.26953125" bestFit="1" customWidth="1"/>
    <col min="12306" max="12306" width="7.7265625" bestFit="1" customWidth="1"/>
    <col min="12307" max="12307" width="9.26953125" bestFit="1" customWidth="1"/>
    <col min="12308" max="12308" width="7.7265625" bestFit="1" customWidth="1"/>
    <col min="12309" max="12309" width="9.26953125" bestFit="1" customWidth="1"/>
    <col min="12310" max="12310" width="7.7265625" bestFit="1" customWidth="1"/>
    <col min="12311" max="12311" width="9.26953125" bestFit="1" customWidth="1"/>
    <col min="12312" max="12312" width="7.7265625" bestFit="1" customWidth="1"/>
    <col min="12313" max="12313" width="9.26953125" bestFit="1" customWidth="1"/>
    <col min="12314" max="12314" width="7.7265625" bestFit="1" customWidth="1"/>
    <col min="12545" max="12545" width="3.26953125" customWidth="1"/>
    <col min="12546" max="12546" width="10.453125" customWidth="1"/>
    <col min="12547" max="12547" width="10.26953125" bestFit="1" customWidth="1"/>
    <col min="12548" max="12549" width="9.26953125" bestFit="1" customWidth="1"/>
    <col min="12550" max="12551" width="9.26953125" customWidth="1"/>
    <col min="12552" max="12552" width="9.26953125" bestFit="1" customWidth="1"/>
    <col min="12553" max="12558" width="7.7265625" bestFit="1" customWidth="1"/>
    <col min="12559" max="12559" width="9.26953125" bestFit="1" customWidth="1"/>
    <col min="12560" max="12560" width="7.7265625" bestFit="1" customWidth="1"/>
    <col min="12561" max="12561" width="9.26953125" bestFit="1" customWidth="1"/>
    <col min="12562" max="12562" width="7.7265625" bestFit="1" customWidth="1"/>
    <col min="12563" max="12563" width="9.26953125" bestFit="1" customWidth="1"/>
    <col min="12564" max="12564" width="7.7265625" bestFit="1" customWidth="1"/>
    <col min="12565" max="12565" width="9.26953125" bestFit="1" customWidth="1"/>
    <col min="12566" max="12566" width="7.7265625" bestFit="1" customWidth="1"/>
    <col min="12567" max="12567" width="9.26953125" bestFit="1" customWidth="1"/>
    <col min="12568" max="12568" width="7.7265625" bestFit="1" customWidth="1"/>
    <col min="12569" max="12569" width="9.26953125" bestFit="1" customWidth="1"/>
    <col min="12570" max="12570" width="7.7265625" bestFit="1" customWidth="1"/>
    <col min="12801" max="12801" width="3.26953125" customWidth="1"/>
    <col min="12802" max="12802" width="10.453125" customWidth="1"/>
    <col min="12803" max="12803" width="10.26953125" bestFit="1" customWidth="1"/>
    <col min="12804" max="12805" width="9.26953125" bestFit="1" customWidth="1"/>
    <col min="12806" max="12807" width="9.26953125" customWidth="1"/>
    <col min="12808" max="12808" width="9.26953125" bestFit="1" customWidth="1"/>
    <col min="12809" max="12814" width="7.7265625" bestFit="1" customWidth="1"/>
    <col min="12815" max="12815" width="9.26953125" bestFit="1" customWidth="1"/>
    <col min="12816" max="12816" width="7.7265625" bestFit="1" customWidth="1"/>
    <col min="12817" max="12817" width="9.26953125" bestFit="1" customWidth="1"/>
    <col min="12818" max="12818" width="7.7265625" bestFit="1" customWidth="1"/>
    <col min="12819" max="12819" width="9.26953125" bestFit="1" customWidth="1"/>
    <col min="12820" max="12820" width="7.7265625" bestFit="1" customWidth="1"/>
    <col min="12821" max="12821" width="9.26953125" bestFit="1" customWidth="1"/>
    <col min="12822" max="12822" width="7.7265625" bestFit="1" customWidth="1"/>
    <col min="12823" max="12823" width="9.26953125" bestFit="1" customWidth="1"/>
    <col min="12824" max="12824" width="7.7265625" bestFit="1" customWidth="1"/>
    <col min="12825" max="12825" width="9.26953125" bestFit="1" customWidth="1"/>
    <col min="12826" max="12826" width="7.7265625" bestFit="1" customWidth="1"/>
    <col min="13057" max="13057" width="3.26953125" customWidth="1"/>
    <col min="13058" max="13058" width="10.453125" customWidth="1"/>
    <col min="13059" max="13059" width="10.26953125" bestFit="1" customWidth="1"/>
    <col min="13060" max="13061" width="9.26953125" bestFit="1" customWidth="1"/>
    <col min="13062" max="13063" width="9.26953125" customWidth="1"/>
    <col min="13064" max="13064" width="9.26953125" bestFit="1" customWidth="1"/>
    <col min="13065" max="13070" width="7.7265625" bestFit="1" customWidth="1"/>
    <col min="13071" max="13071" width="9.26953125" bestFit="1" customWidth="1"/>
    <col min="13072" max="13072" width="7.7265625" bestFit="1" customWidth="1"/>
    <col min="13073" max="13073" width="9.26953125" bestFit="1" customWidth="1"/>
    <col min="13074" max="13074" width="7.7265625" bestFit="1" customWidth="1"/>
    <col min="13075" max="13075" width="9.26953125" bestFit="1" customWidth="1"/>
    <col min="13076" max="13076" width="7.7265625" bestFit="1" customWidth="1"/>
    <col min="13077" max="13077" width="9.26953125" bestFit="1" customWidth="1"/>
    <col min="13078" max="13078" width="7.7265625" bestFit="1" customWidth="1"/>
    <col min="13079" max="13079" width="9.26953125" bestFit="1" customWidth="1"/>
    <col min="13080" max="13080" width="7.7265625" bestFit="1" customWidth="1"/>
    <col min="13081" max="13081" width="9.26953125" bestFit="1" customWidth="1"/>
    <col min="13082" max="13082" width="7.7265625" bestFit="1" customWidth="1"/>
    <col min="13313" max="13313" width="3.26953125" customWidth="1"/>
    <col min="13314" max="13314" width="10.453125" customWidth="1"/>
    <col min="13315" max="13315" width="10.26953125" bestFit="1" customWidth="1"/>
    <col min="13316" max="13317" width="9.26953125" bestFit="1" customWidth="1"/>
    <col min="13318" max="13319" width="9.26953125" customWidth="1"/>
    <col min="13320" max="13320" width="9.26953125" bestFit="1" customWidth="1"/>
    <col min="13321" max="13326" width="7.7265625" bestFit="1" customWidth="1"/>
    <col min="13327" max="13327" width="9.26953125" bestFit="1" customWidth="1"/>
    <col min="13328" max="13328" width="7.7265625" bestFit="1" customWidth="1"/>
    <col min="13329" max="13329" width="9.26953125" bestFit="1" customWidth="1"/>
    <col min="13330" max="13330" width="7.7265625" bestFit="1" customWidth="1"/>
    <col min="13331" max="13331" width="9.26953125" bestFit="1" customWidth="1"/>
    <col min="13332" max="13332" width="7.7265625" bestFit="1" customWidth="1"/>
    <col min="13333" max="13333" width="9.26953125" bestFit="1" customWidth="1"/>
    <col min="13334" max="13334" width="7.7265625" bestFit="1" customWidth="1"/>
    <col min="13335" max="13335" width="9.26953125" bestFit="1" customWidth="1"/>
    <col min="13336" max="13336" width="7.7265625" bestFit="1" customWidth="1"/>
    <col min="13337" max="13337" width="9.26953125" bestFit="1" customWidth="1"/>
    <col min="13338" max="13338" width="7.7265625" bestFit="1" customWidth="1"/>
    <col min="13569" max="13569" width="3.26953125" customWidth="1"/>
    <col min="13570" max="13570" width="10.453125" customWidth="1"/>
    <col min="13571" max="13571" width="10.26953125" bestFit="1" customWidth="1"/>
    <col min="13572" max="13573" width="9.26953125" bestFit="1" customWidth="1"/>
    <col min="13574" max="13575" width="9.26953125" customWidth="1"/>
    <col min="13576" max="13576" width="9.26953125" bestFit="1" customWidth="1"/>
    <col min="13577" max="13582" width="7.7265625" bestFit="1" customWidth="1"/>
    <col min="13583" max="13583" width="9.26953125" bestFit="1" customWidth="1"/>
    <col min="13584" max="13584" width="7.7265625" bestFit="1" customWidth="1"/>
    <col min="13585" max="13585" width="9.26953125" bestFit="1" customWidth="1"/>
    <col min="13586" max="13586" width="7.7265625" bestFit="1" customWidth="1"/>
    <col min="13587" max="13587" width="9.26953125" bestFit="1" customWidth="1"/>
    <col min="13588" max="13588" width="7.7265625" bestFit="1" customWidth="1"/>
    <col min="13589" max="13589" width="9.26953125" bestFit="1" customWidth="1"/>
    <col min="13590" max="13590" width="7.7265625" bestFit="1" customWidth="1"/>
    <col min="13591" max="13591" width="9.26953125" bestFit="1" customWidth="1"/>
    <col min="13592" max="13592" width="7.7265625" bestFit="1" customWidth="1"/>
    <col min="13593" max="13593" width="9.26953125" bestFit="1" customWidth="1"/>
    <col min="13594" max="13594" width="7.7265625" bestFit="1" customWidth="1"/>
    <col min="13825" max="13825" width="3.26953125" customWidth="1"/>
    <col min="13826" max="13826" width="10.453125" customWidth="1"/>
    <col min="13827" max="13827" width="10.26953125" bestFit="1" customWidth="1"/>
    <col min="13828" max="13829" width="9.26953125" bestFit="1" customWidth="1"/>
    <col min="13830" max="13831" width="9.26953125" customWidth="1"/>
    <col min="13832" max="13832" width="9.26953125" bestFit="1" customWidth="1"/>
    <col min="13833" max="13838" width="7.7265625" bestFit="1" customWidth="1"/>
    <col min="13839" max="13839" width="9.26953125" bestFit="1" customWidth="1"/>
    <col min="13840" max="13840" width="7.7265625" bestFit="1" customWidth="1"/>
    <col min="13841" max="13841" width="9.26953125" bestFit="1" customWidth="1"/>
    <col min="13842" max="13842" width="7.7265625" bestFit="1" customWidth="1"/>
    <col min="13843" max="13843" width="9.26953125" bestFit="1" customWidth="1"/>
    <col min="13844" max="13844" width="7.7265625" bestFit="1" customWidth="1"/>
    <col min="13845" max="13845" width="9.26953125" bestFit="1" customWidth="1"/>
    <col min="13846" max="13846" width="7.7265625" bestFit="1" customWidth="1"/>
    <col min="13847" max="13847" width="9.26953125" bestFit="1" customWidth="1"/>
    <col min="13848" max="13848" width="7.7265625" bestFit="1" customWidth="1"/>
    <col min="13849" max="13849" width="9.26953125" bestFit="1" customWidth="1"/>
    <col min="13850" max="13850" width="7.7265625" bestFit="1" customWidth="1"/>
    <col min="14081" max="14081" width="3.26953125" customWidth="1"/>
    <col min="14082" max="14082" width="10.453125" customWidth="1"/>
    <col min="14083" max="14083" width="10.26953125" bestFit="1" customWidth="1"/>
    <col min="14084" max="14085" width="9.26953125" bestFit="1" customWidth="1"/>
    <col min="14086" max="14087" width="9.26953125" customWidth="1"/>
    <col min="14088" max="14088" width="9.26953125" bestFit="1" customWidth="1"/>
    <col min="14089" max="14094" width="7.7265625" bestFit="1" customWidth="1"/>
    <col min="14095" max="14095" width="9.26953125" bestFit="1" customWidth="1"/>
    <col min="14096" max="14096" width="7.7265625" bestFit="1" customWidth="1"/>
    <col min="14097" max="14097" width="9.26953125" bestFit="1" customWidth="1"/>
    <col min="14098" max="14098" width="7.7265625" bestFit="1" customWidth="1"/>
    <col min="14099" max="14099" width="9.26953125" bestFit="1" customWidth="1"/>
    <col min="14100" max="14100" width="7.7265625" bestFit="1" customWidth="1"/>
    <col min="14101" max="14101" width="9.26953125" bestFit="1" customWidth="1"/>
    <col min="14102" max="14102" width="7.7265625" bestFit="1" customWidth="1"/>
    <col min="14103" max="14103" width="9.26953125" bestFit="1" customWidth="1"/>
    <col min="14104" max="14104" width="7.7265625" bestFit="1" customWidth="1"/>
    <col min="14105" max="14105" width="9.26953125" bestFit="1" customWidth="1"/>
    <col min="14106" max="14106" width="7.7265625" bestFit="1" customWidth="1"/>
    <col min="14337" max="14337" width="3.26953125" customWidth="1"/>
    <col min="14338" max="14338" width="10.453125" customWidth="1"/>
    <col min="14339" max="14339" width="10.26953125" bestFit="1" customWidth="1"/>
    <col min="14340" max="14341" width="9.26953125" bestFit="1" customWidth="1"/>
    <col min="14342" max="14343" width="9.26953125" customWidth="1"/>
    <col min="14344" max="14344" width="9.26953125" bestFit="1" customWidth="1"/>
    <col min="14345" max="14350" width="7.7265625" bestFit="1" customWidth="1"/>
    <col min="14351" max="14351" width="9.26953125" bestFit="1" customWidth="1"/>
    <col min="14352" max="14352" width="7.7265625" bestFit="1" customWidth="1"/>
    <col min="14353" max="14353" width="9.26953125" bestFit="1" customWidth="1"/>
    <col min="14354" max="14354" width="7.7265625" bestFit="1" customWidth="1"/>
    <col min="14355" max="14355" width="9.26953125" bestFit="1" customWidth="1"/>
    <col min="14356" max="14356" width="7.7265625" bestFit="1" customWidth="1"/>
    <col min="14357" max="14357" width="9.26953125" bestFit="1" customWidth="1"/>
    <col min="14358" max="14358" width="7.7265625" bestFit="1" customWidth="1"/>
    <col min="14359" max="14359" width="9.26953125" bestFit="1" customWidth="1"/>
    <col min="14360" max="14360" width="7.7265625" bestFit="1" customWidth="1"/>
    <col min="14361" max="14361" width="9.26953125" bestFit="1" customWidth="1"/>
    <col min="14362" max="14362" width="7.7265625" bestFit="1" customWidth="1"/>
    <col min="14593" max="14593" width="3.26953125" customWidth="1"/>
    <col min="14594" max="14594" width="10.453125" customWidth="1"/>
    <col min="14595" max="14595" width="10.26953125" bestFit="1" customWidth="1"/>
    <col min="14596" max="14597" width="9.26953125" bestFit="1" customWidth="1"/>
    <col min="14598" max="14599" width="9.26953125" customWidth="1"/>
    <col min="14600" max="14600" width="9.26953125" bestFit="1" customWidth="1"/>
    <col min="14601" max="14606" width="7.7265625" bestFit="1" customWidth="1"/>
    <col min="14607" max="14607" width="9.26953125" bestFit="1" customWidth="1"/>
    <col min="14608" max="14608" width="7.7265625" bestFit="1" customWidth="1"/>
    <col min="14609" max="14609" width="9.26953125" bestFit="1" customWidth="1"/>
    <col min="14610" max="14610" width="7.7265625" bestFit="1" customWidth="1"/>
    <col min="14611" max="14611" width="9.26953125" bestFit="1" customWidth="1"/>
    <col min="14612" max="14612" width="7.7265625" bestFit="1" customWidth="1"/>
    <col min="14613" max="14613" width="9.26953125" bestFit="1" customWidth="1"/>
    <col min="14614" max="14614" width="7.7265625" bestFit="1" customWidth="1"/>
    <col min="14615" max="14615" width="9.26953125" bestFit="1" customWidth="1"/>
    <col min="14616" max="14616" width="7.7265625" bestFit="1" customWidth="1"/>
    <col min="14617" max="14617" width="9.26953125" bestFit="1" customWidth="1"/>
    <col min="14618" max="14618" width="7.7265625" bestFit="1" customWidth="1"/>
    <col min="14849" max="14849" width="3.26953125" customWidth="1"/>
    <col min="14850" max="14850" width="10.453125" customWidth="1"/>
    <col min="14851" max="14851" width="10.26953125" bestFit="1" customWidth="1"/>
    <col min="14852" max="14853" width="9.26953125" bestFit="1" customWidth="1"/>
    <col min="14854" max="14855" width="9.26953125" customWidth="1"/>
    <col min="14856" max="14856" width="9.26953125" bestFit="1" customWidth="1"/>
    <col min="14857" max="14862" width="7.7265625" bestFit="1" customWidth="1"/>
    <col min="14863" max="14863" width="9.26953125" bestFit="1" customWidth="1"/>
    <col min="14864" max="14864" width="7.7265625" bestFit="1" customWidth="1"/>
    <col min="14865" max="14865" width="9.26953125" bestFit="1" customWidth="1"/>
    <col min="14866" max="14866" width="7.7265625" bestFit="1" customWidth="1"/>
    <col min="14867" max="14867" width="9.26953125" bestFit="1" customWidth="1"/>
    <col min="14868" max="14868" width="7.7265625" bestFit="1" customWidth="1"/>
    <col min="14869" max="14869" width="9.26953125" bestFit="1" customWidth="1"/>
    <col min="14870" max="14870" width="7.7265625" bestFit="1" customWidth="1"/>
    <col min="14871" max="14871" width="9.26953125" bestFit="1" customWidth="1"/>
    <col min="14872" max="14872" width="7.7265625" bestFit="1" customWidth="1"/>
    <col min="14873" max="14873" width="9.26953125" bestFit="1" customWidth="1"/>
    <col min="14874" max="14874" width="7.7265625" bestFit="1" customWidth="1"/>
    <col min="15105" max="15105" width="3.26953125" customWidth="1"/>
    <col min="15106" max="15106" width="10.453125" customWidth="1"/>
    <col min="15107" max="15107" width="10.26953125" bestFit="1" customWidth="1"/>
    <col min="15108" max="15109" width="9.26953125" bestFit="1" customWidth="1"/>
    <col min="15110" max="15111" width="9.26953125" customWidth="1"/>
    <col min="15112" max="15112" width="9.26953125" bestFit="1" customWidth="1"/>
    <col min="15113" max="15118" width="7.7265625" bestFit="1" customWidth="1"/>
    <col min="15119" max="15119" width="9.26953125" bestFit="1" customWidth="1"/>
    <col min="15120" max="15120" width="7.7265625" bestFit="1" customWidth="1"/>
    <col min="15121" max="15121" width="9.26953125" bestFit="1" customWidth="1"/>
    <col min="15122" max="15122" width="7.7265625" bestFit="1" customWidth="1"/>
    <col min="15123" max="15123" width="9.26953125" bestFit="1" customWidth="1"/>
    <col min="15124" max="15124" width="7.7265625" bestFit="1" customWidth="1"/>
    <col min="15125" max="15125" width="9.26953125" bestFit="1" customWidth="1"/>
    <col min="15126" max="15126" width="7.7265625" bestFit="1" customWidth="1"/>
    <col min="15127" max="15127" width="9.26953125" bestFit="1" customWidth="1"/>
    <col min="15128" max="15128" width="7.7265625" bestFit="1" customWidth="1"/>
    <col min="15129" max="15129" width="9.26953125" bestFit="1" customWidth="1"/>
    <col min="15130" max="15130" width="7.7265625" bestFit="1" customWidth="1"/>
    <col min="15361" max="15361" width="3.26953125" customWidth="1"/>
    <col min="15362" max="15362" width="10.453125" customWidth="1"/>
    <col min="15363" max="15363" width="10.26953125" bestFit="1" customWidth="1"/>
    <col min="15364" max="15365" width="9.26953125" bestFit="1" customWidth="1"/>
    <col min="15366" max="15367" width="9.26953125" customWidth="1"/>
    <col min="15368" max="15368" width="9.26953125" bestFit="1" customWidth="1"/>
    <col min="15369" max="15374" width="7.7265625" bestFit="1" customWidth="1"/>
    <col min="15375" max="15375" width="9.26953125" bestFit="1" customWidth="1"/>
    <col min="15376" max="15376" width="7.7265625" bestFit="1" customWidth="1"/>
    <col min="15377" max="15377" width="9.26953125" bestFit="1" customWidth="1"/>
    <col min="15378" max="15378" width="7.7265625" bestFit="1" customWidth="1"/>
    <col min="15379" max="15379" width="9.26953125" bestFit="1" customWidth="1"/>
    <col min="15380" max="15380" width="7.7265625" bestFit="1" customWidth="1"/>
    <col min="15381" max="15381" width="9.26953125" bestFit="1" customWidth="1"/>
    <col min="15382" max="15382" width="7.7265625" bestFit="1" customWidth="1"/>
    <col min="15383" max="15383" width="9.26953125" bestFit="1" customWidth="1"/>
    <col min="15384" max="15384" width="7.7265625" bestFit="1" customWidth="1"/>
    <col min="15385" max="15385" width="9.26953125" bestFit="1" customWidth="1"/>
    <col min="15386" max="15386" width="7.7265625" bestFit="1" customWidth="1"/>
    <col min="15617" max="15617" width="3.26953125" customWidth="1"/>
    <col min="15618" max="15618" width="10.453125" customWidth="1"/>
    <col min="15619" max="15619" width="10.26953125" bestFit="1" customWidth="1"/>
    <col min="15620" max="15621" width="9.26953125" bestFit="1" customWidth="1"/>
    <col min="15622" max="15623" width="9.26953125" customWidth="1"/>
    <col min="15624" max="15624" width="9.26953125" bestFit="1" customWidth="1"/>
    <col min="15625" max="15630" width="7.7265625" bestFit="1" customWidth="1"/>
    <col min="15631" max="15631" width="9.26953125" bestFit="1" customWidth="1"/>
    <col min="15632" max="15632" width="7.7265625" bestFit="1" customWidth="1"/>
    <col min="15633" max="15633" width="9.26953125" bestFit="1" customWidth="1"/>
    <col min="15634" max="15634" width="7.7265625" bestFit="1" customWidth="1"/>
    <col min="15635" max="15635" width="9.26953125" bestFit="1" customWidth="1"/>
    <col min="15636" max="15636" width="7.7265625" bestFit="1" customWidth="1"/>
    <col min="15637" max="15637" width="9.26953125" bestFit="1" customWidth="1"/>
    <col min="15638" max="15638" width="7.7265625" bestFit="1" customWidth="1"/>
    <col min="15639" max="15639" width="9.26953125" bestFit="1" customWidth="1"/>
    <col min="15640" max="15640" width="7.7265625" bestFit="1" customWidth="1"/>
    <col min="15641" max="15641" width="9.26953125" bestFit="1" customWidth="1"/>
    <col min="15642" max="15642" width="7.7265625" bestFit="1" customWidth="1"/>
    <col min="15873" max="15873" width="3.26953125" customWidth="1"/>
    <col min="15874" max="15874" width="10.453125" customWidth="1"/>
    <col min="15875" max="15875" width="10.26953125" bestFit="1" customWidth="1"/>
    <col min="15876" max="15877" width="9.26953125" bestFit="1" customWidth="1"/>
    <col min="15878" max="15879" width="9.26953125" customWidth="1"/>
    <col min="15880" max="15880" width="9.26953125" bestFit="1" customWidth="1"/>
    <col min="15881" max="15886" width="7.7265625" bestFit="1" customWidth="1"/>
    <col min="15887" max="15887" width="9.26953125" bestFit="1" customWidth="1"/>
    <col min="15888" max="15888" width="7.7265625" bestFit="1" customWidth="1"/>
    <col min="15889" max="15889" width="9.26953125" bestFit="1" customWidth="1"/>
    <col min="15890" max="15890" width="7.7265625" bestFit="1" customWidth="1"/>
    <col min="15891" max="15891" width="9.26953125" bestFit="1" customWidth="1"/>
    <col min="15892" max="15892" width="7.7265625" bestFit="1" customWidth="1"/>
    <col min="15893" max="15893" width="9.26953125" bestFit="1" customWidth="1"/>
    <col min="15894" max="15894" width="7.7265625" bestFit="1" customWidth="1"/>
    <col min="15895" max="15895" width="9.26953125" bestFit="1" customWidth="1"/>
    <col min="15896" max="15896" width="7.7265625" bestFit="1" customWidth="1"/>
    <col min="15897" max="15897" width="9.26953125" bestFit="1" customWidth="1"/>
    <col min="15898" max="15898" width="7.7265625" bestFit="1" customWidth="1"/>
    <col min="16129" max="16129" width="3.26953125" customWidth="1"/>
    <col min="16130" max="16130" width="10.453125" customWidth="1"/>
    <col min="16131" max="16131" width="10.26953125" bestFit="1" customWidth="1"/>
    <col min="16132" max="16133" width="9.26953125" bestFit="1" customWidth="1"/>
    <col min="16134" max="16135" width="9.26953125" customWidth="1"/>
    <col min="16136" max="16136" width="9.26953125" bestFit="1" customWidth="1"/>
    <col min="16137" max="16142" width="7.7265625" bestFit="1" customWidth="1"/>
    <col min="16143" max="16143" width="9.26953125" bestFit="1" customWidth="1"/>
    <col min="16144" max="16144" width="7.7265625" bestFit="1" customWidth="1"/>
    <col min="16145" max="16145" width="9.26953125" bestFit="1" customWidth="1"/>
    <col min="16146" max="16146" width="7.7265625" bestFit="1" customWidth="1"/>
    <col min="16147" max="16147" width="9.26953125" bestFit="1" customWidth="1"/>
    <col min="16148" max="16148" width="7.7265625" bestFit="1" customWidth="1"/>
    <col min="16149" max="16149" width="9.26953125" bestFit="1" customWidth="1"/>
    <col min="16150" max="16150" width="7.7265625" bestFit="1" customWidth="1"/>
    <col min="16151" max="16151" width="9.26953125" bestFit="1" customWidth="1"/>
    <col min="16152" max="16152" width="7.7265625" bestFit="1" customWidth="1"/>
    <col min="16153" max="16153" width="9.26953125" bestFit="1" customWidth="1"/>
    <col min="16154" max="16154" width="7.7265625" bestFit="1" customWidth="1"/>
  </cols>
  <sheetData>
    <row r="1" spans="1:29" x14ac:dyDescent="0.35">
      <c r="A1" s="1" t="s">
        <v>20</v>
      </c>
    </row>
    <row r="2" spans="1:29" x14ac:dyDescent="0.35">
      <c r="A2" s="1" t="s">
        <v>0</v>
      </c>
    </row>
    <row r="3" spans="1:29" ht="15" thickBot="1" x14ac:dyDescent="0.4"/>
    <row r="4" spans="1:29" s="2" customFormat="1" ht="15" thickBot="1" x14ac:dyDescent="0.4">
      <c r="D4" s="112" t="s">
        <v>1</v>
      </c>
      <c r="E4" s="113"/>
      <c r="F4" s="114"/>
      <c r="G4" s="114"/>
      <c r="H4" s="115"/>
      <c r="I4" s="116" t="s">
        <v>2</v>
      </c>
      <c r="J4" s="117"/>
      <c r="K4" s="117"/>
      <c r="L4" s="117"/>
      <c r="M4" s="118"/>
      <c r="N4" s="119" t="s">
        <v>3</v>
      </c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1"/>
      <c r="Z4" s="3" t="s">
        <v>4</v>
      </c>
    </row>
    <row r="5" spans="1:29" s="2" customFormat="1" ht="15" thickBot="1" x14ac:dyDescent="0.4">
      <c r="D5" s="122" t="s">
        <v>5</v>
      </c>
      <c r="E5" s="123"/>
      <c r="F5" s="124"/>
      <c r="G5" s="124"/>
      <c r="H5" s="125"/>
      <c r="I5" s="4" t="s">
        <v>4</v>
      </c>
      <c r="J5" s="5" t="s">
        <v>6</v>
      </c>
      <c r="K5" s="6"/>
      <c r="L5" s="7" t="s">
        <v>7</v>
      </c>
      <c r="M5" s="8" t="s">
        <v>8</v>
      </c>
      <c r="N5" s="116">
        <v>1747</v>
      </c>
      <c r="O5" s="118"/>
      <c r="P5" s="116">
        <v>1846</v>
      </c>
      <c r="Q5" s="118"/>
      <c r="R5" s="116">
        <v>1850</v>
      </c>
      <c r="S5" s="118"/>
      <c r="T5" s="116">
        <v>1872</v>
      </c>
      <c r="U5" s="118"/>
      <c r="V5" s="126" t="s">
        <v>9</v>
      </c>
      <c r="W5" s="127"/>
      <c r="X5" s="9" t="s">
        <v>10</v>
      </c>
      <c r="Y5" s="10"/>
      <c r="Z5" s="11" t="s">
        <v>11</v>
      </c>
    </row>
    <row r="6" spans="1:29" s="2" customFormat="1" ht="15" thickBot="1" x14ac:dyDescent="0.4">
      <c r="A6" s="12" t="s">
        <v>12</v>
      </c>
      <c r="B6" s="12" t="s">
        <v>13</v>
      </c>
      <c r="C6" s="13" t="s">
        <v>14</v>
      </c>
      <c r="D6" s="14">
        <v>261</v>
      </c>
      <c r="E6" s="15">
        <v>264</v>
      </c>
      <c r="F6" s="16">
        <v>287</v>
      </c>
      <c r="G6" s="17">
        <v>312</v>
      </c>
      <c r="H6" s="18">
        <v>313</v>
      </c>
      <c r="I6" s="19" t="s">
        <v>10</v>
      </c>
      <c r="J6" s="20" t="s">
        <v>15</v>
      </c>
      <c r="K6" s="21">
        <v>1850</v>
      </c>
      <c r="L6" s="22" t="s">
        <v>16</v>
      </c>
      <c r="M6" s="23" t="s">
        <v>17</v>
      </c>
      <c r="N6" s="24" t="s">
        <v>18</v>
      </c>
      <c r="O6" s="25" t="s">
        <v>19</v>
      </c>
      <c r="P6" s="24" t="s">
        <v>18</v>
      </c>
      <c r="Q6" s="25" t="s">
        <v>19</v>
      </c>
      <c r="R6" s="24" t="s">
        <v>18</v>
      </c>
      <c r="S6" s="25" t="s">
        <v>19</v>
      </c>
      <c r="T6" s="24" t="s">
        <v>18</v>
      </c>
      <c r="U6" s="25" t="s">
        <v>19</v>
      </c>
      <c r="V6" s="24" t="s">
        <v>18</v>
      </c>
      <c r="W6" s="25" t="s">
        <v>19</v>
      </c>
      <c r="X6" s="24" t="s">
        <v>18</v>
      </c>
      <c r="Y6" s="25" t="s">
        <v>19</v>
      </c>
      <c r="Z6" s="26">
        <v>1.3333333333333333</v>
      </c>
      <c r="AB6" s="27"/>
      <c r="AC6" s="27"/>
    </row>
    <row r="7" spans="1:29" s="2" customFormat="1" x14ac:dyDescent="0.35">
      <c r="A7" s="28">
        <v>1</v>
      </c>
      <c r="B7" s="67">
        <v>308250</v>
      </c>
      <c r="C7" s="68">
        <f>B7/12</f>
        <v>25687.5</v>
      </c>
      <c r="D7" s="69">
        <f>B7/261</f>
        <v>1181.0344827586207</v>
      </c>
      <c r="E7" s="70">
        <f>B7/264</f>
        <v>1167.6136363636363</v>
      </c>
      <c r="F7" s="71">
        <f>B7/287</f>
        <v>1074.0418118466898</v>
      </c>
      <c r="G7" s="71">
        <f>B7/312</f>
        <v>987.98076923076928</v>
      </c>
      <c r="H7" s="71">
        <f>B7/313</f>
        <v>984.82428115015978</v>
      </c>
      <c r="I7" s="72">
        <f>$B7/1950</f>
        <v>158.07692307692307</v>
      </c>
      <c r="J7" s="73">
        <f>$B7/1872</f>
        <v>164.66346153846155</v>
      </c>
      <c r="K7" s="73">
        <f>$B7/1850</f>
        <v>166.62162162162161</v>
      </c>
      <c r="L7" s="73">
        <f>$B7/1846</f>
        <v>166.98266522210184</v>
      </c>
      <c r="M7" s="74">
        <f>$B7/1747</f>
        <v>176.44533485975958</v>
      </c>
      <c r="N7" s="72">
        <f>(B7+180)/1747*1.5</f>
        <v>264.82255294791071</v>
      </c>
      <c r="O7" s="74">
        <f>(B7+180)/1747*2</f>
        <v>353.09673726388093</v>
      </c>
      <c r="P7" s="72">
        <f>(B7+180)/1846*1.5</f>
        <v>250.62026002166846</v>
      </c>
      <c r="Q7" s="74">
        <f>(B7+180)/1846*2</f>
        <v>334.16034669555796</v>
      </c>
      <c r="R7" s="75">
        <f>($B7+180)/1850*1.5</f>
        <v>250.07837837837837</v>
      </c>
      <c r="S7" s="76">
        <f>($B7+180)/1850*2</f>
        <v>333.43783783783783</v>
      </c>
      <c r="T7" s="72">
        <f>(B7+180)/1872*1.5</f>
        <v>247.13942307692309</v>
      </c>
      <c r="U7" s="74">
        <f>(B7+180)/1872*2</f>
        <v>329.51923076923077</v>
      </c>
      <c r="V7" s="75">
        <f>($B7+180)/1925*1.5</f>
        <v>240.33506493506493</v>
      </c>
      <c r="W7" s="74">
        <f>($B7+180)/1925*2</f>
        <v>320.44675324675325</v>
      </c>
      <c r="X7" s="72">
        <f>($B7+180)/1950*1.5</f>
        <v>237.25384615384615</v>
      </c>
      <c r="Y7" s="74">
        <f>($B7+180)/1950*2</f>
        <v>316.33846153846156</v>
      </c>
      <c r="Z7" s="77">
        <f>(($B7+180)/1950)/3*4</f>
        <v>210.8923076923077</v>
      </c>
    </row>
    <row r="8" spans="1:29" s="2" customFormat="1" x14ac:dyDescent="0.35">
      <c r="A8" s="29">
        <v>2</v>
      </c>
      <c r="B8" s="78">
        <v>311550</v>
      </c>
      <c r="C8" s="79">
        <f t="shared" ref="C8:C71" si="0">B8/12</f>
        <v>25962.5</v>
      </c>
      <c r="D8" s="80">
        <f t="shared" ref="D8:D71" si="1">B8/261</f>
        <v>1193.6781609195402</v>
      </c>
      <c r="E8" s="81">
        <f t="shared" ref="E8:E71" si="2">B8/264</f>
        <v>1180.1136363636363</v>
      </c>
      <c r="F8" s="82">
        <f t="shared" ref="F8:F71" si="3">B8/287</f>
        <v>1085.5400696864112</v>
      </c>
      <c r="G8" s="82">
        <f t="shared" ref="G8:G71" si="4">B8/312</f>
        <v>998.55769230769226</v>
      </c>
      <c r="H8" s="82">
        <f t="shared" ref="H8:H71" si="5">B8/313</f>
        <v>995.36741214057508</v>
      </c>
      <c r="I8" s="80">
        <f t="shared" ref="I8:I71" si="6">$B8/1950</f>
        <v>159.76923076923077</v>
      </c>
      <c r="J8" s="81">
        <f t="shared" ref="J8:J71" si="7">$B8/1872</f>
        <v>166.42628205128204</v>
      </c>
      <c r="K8" s="81">
        <f t="shared" ref="K8:K71" si="8">$B8/1850</f>
        <v>168.40540540540542</v>
      </c>
      <c r="L8" s="81">
        <f t="shared" ref="L8:L71" si="9">$B8/1846</f>
        <v>168.77031419284941</v>
      </c>
      <c r="M8" s="83">
        <f t="shared" ref="M8:M71" si="10">$B8/1747</f>
        <v>178.33428734974243</v>
      </c>
      <c r="N8" s="80">
        <f t="shared" ref="N8:N71" si="11">(B8+180)/1747*1.5</f>
        <v>267.65598168288494</v>
      </c>
      <c r="O8" s="83">
        <f t="shared" ref="O8:O71" si="12">(B8+180)/1747*2</f>
        <v>356.87464224384661</v>
      </c>
      <c r="P8" s="80">
        <f t="shared" ref="P8:P71" si="13">(B8+180)/1846*1.5</f>
        <v>253.30173347778981</v>
      </c>
      <c r="Q8" s="83">
        <f t="shared" ref="Q8:Q71" si="14">(B8+180)/1846*2</f>
        <v>337.7356446370531</v>
      </c>
      <c r="R8" s="84">
        <f t="shared" ref="R8:R70" si="15">($B8+180)/1850*1.5</f>
        <v>252.75405405405405</v>
      </c>
      <c r="S8" s="82">
        <f t="shared" ref="S8:S71" si="16">($B8+180)/1850*2</f>
        <v>337.00540540540538</v>
      </c>
      <c r="T8" s="80">
        <f t="shared" ref="T8:T71" si="17">(B8+180)/1872*1.5</f>
        <v>249.78365384615381</v>
      </c>
      <c r="U8" s="83">
        <f t="shared" ref="U8:U71" si="18">(B8+180)/1872*2</f>
        <v>333.04487179487177</v>
      </c>
      <c r="V8" s="84">
        <f t="shared" ref="V8:V71" si="19">($B8+180)/1925*1.5</f>
        <v>242.90649350649352</v>
      </c>
      <c r="W8" s="83">
        <f t="shared" ref="W8:W71" si="20">($B8+180)/1925*2</f>
        <v>323.87532467532469</v>
      </c>
      <c r="X8" s="80">
        <f t="shared" ref="X8:X71" si="21">($B8+180)/1950*1.5</f>
        <v>239.7923076923077</v>
      </c>
      <c r="Y8" s="83">
        <f t="shared" ref="Y8:Y71" si="22">($B8+180)/1950*2</f>
        <v>319.72307692307692</v>
      </c>
      <c r="Z8" s="85">
        <f t="shared" ref="Z8:Z71" si="23">(($B8+180)/1950)/3*4</f>
        <v>213.14871794871794</v>
      </c>
    </row>
    <row r="9" spans="1:29" s="2" customFormat="1" x14ac:dyDescent="0.35">
      <c r="A9" s="29">
        <v>3</v>
      </c>
      <c r="B9" s="78">
        <v>314950</v>
      </c>
      <c r="C9" s="79">
        <f t="shared" si="0"/>
        <v>26245.833333333332</v>
      </c>
      <c r="D9" s="80">
        <f t="shared" si="1"/>
        <v>1206.7049808429119</v>
      </c>
      <c r="E9" s="81">
        <f t="shared" si="2"/>
        <v>1192.9924242424242</v>
      </c>
      <c r="F9" s="82">
        <f t="shared" si="3"/>
        <v>1097.3867595818815</v>
      </c>
      <c r="G9" s="82">
        <f t="shared" si="4"/>
        <v>1009.4551282051282</v>
      </c>
      <c r="H9" s="82">
        <f t="shared" si="5"/>
        <v>1006.2300319488818</v>
      </c>
      <c r="I9" s="80">
        <f t="shared" si="6"/>
        <v>161.51282051282053</v>
      </c>
      <c r="J9" s="81">
        <f t="shared" si="7"/>
        <v>168.24252136752136</v>
      </c>
      <c r="K9" s="81">
        <f t="shared" si="8"/>
        <v>170.24324324324326</v>
      </c>
      <c r="L9" s="81">
        <f t="shared" si="9"/>
        <v>170.6121343445287</v>
      </c>
      <c r="M9" s="83">
        <f t="shared" si="10"/>
        <v>180.28048082427017</v>
      </c>
      <c r="N9" s="80">
        <f t="shared" si="11"/>
        <v>270.57527189467658</v>
      </c>
      <c r="O9" s="83">
        <f t="shared" si="12"/>
        <v>360.7670291929021</v>
      </c>
      <c r="P9" s="80">
        <f t="shared" si="13"/>
        <v>256.06446370530881</v>
      </c>
      <c r="Q9" s="83">
        <f t="shared" si="14"/>
        <v>341.41928494041173</v>
      </c>
      <c r="R9" s="84">
        <f t="shared" si="15"/>
        <v>255.5108108108108</v>
      </c>
      <c r="S9" s="82">
        <f t="shared" si="16"/>
        <v>340.68108108108106</v>
      </c>
      <c r="T9" s="80">
        <f t="shared" si="17"/>
        <v>252.50801282051282</v>
      </c>
      <c r="U9" s="83">
        <f t="shared" si="18"/>
        <v>336.6773504273504</v>
      </c>
      <c r="V9" s="84">
        <f t="shared" si="19"/>
        <v>245.55584415584417</v>
      </c>
      <c r="W9" s="83">
        <f t="shared" si="20"/>
        <v>327.40779220779223</v>
      </c>
      <c r="X9" s="80">
        <f t="shared" si="21"/>
        <v>242.40769230769232</v>
      </c>
      <c r="Y9" s="83">
        <f t="shared" si="22"/>
        <v>323.21025641025642</v>
      </c>
      <c r="Z9" s="85">
        <f t="shared" si="23"/>
        <v>215.47350427350429</v>
      </c>
    </row>
    <row r="10" spans="1:29" s="2" customFormat="1" x14ac:dyDescent="0.35">
      <c r="A10" s="29">
        <v>4</v>
      </c>
      <c r="B10" s="78">
        <v>318450</v>
      </c>
      <c r="C10" s="79">
        <f t="shared" si="0"/>
        <v>26537.5</v>
      </c>
      <c r="D10" s="80">
        <f t="shared" si="1"/>
        <v>1220.1149425287356</v>
      </c>
      <c r="E10" s="81">
        <f t="shared" si="2"/>
        <v>1206.25</v>
      </c>
      <c r="F10" s="82">
        <f t="shared" si="3"/>
        <v>1109.5818815331011</v>
      </c>
      <c r="G10" s="82">
        <f t="shared" si="4"/>
        <v>1020.6730769230769</v>
      </c>
      <c r="H10" s="82">
        <f t="shared" si="5"/>
        <v>1017.4121405750799</v>
      </c>
      <c r="I10" s="80">
        <f t="shared" si="6"/>
        <v>163.30769230769232</v>
      </c>
      <c r="J10" s="81">
        <f t="shared" si="7"/>
        <v>170.11217948717947</v>
      </c>
      <c r="K10" s="81">
        <f t="shared" si="8"/>
        <v>172.13513513513513</v>
      </c>
      <c r="L10" s="81">
        <f t="shared" si="9"/>
        <v>172.50812567713976</v>
      </c>
      <c r="M10" s="83">
        <f t="shared" si="10"/>
        <v>182.28391528334288</v>
      </c>
      <c r="N10" s="80">
        <f t="shared" si="11"/>
        <v>273.58042358328566</v>
      </c>
      <c r="O10" s="83">
        <f t="shared" si="12"/>
        <v>364.77389811104752</v>
      </c>
      <c r="P10" s="80">
        <f t="shared" si="13"/>
        <v>258.90845070422534</v>
      </c>
      <c r="Q10" s="83">
        <f t="shared" si="14"/>
        <v>345.21126760563379</v>
      </c>
      <c r="R10" s="84">
        <f t="shared" si="15"/>
        <v>258.34864864864863</v>
      </c>
      <c r="S10" s="82">
        <f t="shared" si="16"/>
        <v>344.46486486486486</v>
      </c>
      <c r="T10" s="80">
        <f t="shared" si="17"/>
        <v>255.3125</v>
      </c>
      <c r="U10" s="83">
        <f t="shared" si="18"/>
        <v>340.41666666666669</v>
      </c>
      <c r="V10" s="84">
        <f t="shared" si="19"/>
        <v>248.28311688311689</v>
      </c>
      <c r="W10" s="83">
        <f t="shared" si="20"/>
        <v>331.04415584415585</v>
      </c>
      <c r="X10" s="80">
        <f t="shared" si="21"/>
        <v>245.10000000000002</v>
      </c>
      <c r="Y10" s="83">
        <f t="shared" si="22"/>
        <v>326.8</v>
      </c>
      <c r="Z10" s="85">
        <f t="shared" si="23"/>
        <v>217.86666666666667</v>
      </c>
    </row>
    <row r="11" spans="1:29" s="2" customFormat="1" x14ac:dyDescent="0.35">
      <c r="A11" s="29">
        <v>5</v>
      </c>
      <c r="B11" s="78">
        <v>321950</v>
      </c>
      <c r="C11" s="79">
        <f t="shared" si="0"/>
        <v>26829.166666666668</v>
      </c>
      <c r="D11" s="80">
        <f t="shared" si="1"/>
        <v>1233.5249042145595</v>
      </c>
      <c r="E11" s="81">
        <f t="shared" si="2"/>
        <v>1219.5075757575758</v>
      </c>
      <c r="F11" s="82">
        <f t="shared" si="3"/>
        <v>1121.7770034843206</v>
      </c>
      <c r="G11" s="82">
        <f t="shared" si="4"/>
        <v>1031.8910256410256</v>
      </c>
      <c r="H11" s="82">
        <f t="shared" si="5"/>
        <v>1028.594249201278</v>
      </c>
      <c r="I11" s="80">
        <f t="shared" si="6"/>
        <v>165.10256410256412</v>
      </c>
      <c r="J11" s="81">
        <f t="shared" si="7"/>
        <v>171.98183760683762</v>
      </c>
      <c r="K11" s="81">
        <f t="shared" si="8"/>
        <v>174.02702702702703</v>
      </c>
      <c r="L11" s="81">
        <f t="shared" si="9"/>
        <v>174.40411700975082</v>
      </c>
      <c r="M11" s="83">
        <f t="shared" si="10"/>
        <v>184.28734974241556</v>
      </c>
      <c r="N11" s="80">
        <f t="shared" si="11"/>
        <v>276.5855752718947</v>
      </c>
      <c r="O11" s="83">
        <f t="shared" si="12"/>
        <v>368.78076702919293</v>
      </c>
      <c r="P11" s="80">
        <f t="shared" si="13"/>
        <v>261.75243770314194</v>
      </c>
      <c r="Q11" s="83">
        <f t="shared" si="14"/>
        <v>349.00325027085592</v>
      </c>
      <c r="R11" s="84">
        <f t="shared" si="15"/>
        <v>261.1864864864865</v>
      </c>
      <c r="S11" s="82">
        <f t="shared" si="16"/>
        <v>348.24864864864867</v>
      </c>
      <c r="T11" s="80">
        <f t="shared" si="17"/>
        <v>258.11698717948718</v>
      </c>
      <c r="U11" s="83">
        <f t="shared" si="18"/>
        <v>344.15598290598291</v>
      </c>
      <c r="V11" s="84">
        <f t="shared" si="19"/>
        <v>251.01038961038961</v>
      </c>
      <c r="W11" s="83">
        <f t="shared" si="20"/>
        <v>334.68051948051948</v>
      </c>
      <c r="X11" s="80">
        <f t="shared" si="21"/>
        <v>247.7923076923077</v>
      </c>
      <c r="Y11" s="83">
        <f t="shared" si="22"/>
        <v>330.3897435897436</v>
      </c>
      <c r="Z11" s="85">
        <f t="shared" si="23"/>
        <v>220.25982905982906</v>
      </c>
    </row>
    <row r="12" spans="1:29" s="2" customFormat="1" x14ac:dyDescent="0.35">
      <c r="A12" s="29">
        <v>6</v>
      </c>
      <c r="B12" s="78">
        <v>325550</v>
      </c>
      <c r="C12" s="79">
        <f t="shared" si="0"/>
        <v>27129.166666666668</v>
      </c>
      <c r="D12" s="80">
        <f t="shared" si="1"/>
        <v>1247.3180076628353</v>
      </c>
      <c r="E12" s="81">
        <f t="shared" si="2"/>
        <v>1233.1439393939395</v>
      </c>
      <c r="F12" s="82">
        <f t="shared" si="3"/>
        <v>1134.3205574912893</v>
      </c>
      <c r="G12" s="82">
        <f t="shared" si="4"/>
        <v>1043.4294871794871</v>
      </c>
      <c r="H12" s="82">
        <f t="shared" si="5"/>
        <v>1040.0958466453674</v>
      </c>
      <c r="I12" s="80">
        <f t="shared" si="6"/>
        <v>166.94871794871796</v>
      </c>
      <c r="J12" s="81">
        <f t="shared" si="7"/>
        <v>173.90491452991452</v>
      </c>
      <c r="K12" s="81">
        <f t="shared" si="8"/>
        <v>175.97297297297297</v>
      </c>
      <c r="L12" s="81">
        <f t="shared" si="9"/>
        <v>176.3542795232936</v>
      </c>
      <c r="M12" s="83">
        <f t="shared" si="10"/>
        <v>186.3480251860332</v>
      </c>
      <c r="N12" s="80">
        <f t="shared" si="11"/>
        <v>279.67658843732113</v>
      </c>
      <c r="O12" s="83">
        <f t="shared" si="12"/>
        <v>372.90211791642815</v>
      </c>
      <c r="P12" s="80">
        <f t="shared" si="13"/>
        <v>264.67768147345612</v>
      </c>
      <c r="Q12" s="83">
        <f t="shared" si="14"/>
        <v>352.90357529794147</v>
      </c>
      <c r="R12" s="84">
        <f t="shared" si="15"/>
        <v>264.10540540540541</v>
      </c>
      <c r="S12" s="82">
        <f t="shared" si="16"/>
        <v>352.14054054054054</v>
      </c>
      <c r="T12" s="80">
        <f t="shared" si="17"/>
        <v>261.0016025641026</v>
      </c>
      <c r="U12" s="83">
        <f t="shared" si="18"/>
        <v>348.00213675213678</v>
      </c>
      <c r="V12" s="84">
        <f t="shared" si="19"/>
        <v>253.8155844155844</v>
      </c>
      <c r="W12" s="83">
        <f t="shared" si="20"/>
        <v>338.4207792207792</v>
      </c>
      <c r="X12" s="80">
        <f t="shared" si="21"/>
        <v>250.56153846153848</v>
      </c>
      <c r="Y12" s="83">
        <f t="shared" si="22"/>
        <v>334.08205128205128</v>
      </c>
      <c r="Z12" s="85">
        <f t="shared" si="23"/>
        <v>222.72136752136751</v>
      </c>
    </row>
    <row r="13" spans="1:29" s="2" customFormat="1" x14ac:dyDescent="0.35">
      <c r="A13" s="29">
        <v>7</v>
      </c>
      <c r="B13" s="78">
        <v>329250</v>
      </c>
      <c r="C13" s="79">
        <f t="shared" si="0"/>
        <v>27437.5</v>
      </c>
      <c r="D13" s="80">
        <f t="shared" si="1"/>
        <v>1261.4942528735633</v>
      </c>
      <c r="E13" s="81">
        <f t="shared" si="2"/>
        <v>1247.159090909091</v>
      </c>
      <c r="F13" s="82">
        <f t="shared" si="3"/>
        <v>1147.212543554007</v>
      </c>
      <c r="G13" s="82">
        <f t="shared" si="4"/>
        <v>1055.2884615384614</v>
      </c>
      <c r="H13" s="82">
        <f t="shared" si="5"/>
        <v>1051.9169329073482</v>
      </c>
      <c r="I13" s="80">
        <f t="shared" si="6"/>
        <v>168.84615384615384</v>
      </c>
      <c r="J13" s="81">
        <f t="shared" si="7"/>
        <v>175.88141025641025</v>
      </c>
      <c r="K13" s="81">
        <f t="shared" si="8"/>
        <v>177.97297297297297</v>
      </c>
      <c r="L13" s="81">
        <f t="shared" si="9"/>
        <v>178.35861321776815</v>
      </c>
      <c r="M13" s="83">
        <f t="shared" si="10"/>
        <v>188.46594161419577</v>
      </c>
      <c r="N13" s="80">
        <f t="shared" si="11"/>
        <v>282.85346307956496</v>
      </c>
      <c r="O13" s="83">
        <f t="shared" si="12"/>
        <v>377.1379507727533</v>
      </c>
      <c r="P13" s="80">
        <f t="shared" si="13"/>
        <v>267.68418201516795</v>
      </c>
      <c r="Q13" s="83">
        <f t="shared" si="14"/>
        <v>356.91224268689058</v>
      </c>
      <c r="R13" s="84">
        <f t="shared" si="15"/>
        <v>267.10540540540541</v>
      </c>
      <c r="S13" s="82">
        <f t="shared" si="16"/>
        <v>356.14054054054054</v>
      </c>
      <c r="T13" s="80">
        <f t="shared" si="17"/>
        <v>263.96634615384619</v>
      </c>
      <c r="U13" s="83">
        <f t="shared" si="18"/>
        <v>351.95512820512823</v>
      </c>
      <c r="V13" s="84">
        <f t="shared" si="19"/>
        <v>256.69870129870128</v>
      </c>
      <c r="W13" s="83">
        <f t="shared" si="20"/>
        <v>342.26493506493506</v>
      </c>
      <c r="X13" s="80">
        <f t="shared" si="21"/>
        <v>253.40769230769229</v>
      </c>
      <c r="Y13" s="83">
        <f t="shared" si="22"/>
        <v>337.87692307692305</v>
      </c>
      <c r="Z13" s="85">
        <f t="shared" si="23"/>
        <v>225.25128205128203</v>
      </c>
    </row>
    <row r="14" spans="1:29" s="2" customFormat="1" x14ac:dyDescent="0.35">
      <c r="A14" s="29">
        <v>8</v>
      </c>
      <c r="B14" s="78">
        <v>333050</v>
      </c>
      <c r="C14" s="79">
        <f t="shared" si="0"/>
        <v>27754.166666666668</v>
      </c>
      <c r="D14" s="80">
        <f t="shared" si="1"/>
        <v>1276.0536398467434</v>
      </c>
      <c r="E14" s="81">
        <f t="shared" si="2"/>
        <v>1261.5530303030303</v>
      </c>
      <c r="F14" s="82">
        <f t="shared" si="3"/>
        <v>1160.452961672474</v>
      </c>
      <c r="G14" s="82">
        <f t="shared" si="4"/>
        <v>1067.4679487179487</v>
      </c>
      <c r="H14" s="82">
        <f t="shared" si="5"/>
        <v>1064.0575079872206</v>
      </c>
      <c r="I14" s="80">
        <f t="shared" si="6"/>
        <v>170.7948717948718</v>
      </c>
      <c r="J14" s="81">
        <f t="shared" si="7"/>
        <v>177.9113247863248</v>
      </c>
      <c r="K14" s="81">
        <f t="shared" si="8"/>
        <v>180.02702702702703</v>
      </c>
      <c r="L14" s="81">
        <f t="shared" si="9"/>
        <v>180.41711809317442</v>
      </c>
      <c r="M14" s="83">
        <f t="shared" si="10"/>
        <v>190.64109902690328</v>
      </c>
      <c r="N14" s="80">
        <f t="shared" si="11"/>
        <v>286.11619919862625</v>
      </c>
      <c r="O14" s="83">
        <f t="shared" si="12"/>
        <v>381.48826559816831</v>
      </c>
      <c r="P14" s="80">
        <f t="shared" si="13"/>
        <v>270.77193932827731</v>
      </c>
      <c r="Q14" s="83">
        <f t="shared" si="14"/>
        <v>361.02925243770312</v>
      </c>
      <c r="R14" s="84">
        <f t="shared" si="15"/>
        <v>270.1864864864865</v>
      </c>
      <c r="S14" s="82">
        <f t="shared" si="16"/>
        <v>360.24864864864867</v>
      </c>
      <c r="T14" s="80">
        <f t="shared" si="17"/>
        <v>267.01121794871796</v>
      </c>
      <c r="U14" s="83">
        <f t="shared" si="18"/>
        <v>356.01495726495727</v>
      </c>
      <c r="V14" s="84">
        <f t="shared" si="19"/>
        <v>259.65974025974026</v>
      </c>
      <c r="W14" s="83">
        <f t="shared" si="20"/>
        <v>346.21298701298701</v>
      </c>
      <c r="X14" s="80">
        <f t="shared" si="21"/>
        <v>256.33076923076919</v>
      </c>
      <c r="Y14" s="83">
        <f t="shared" si="22"/>
        <v>341.77435897435896</v>
      </c>
      <c r="Z14" s="85">
        <f t="shared" si="23"/>
        <v>227.84957264957265</v>
      </c>
    </row>
    <row r="15" spans="1:29" s="2" customFormat="1" x14ac:dyDescent="0.35">
      <c r="A15" s="29">
        <v>9</v>
      </c>
      <c r="B15" s="78">
        <v>336850</v>
      </c>
      <c r="C15" s="86">
        <f t="shared" si="0"/>
        <v>28070.833333333332</v>
      </c>
      <c r="D15" s="87">
        <f t="shared" si="1"/>
        <v>1290.6130268199233</v>
      </c>
      <c r="E15" s="88">
        <f t="shared" si="2"/>
        <v>1275.9469696969697</v>
      </c>
      <c r="F15" s="89">
        <f t="shared" si="3"/>
        <v>1173.6933797909408</v>
      </c>
      <c r="G15" s="89">
        <f t="shared" si="4"/>
        <v>1079.6474358974358</v>
      </c>
      <c r="H15" s="89">
        <f t="shared" si="5"/>
        <v>1076.1980830670927</v>
      </c>
      <c r="I15" s="87">
        <f t="shared" si="6"/>
        <v>172.74358974358975</v>
      </c>
      <c r="J15" s="88">
        <f t="shared" si="7"/>
        <v>179.94123931623932</v>
      </c>
      <c r="K15" s="88">
        <f t="shared" si="8"/>
        <v>182.08108108108109</v>
      </c>
      <c r="L15" s="88">
        <f t="shared" si="9"/>
        <v>182.47562296858072</v>
      </c>
      <c r="M15" s="90">
        <f t="shared" si="10"/>
        <v>192.81625643961075</v>
      </c>
      <c r="N15" s="87">
        <f t="shared" si="11"/>
        <v>289.37893531768748</v>
      </c>
      <c r="O15" s="90">
        <f t="shared" si="12"/>
        <v>385.83858042358327</v>
      </c>
      <c r="P15" s="87">
        <f t="shared" si="13"/>
        <v>273.85969664138679</v>
      </c>
      <c r="Q15" s="90">
        <f t="shared" si="14"/>
        <v>365.14626218851572</v>
      </c>
      <c r="R15" s="91">
        <f t="shared" si="15"/>
        <v>273.26756756756754</v>
      </c>
      <c r="S15" s="89">
        <f t="shared" si="16"/>
        <v>364.35675675675674</v>
      </c>
      <c r="T15" s="87">
        <f t="shared" si="17"/>
        <v>270.05608974358972</v>
      </c>
      <c r="U15" s="90">
        <f t="shared" si="18"/>
        <v>360.07478632478632</v>
      </c>
      <c r="V15" s="91">
        <f t="shared" si="19"/>
        <v>262.62077922077924</v>
      </c>
      <c r="W15" s="90">
        <f t="shared" si="20"/>
        <v>350.16103896103897</v>
      </c>
      <c r="X15" s="87">
        <f t="shared" si="21"/>
        <v>259.25384615384615</v>
      </c>
      <c r="Y15" s="90">
        <f t="shared" si="22"/>
        <v>345.67179487179487</v>
      </c>
      <c r="Z15" s="92">
        <f t="shared" si="23"/>
        <v>230.44786324786324</v>
      </c>
    </row>
    <row r="16" spans="1:29" s="2" customFormat="1" ht="15" thickBot="1" x14ac:dyDescent="0.4">
      <c r="A16" s="48">
        <v>10</v>
      </c>
      <c r="B16" s="93">
        <v>340350</v>
      </c>
      <c r="C16" s="94">
        <f t="shared" si="0"/>
        <v>28362.5</v>
      </c>
      <c r="D16" s="95">
        <f t="shared" si="1"/>
        <v>1304.0229885057472</v>
      </c>
      <c r="E16" s="96">
        <f t="shared" si="2"/>
        <v>1289.2045454545455</v>
      </c>
      <c r="F16" s="97">
        <f t="shared" si="3"/>
        <v>1185.8885017421603</v>
      </c>
      <c r="G16" s="97">
        <f t="shared" si="4"/>
        <v>1090.8653846153845</v>
      </c>
      <c r="H16" s="97">
        <f t="shared" si="5"/>
        <v>1087.3801916932907</v>
      </c>
      <c r="I16" s="95">
        <f t="shared" si="6"/>
        <v>174.53846153846155</v>
      </c>
      <c r="J16" s="96">
        <f t="shared" si="7"/>
        <v>181.81089743589743</v>
      </c>
      <c r="K16" s="96">
        <f t="shared" si="8"/>
        <v>183.97297297297297</v>
      </c>
      <c r="L16" s="96">
        <f t="shared" si="9"/>
        <v>184.37161430119176</v>
      </c>
      <c r="M16" s="98">
        <f t="shared" si="10"/>
        <v>194.81969089868346</v>
      </c>
      <c r="N16" s="95">
        <f t="shared" si="11"/>
        <v>292.38408700629651</v>
      </c>
      <c r="O16" s="98">
        <f t="shared" si="12"/>
        <v>389.84544934172868</v>
      </c>
      <c r="P16" s="95">
        <f t="shared" si="13"/>
        <v>276.70368364030332</v>
      </c>
      <c r="Q16" s="98">
        <f t="shared" si="14"/>
        <v>368.93824485373779</v>
      </c>
      <c r="R16" s="99">
        <f t="shared" si="15"/>
        <v>276.10540540540541</v>
      </c>
      <c r="S16" s="97">
        <f t="shared" si="16"/>
        <v>368.14054054054054</v>
      </c>
      <c r="T16" s="95">
        <f t="shared" si="17"/>
        <v>272.86057692307691</v>
      </c>
      <c r="U16" s="98">
        <f t="shared" si="18"/>
        <v>363.81410256410254</v>
      </c>
      <c r="V16" s="99">
        <f t="shared" si="19"/>
        <v>265.34805194805193</v>
      </c>
      <c r="W16" s="98">
        <f t="shared" si="20"/>
        <v>353.79740259740259</v>
      </c>
      <c r="X16" s="95">
        <f t="shared" si="21"/>
        <v>261.94615384615383</v>
      </c>
      <c r="Y16" s="98">
        <f t="shared" si="22"/>
        <v>349.26153846153846</v>
      </c>
      <c r="Z16" s="100">
        <f t="shared" si="23"/>
        <v>232.84102564102565</v>
      </c>
    </row>
    <row r="17" spans="1:30" s="2" customFormat="1" x14ac:dyDescent="0.35">
      <c r="A17" s="57">
        <v>11</v>
      </c>
      <c r="B17" s="58">
        <v>343950</v>
      </c>
      <c r="C17" s="59">
        <f t="shared" si="0"/>
        <v>28662.5</v>
      </c>
      <c r="D17" s="60">
        <f t="shared" si="1"/>
        <v>1317.816091954023</v>
      </c>
      <c r="E17" s="61">
        <f t="shared" si="2"/>
        <v>1302.840909090909</v>
      </c>
      <c r="F17" s="62">
        <f t="shared" si="3"/>
        <v>1198.4320557491289</v>
      </c>
      <c r="G17" s="62">
        <f t="shared" si="4"/>
        <v>1102.4038461538462</v>
      </c>
      <c r="H17" s="62">
        <f t="shared" si="5"/>
        <v>1098.8817891373801</v>
      </c>
      <c r="I17" s="60">
        <f t="shared" si="6"/>
        <v>176.38461538461539</v>
      </c>
      <c r="J17" s="61">
        <f t="shared" si="7"/>
        <v>183.73397435897436</v>
      </c>
      <c r="K17" s="61">
        <f t="shared" si="8"/>
        <v>185.91891891891891</v>
      </c>
      <c r="L17" s="61">
        <f t="shared" si="9"/>
        <v>186.32177681473456</v>
      </c>
      <c r="M17" s="63">
        <f t="shared" si="10"/>
        <v>196.8803663423011</v>
      </c>
      <c r="N17" s="60">
        <f t="shared" si="11"/>
        <v>295.47510017172294</v>
      </c>
      <c r="O17" s="63">
        <f t="shared" si="12"/>
        <v>393.96680022896396</v>
      </c>
      <c r="P17" s="60">
        <f t="shared" si="13"/>
        <v>279.62892741061756</v>
      </c>
      <c r="Q17" s="63">
        <f t="shared" si="14"/>
        <v>372.8385698808234</v>
      </c>
      <c r="R17" s="64">
        <f t="shared" si="15"/>
        <v>279.02432432432431</v>
      </c>
      <c r="S17" s="62">
        <f t="shared" si="16"/>
        <v>372.03243243243242</v>
      </c>
      <c r="T17" s="60">
        <f t="shared" si="17"/>
        <v>275.74519230769232</v>
      </c>
      <c r="U17" s="63">
        <f t="shared" si="18"/>
        <v>367.66025641025641</v>
      </c>
      <c r="V17" s="64">
        <f t="shared" si="19"/>
        <v>268.15324675324672</v>
      </c>
      <c r="W17" s="63">
        <f t="shared" si="20"/>
        <v>357.53766233766231</v>
      </c>
      <c r="X17" s="60">
        <f t="shared" si="21"/>
        <v>264.71538461538461</v>
      </c>
      <c r="Y17" s="63">
        <f t="shared" si="22"/>
        <v>352.95384615384614</v>
      </c>
      <c r="Z17" s="65">
        <f t="shared" si="23"/>
        <v>235.30256410256411</v>
      </c>
    </row>
    <row r="18" spans="1:30" s="2" customFormat="1" x14ac:dyDescent="0.35">
      <c r="A18" s="29">
        <v>12</v>
      </c>
      <c r="B18" s="30">
        <v>347450</v>
      </c>
      <c r="C18" s="38">
        <f t="shared" si="0"/>
        <v>28954.166666666668</v>
      </c>
      <c r="D18" s="39">
        <f t="shared" si="1"/>
        <v>1331.2260536398467</v>
      </c>
      <c r="E18" s="40">
        <f t="shared" si="2"/>
        <v>1316.0984848484848</v>
      </c>
      <c r="F18" s="41">
        <f t="shared" si="3"/>
        <v>1210.6271777003485</v>
      </c>
      <c r="G18" s="41">
        <f t="shared" si="4"/>
        <v>1113.6217948717949</v>
      </c>
      <c r="H18" s="41">
        <f t="shared" si="5"/>
        <v>1110.0638977635783</v>
      </c>
      <c r="I18" s="39">
        <f t="shared" si="6"/>
        <v>178.17948717948718</v>
      </c>
      <c r="J18" s="40">
        <f t="shared" si="7"/>
        <v>185.60363247863248</v>
      </c>
      <c r="K18" s="40">
        <f t="shared" si="8"/>
        <v>187.81081081081081</v>
      </c>
      <c r="L18" s="40">
        <f t="shared" si="9"/>
        <v>188.21776814734562</v>
      </c>
      <c r="M18" s="42">
        <f t="shared" si="10"/>
        <v>198.88380080137378</v>
      </c>
      <c r="N18" s="39">
        <f t="shared" si="11"/>
        <v>298.48025186033198</v>
      </c>
      <c r="O18" s="42">
        <f t="shared" si="12"/>
        <v>397.97366914710932</v>
      </c>
      <c r="P18" s="39">
        <f t="shared" si="13"/>
        <v>282.47291440953416</v>
      </c>
      <c r="Q18" s="42">
        <f t="shared" si="14"/>
        <v>376.63055254604552</v>
      </c>
      <c r="R18" s="43">
        <f t="shared" si="15"/>
        <v>281.86216216216218</v>
      </c>
      <c r="S18" s="41">
        <f t="shared" si="16"/>
        <v>375.81621621621622</v>
      </c>
      <c r="T18" s="39">
        <f t="shared" si="17"/>
        <v>278.54967948717945</v>
      </c>
      <c r="U18" s="42">
        <f t="shared" si="18"/>
        <v>371.39957264957263</v>
      </c>
      <c r="V18" s="43">
        <f t="shared" si="19"/>
        <v>270.88051948051952</v>
      </c>
      <c r="W18" s="42">
        <f t="shared" si="20"/>
        <v>361.17402597402599</v>
      </c>
      <c r="X18" s="39">
        <f t="shared" si="21"/>
        <v>267.40769230769229</v>
      </c>
      <c r="Y18" s="42">
        <f t="shared" si="22"/>
        <v>356.54358974358973</v>
      </c>
      <c r="Z18" s="44">
        <f t="shared" si="23"/>
        <v>237.69572649572649</v>
      </c>
    </row>
    <row r="19" spans="1:30" s="2" customFormat="1" x14ac:dyDescent="0.35">
      <c r="A19" s="29">
        <v>13</v>
      </c>
      <c r="B19" s="30">
        <v>351150</v>
      </c>
      <c r="C19" s="38">
        <f t="shared" si="0"/>
        <v>29262.5</v>
      </c>
      <c r="D19" s="39">
        <f t="shared" si="1"/>
        <v>1345.4022988505747</v>
      </c>
      <c r="E19" s="40">
        <f t="shared" si="2"/>
        <v>1330.1136363636363</v>
      </c>
      <c r="F19" s="41">
        <f t="shared" si="3"/>
        <v>1223.5191637630662</v>
      </c>
      <c r="G19" s="41">
        <f t="shared" si="4"/>
        <v>1125.4807692307693</v>
      </c>
      <c r="H19" s="41">
        <f t="shared" si="5"/>
        <v>1121.8849840255591</v>
      </c>
      <c r="I19" s="39">
        <f t="shared" si="6"/>
        <v>180.07692307692307</v>
      </c>
      <c r="J19" s="40">
        <f t="shared" si="7"/>
        <v>187.5801282051282</v>
      </c>
      <c r="K19" s="40">
        <f t="shared" si="8"/>
        <v>189.81081081081081</v>
      </c>
      <c r="L19" s="40">
        <f t="shared" si="9"/>
        <v>190.22210184182015</v>
      </c>
      <c r="M19" s="42">
        <f t="shared" si="10"/>
        <v>201.00171722953635</v>
      </c>
      <c r="N19" s="39">
        <f t="shared" si="11"/>
        <v>301.65712650257586</v>
      </c>
      <c r="O19" s="42">
        <f t="shared" si="12"/>
        <v>402.20950200343447</v>
      </c>
      <c r="P19" s="39">
        <f t="shared" si="13"/>
        <v>285.47941495124593</v>
      </c>
      <c r="Q19" s="42">
        <f t="shared" si="14"/>
        <v>380.63921993499457</v>
      </c>
      <c r="R19" s="43">
        <f t="shared" si="15"/>
        <v>284.86216216216218</v>
      </c>
      <c r="S19" s="41">
        <f t="shared" si="16"/>
        <v>379.81621621621622</v>
      </c>
      <c r="T19" s="39">
        <f t="shared" si="17"/>
        <v>281.51442307692309</v>
      </c>
      <c r="U19" s="42">
        <f t="shared" si="18"/>
        <v>375.35256410256409</v>
      </c>
      <c r="V19" s="43">
        <f t="shared" si="19"/>
        <v>273.76363636363635</v>
      </c>
      <c r="W19" s="42">
        <f t="shared" si="20"/>
        <v>365.0181818181818</v>
      </c>
      <c r="X19" s="39">
        <f t="shared" si="21"/>
        <v>270.25384615384615</v>
      </c>
      <c r="Y19" s="42">
        <f t="shared" si="22"/>
        <v>360.33846153846156</v>
      </c>
      <c r="Z19" s="44">
        <f t="shared" si="23"/>
        <v>240.22564102564104</v>
      </c>
    </row>
    <row r="20" spans="1:30" s="2" customFormat="1" x14ac:dyDescent="0.35">
      <c r="A20" s="29">
        <v>14</v>
      </c>
      <c r="B20" s="30">
        <v>355250</v>
      </c>
      <c r="C20" s="38">
        <f t="shared" si="0"/>
        <v>29604.166666666668</v>
      </c>
      <c r="D20" s="39">
        <f t="shared" si="1"/>
        <v>1361.1111111111111</v>
      </c>
      <c r="E20" s="40">
        <f t="shared" si="2"/>
        <v>1345.6439393939395</v>
      </c>
      <c r="F20" s="41">
        <f t="shared" si="3"/>
        <v>1237.8048780487804</v>
      </c>
      <c r="G20" s="41">
        <f t="shared" si="4"/>
        <v>1138.6217948717949</v>
      </c>
      <c r="H20" s="41">
        <f t="shared" si="5"/>
        <v>1134.9840255591055</v>
      </c>
      <c r="I20" s="39">
        <f t="shared" si="6"/>
        <v>182.17948717948718</v>
      </c>
      <c r="J20" s="40">
        <f t="shared" si="7"/>
        <v>189.77029914529913</v>
      </c>
      <c r="K20" s="40">
        <f t="shared" si="8"/>
        <v>192.02702702702703</v>
      </c>
      <c r="L20" s="40">
        <f t="shared" si="9"/>
        <v>192.44312026002166</v>
      </c>
      <c r="M20" s="42">
        <f t="shared" si="10"/>
        <v>203.34859759587866</v>
      </c>
      <c r="N20" s="39">
        <f t="shared" si="11"/>
        <v>305.17744705208929</v>
      </c>
      <c r="O20" s="42">
        <f t="shared" si="12"/>
        <v>406.90326273611907</v>
      </c>
      <c r="P20" s="39">
        <f t="shared" si="13"/>
        <v>288.81094257854818</v>
      </c>
      <c r="Q20" s="42">
        <f t="shared" si="14"/>
        <v>385.08125677139759</v>
      </c>
      <c r="R20" s="43">
        <f>($B20+180)/1850*1.5</f>
        <v>288.1864864864865</v>
      </c>
      <c r="S20" s="41">
        <f t="shared" si="16"/>
        <v>384.24864864864867</v>
      </c>
      <c r="T20" s="39">
        <f t="shared" si="17"/>
        <v>284.7996794871795</v>
      </c>
      <c r="U20" s="42">
        <f t="shared" si="18"/>
        <v>379.732905982906</v>
      </c>
      <c r="V20" s="43">
        <f t="shared" si="19"/>
        <v>276.95844155844156</v>
      </c>
      <c r="W20" s="42">
        <f t="shared" si="20"/>
        <v>369.27792207792209</v>
      </c>
      <c r="X20" s="39">
        <f t="shared" si="21"/>
        <v>273.40769230769229</v>
      </c>
      <c r="Y20" s="42">
        <f t="shared" si="22"/>
        <v>364.54358974358973</v>
      </c>
      <c r="Z20" s="44">
        <f t="shared" si="23"/>
        <v>243.02905982905983</v>
      </c>
    </row>
    <row r="21" spans="1:30" s="2" customFormat="1" x14ac:dyDescent="0.35">
      <c r="A21" s="29">
        <v>15</v>
      </c>
      <c r="B21" s="30">
        <v>359250</v>
      </c>
      <c r="C21" s="38">
        <f t="shared" si="0"/>
        <v>29937.5</v>
      </c>
      <c r="D21" s="39">
        <f t="shared" si="1"/>
        <v>1376.4367816091954</v>
      </c>
      <c r="E21" s="40">
        <f t="shared" si="2"/>
        <v>1360.7954545454545</v>
      </c>
      <c r="F21" s="41">
        <f t="shared" si="3"/>
        <v>1251.7421602787456</v>
      </c>
      <c r="G21" s="41">
        <f>B21/312</f>
        <v>1151.4423076923076</v>
      </c>
      <c r="H21" s="41">
        <f t="shared" si="5"/>
        <v>1147.7635782747604</v>
      </c>
      <c r="I21" s="39">
        <f t="shared" si="6"/>
        <v>184.23076923076923</v>
      </c>
      <c r="J21" s="40">
        <f t="shared" si="7"/>
        <v>191.90705128205127</v>
      </c>
      <c r="K21" s="40">
        <f t="shared" si="8"/>
        <v>194.18918918918919</v>
      </c>
      <c r="L21" s="40">
        <f t="shared" si="9"/>
        <v>194.60996749729145</v>
      </c>
      <c r="M21" s="42">
        <f t="shared" si="10"/>
        <v>205.63823697767603</v>
      </c>
      <c r="N21" s="39">
        <f t="shared" si="11"/>
        <v>308.61190612478538</v>
      </c>
      <c r="O21" s="42">
        <f t="shared" si="12"/>
        <v>411.48254149971382</v>
      </c>
      <c r="P21" s="39">
        <f t="shared" si="13"/>
        <v>292.0612134344529</v>
      </c>
      <c r="Q21" s="42">
        <f t="shared" si="14"/>
        <v>389.41495124593717</v>
      </c>
      <c r="R21" s="43">
        <f t="shared" si="15"/>
        <v>291.42972972972973</v>
      </c>
      <c r="S21" s="41">
        <f t="shared" si="16"/>
        <v>388.57297297297299</v>
      </c>
      <c r="T21" s="39">
        <f t="shared" si="17"/>
        <v>288.00480769230774</v>
      </c>
      <c r="U21" s="42">
        <f t="shared" si="18"/>
        <v>384.00641025641028</v>
      </c>
      <c r="V21" s="43">
        <f t="shared" si="19"/>
        <v>280.07532467532468</v>
      </c>
      <c r="W21" s="42">
        <f t="shared" si="20"/>
        <v>373.43376623376622</v>
      </c>
      <c r="X21" s="39">
        <f>($B21+180)/1950*1.5</f>
        <v>276.48461538461538</v>
      </c>
      <c r="Y21" s="42">
        <f t="shared" si="22"/>
        <v>368.64615384615382</v>
      </c>
      <c r="Z21" s="44">
        <f t="shared" si="23"/>
        <v>245.76410256410256</v>
      </c>
    </row>
    <row r="22" spans="1:30" s="2" customFormat="1" x14ac:dyDescent="0.35">
      <c r="A22" s="29">
        <v>16</v>
      </c>
      <c r="B22" s="30">
        <v>363450</v>
      </c>
      <c r="C22" s="38">
        <f t="shared" si="0"/>
        <v>30287.5</v>
      </c>
      <c r="D22" s="39">
        <f t="shared" si="1"/>
        <v>1392.528735632184</v>
      </c>
      <c r="E22" s="40">
        <f t="shared" si="2"/>
        <v>1376.7045454545455</v>
      </c>
      <c r="F22" s="41">
        <f t="shared" si="3"/>
        <v>1266.3763066202091</v>
      </c>
      <c r="G22" s="41">
        <f t="shared" si="4"/>
        <v>1164.9038461538462</v>
      </c>
      <c r="H22" s="41">
        <f t="shared" si="5"/>
        <v>1161.182108626198</v>
      </c>
      <c r="I22" s="39">
        <f t="shared" si="6"/>
        <v>186.38461538461539</v>
      </c>
      <c r="J22" s="40">
        <f t="shared" si="7"/>
        <v>194.15064102564102</v>
      </c>
      <c r="K22" s="40">
        <f t="shared" si="8"/>
        <v>196.45945945945945</v>
      </c>
      <c r="L22" s="40">
        <f t="shared" si="9"/>
        <v>196.88515709642471</v>
      </c>
      <c r="M22" s="42">
        <f t="shared" si="10"/>
        <v>208.04235832856324</v>
      </c>
      <c r="N22" s="39">
        <f t="shared" si="11"/>
        <v>312.21808815111621</v>
      </c>
      <c r="O22" s="42">
        <f t="shared" si="12"/>
        <v>416.29078420148829</v>
      </c>
      <c r="P22" s="39">
        <f t="shared" si="13"/>
        <v>295.47399783315279</v>
      </c>
      <c r="Q22" s="42">
        <f t="shared" si="14"/>
        <v>393.96533044420369</v>
      </c>
      <c r="R22" s="43">
        <f t="shared" si="15"/>
        <v>294.83513513513515</v>
      </c>
      <c r="S22" s="41">
        <f t="shared" si="16"/>
        <v>393.11351351351351</v>
      </c>
      <c r="T22" s="39">
        <f t="shared" si="17"/>
        <v>291.37019230769226</v>
      </c>
      <c r="U22" s="42">
        <f t="shared" si="18"/>
        <v>388.49358974358972</v>
      </c>
      <c r="V22" s="43">
        <f t="shared" si="19"/>
        <v>283.34805194805193</v>
      </c>
      <c r="W22" s="42">
        <f t="shared" si="20"/>
        <v>377.79740259740259</v>
      </c>
      <c r="X22" s="39">
        <f t="shared" si="21"/>
        <v>279.71538461538461</v>
      </c>
      <c r="Y22" s="42">
        <f t="shared" si="22"/>
        <v>372.95384615384614</v>
      </c>
      <c r="Z22" s="44">
        <f t="shared" si="23"/>
        <v>248.63589743589742</v>
      </c>
    </row>
    <row r="23" spans="1:30" s="2" customFormat="1" x14ac:dyDescent="0.35">
      <c r="A23" s="29">
        <v>17</v>
      </c>
      <c r="B23" s="30">
        <v>367450</v>
      </c>
      <c r="C23" s="38">
        <f t="shared" si="0"/>
        <v>30620.833333333332</v>
      </c>
      <c r="D23" s="39">
        <f t="shared" si="1"/>
        <v>1407.8544061302682</v>
      </c>
      <c r="E23" s="40">
        <f t="shared" si="2"/>
        <v>1391.8560606060605</v>
      </c>
      <c r="F23" s="41">
        <f t="shared" si="3"/>
        <v>1280.3135888501743</v>
      </c>
      <c r="G23" s="41">
        <f t="shared" si="4"/>
        <v>1177.7243589743589</v>
      </c>
      <c r="H23" s="41">
        <f t="shared" si="5"/>
        <v>1173.961661341853</v>
      </c>
      <c r="I23" s="39">
        <f t="shared" si="6"/>
        <v>188.43589743589743</v>
      </c>
      <c r="J23" s="40">
        <f t="shared" si="7"/>
        <v>196.28739316239316</v>
      </c>
      <c r="K23" s="40">
        <f t="shared" si="8"/>
        <v>198.62162162162161</v>
      </c>
      <c r="L23" s="40">
        <f t="shared" si="9"/>
        <v>199.05200433369447</v>
      </c>
      <c r="M23" s="42">
        <f t="shared" si="10"/>
        <v>210.33199771036061</v>
      </c>
      <c r="N23" s="39">
        <f t="shared" si="11"/>
        <v>315.65254722381223</v>
      </c>
      <c r="O23" s="42">
        <f t="shared" si="12"/>
        <v>420.87006296508298</v>
      </c>
      <c r="P23" s="39">
        <f t="shared" si="13"/>
        <v>298.7242686890574</v>
      </c>
      <c r="Q23" s="42">
        <f t="shared" si="14"/>
        <v>398.29902491874321</v>
      </c>
      <c r="R23" s="43">
        <f t="shared" si="15"/>
        <v>298.07837837837837</v>
      </c>
      <c r="S23" s="41">
        <f t="shared" si="16"/>
        <v>397.43783783783783</v>
      </c>
      <c r="T23" s="39">
        <f t="shared" si="17"/>
        <v>294.5753205128205</v>
      </c>
      <c r="U23" s="42">
        <f t="shared" si="18"/>
        <v>392.767094017094</v>
      </c>
      <c r="V23" s="43">
        <f t="shared" si="19"/>
        <v>286.46493506493505</v>
      </c>
      <c r="W23" s="42">
        <f t="shared" si="20"/>
        <v>381.95324675324673</v>
      </c>
      <c r="X23" s="39">
        <f t="shared" si="21"/>
        <v>282.79230769230765</v>
      </c>
      <c r="Y23" s="42">
        <f t="shared" si="22"/>
        <v>377.05641025641023</v>
      </c>
      <c r="Z23" s="44">
        <f t="shared" si="23"/>
        <v>251.37094017094014</v>
      </c>
    </row>
    <row r="24" spans="1:30" s="2" customFormat="1" x14ac:dyDescent="0.35">
      <c r="A24" s="29">
        <v>18</v>
      </c>
      <c r="B24" s="30">
        <v>371650</v>
      </c>
      <c r="C24" s="38">
        <f t="shared" si="0"/>
        <v>30970.833333333332</v>
      </c>
      <c r="D24" s="39">
        <f t="shared" si="1"/>
        <v>1423.9463601532566</v>
      </c>
      <c r="E24" s="40">
        <f t="shared" si="2"/>
        <v>1407.7651515151515</v>
      </c>
      <c r="F24" s="41">
        <f t="shared" si="3"/>
        <v>1294.9477351916375</v>
      </c>
      <c r="G24" s="41">
        <f t="shared" si="4"/>
        <v>1191.1858974358975</v>
      </c>
      <c r="H24" s="41">
        <f t="shared" si="5"/>
        <v>1187.3801916932907</v>
      </c>
      <c r="I24" s="39">
        <f t="shared" si="6"/>
        <v>190.58974358974359</v>
      </c>
      <c r="J24" s="40">
        <f t="shared" si="7"/>
        <v>198.53098290598291</v>
      </c>
      <c r="K24" s="40">
        <f t="shared" si="8"/>
        <v>200.8918918918919</v>
      </c>
      <c r="L24" s="40">
        <f t="shared" si="9"/>
        <v>201.32719393282773</v>
      </c>
      <c r="M24" s="42">
        <f t="shared" si="10"/>
        <v>212.73611906124785</v>
      </c>
      <c r="N24" s="39">
        <f t="shared" si="11"/>
        <v>319.25872925014312</v>
      </c>
      <c r="O24" s="42">
        <f t="shared" si="12"/>
        <v>425.67830566685745</v>
      </c>
      <c r="P24" s="39">
        <f t="shared" si="13"/>
        <v>302.13705308775729</v>
      </c>
      <c r="Q24" s="42">
        <f t="shared" si="14"/>
        <v>402.84940411700973</v>
      </c>
      <c r="R24" s="43">
        <f t="shared" si="15"/>
        <v>301.48378378378379</v>
      </c>
      <c r="S24" s="41">
        <f t="shared" si="16"/>
        <v>401.97837837837835</v>
      </c>
      <c r="T24" s="39">
        <f t="shared" si="17"/>
        <v>297.94070512820514</v>
      </c>
      <c r="U24" s="42">
        <f t="shared" si="18"/>
        <v>397.2542735042735</v>
      </c>
      <c r="V24" s="43">
        <f t="shared" si="19"/>
        <v>289.7376623376623</v>
      </c>
      <c r="W24" s="42">
        <f t="shared" si="20"/>
        <v>386.3168831168831</v>
      </c>
      <c r="X24" s="39">
        <f t="shared" si="21"/>
        <v>286.02307692307693</v>
      </c>
      <c r="Y24" s="42">
        <f t="shared" si="22"/>
        <v>381.36410256410255</v>
      </c>
      <c r="Z24" s="44">
        <f t="shared" si="23"/>
        <v>254.24273504273503</v>
      </c>
      <c r="AD24" s="45"/>
    </row>
    <row r="25" spans="1:30" s="2" customFormat="1" x14ac:dyDescent="0.35">
      <c r="A25" s="29">
        <v>19</v>
      </c>
      <c r="B25" s="30">
        <v>375850</v>
      </c>
      <c r="C25" s="38">
        <f t="shared" si="0"/>
        <v>31320.833333333332</v>
      </c>
      <c r="D25" s="39">
        <f t="shared" si="1"/>
        <v>1440.0383141762452</v>
      </c>
      <c r="E25" s="40">
        <f t="shared" si="2"/>
        <v>1423.6742424242425</v>
      </c>
      <c r="F25" s="41">
        <f t="shared" si="3"/>
        <v>1309.5818815331011</v>
      </c>
      <c r="G25" s="41">
        <f t="shared" si="4"/>
        <v>1204.6474358974358</v>
      </c>
      <c r="H25" s="41">
        <f t="shared" si="5"/>
        <v>1200.7987220447285</v>
      </c>
      <c r="I25" s="39">
        <f t="shared" si="6"/>
        <v>192.74358974358975</v>
      </c>
      <c r="J25" s="40">
        <f t="shared" si="7"/>
        <v>200.77457264957266</v>
      </c>
      <c r="K25" s="40">
        <f t="shared" si="8"/>
        <v>203.16216216216216</v>
      </c>
      <c r="L25" s="40">
        <f t="shared" si="9"/>
        <v>203.60238353196101</v>
      </c>
      <c r="M25" s="42">
        <f t="shared" si="10"/>
        <v>215.14024041213509</v>
      </c>
      <c r="N25" s="39">
        <f t="shared" si="11"/>
        <v>322.86491127647395</v>
      </c>
      <c r="O25" s="42">
        <f t="shared" si="12"/>
        <v>430.48654836863193</v>
      </c>
      <c r="P25" s="39">
        <f t="shared" si="13"/>
        <v>305.54983748645725</v>
      </c>
      <c r="Q25" s="42">
        <f t="shared" si="14"/>
        <v>407.3997833152763</v>
      </c>
      <c r="R25" s="43">
        <f t="shared" si="15"/>
        <v>304.88918918918921</v>
      </c>
      <c r="S25" s="41">
        <f t="shared" si="16"/>
        <v>406.51891891891893</v>
      </c>
      <c r="T25" s="39">
        <f t="shared" si="17"/>
        <v>301.30608974358972</v>
      </c>
      <c r="U25" s="42">
        <f t="shared" si="18"/>
        <v>401.741452991453</v>
      </c>
      <c r="V25" s="43">
        <f t="shared" si="19"/>
        <v>293.01038961038961</v>
      </c>
      <c r="W25" s="42">
        <f t="shared" si="20"/>
        <v>390.68051948051948</v>
      </c>
      <c r="X25" s="39">
        <f t="shared" si="21"/>
        <v>289.25384615384615</v>
      </c>
      <c r="Y25" s="42">
        <f t="shared" si="22"/>
        <v>385.67179487179487</v>
      </c>
      <c r="Z25" s="44">
        <f t="shared" si="23"/>
        <v>257.1145299145299</v>
      </c>
    </row>
    <row r="26" spans="1:30" s="2" customFormat="1" ht="15" thickBot="1" x14ac:dyDescent="0.4">
      <c r="A26" s="48">
        <v>20</v>
      </c>
      <c r="B26" s="66">
        <v>380050</v>
      </c>
      <c r="C26" s="50">
        <f t="shared" si="0"/>
        <v>31670.833333333332</v>
      </c>
      <c r="D26" s="51">
        <f t="shared" si="1"/>
        <v>1456.1302681992338</v>
      </c>
      <c r="E26" s="52">
        <f t="shared" si="2"/>
        <v>1439.5833333333333</v>
      </c>
      <c r="F26" s="53">
        <f t="shared" si="3"/>
        <v>1324.2160278745644</v>
      </c>
      <c r="G26" s="53">
        <f t="shared" si="4"/>
        <v>1218.1089743589744</v>
      </c>
      <c r="H26" s="53">
        <f t="shared" si="5"/>
        <v>1214.217252396166</v>
      </c>
      <c r="I26" s="51">
        <f t="shared" si="6"/>
        <v>194.89743589743588</v>
      </c>
      <c r="J26" s="52">
        <f t="shared" si="7"/>
        <v>203.01816239316238</v>
      </c>
      <c r="K26" s="52">
        <f t="shared" si="8"/>
        <v>205.43243243243242</v>
      </c>
      <c r="L26" s="52">
        <f t="shared" si="9"/>
        <v>205.87757313109427</v>
      </c>
      <c r="M26" s="54">
        <f t="shared" si="10"/>
        <v>217.54436176302232</v>
      </c>
      <c r="N26" s="51">
        <f t="shared" si="11"/>
        <v>326.47109330280477</v>
      </c>
      <c r="O26" s="54">
        <f t="shared" si="12"/>
        <v>435.2947910704064</v>
      </c>
      <c r="P26" s="51">
        <f t="shared" si="13"/>
        <v>308.96262188515709</v>
      </c>
      <c r="Q26" s="54">
        <f t="shared" si="14"/>
        <v>411.95016251354281</v>
      </c>
      <c r="R26" s="55">
        <f t="shared" si="15"/>
        <v>308.29459459459457</v>
      </c>
      <c r="S26" s="53">
        <f t="shared" si="16"/>
        <v>411.05945945945945</v>
      </c>
      <c r="T26" s="51">
        <f t="shared" si="17"/>
        <v>304.67147435897436</v>
      </c>
      <c r="U26" s="54">
        <f t="shared" si="18"/>
        <v>406.22863247863251</v>
      </c>
      <c r="V26" s="55">
        <f t="shared" si="19"/>
        <v>296.28311688311692</v>
      </c>
      <c r="W26" s="54">
        <f t="shared" si="20"/>
        <v>395.04415584415585</v>
      </c>
      <c r="X26" s="51">
        <f t="shared" si="21"/>
        <v>292.48461538461538</v>
      </c>
      <c r="Y26" s="54">
        <f t="shared" si="22"/>
        <v>389.97948717948719</v>
      </c>
      <c r="Z26" s="56">
        <f t="shared" si="23"/>
        <v>259.98632478632481</v>
      </c>
    </row>
    <row r="27" spans="1:30" s="2" customFormat="1" x14ac:dyDescent="0.35">
      <c r="A27" s="101">
        <v>21</v>
      </c>
      <c r="B27" s="102">
        <v>384950</v>
      </c>
      <c r="C27" s="103">
        <f t="shared" si="0"/>
        <v>32079.166666666668</v>
      </c>
      <c r="D27" s="104">
        <f t="shared" si="1"/>
        <v>1474.9042145593869</v>
      </c>
      <c r="E27" s="105">
        <f t="shared" si="2"/>
        <v>1458.1439393939395</v>
      </c>
      <c r="F27" s="106">
        <f t="shared" si="3"/>
        <v>1341.2891986062718</v>
      </c>
      <c r="G27" s="106">
        <f t="shared" si="4"/>
        <v>1233.8141025641025</v>
      </c>
      <c r="H27" s="106">
        <f t="shared" si="5"/>
        <v>1229.8722044728434</v>
      </c>
      <c r="I27" s="104">
        <f t="shared" si="6"/>
        <v>197.41025641025641</v>
      </c>
      <c r="J27" s="105">
        <f t="shared" si="7"/>
        <v>205.63568376068375</v>
      </c>
      <c r="K27" s="105">
        <f t="shared" si="8"/>
        <v>208.08108108108109</v>
      </c>
      <c r="L27" s="105">
        <f t="shared" si="9"/>
        <v>208.53196099674972</v>
      </c>
      <c r="M27" s="107">
        <f t="shared" si="10"/>
        <v>220.34917000572409</v>
      </c>
      <c r="N27" s="104">
        <f t="shared" si="11"/>
        <v>330.67830566685745</v>
      </c>
      <c r="O27" s="107">
        <f t="shared" si="12"/>
        <v>440.90440755580994</v>
      </c>
      <c r="P27" s="104">
        <f t="shared" si="13"/>
        <v>312.9442036836403</v>
      </c>
      <c r="Q27" s="107">
        <f t="shared" si="14"/>
        <v>417.25893824485371</v>
      </c>
      <c r="R27" s="108">
        <f t="shared" si="15"/>
        <v>312.26756756756754</v>
      </c>
      <c r="S27" s="106">
        <f t="shared" si="16"/>
        <v>416.35675675675674</v>
      </c>
      <c r="T27" s="104">
        <f t="shared" si="17"/>
        <v>308.59775641025641</v>
      </c>
      <c r="U27" s="107">
        <f t="shared" si="18"/>
        <v>411.46367521367523</v>
      </c>
      <c r="V27" s="108">
        <f t="shared" si="19"/>
        <v>300.10129870129867</v>
      </c>
      <c r="W27" s="107">
        <f t="shared" si="20"/>
        <v>400.13506493506492</v>
      </c>
      <c r="X27" s="104">
        <f t="shared" si="21"/>
        <v>296.25384615384615</v>
      </c>
      <c r="Y27" s="107">
        <f t="shared" si="22"/>
        <v>395.00512820512819</v>
      </c>
      <c r="Z27" s="109">
        <f t="shared" si="23"/>
        <v>263.33675213675212</v>
      </c>
    </row>
    <row r="28" spans="1:30" s="2" customFormat="1" x14ac:dyDescent="0.35">
      <c r="A28" s="110">
        <v>22</v>
      </c>
      <c r="B28" s="78">
        <v>389650</v>
      </c>
      <c r="C28" s="86">
        <f t="shared" si="0"/>
        <v>32470.833333333332</v>
      </c>
      <c r="D28" s="87">
        <f t="shared" si="1"/>
        <v>1492.9118773946361</v>
      </c>
      <c r="E28" s="88">
        <f t="shared" si="2"/>
        <v>1475.9469696969697</v>
      </c>
      <c r="F28" s="89">
        <f t="shared" si="3"/>
        <v>1357.6655052264809</v>
      </c>
      <c r="G28" s="89">
        <f t="shared" si="4"/>
        <v>1248.8782051282051</v>
      </c>
      <c r="H28" s="89">
        <f t="shared" si="5"/>
        <v>1244.8881789137381</v>
      </c>
      <c r="I28" s="87">
        <f t="shared" si="6"/>
        <v>199.82051282051282</v>
      </c>
      <c r="J28" s="88">
        <f t="shared" si="7"/>
        <v>208.14636752136752</v>
      </c>
      <c r="K28" s="88">
        <f t="shared" si="8"/>
        <v>210.62162162162161</v>
      </c>
      <c r="L28" s="88">
        <f t="shared" si="9"/>
        <v>211.0780065005417</v>
      </c>
      <c r="M28" s="90">
        <f t="shared" si="10"/>
        <v>223.03949627933599</v>
      </c>
      <c r="N28" s="87">
        <f t="shared" si="11"/>
        <v>334.71379507727534</v>
      </c>
      <c r="O28" s="90">
        <f t="shared" si="12"/>
        <v>446.2850601030338</v>
      </c>
      <c r="P28" s="87">
        <f t="shared" si="13"/>
        <v>316.76327193932826</v>
      </c>
      <c r="Q28" s="90">
        <f t="shared" si="14"/>
        <v>422.35102925243768</v>
      </c>
      <c r="R28" s="91">
        <f t="shared" si="15"/>
        <v>316.07837837837837</v>
      </c>
      <c r="S28" s="89">
        <f t="shared" si="16"/>
        <v>421.43783783783783</v>
      </c>
      <c r="T28" s="87">
        <f t="shared" si="17"/>
        <v>312.36378205128204</v>
      </c>
      <c r="U28" s="90">
        <f t="shared" si="18"/>
        <v>416.48504273504273</v>
      </c>
      <c r="V28" s="91">
        <f t="shared" si="19"/>
        <v>303.76363636363635</v>
      </c>
      <c r="W28" s="90">
        <f t="shared" si="20"/>
        <v>405.0181818181818</v>
      </c>
      <c r="X28" s="87">
        <f t="shared" si="21"/>
        <v>299.86923076923074</v>
      </c>
      <c r="Y28" s="90">
        <f t="shared" si="22"/>
        <v>399.825641025641</v>
      </c>
      <c r="Z28" s="92">
        <f t="shared" si="23"/>
        <v>266.55042735042736</v>
      </c>
    </row>
    <row r="29" spans="1:30" s="2" customFormat="1" x14ac:dyDescent="0.35">
      <c r="A29" s="110">
        <v>23</v>
      </c>
      <c r="B29" s="78">
        <v>394250</v>
      </c>
      <c r="C29" s="86">
        <f>B29/12</f>
        <v>32854.166666666664</v>
      </c>
      <c r="D29" s="87">
        <f t="shared" si="1"/>
        <v>1510.5363984674329</v>
      </c>
      <c r="E29" s="88">
        <f t="shared" si="2"/>
        <v>1493.371212121212</v>
      </c>
      <c r="F29" s="89">
        <f t="shared" si="3"/>
        <v>1373.6933797909408</v>
      </c>
      <c r="G29" s="89">
        <f t="shared" si="4"/>
        <v>1263.6217948717949</v>
      </c>
      <c r="H29" s="89">
        <f t="shared" si="5"/>
        <v>1259.5846645367412</v>
      </c>
      <c r="I29" s="87">
        <f t="shared" si="6"/>
        <v>202.17948717948718</v>
      </c>
      <c r="J29" s="88">
        <f t="shared" si="7"/>
        <v>210.60363247863248</v>
      </c>
      <c r="K29" s="88">
        <f t="shared" si="8"/>
        <v>213.1081081081081</v>
      </c>
      <c r="L29" s="88">
        <f t="shared" si="9"/>
        <v>213.56988082340195</v>
      </c>
      <c r="M29" s="90">
        <f t="shared" si="10"/>
        <v>225.67258156840299</v>
      </c>
      <c r="N29" s="87">
        <f t="shared" si="11"/>
        <v>338.66342301087582</v>
      </c>
      <c r="O29" s="90">
        <f t="shared" si="12"/>
        <v>451.55123068116774</v>
      </c>
      <c r="P29" s="87">
        <f t="shared" si="13"/>
        <v>320.50108342361864</v>
      </c>
      <c r="Q29" s="90">
        <f t="shared" si="14"/>
        <v>427.33477789815817</v>
      </c>
      <c r="R29" s="91">
        <f t="shared" si="15"/>
        <v>319.80810810810812</v>
      </c>
      <c r="S29" s="89">
        <f t="shared" si="16"/>
        <v>426.4108108108108</v>
      </c>
      <c r="T29" s="87">
        <f t="shared" si="17"/>
        <v>316.04967948717945</v>
      </c>
      <c r="U29" s="90">
        <f t="shared" si="18"/>
        <v>421.39957264957263</v>
      </c>
      <c r="V29" s="91">
        <f t="shared" si="19"/>
        <v>307.34805194805193</v>
      </c>
      <c r="W29" s="90">
        <f t="shared" si="20"/>
        <v>409.79740259740259</v>
      </c>
      <c r="X29" s="87">
        <f t="shared" si="21"/>
        <v>303.40769230769229</v>
      </c>
      <c r="Y29" s="90">
        <f t="shared" si="22"/>
        <v>404.54358974358973</v>
      </c>
      <c r="Z29" s="92">
        <f t="shared" si="23"/>
        <v>269.69572649572649</v>
      </c>
    </row>
    <row r="30" spans="1:30" s="2" customFormat="1" x14ac:dyDescent="0.35">
      <c r="A30" s="110">
        <v>24</v>
      </c>
      <c r="B30" s="78">
        <v>401500</v>
      </c>
      <c r="C30" s="86">
        <f t="shared" si="0"/>
        <v>33458.333333333336</v>
      </c>
      <c r="D30" s="87">
        <f t="shared" si="1"/>
        <v>1538.3141762452108</v>
      </c>
      <c r="E30" s="88">
        <f t="shared" si="2"/>
        <v>1520.8333333333333</v>
      </c>
      <c r="F30" s="89">
        <f t="shared" si="3"/>
        <v>1398.9547038327526</v>
      </c>
      <c r="G30" s="89">
        <f t="shared" si="4"/>
        <v>1286.8589743589744</v>
      </c>
      <c r="H30" s="89">
        <f t="shared" si="5"/>
        <v>1282.7476038338659</v>
      </c>
      <c r="I30" s="87">
        <f t="shared" si="6"/>
        <v>205.89743589743588</v>
      </c>
      <c r="J30" s="88">
        <f t="shared" si="7"/>
        <v>214.47649572649573</v>
      </c>
      <c r="K30" s="88">
        <f t="shared" si="8"/>
        <v>217.02702702702703</v>
      </c>
      <c r="L30" s="88">
        <f t="shared" si="9"/>
        <v>217.4972914409534</v>
      </c>
      <c r="M30" s="90">
        <f t="shared" si="10"/>
        <v>229.82255294791071</v>
      </c>
      <c r="N30" s="87">
        <f t="shared" si="11"/>
        <v>344.88838008013738</v>
      </c>
      <c r="O30" s="90">
        <f t="shared" si="12"/>
        <v>459.85117344018317</v>
      </c>
      <c r="P30" s="87">
        <f t="shared" si="13"/>
        <v>326.39219934994583</v>
      </c>
      <c r="Q30" s="90">
        <f t="shared" si="14"/>
        <v>435.18959913326108</v>
      </c>
      <c r="R30" s="91">
        <f t="shared" si="15"/>
        <v>325.6864864864865</v>
      </c>
      <c r="S30" s="89">
        <f t="shared" si="16"/>
        <v>434.24864864864867</v>
      </c>
      <c r="T30" s="87">
        <f t="shared" si="17"/>
        <v>321.85897435897436</v>
      </c>
      <c r="U30" s="90">
        <f t="shared" si="18"/>
        <v>429.14529914529913</v>
      </c>
      <c r="V30" s="91">
        <f t="shared" si="19"/>
        <v>312.99740259740258</v>
      </c>
      <c r="W30" s="90">
        <f t="shared" si="20"/>
        <v>417.32987012987013</v>
      </c>
      <c r="X30" s="87">
        <f t="shared" si="21"/>
        <v>308.98461538461538</v>
      </c>
      <c r="Y30" s="90">
        <f t="shared" si="22"/>
        <v>411.97948717948719</v>
      </c>
      <c r="Z30" s="92">
        <f t="shared" si="23"/>
        <v>274.65299145299144</v>
      </c>
    </row>
    <row r="31" spans="1:30" s="2" customFormat="1" x14ac:dyDescent="0.35">
      <c r="A31" s="110">
        <v>25</v>
      </c>
      <c r="B31" s="78">
        <v>405900</v>
      </c>
      <c r="C31" s="86">
        <f t="shared" si="0"/>
        <v>33825</v>
      </c>
      <c r="D31" s="87">
        <f t="shared" si="1"/>
        <v>1555.1724137931035</v>
      </c>
      <c r="E31" s="88">
        <f t="shared" si="2"/>
        <v>1537.5</v>
      </c>
      <c r="F31" s="89">
        <f t="shared" si="3"/>
        <v>1414.2857142857142</v>
      </c>
      <c r="G31" s="89">
        <f t="shared" si="4"/>
        <v>1300.9615384615386</v>
      </c>
      <c r="H31" s="89">
        <f t="shared" si="5"/>
        <v>1296.8051118210863</v>
      </c>
      <c r="I31" s="87">
        <f t="shared" si="6"/>
        <v>208.15384615384616</v>
      </c>
      <c r="J31" s="88">
        <f t="shared" si="7"/>
        <v>216.82692307692307</v>
      </c>
      <c r="K31" s="88">
        <f t="shared" si="8"/>
        <v>219.40540540540542</v>
      </c>
      <c r="L31" s="88">
        <f t="shared" si="9"/>
        <v>219.88082340195015</v>
      </c>
      <c r="M31" s="90">
        <f t="shared" si="10"/>
        <v>232.34115626788781</v>
      </c>
      <c r="N31" s="87">
        <f t="shared" si="11"/>
        <v>348.66628506010306</v>
      </c>
      <c r="O31" s="90">
        <f t="shared" si="12"/>
        <v>464.88838008013738</v>
      </c>
      <c r="P31" s="87">
        <f t="shared" si="13"/>
        <v>329.96749729144096</v>
      </c>
      <c r="Q31" s="90">
        <f t="shared" si="14"/>
        <v>439.95666305525458</v>
      </c>
      <c r="R31" s="91">
        <f t="shared" si="15"/>
        <v>329.25405405405405</v>
      </c>
      <c r="S31" s="89">
        <f t="shared" si="16"/>
        <v>439.00540540540538</v>
      </c>
      <c r="T31" s="87">
        <f t="shared" si="17"/>
        <v>325.38461538461542</v>
      </c>
      <c r="U31" s="90">
        <f t="shared" si="18"/>
        <v>433.84615384615387</v>
      </c>
      <c r="V31" s="91">
        <f t="shared" si="19"/>
        <v>316.42597402597403</v>
      </c>
      <c r="W31" s="90">
        <f t="shared" si="20"/>
        <v>421.90129870129869</v>
      </c>
      <c r="X31" s="87">
        <f t="shared" si="21"/>
        <v>312.36923076923074</v>
      </c>
      <c r="Y31" s="90">
        <f t="shared" si="22"/>
        <v>416.49230769230769</v>
      </c>
      <c r="Z31" s="92">
        <f t="shared" si="23"/>
        <v>277.66153846153844</v>
      </c>
    </row>
    <row r="32" spans="1:30" s="2" customFormat="1" x14ac:dyDescent="0.35">
      <c r="A32" s="110">
        <v>26</v>
      </c>
      <c r="B32" s="78">
        <v>410900</v>
      </c>
      <c r="C32" s="86">
        <f t="shared" si="0"/>
        <v>34241.666666666664</v>
      </c>
      <c r="D32" s="87">
        <f t="shared" si="1"/>
        <v>1574.3295019157088</v>
      </c>
      <c r="E32" s="88">
        <f t="shared" si="2"/>
        <v>1556.439393939394</v>
      </c>
      <c r="F32" s="89">
        <f t="shared" si="3"/>
        <v>1431.7073170731708</v>
      </c>
      <c r="G32" s="89">
        <f t="shared" si="4"/>
        <v>1316.9871794871794</v>
      </c>
      <c r="H32" s="89">
        <f t="shared" si="5"/>
        <v>1312.779552715655</v>
      </c>
      <c r="I32" s="87">
        <f t="shared" si="6"/>
        <v>210.71794871794873</v>
      </c>
      <c r="J32" s="88">
        <f t="shared" si="7"/>
        <v>219.49786324786325</v>
      </c>
      <c r="K32" s="88">
        <f t="shared" si="8"/>
        <v>222.1081081081081</v>
      </c>
      <c r="L32" s="88">
        <f t="shared" si="9"/>
        <v>222.58938244853738</v>
      </c>
      <c r="M32" s="90">
        <f t="shared" si="10"/>
        <v>235.20320549513451</v>
      </c>
      <c r="N32" s="87">
        <f t="shared" si="11"/>
        <v>352.95935890097309</v>
      </c>
      <c r="O32" s="90">
        <f t="shared" si="12"/>
        <v>470.61247853463078</v>
      </c>
      <c r="P32" s="87">
        <f t="shared" si="13"/>
        <v>334.03033586132176</v>
      </c>
      <c r="Q32" s="90">
        <f t="shared" si="14"/>
        <v>445.37378114842903</v>
      </c>
      <c r="R32" s="91">
        <f t="shared" si="15"/>
        <v>333.30810810810812</v>
      </c>
      <c r="S32" s="89">
        <f t="shared" si="16"/>
        <v>444.4108108108108</v>
      </c>
      <c r="T32" s="87">
        <f t="shared" si="17"/>
        <v>329.39102564102564</v>
      </c>
      <c r="U32" s="90">
        <f t="shared" si="18"/>
        <v>439.18803418803418</v>
      </c>
      <c r="V32" s="91">
        <f t="shared" si="19"/>
        <v>320.32207792207794</v>
      </c>
      <c r="W32" s="90">
        <f t="shared" si="20"/>
        <v>427.0961038961039</v>
      </c>
      <c r="X32" s="87">
        <f t="shared" si="21"/>
        <v>316.21538461538461</v>
      </c>
      <c r="Y32" s="90">
        <f t="shared" si="22"/>
        <v>421.62051282051283</v>
      </c>
      <c r="Z32" s="92">
        <f>(($B32+180)/1950)/3*4</f>
        <v>281.0803418803419</v>
      </c>
    </row>
    <row r="33" spans="1:26" s="2" customFormat="1" x14ac:dyDescent="0.35">
      <c r="A33" s="110">
        <v>27</v>
      </c>
      <c r="B33" s="78">
        <v>416100</v>
      </c>
      <c r="C33" s="86">
        <f t="shared" si="0"/>
        <v>34675</v>
      </c>
      <c r="D33" s="87">
        <f t="shared" si="1"/>
        <v>1594.2528735632184</v>
      </c>
      <c r="E33" s="88">
        <f t="shared" si="2"/>
        <v>1576.1363636363637</v>
      </c>
      <c r="F33" s="89">
        <f t="shared" si="3"/>
        <v>1449.8257839721255</v>
      </c>
      <c r="G33" s="89">
        <f t="shared" si="4"/>
        <v>1333.6538461538462</v>
      </c>
      <c r="H33" s="89">
        <f t="shared" si="5"/>
        <v>1329.3929712460065</v>
      </c>
      <c r="I33" s="87">
        <f t="shared" si="6"/>
        <v>213.38461538461539</v>
      </c>
      <c r="J33" s="88">
        <f t="shared" si="7"/>
        <v>222.27564102564102</v>
      </c>
      <c r="K33" s="88">
        <f t="shared" si="8"/>
        <v>224.91891891891891</v>
      </c>
      <c r="L33" s="88">
        <f t="shared" si="9"/>
        <v>225.40628385698807</v>
      </c>
      <c r="M33" s="90">
        <f t="shared" si="10"/>
        <v>238.17973669147111</v>
      </c>
      <c r="N33" s="87">
        <f t="shared" si="11"/>
        <v>357.42415569547796</v>
      </c>
      <c r="O33" s="90">
        <f t="shared" si="12"/>
        <v>476.56554092730397</v>
      </c>
      <c r="P33" s="87">
        <f t="shared" si="13"/>
        <v>338.25568797399785</v>
      </c>
      <c r="Q33" s="90">
        <f t="shared" si="14"/>
        <v>451.00758396533047</v>
      </c>
      <c r="R33" s="91">
        <f t="shared" si="15"/>
        <v>337.52432432432431</v>
      </c>
      <c r="S33" s="89">
        <f t="shared" si="16"/>
        <v>450.03243243243242</v>
      </c>
      <c r="T33" s="87">
        <f t="shared" si="17"/>
        <v>333.55769230769226</v>
      </c>
      <c r="U33" s="90">
        <f t="shared" si="18"/>
        <v>444.74358974358972</v>
      </c>
      <c r="V33" s="91">
        <f t="shared" si="19"/>
        <v>324.37402597402598</v>
      </c>
      <c r="W33" s="90">
        <f t="shared" si="20"/>
        <v>432.49870129870129</v>
      </c>
      <c r="X33" s="87">
        <f t="shared" si="21"/>
        <v>320.21538461538461</v>
      </c>
      <c r="Y33" s="90">
        <f t="shared" si="22"/>
        <v>426.95384615384614</v>
      </c>
      <c r="Z33" s="92">
        <f t="shared" si="23"/>
        <v>284.63589743589745</v>
      </c>
    </row>
    <row r="34" spans="1:26" s="2" customFormat="1" x14ac:dyDescent="0.35">
      <c r="A34" s="110">
        <v>28</v>
      </c>
      <c r="B34" s="78">
        <v>421600</v>
      </c>
      <c r="C34" s="86">
        <f t="shared" si="0"/>
        <v>35133.333333333336</v>
      </c>
      <c r="D34" s="87">
        <f t="shared" si="1"/>
        <v>1615.3256704980843</v>
      </c>
      <c r="E34" s="88">
        <f t="shared" si="2"/>
        <v>1596.969696969697</v>
      </c>
      <c r="F34" s="89">
        <f t="shared" si="3"/>
        <v>1468.9895470383276</v>
      </c>
      <c r="G34" s="89">
        <f t="shared" si="4"/>
        <v>1351.2820512820513</v>
      </c>
      <c r="H34" s="89">
        <f t="shared" si="5"/>
        <v>1346.964856230032</v>
      </c>
      <c r="I34" s="87">
        <f t="shared" si="6"/>
        <v>216.2051282051282</v>
      </c>
      <c r="J34" s="88">
        <f t="shared" si="7"/>
        <v>225.2136752136752</v>
      </c>
      <c r="K34" s="88">
        <f t="shared" si="8"/>
        <v>227.8918918918919</v>
      </c>
      <c r="L34" s="88">
        <f t="shared" si="9"/>
        <v>228.38569880823403</v>
      </c>
      <c r="M34" s="90">
        <f t="shared" si="10"/>
        <v>241.32799084144247</v>
      </c>
      <c r="N34" s="87">
        <f t="shared" si="11"/>
        <v>362.14653692043504</v>
      </c>
      <c r="O34" s="90">
        <f t="shared" si="12"/>
        <v>482.8620492272467</v>
      </c>
      <c r="P34" s="87">
        <f t="shared" si="13"/>
        <v>342.72481040086677</v>
      </c>
      <c r="Q34" s="90">
        <f t="shared" si="14"/>
        <v>456.96641386782233</v>
      </c>
      <c r="R34" s="91">
        <f t="shared" si="15"/>
        <v>341.98378378378379</v>
      </c>
      <c r="S34" s="89">
        <f t="shared" si="16"/>
        <v>455.97837837837835</v>
      </c>
      <c r="T34" s="87">
        <f t="shared" si="17"/>
        <v>337.96474358974359</v>
      </c>
      <c r="U34" s="90">
        <f t="shared" si="18"/>
        <v>450.61965811965814</v>
      </c>
      <c r="V34" s="91">
        <f t="shared" si="19"/>
        <v>328.65974025974026</v>
      </c>
      <c r="W34" s="90">
        <f t="shared" si="20"/>
        <v>438.21298701298701</v>
      </c>
      <c r="X34" s="87">
        <f t="shared" si="21"/>
        <v>324.44615384615383</v>
      </c>
      <c r="Y34" s="90">
        <f t="shared" si="22"/>
        <v>432.59487179487178</v>
      </c>
      <c r="Z34" s="92">
        <f t="shared" si="23"/>
        <v>288.39658119658117</v>
      </c>
    </row>
    <row r="35" spans="1:26" s="2" customFormat="1" x14ac:dyDescent="0.35">
      <c r="A35" s="110">
        <v>29</v>
      </c>
      <c r="B35" s="78">
        <v>427400</v>
      </c>
      <c r="C35" s="86">
        <f t="shared" si="0"/>
        <v>35616.666666666664</v>
      </c>
      <c r="D35" s="87">
        <f t="shared" si="1"/>
        <v>1637.5478927203064</v>
      </c>
      <c r="E35" s="88">
        <f t="shared" si="2"/>
        <v>1618.939393939394</v>
      </c>
      <c r="F35" s="89">
        <f t="shared" si="3"/>
        <v>1489.198606271777</v>
      </c>
      <c r="G35" s="89">
        <f t="shared" si="4"/>
        <v>1369.8717948717949</v>
      </c>
      <c r="H35" s="89">
        <f t="shared" si="5"/>
        <v>1365.4952076677316</v>
      </c>
      <c r="I35" s="87">
        <f t="shared" si="6"/>
        <v>219.17948717948718</v>
      </c>
      <c r="J35" s="88">
        <f t="shared" si="7"/>
        <v>228.31196581196582</v>
      </c>
      <c r="K35" s="88">
        <f t="shared" si="8"/>
        <v>231.02702702702703</v>
      </c>
      <c r="L35" s="88">
        <f t="shared" si="9"/>
        <v>231.52762730227519</v>
      </c>
      <c r="M35" s="90">
        <f t="shared" si="10"/>
        <v>244.64796794504866</v>
      </c>
      <c r="N35" s="87">
        <f t="shared" si="11"/>
        <v>367.12650257584431</v>
      </c>
      <c r="O35" s="90">
        <f t="shared" si="12"/>
        <v>489.50200343445908</v>
      </c>
      <c r="P35" s="87">
        <f t="shared" si="13"/>
        <v>347.43770314192852</v>
      </c>
      <c r="Q35" s="90">
        <f t="shared" si="14"/>
        <v>463.25027085590466</v>
      </c>
      <c r="R35" s="91">
        <f t="shared" si="15"/>
        <v>346.6864864864865</v>
      </c>
      <c r="S35" s="89">
        <f t="shared" si="16"/>
        <v>462.24864864864867</v>
      </c>
      <c r="T35" s="87">
        <f t="shared" si="17"/>
        <v>342.6121794871795</v>
      </c>
      <c r="U35" s="90">
        <f t="shared" si="18"/>
        <v>456.81623931623932</v>
      </c>
      <c r="V35" s="91">
        <f t="shared" si="19"/>
        <v>333.17922077922083</v>
      </c>
      <c r="W35" s="90">
        <f t="shared" si="20"/>
        <v>444.23896103896107</v>
      </c>
      <c r="X35" s="87">
        <f t="shared" si="21"/>
        <v>328.90769230769229</v>
      </c>
      <c r="Y35" s="90">
        <f t="shared" si="22"/>
        <v>438.54358974358973</v>
      </c>
      <c r="Z35" s="92">
        <f t="shared" si="23"/>
        <v>292.36239316239318</v>
      </c>
    </row>
    <row r="36" spans="1:26" s="2" customFormat="1" ht="15" thickBot="1" x14ac:dyDescent="0.4">
      <c r="A36" s="111">
        <v>30</v>
      </c>
      <c r="B36" s="93">
        <v>433500</v>
      </c>
      <c r="C36" s="94">
        <f t="shared" si="0"/>
        <v>36125</v>
      </c>
      <c r="D36" s="95">
        <f t="shared" si="1"/>
        <v>1660.9195402298851</v>
      </c>
      <c r="E36" s="96">
        <f t="shared" si="2"/>
        <v>1642.0454545454545</v>
      </c>
      <c r="F36" s="97">
        <f t="shared" si="3"/>
        <v>1510.452961672474</v>
      </c>
      <c r="G36" s="97">
        <f t="shared" si="4"/>
        <v>1389.4230769230769</v>
      </c>
      <c r="H36" s="97">
        <f t="shared" si="5"/>
        <v>1384.9840255591055</v>
      </c>
      <c r="I36" s="95">
        <f t="shared" si="6"/>
        <v>222.30769230769232</v>
      </c>
      <c r="J36" s="96">
        <f t="shared" si="7"/>
        <v>231.57051282051282</v>
      </c>
      <c r="K36" s="96">
        <f t="shared" si="8"/>
        <v>234.32432432432432</v>
      </c>
      <c r="L36" s="96">
        <f t="shared" si="9"/>
        <v>234.8320693391116</v>
      </c>
      <c r="M36" s="98">
        <f t="shared" si="10"/>
        <v>248.13966800228965</v>
      </c>
      <c r="N36" s="95">
        <f t="shared" si="11"/>
        <v>372.36405266170578</v>
      </c>
      <c r="O36" s="98">
        <f t="shared" si="12"/>
        <v>496.48540354894106</v>
      </c>
      <c r="P36" s="95">
        <f t="shared" si="13"/>
        <v>352.3943661971831</v>
      </c>
      <c r="Q36" s="98">
        <f t="shared" si="14"/>
        <v>469.85915492957747</v>
      </c>
      <c r="R36" s="99">
        <f t="shared" si="15"/>
        <v>351.63243243243244</v>
      </c>
      <c r="S36" s="97">
        <f t="shared" si="16"/>
        <v>468.84324324324325</v>
      </c>
      <c r="T36" s="95">
        <f t="shared" si="17"/>
        <v>347.5</v>
      </c>
      <c r="U36" s="98">
        <f t="shared" si="18"/>
        <v>463.33333333333331</v>
      </c>
      <c r="V36" s="99">
        <f t="shared" si="19"/>
        <v>337.93246753246751</v>
      </c>
      <c r="W36" s="98">
        <f t="shared" si="20"/>
        <v>450.57662337662339</v>
      </c>
      <c r="X36" s="95">
        <f t="shared" si="21"/>
        <v>333.6</v>
      </c>
      <c r="Y36" s="98">
        <f t="shared" si="22"/>
        <v>444.8</v>
      </c>
      <c r="Z36" s="100">
        <f t="shared" si="23"/>
        <v>296.53333333333336</v>
      </c>
    </row>
    <row r="37" spans="1:26" s="2" customFormat="1" x14ac:dyDescent="0.35">
      <c r="A37" s="57">
        <v>31</v>
      </c>
      <c r="B37" s="58">
        <v>439800</v>
      </c>
      <c r="C37" s="59">
        <f t="shared" si="0"/>
        <v>36650</v>
      </c>
      <c r="D37" s="60">
        <f t="shared" si="1"/>
        <v>1685.0574712643679</v>
      </c>
      <c r="E37" s="61">
        <f t="shared" si="2"/>
        <v>1665.909090909091</v>
      </c>
      <c r="F37" s="62">
        <f t="shared" si="3"/>
        <v>1532.4041811846689</v>
      </c>
      <c r="G37" s="62">
        <f t="shared" si="4"/>
        <v>1409.6153846153845</v>
      </c>
      <c r="H37" s="62">
        <f t="shared" si="5"/>
        <v>1405.1118210862619</v>
      </c>
      <c r="I37" s="60">
        <f t="shared" si="6"/>
        <v>225.53846153846155</v>
      </c>
      <c r="J37" s="61">
        <f t="shared" si="7"/>
        <v>234.93589743589743</v>
      </c>
      <c r="K37" s="61">
        <f t="shared" si="8"/>
        <v>237.72972972972974</v>
      </c>
      <c r="L37" s="61">
        <f t="shared" si="9"/>
        <v>238.2448537378115</v>
      </c>
      <c r="M37" s="63">
        <f t="shared" si="10"/>
        <v>251.74585002862048</v>
      </c>
      <c r="N37" s="60">
        <f t="shared" si="11"/>
        <v>377.77332570120205</v>
      </c>
      <c r="O37" s="63">
        <f t="shared" si="12"/>
        <v>503.69776760160272</v>
      </c>
      <c r="P37" s="60">
        <f t="shared" si="13"/>
        <v>357.51354279523298</v>
      </c>
      <c r="Q37" s="63">
        <f t="shared" si="14"/>
        <v>476.68472372697727</v>
      </c>
      <c r="R37" s="64">
        <f t="shared" si="15"/>
        <v>356.74054054054051</v>
      </c>
      <c r="S37" s="62">
        <f t="shared" si="16"/>
        <v>475.65405405405403</v>
      </c>
      <c r="T37" s="60">
        <f t="shared" si="17"/>
        <v>352.54807692307691</v>
      </c>
      <c r="U37" s="63">
        <f t="shared" si="18"/>
        <v>470.06410256410254</v>
      </c>
      <c r="V37" s="64">
        <f t="shared" si="19"/>
        <v>342.84155844155845</v>
      </c>
      <c r="W37" s="63">
        <f t="shared" si="20"/>
        <v>457.12207792207795</v>
      </c>
      <c r="X37" s="60">
        <f t="shared" si="21"/>
        <v>338.44615384615383</v>
      </c>
      <c r="Y37" s="63">
        <f t="shared" si="22"/>
        <v>451.26153846153846</v>
      </c>
      <c r="Z37" s="65">
        <f t="shared" si="23"/>
        <v>300.84102564102562</v>
      </c>
    </row>
    <row r="38" spans="1:26" s="2" customFormat="1" x14ac:dyDescent="0.35">
      <c r="A38" s="29">
        <v>32</v>
      </c>
      <c r="B38" s="30">
        <v>446700</v>
      </c>
      <c r="C38" s="38">
        <f t="shared" si="0"/>
        <v>37225</v>
      </c>
      <c r="D38" s="39">
        <f t="shared" si="1"/>
        <v>1711.4942528735633</v>
      </c>
      <c r="E38" s="40">
        <f t="shared" si="2"/>
        <v>1692.0454545454545</v>
      </c>
      <c r="F38" s="41">
        <f t="shared" si="3"/>
        <v>1556.445993031359</v>
      </c>
      <c r="G38" s="41">
        <f t="shared" si="4"/>
        <v>1431.7307692307693</v>
      </c>
      <c r="H38" s="41">
        <f t="shared" si="5"/>
        <v>1427.1565495207667</v>
      </c>
      <c r="I38" s="39">
        <f t="shared" si="6"/>
        <v>229.07692307692307</v>
      </c>
      <c r="J38" s="40">
        <f t="shared" si="7"/>
        <v>238.62179487179486</v>
      </c>
      <c r="K38" s="40">
        <f t="shared" si="8"/>
        <v>241.45945945945945</v>
      </c>
      <c r="L38" s="40">
        <f t="shared" si="9"/>
        <v>241.98266522210184</v>
      </c>
      <c r="M38" s="42">
        <f t="shared" si="10"/>
        <v>255.69547796222096</v>
      </c>
      <c r="N38" s="39">
        <f t="shared" si="11"/>
        <v>383.69776760160278</v>
      </c>
      <c r="O38" s="42">
        <f t="shared" si="12"/>
        <v>511.59702346880368</v>
      </c>
      <c r="P38" s="39">
        <f t="shared" si="13"/>
        <v>363.12026002166846</v>
      </c>
      <c r="Q38" s="42">
        <f t="shared" si="14"/>
        <v>484.16034669555796</v>
      </c>
      <c r="R38" s="43">
        <f t="shared" si="15"/>
        <v>362.33513513513515</v>
      </c>
      <c r="S38" s="41">
        <f t="shared" si="16"/>
        <v>483.11351351351351</v>
      </c>
      <c r="T38" s="39">
        <f t="shared" si="17"/>
        <v>358.07692307692309</v>
      </c>
      <c r="U38" s="42">
        <f t="shared" si="18"/>
        <v>477.43589743589746</v>
      </c>
      <c r="V38" s="43">
        <f t="shared" si="19"/>
        <v>348.21818181818185</v>
      </c>
      <c r="W38" s="42">
        <f t="shared" si="20"/>
        <v>464.29090909090911</v>
      </c>
      <c r="X38" s="39">
        <f t="shared" si="21"/>
        <v>343.75384615384615</v>
      </c>
      <c r="Y38" s="42">
        <f t="shared" si="22"/>
        <v>458.33846153846156</v>
      </c>
      <c r="Z38" s="44">
        <f t="shared" si="23"/>
        <v>305.55897435897435</v>
      </c>
    </row>
    <row r="39" spans="1:26" s="2" customFormat="1" x14ac:dyDescent="0.35">
      <c r="A39" s="29">
        <v>33</v>
      </c>
      <c r="B39" s="30">
        <v>453700</v>
      </c>
      <c r="C39" s="38">
        <f t="shared" si="0"/>
        <v>37808.333333333336</v>
      </c>
      <c r="D39" s="39">
        <f t="shared" si="1"/>
        <v>1738.3141762452108</v>
      </c>
      <c r="E39" s="40">
        <f t="shared" si="2"/>
        <v>1718.560606060606</v>
      </c>
      <c r="F39" s="41">
        <f t="shared" si="3"/>
        <v>1580.8362369337979</v>
      </c>
      <c r="G39" s="41">
        <f t="shared" si="4"/>
        <v>1454.1666666666667</v>
      </c>
      <c r="H39" s="41">
        <f t="shared" si="5"/>
        <v>1449.5207667731629</v>
      </c>
      <c r="I39" s="39">
        <f t="shared" si="6"/>
        <v>232.66666666666666</v>
      </c>
      <c r="J39" s="40">
        <f t="shared" si="7"/>
        <v>242.36111111111111</v>
      </c>
      <c r="K39" s="40">
        <f t="shared" si="8"/>
        <v>245.24324324324326</v>
      </c>
      <c r="L39" s="40">
        <f t="shared" si="9"/>
        <v>245.77464788732394</v>
      </c>
      <c r="M39" s="42">
        <f t="shared" si="10"/>
        <v>259.70234688036635</v>
      </c>
      <c r="N39" s="39">
        <f t="shared" si="11"/>
        <v>389.70807097882084</v>
      </c>
      <c r="O39" s="42">
        <f t="shared" si="12"/>
        <v>519.61076130509446</v>
      </c>
      <c r="P39" s="39">
        <f t="shared" si="13"/>
        <v>368.80823401950158</v>
      </c>
      <c r="Q39" s="42">
        <f t="shared" si="14"/>
        <v>491.74431202600215</v>
      </c>
      <c r="R39" s="43">
        <f t="shared" si="15"/>
        <v>368.01081081081077</v>
      </c>
      <c r="S39" s="41">
        <f t="shared" si="16"/>
        <v>490.68108108108106</v>
      </c>
      <c r="T39" s="39">
        <f t="shared" si="17"/>
        <v>363.68589743589746</v>
      </c>
      <c r="U39" s="42">
        <f t="shared" si="18"/>
        <v>484.91452991452991</v>
      </c>
      <c r="V39" s="43">
        <f t="shared" si="19"/>
        <v>353.67272727272729</v>
      </c>
      <c r="W39" s="42">
        <f t="shared" si="20"/>
        <v>471.56363636363636</v>
      </c>
      <c r="X39" s="39">
        <f t="shared" si="21"/>
        <v>349.13846153846157</v>
      </c>
      <c r="Y39" s="42">
        <f t="shared" si="22"/>
        <v>465.51794871794874</v>
      </c>
      <c r="Z39" s="44">
        <f t="shared" si="23"/>
        <v>310.34529914529918</v>
      </c>
    </row>
    <row r="40" spans="1:26" s="2" customFormat="1" x14ac:dyDescent="0.35">
      <c r="A40" s="29">
        <v>34</v>
      </c>
      <c r="B40" s="30">
        <v>461300</v>
      </c>
      <c r="C40" s="38">
        <f t="shared" si="0"/>
        <v>38441.666666666664</v>
      </c>
      <c r="D40" s="39">
        <f t="shared" si="1"/>
        <v>1767.4329501915709</v>
      </c>
      <c r="E40" s="40">
        <f t="shared" si="2"/>
        <v>1747.3484848484848</v>
      </c>
      <c r="F40" s="41">
        <f t="shared" si="3"/>
        <v>1607.3170731707316</v>
      </c>
      <c r="G40" s="41">
        <f t="shared" si="4"/>
        <v>1478.5256410256411</v>
      </c>
      <c r="H40" s="41">
        <f t="shared" si="5"/>
        <v>1473.8019169329073</v>
      </c>
      <c r="I40" s="39">
        <f t="shared" si="6"/>
        <v>236.56410256410257</v>
      </c>
      <c r="J40" s="40">
        <f t="shared" si="7"/>
        <v>246.42094017094018</v>
      </c>
      <c r="K40" s="40">
        <f t="shared" si="8"/>
        <v>249.35135135135135</v>
      </c>
      <c r="L40" s="40">
        <f t="shared" si="9"/>
        <v>249.89165763813651</v>
      </c>
      <c r="M40" s="42">
        <f t="shared" si="10"/>
        <v>264.05266170578136</v>
      </c>
      <c r="N40" s="39">
        <f t="shared" si="11"/>
        <v>396.23354321694336</v>
      </c>
      <c r="O40" s="42">
        <f t="shared" si="12"/>
        <v>528.31139095592448</v>
      </c>
      <c r="P40" s="39">
        <f t="shared" si="13"/>
        <v>374.98374864572048</v>
      </c>
      <c r="Q40" s="42">
        <f t="shared" si="14"/>
        <v>499.97833152762729</v>
      </c>
      <c r="R40" s="43">
        <f t="shared" si="15"/>
        <v>374.17297297297296</v>
      </c>
      <c r="S40" s="41">
        <f t="shared" si="16"/>
        <v>498.89729729729731</v>
      </c>
      <c r="T40" s="39">
        <f t="shared" si="17"/>
        <v>369.77564102564105</v>
      </c>
      <c r="U40" s="42">
        <f t="shared" si="18"/>
        <v>493.03418803418805</v>
      </c>
      <c r="V40" s="43">
        <f t="shared" si="19"/>
        <v>359.59480519480519</v>
      </c>
      <c r="W40" s="42">
        <f t="shared" si="20"/>
        <v>479.45974025974027</v>
      </c>
      <c r="X40" s="39">
        <f t="shared" si="21"/>
        <v>354.98461538461538</v>
      </c>
      <c r="Y40" s="42">
        <f t="shared" si="22"/>
        <v>473.31282051282051</v>
      </c>
      <c r="Z40" s="44">
        <f t="shared" si="23"/>
        <v>315.54188034188036</v>
      </c>
    </row>
    <row r="41" spans="1:26" s="2" customFormat="1" x14ac:dyDescent="0.35">
      <c r="A41" s="29">
        <v>35</v>
      </c>
      <c r="B41" s="30">
        <v>469000</v>
      </c>
      <c r="C41" s="38">
        <f t="shared" si="0"/>
        <v>39083.333333333336</v>
      </c>
      <c r="D41" s="39">
        <f t="shared" si="1"/>
        <v>1796.9348659003831</v>
      </c>
      <c r="E41" s="40">
        <f t="shared" si="2"/>
        <v>1776.5151515151515</v>
      </c>
      <c r="F41" s="41">
        <f t="shared" si="3"/>
        <v>1634.1463414634147</v>
      </c>
      <c r="G41" s="41">
        <f t="shared" si="4"/>
        <v>1503.2051282051282</v>
      </c>
      <c r="H41" s="41">
        <f t="shared" si="5"/>
        <v>1498.4025559105432</v>
      </c>
      <c r="I41" s="39">
        <f t="shared" si="6"/>
        <v>240.51282051282053</v>
      </c>
      <c r="J41" s="40">
        <f t="shared" si="7"/>
        <v>250.53418803418805</v>
      </c>
      <c r="K41" s="40">
        <f t="shared" si="8"/>
        <v>253.51351351351352</v>
      </c>
      <c r="L41" s="40">
        <f t="shared" si="9"/>
        <v>254.06283856988082</v>
      </c>
      <c r="M41" s="42">
        <f t="shared" si="10"/>
        <v>268.46021751574125</v>
      </c>
      <c r="N41" s="39">
        <f t="shared" si="11"/>
        <v>402.84487693188316</v>
      </c>
      <c r="O41" s="42">
        <f t="shared" si="12"/>
        <v>537.12650257584426</v>
      </c>
      <c r="P41" s="39">
        <f t="shared" si="13"/>
        <v>381.24052004333691</v>
      </c>
      <c r="Q41" s="42">
        <f t="shared" si="14"/>
        <v>508.32069339111592</v>
      </c>
      <c r="R41" s="43">
        <f t="shared" si="15"/>
        <v>380.41621621621624</v>
      </c>
      <c r="S41" s="41">
        <f t="shared" si="16"/>
        <v>507.22162162162164</v>
      </c>
      <c r="T41" s="39">
        <f t="shared" si="17"/>
        <v>375.94551282051282</v>
      </c>
      <c r="U41" s="42">
        <f t="shared" si="18"/>
        <v>501.26068376068378</v>
      </c>
      <c r="V41" s="43">
        <f t="shared" si="19"/>
        <v>365.59480519480519</v>
      </c>
      <c r="W41" s="42">
        <f t="shared" si="20"/>
        <v>487.45974025974027</v>
      </c>
      <c r="X41" s="39">
        <f t="shared" si="21"/>
        <v>360.90769230769229</v>
      </c>
      <c r="Y41" s="42">
        <f t="shared" si="22"/>
        <v>481.21025641025642</v>
      </c>
      <c r="Z41" s="44">
        <f t="shared" si="23"/>
        <v>320.80683760683763</v>
      </c>
    </row>
    <row r="42" spans="1:26" s="2" customFormat="1" x14ac:dyDescent="0.35">
      <c r="A42" s="29">
        <v>36</v>
      </c>
      <c r="B42" s="30">
        <v>477100</v>
      </c>
      <c r="C42" s="38">
        <f t="shared" si="0"/>
        <v>39758.333333333336</v>
      </c>
      <c r="D42" s="39">
        <f t="shared" si="1"/>
        <v>1827.9693486590038</v>
      </c>
      <c r="E42" s="40">
        <f t="shared" si="2"/>
        <v>1807.1969696969697</v>
      </c>
      <c r="F42" s="41">
        <f t="shared" si="3"/>
        <v>1662.3693379790941</v>
      </c>
      <c r="G42" s="41">
        <f t="shared" si="4"/>
        <v>1529.1666666666667</v>
      </c>
      <c r="H42" s="41">
        <f t="shared" si="5"/>
        <v>1524.2811501597444</v>
      </c>
      <c r="I42" s="39">
        <f t="shared" si="6"/>
        <v>244.66666666666666</v>
      </c>
      <c r="J42" s="40">
        <f t="shared" si="7"/>
        <v>254.86111111111111</v>
      </c>
      <c r="K42" s="40">
        <f t="shared" si="8"/>
        <v>257.89189189189187</v>
      </c>
      <c r="L42" s="40">
        <f t="shared" si="9"/>
        <v>258.45070422535213</v>
      </c>
      <c r="M42" s="42">
        <f t="shared" si="10"/>
        <v>273.09673726388093</v>
      </c>
      <c r="N42" s="39">
        <f t="shared" si="11"/>
        <v>409.79965655409273</v>
      </c>
      <c r="O42" s="42">
        <f t="shared" si="12"/>
        <v>546.39954207212361</v>
      </c>
      <c r="P42" s="39">
        <f t="shared" si="13"/>
        <v>387.82231852654388</v>
      </c>
      <c r="Q42" s="42">
        <f t="shared" si="14"/>
        <v>517.09642470205847</v>
      </c>
      <c r="R42" s="43">
        <f t="shared" si="15"/>
        <v>386.98378378378379</v>
      </c>
      <c r="S42" s="41">
        <f t="shared" si="16"/>
        <v>515.97837837837835</v>
      </c>
      <c r="T42" s="39">
        <f t="shared" si="17"/>
        <v>382.43589743589746</v>
      </c>
      <c r="U42" s="42">
        <f t="shared" si="18"/>
        <v>509.91452991452991</v>
      </c>
      <c r="V42" s="43">
        <f t="shared" si="19"/>
        <v>371.90649350649352</v>
      </c>
      <c r="W42" s="42">
        <f t="shared" si="20"/>
        <v>495.87532467532469</v>
      </c>
      <c r="X42" s="39">
        <f t="shared" si="21"/>
        <v>367.13846153846157</v>
      </c>
      <c r="Y42" s="42">
        <f t="shared" si="22"/>
        <v>489.51794871794874</v>
      </c>
      <c r="Z42" s="44">
        <f t="shared" si="23"/>
        <v>326.34529914529918</v>
      </c>
    </row>
    <row r="43" spans="1:26" s="2" customFormat="1" x14ac:dyDescent="0.35">
      <c r="A43" s="29">
        <v>37</v>
      </c>
      <c r="B43" s="30">
        <v>486200</v>
      </c>
      <c r="C43" s="38">
        <f t="shared" si="0"/>
        <v>40516.666666666664</v>
      </c>
      <c r="D43" s="39">
        <f t="shared" si="1"/>
        <v>1862.8352490421455</v>
      </c>
      <c r="E43" s="40">
        <f t="shared" si="2"/>
        <v>1841.6666666666667</v>
      </c>
      <c r="F43" s="41">
        <f t="shared" si="3"/>
        <v>1694.0766550522649</v>
      </c>
      <c r="G43" s="41">
        <f t="shared" si="4"/>
        <v>1558.3333333333333</v>
      </c>
      <c r="H43" s="41">
        <f t="shared" si="5"/>
        <v>1553.3546325878594</v>
      </c>
      <c r="I43" s="39">
        <f t="shared" si="6"/>
        <v>249.33333333333334</v>
      </c>
      <c r="J43" s="40">
        <f t="shared" si="7"/>
        <v>259.72222222222223</v>
      </c>
      <c r="K43" s="40">
        <f t="shared" si="8"/>
        <v>262.81081081081084</v>
      </c>
      <c r="L43" s="40">
        <f t="shared" si="9"/>
        <v>263.38028169014086</v>
      </c>
      <c r="M43" s="42">
        <f t="shared" si="10"/>
        <v>278.30566685746993</v>
      </c>
      <c r="N43" s="39">
        <f t="shared" si="11"/>
        <v>417.61305094447619</v>
      </c>
      <c r="O43" s="42">
        <f t="shared" si="12"/>
        <v>556.81740125930162</v>
      </c>
      <c r="P43" s="39">
        <f t="shared" si="13"/>
        <v>395.21668472372698</v>
      </c>
      <c r="Q43" s="42">
        <f t="shared" si="14"/>
        <v>526.95557963163594</v>
      </c>
      <c r="R43" s="43">
        <f t="shared" si="15"/>
        <v>394.36216216216212</v>
      </c>
      <c r="S43" s="41">
        <f t="shared" si="16"/>
        <v>525.81621621621616</v>
      </c>
      <c r="T43" s="39">
        <f t="shared" si="17"/>
        <v>389.72756410256414</v>
      </c>
      <c r="U43" s="42">
        <f t="shared" si="18"/>
        <v>519.63675213675219</v>
      </c>
      <c r="V43" s="43">
        <f t="shared" si="19"/>
        <v>378.99740259740258</v>
      </c>
      <c r="W43" s="42">
        <f t="shared" si="20"/>
        <v>505.32987012987013</v>
      </c>
      <c r="X43" s="39">
        <f t="shared" si="21"/>
        <v>374.13846153846157</v>
      </c>
      <c r="Y43" s="42">
        <f t="shared" si="22"/>
        <v>498.85128205128206</v>
      </c>
      <c r="Z43" s="44">
        <f t="shared" si="23"/>
        <v>332.56752136752135</v>
      </c>
    </row>
    <row r="44" spans="1:26" s="2" customFormat="1" x14ac:dyDescent="0.35">
      <c r="A44" s="29">
        <v>38</v>
      </c>
      <c r="B44" s="30">
        <v>494200</v>
      </c>
      <c r="C44" s="38">
        <f t="shared" si="0"/>
        <v>41183.333333333336</v>
      </c>
      <c r="D44" s="39">
        <f t="shared" si="1"/>
        <v>1893.4865900383143</v>
      </c>
      <c r="E44" s="40">
        <f t="shared" si="2"/>
        <v>1871.969696969697</v>
      </c>
      <c r="F44" s="41">
        <f t="shared" si="3"/>
        <v>1721.9512195121952</v>
      </c>
      <c r="G44" s="41">
        <f t="shared" si="4"/>
        <v>1583.9743589743589</v>
      </c>
      <c r="H44" s="41">
        <f t="shared" si="5"/>
        <v>1578.9137380191694</v>
      </c>
      <c r="I44" s="39">
        <f t="shared" si="6"/>
        <v>253.43589743589743</v>
      </c>
      <c r="J44" s="40">
        <f t="shared" si="7"/>
        <v>263.9957264957265</v>
      </c>
      <c r="K44" s="40">
        <f t="shared" si="8"/>
        <v>267.13513513513516</v>
      </c>
      <c r="L44" s="40">
        <f t="shared" si="9"/>
        <v>267.71397616468039</v>
      </c>
      <c r="M44" s="42">
        <f t="shared" si="10"/>
        <v>282.88494562106467</v>
      </c>
      <c r="N44" s="39">
        <f t="shared" si="11"/>
        <v>424.48196908986836</v>
      </c>
      <c r="O44" s="42">
        <f t="shared" si="12"/>
        <v>565.97595878649111</v>
      </c>
      <c r="P44" s="39">
        <f t="shared" si="13"/>
        <v>401.7172264355363</v>
      </c>
      <c r="Q44" s="42">
        <f t="shared" si="14"/>
        <v>535.62296858071511</v>
      </c>
      <c r="R44" s="43">
        <f t="shared" si="15"/>
        <v>400.84864864864869</v>
      </c>
      <c r="S44" s="41">
        <f t="shared" si="16"/>
        <v>534.46486486486492</v>
      </c>
      <c r="T44" s="39">
        <f t="shared" si="17"/>
        <v>396.13782051282055</v>
      </c>
      <c r="U44" s="42">
        <f t="shared" si="18"/>
        <v>528.18376068376074</v>
      </c>
      <c r="V44" s="43">
        <f t="shared" si="19"/>
        <v>385.23116883116882</v>
      </c>
      <c r="W44" s="42">
        <f t="shared" si="20"/>
        <v>513.64155844155846</v>
      </c>
      <c r="X44" s="39">
        <f t="shared" si="21"/>
        <v>380.29230769230765</v>
      </c>
      <c r="Y44" s="42">
        <f t="shared" si="22"/>
        <v>507.05641025641023</v>
      </c>
      <c r="Z44" s="44">
        <f t="shared" si="23"/>
        <v>338.0376068376068</v>
      </c>
    </row>
    <row r="45" spans="1:26" s="2" customFormat="1" x14ac:dyDescent="0.35">
      <c r="A45" s="29">
        <v>39</v>
      </c>
      <c r="B45" s="30">
        <v>502900</v>
      </c>
      <c r="C45" s="38">
        <f t="shared" si="0"/>
        <v>41908.333333333336</v>
      </c>
      <c r="D45" s="39">
        <f t="shared" si="1"/>
        <v>1926.8199233716475</v>
      </c>
      <c r="E45" s="40">
        <f t="shared" si="2"/>
        <v>1904.9242424242425</v>
      </c>
      <c r="F45" s="41">
        <f t="shared" si="3"/>
        <v>1752.2648083623694</v>
      </c>
      <c r="G45" s="41">
        <f t="shared" si="4"/>
        <v>1611.8589743589744</v>
      </c>
      <c r="H45" s="41">
        <f t="shared" si="5"/>
        <v>1606.7092651757189</v>
      </c>
      <c r="I45" s="39">
        <f t="shared" si="6"/>
        <v>257.89743589743591</v>
      </c>
      <c r="J45" s="40">
        <f t="shared" si="7"/>
        <v>268.64316239316241</v>
      </c>
      <c r="K45" s="40">
        <f t="shared" si="8"/>
        <v>271.83783783783781</v>
      </c>
      <c r="L45" s="40">
        <f t="shared" si="9"/>
        <v>272.42686890574214</v>
      </c>
      <c r="M45" s="42">
        <f t="shared" si="10"/>
        <v>287.86491127647395</v>
      </c>
      <c r="N45" s="39">
        <f t="shared" si="11"/>
        <v>431.95191757298221</v>
      </c>
      <c r="O45" s="42">
        <f t="shared" si="12"/>
        <v>575.93589009730965</v>
      </c>
      <c r="P45" s="39">
        <f t="shared" si="13"/>
        <v>408.78656554712893</v>
      </c>
      <c r="Q45" s="42">
        <f t="shared" si="14"/>
        <v>545.04875406283861</v>
      </c>
      <c r="R45" s="43">
        <f t="shared" si="15"/>
        <v>407.90270270270264</v>
      </c>
      <c r="S45" s="41">
        <f t="shared" si="16"/>
        <v>543.87027027027023</v>
      </c>
      <c r="T45" s="39">
        <f t="shared" si="17"/>
        <v>403.10897435897436</v>
      </c>
      <c r="U45" s="42">
        <f t="shared" si="18"/>
        <v>537.47863247863245</v>
      </c>
      <c r="V45" s="43">
        <f t="shared" si="19"/>
        <v>392.01038961038961</v>
      </c>
      <c r="W45" s="42">
        <f t="shared" si="20"/>
        <v>522.68051948051948</v>
      </c>
      <c r="X45" s="39">
        <f t="shared" si="21"/>
        <v>386.98461538461538</v>
      </c>
      <c r="Y45" s="42">
        <f t="shared" si="22"/>
        <v>515.97948717948714</v>
      </c>
      <c r="Z45" s="44">
        <f t="shared" si="23"/>
        <v>343.98632478632476</v>
      </c>
    </row>
    <row r="46" spans="1:26" s="2" customFormat="1" ht="15" thickBot="1" x14ac:dyDescent="0.4">
      <c r="A46" s="48">
        <v>40</v>
      </c>
      <c r="B46" s="66">
        <v>512100</v>
      </c>
      <c r="C46" s="50">
        <f t="shared" si="0"/>
        <v>42675</v>
      </c>
      <c r="D46" s="51">
        <f t="shared" si="1"/>
        <v>1962.0689655172414</v>
      </c>
      <c r="E46" s="52">
        <f t="shared" si="2"/>
        <v>1939.7727272727273</v>
      </c>
      <c r="F46" s="53">
        <f t="shared" si="3"/>
        <v>1784.3205574912893</v>
      </c>
      <c r="G46" s="53">
        <f t="shared" si="4"/>
        <v>1641.3461538461538</v>
      </c>
      <c r="H46" s="53">
        <f t="shared" si="5"/>
        <v>1636.1022364217251</v>
      </c>
      <c r="I46" s="51">
        <f t="shared" si="6"/>
        <v>262.61538461538464</v>
      </c>
      <c r="J46" s="52">
        <f t="shared" si="7"/>
        <v>273.55769230769232</v>
      </c>
      <c r="K46" s="52">
        <f t="shared" si="8"/>
        <v>276.81081081081084</v>
      </c>
      <c r="L46" s="52">
        <f t="shared" si="9"/>
        <v>277.41061755146262</v>
      </c>
      <c r="M46" s="54">
        <f t="shared" si="10"/>
        <v>293.13108185460788</v>
      </c>
      <c r="N46" s="51">
        <f t="shared" si="11"/>
        <v>439.85117344018317</v>
      </c>
      <c r="O46" s="54">
        <f t="shared" si="12"/>
        <v>586.46823125357753</v>
      </c>
      <c r="P46" s="51">
        <f t="shared" si="13"/>
        <v>416.26218851570968</v>
      </c>
      <c r="Q46" s="54">
        <f t="shared" si="14"/>
        <v>555.01625135427958</v>
      </c>
      <c r="R46" s="55">
        <f t="shared" si="15"/>
        <v>415.36216216216212</v>
      </c>
      <c r="S46" s="53">
        <f t="shared" si="16"/>
        <v>553.81621621621616</v>
      </c>
      <c r="T46" s="51">
        <f t="shared" si="17"/>
        <v>410.48076923076917</v>
      </c>
      <c r="U46" s="54">
        <f t="shared" si="18"/>
        <v>547.30769230769226</v>
      </c>
      <c r="V46" s="55">
        <f t="shared" si="19"/>
        <v>399.17922077922083</v>
      </c>
      <c r="W46" s="54">
        <f t="shared" si="20"/>
        <v>532.23896103896107</v>
      </c>
      <c r="X46" s="51">
        <f t="shared" si="21"/>
        <v>394.06153846153848</v>
      </c>
      <c r="Y46" s="54">
        <f t="shared" si="22"/>
        <v>525.4153846153846</v>
      </c>
      <c r="Z46" s="56">
        <f t="shared" si="23"/>
        <v>350.27692307692308</v>
      </c>
    </row>
    <row r="47" spans="1:26" s="2" customFormat="1" x14ac:dyDescent="0.35">
      <c r="A47" s="101">
        <v>41</v>
      </c>
      <c r="B47" s="102">
        <v>520800</v>
      </c>
      <c r="C47" s="103">
        <f t="shared" si="0"/>
        <v>43400</v>
      </c>
      <c r="D47" s="104">
        <f t="shared" si="1"/>
        <v>1995.4022988505747</v>
      </c>
      <c r="E47" s="105">
        <f t="shared" si="2"/>
        <v>1972.7272727272727</v>
      </c>
      <c r="F47" s="106">
        <f t="shared" si="3"/>
        <v>1814.6341463414635</v>
      </c>
      <c r="G47" s="106">
        <f t="shared" si="4"/>
        <v>1669.2307692307693</v>
      </c>
      <c r="H47" s="106">
        <f t="shared" si="5"/>
        <v>1663.8977635782749</v>
      </c>
      <c r="I47" s="104">
        <f t="shared" si="6"/>
        <v>267.07692307692309</v>
      </c>
      <c r="J47" s="105">
        <f t="shared" si="7"/>
        <v>278.20512820512823</v>
      </c>
      <c r="K47" s="105">
        <f t="shared" si="8"/>
        <v>281.51351351351349</v>
      </c>
      <c r="L47" s="105">
        <f t="shared" si="9"/>
        <v>282.12351029252437</v>
      </c>
      <c r="M47" s="107">
        <f t="shared" si="10"/>
        <v>298.11104751001716</v>
      </c>
      <c r="N47" s="104">
        <f t="shared" si="11"/>
        <v>447.32112192329703</v>
      </c>
      <c r="O47" s="107">
        <f t="shared" si="12"/>
        <v>596.42816256439608</v>
      </c>
      <c r="P47" s="104">
        <f t="shared" si="13"/>
        <v>423.33152762730231</v>
      </c>
      <c r="Q47" s="107">
        <f t="shared" si="14"/>
        <v>564.44203683640308</v>
      </c>
      <c r="R47" s="108">
        <f t="shared" si="15"/>
        <v>422.41621621621618</v>
      </c>
      <c r="S47" s="106">
        <f t="shared" si="16"/>
        <v>563.22162162162158</v>
      </c>
      <c r="T47" s="104">
        <f t="shared" si="17"/>
        <v>417.45192307692309</v>
      </c>
      <c r="U47" s="107">
        <f t="shared" si="18"/>
        <v>556.60256410256409</v>
      </c>
      <c r="V47" s="108">
        <f t="shared" si="19"/>
        <v>405.95844155844156</v>
      </c>
      <c r="W47" s="107">
        <f t="shared" si="20"/>
        <v>541.27792207792209</v>
      </c>
      <c r="X47" s="104">
        <f t="shared" si="21"/>
        <v>400.7538461538461</v>
      </c>
      <c r="Y47" s="107">
        <f t="shared" si="22"/>
        <v>534.3384615384615</v>
      </c>
      <c r="Z47" s="109">
        <f t="shared" si="23"/>
        <v>356.22564102564098</v>
      </c>
    </row>
    <row r="48" spans="1:26" s="2" customFormat="1" x14ac:dyDescent="0.35">
      <c r="A48" s="110">
        <v>42</v>
      </c>
      <c r="B48" s="78">
        <v>530300</v>
      </c>
      <c r="C48" s="86">
        <f t="shared" si="0"/>
        <v>44191.666666666664</v>
      </c>
      <c r="D48" s="87">
        <f t="shared" si="1"/>
        <v>2031.8007662835248</v>
      </c>
      <c r="E48" s="88">
        <f t="shared" si="2"/>
        <v>2008.7121212121212</v>
      </c>
      <c r="F48" s="89">
        <f t="shared" si="3"/>
        <v>1847.7351916376306</v>
      </c>
      <c r="G48" s="89">
        <f t="shared" si="4"/>
        <v>1699.6794871794871</v>
      </c>
      <c r="H48" s="89">
        <f t="shared" si="5"/>
        <v>1694.2492012779553</v>
      </c>
      <c r="I48" s="87">
        <f t="shared" si="6"/>
        <v>271.94871794871796</v>
      </c>
      <c r="J48" s="88">
        <f t="shared" si="7"/>
        <v>283.27991452991455</v>
      </c>
      <c r="K48" s="88">
        <f t="shared" si="8"/>
        <v>286.64864864864865</v>
      </c>
      <c r="L48" s="88">
        <f t="shared" si="9"/>
        <v>287.26977248104009</v>
      </c>
      <c r="M48" s="90">
        <f t="shared" si="10"/>
        <v>303.54894104178589</v>
      </c>
      <c r="N48" s="87">
        <f t="shared" si="11"/>
        <v>455.47796222095019</v>
      </c>
      <c r="O48" s="90">
        <f t="shared" si="12"/>
        <v>607.30394962793355</v>
      </c>
      <c r="P48" s="87">
        <f t="shared" si="13"/>
        <v>431.05092091007577</v>
      </c>
      <c r="Q48" s="90">
        <f t="shared" si="14"/>
        <v>574.7345612134344</v>
      </c>
      <c r="R48" s="91">
        <f t="shared" si="15"/>
        <v>430.11891891891889</v>
      </c>
      <c r="S48" s="89">
        <f t="shared" si="16"/>
        <v>573.4918918918919</v>
      </c>
      <c r="T48" s="87">
        <f t="shared" si="17"/>
        <v>425.06410256410254</v>
      </c>
      <c r="U48" s="90">
        <f t="shared" si="18"/>
        <v>566.75213675213672</v>
      </c>
      <c r="V48" s="91">
        <f t="shared" si="19"/>
        <v>413.36103896103896</v>
      </c>
      <c r="W48" s="90">
        <f t="shared" si="20"/>
        <v>551.14805194805194</v>
      </c>
      <c r="X48" s="87">
        <f t="shared" si="21"/>
        <v>408.06153846153848</v>
      </c>
      <c r="Y48" s="90">
        <f t="shared" si="22"/>
        <v>544.08205128205134</v>
      </c>
      <c r="Z48" s="92">
        <f t="shared" si="23"/>
        <v>362.72136752136754</v>
      </c>
    </row>
    <row r="49" spans="1:26" s="2" customFormat="1" x14ac:dyDescent="0.35">
      <c r="A49" s="110">
        <v>43</v>
      </c>
      <c r="B49" s="78">
        <v>540200</v>
      </c>
      <c r="C49" s="86">
        <f t="shared" si="0"/>
        <v>45016.666666666664</v>
      </c>
      <c r="D49" s="87">
        <f t="shared" si="1"/>
        <v>2069.7318007662834</v>
      </c>
      <c r="E49" s="88">
        <f t="shared" si="2"/>
        <v>2046.2121212121212</v>
      </c>
      <c r="F49" s="89">
        <f t="shared" si="3"/>
        <v>1882.2299651567944</v>
      </c>
      <c r="G49" s="89">
        <f t="shared" si="4"/>
        <v>1731.4102564102564</v>
      </c>
      <c r="H49" s="89">
        <f t="shared" si="5"/>
        <v>1725.8785942492013</v>
      </c>
      <c r="I49" s="87">
        <f t="shared" si="6"/>
        <v>277.02564102564105</v>
      </c>
      <c r="J49" s="88">
        <f t="shared" si="7"/>
        <v>288.5683760683761</v>
      </c>
      <c r="K49" s="88">
        <f t="shared" si="8"/>
        <v>292</v>
      </c>
      <c r="L49" s="88">
        <f t="shared" si="9"/>
        <v>292.6327193932828</v>
      </c>
      <c r="M49" s="90">
        <f t="shared" si="10"/>
        <v>309.21579851173442</v>
      </c>
      <c r="N49" s="87">
        <f t="shared" si="11"/>
        <v>463.97824842587295</v>
      </c>
      <c r="O49" s="90">
        <f t="shared" si="12"/>
        <v>618.6376645678306</v>
      </c>
      <c r="P49" s="87">
        <f t="shared" si="13"/>
        <v>439.09534127843983</v>
      </c>
      <c r="Q49" s="90">
        <f t="shared" si="14"/>
        <v>585.46045503791981</v>
      </c>
      <c r="R49" s="91">
        <f t="shared" si="15"/>
        <v>438.14594594594598</v>
      </c>
      <c r="S49" s="89">
        <f t="shared" si="16"/>
        <v>584.19459459459461</v>
      </c>
      <c r="T49" s="87">
        <f t="shared" si="17"/>
        <v>432.99679487179486</v>
      </c>
      <c r="U49" s="90">
        <f t="shared" si="18"/>
        <v>577.32905982905982</v>
      </c>
      <c r="V49" s="91">
        <f t="shared" si="19"/>
        <v>421.07532467532474</v>
      </c>
      <c r="W49" s="90">
        <f t="shared" si="20"/>
        <v>561.43376623376628</v>
      </c>
      <c r="X49" s="87">
        <f t="shared" si="21"/>
        <v>415.67692307692306</v>
      </c>
      <c r="Y49" s="90">
        <f t="shared" si="22"/>
        <v>554.23589743589741</v>
      </c>
      <c r="Z49" s="92">
        <f t="shared" si="23"/>
        <v>369.49059829059826</v>
      </c>
    </row>
    <row r="50" spans="1:26" s="2" customFormat="1" x14ac:dyDescent="0.35">
      <c r="A50" s="110">
        <v>44</v>
      </c>
      <c r="B50" s="78">
        <v>549200</v>
      </c>
      <c r="C50" s="86">
        <f t="shared" si="0"/>
        <v>45766.666666666664</v>
      </c>
      <c r="D50" s="87">
        <f t="shared" si="1"/>
        <v>2104.2145593869732</v>
      </c>
      <c r="E50" s="88">
        <f t="shared" si="2"/>
        <v>2080.3030303030305</v>
      </c>
      <c r="F50" s="89">
        <f t="shared" si="3"/>
        <v>1913.5888501742161</v>
      </c>
      <c r="G50" s="89">
        <f t="shared" si="4"/>
        <v>1760.2564102564102</v>
      </c>
      <c r="H50" s="89">
        <f t="shared" si="5"/>
        <v>1754.632587859425</v>
      </c>
      <c r="I50" s="87">
        <f t="shared" si="6"/>
        <v>281.64102564102564</v>
      </c>
      <c r="J50" s="88">
        <f t="shared" si="7"/>
        <v>293.37606837606836</v>
      </c>
      <c r="K50" s="88">
        <f t="shared" si="8"/>
        <v>296.86486486486484</v>
      </c>
      <c r="L50" s="88">
        <f t="shared" si="9"/>
        <v>297.50812567713979</v>
      </c>
      <c r="M50" s="90">
        <f t="shared" si="10"/>
        <v>314.36748712077849</v>
      </c>
      <c r="N50" s="87">
        <f t="shared" si="11"/>
        <v>471.70578133943906</v>
      </c>
      <c r="O50" s="90">
        <f t="shared" si="12"/>
        <v>628.94104178591874</v>
      </c>
      <c r="P50" s="87">
        <f t="shared" si="13"/>
        <v>446.40845070422534</v>
      </c>
      <c r="Q50" s="90">
        <f t="shared" si="14"/>
        <v>595.21126760563379</v>
      </c>
      <c r="R50" s="91">
        <f t="shared" si="15"/>
        <v>445.44324324324322</v>
      </c>
      <c r="S50" s="89">
        <f t="shared" si="16"/>
        <v>593.92432432432429</v>
      </c>
      <c r="T50" s="87">
        <f t="shared" si="17"/>
        <v>440.20833333333337</v>
      </c>
      <c r="U50" s="90">
        <f t="shared" si="18"/>
        <v>586.94444444444446</v>
      </c>
      <c r="V50" s="91">
        <f t="shared" si="19"/>
        <v>428.08831168831171</v>
      </c>
      <c r="W50" s="90">
        <f t="shared" si="20"/>
        <v>570.78441558441557</v>
      </c>
      <c r="X50" s="87">
        <f t="shared" si="21"/>
        <v>422.6</v>
      </c>
      <c r="Y50" s="90">
        <f t="shared" si="22"/>
        <v>563.4666666666667</v>
      </c>
      <c r="Z50" s="92">
        <f t="shared" si="23"/>
        <v>375.64444444444445</v>
      </c>
    </row>
    <row r="51" spans="1:26" s="2" customFormat="1" x14ac:dyDescent="0.35">
      <c r="A51" s="110">
        <v>45</v>
      </c>
      <c r="B51" s="78">
        <v>559900</v>
      </c>
      <c r="C51" s="86">
        <f t="shared" si="0"/>
        <v>46658.333333333336</v>
      </c>
      <c r="D51" s="87">
        <f t="shared" si="1"/>
        <v>2145.2107279693487</v>
      </c>
      <c r="E51" s="88">
        <f t="shared" si="2"/>
        <v>2120.8333333333335</v>
      </c>
      <c r="F51" s="89">
        <f t="shared" si="3"/>
        <v>1950.8710801393729</v>
      </c>
      <c r="G51" s="89">
        <f t="shared" si="4"/>
        <v>1794.551282051282</v>
      </c>
      <c r="H51" s="89">
        <f t="shared" si="5"/>
        <v>1788.817891373802</v>
      </c>
      <c r="I51" s="87">
        <f t="shared" si="6"/>
        <v>287.12820512820514</v>
      </c>
      <c r="J51" s="88">
        <f t="shared" si="7"/>
        <v>299.09188034188037</v>
      </c>
      <c r="K51" s="88">
        <f t="shared" si="8"/>
        <v>302.64864864864865</v>
      </c>
      <c r="L51" s="88">
        <f t="shared" si="9"/>
        <v>303.30444203683641</v>
      </c>
      <c r="M51" s="90">
        <f t="shared" si="10"/>
        <v>320.49227246708642</v>
      </c>
      <c r="N51" s="87">
        <f t="shared" si="11"/>
        <v>480.89295935890095</v>
      </c>
      <c r="O51" s="90">
        <f t="shared" si="12"/>
        <v>641.1906124785346</v>
      </c>
      <c r="P51" s="87">
        <f t="shared" si="13"/>
        <v>455.1029252437703</v>
      </c>
      <c r="Q51" s="90">
        <f t="shared" si="14"/>
        <v>606.80390032502703</v>
      </c>
      <c r="R51" s="91">
        <f t="shared" si="15"/>
        <v>454.11891891891889</v>
      </c>
      <c r="S51" s="89">
        <f t="shared" si="16"/>
        <v>605.4918918918919</v>
      </c>
      <c r="T51" s="87">
        <f t="shared" si="17"/>
        <v>448.78205128205127</v>
      </c>
      <c r="U51" s="90">
        <f t="shared" si="18"/>
        <v>598.37606837606836</v>
      </c>
      <c r="V51" s="91">
        <f t="shared" si="19"/>
        <v>436.42597402597403</v>
      </c>
      <c r="W51" s="90">
        <f t="shared" si="20"/>
        <v>581.90129870129874</v>
      </c>
      <c r="X51" s="87">
        <f t="shared" si="21"/>
        <v>430.83076923076919</v>
      </c>
      <c r="Y51" s="90">
        <f t="shared" si="22"/>
        <v>574.44102564102559</v>
      </c>
      <c r="Z51" s="92">
        <f t="shared" si="23"/>
        <v>382.96068376068371</v>
      </c>
    </row>
    <row r="52" spans="1:26" s="2" customFormat="1" x14ac:dyDescent="0.35">
      <c r="A52" s="110">
        <v>46</v>
      </c>
      <c r="B52" s="78">
        <v>571100</v>
      </c>
      <c r="C52" s="86">
        <f t="shared" si="0"/>
        <v>47591.666666666664</v>
      </c>
      <c r="D52" s="87">
        <f t="shared" si="1"/>
        <v>2188.1226053639848</v>
      </c>
      <c r="E52" s="88">
        <f t="shared" si="2"/>
        <v>2163.257575757576</v>
      </c>
      <c r="F52" s="89">
        <f t="shared" si="3"/>
        <v>1989.8954703832753</v>
      </c>
      <c r="G52" s="89">
        <f t="shared" si="4"/>
        <v>1830.448717948718</v>
      </c>
      <c r="H52" s="89">
        <f t="shared" si="5"/>
        <v>1824.6006389776358</v>
      </c>
      <c r="I52" s="87">
        <f t="shared" si="6"/>
        <v>292.87179487179486</v>
      </c>
      <c r="J52" s="88">
        <f t="shared" si="7"/>
        <v>305.07478632478632</v>
      </c>
      <c r="K52" s="88">
        <f t="shared" si="8"/>
        <v>308.70270270270271</v>
      </c>
      <c r="L52" s="88">
        <f t="shared" si="9"/>
        <v>309.37161430119176</v>
      </c>
      <c r="M52" s="90">
        <f t="shared" si="10"/>
        <v>326.90326273611907</v>
      </c>
      <c r="N52" s="87">
        <f t="shared" si="11"/>
        <v>490.5094447624499</v>
      </c>
      <c r="O52" s="90">
        <f t="shared" si="12"/>
        <v>654.01259301659991</v>
      </c>
      <c r="P52" s="87">
        <f t="shared" si="13"/>
        <v>464.20368364030338</v>
      </c>
      <c r="Q52" s="90">
        <f t="shared" si="14"/>
        <v>618.93824485373784</v>
      </c>
      <c r="R52" s="91">
        <f t="shared" si="15"/>
        <v>463.20000000000005</v>
      </c>
      <c r="S52" s="89">
        <f t="shared" si="16"/>
        <v>617.6</v>
      </c>
      <c r="T52" s="87">
        <f t="shared" si="17"/>
        <v>457.75641025641028</v>
      </c>
      <c r="U52" s="90">
        <f t="shared" si="18"/>
        <v>610.34188034188037</v>
      </c>
      <c r="V52" s="91">
        <f t="shared" si="19"/>
        <v>445.15324675324678</v>
      </c>
      <c r="W52" s="90">
        <f t="shared" si="20"/>
        <v>593.53766233766237</v>
      </c>
      <c r="X52" s="87">
        <f t="shared" si="21"/>
        <v>439.44615384615383</v>
      </c>
      <c r="Y52" s="90">
        <f t="shared" si="22"/>
        <v>585.92820512820515</v>
      </c>
      <c r="Z52" s="92">
        <f t="shared" si="23"/>
        <v>390.61880341880345</v>
      </c>
    </row>
    <row r="53" spans="1:26" s="2" customFormat="1" x14ac:dyDescent="0.35">
      <c r="A53" s="110">
        <v>47</v>
      </c>
      <c r="B53" s="78">
        <v>582300</v>
      </c>
      <c r="C53" s="86">
        <f t="shared" si="0"/>
        <v>48525</v>
      </c>
      <c r="D53" s="87">
        <f t="shared" si="1"/>
        <v>2231.0344827586205</v>
      </c>
      <c r="E53" s="88">
        <f t="shared" si="2"/>
        <v>2205.681818181818</v>
      </c>
      <c r="F53" s="89">
        <f t="shared" si="3"/>
        <v>2028.9198606271777</v>
      </c>
      <c r="G53" s="89">
        <f t="shared" si="4"/>
        <v>1866.3461538461538</v>
      </c>
      <c r="H53" s="89">
        <f t="shared" si="5"/>
        <v>1860.3833865814697</v>
      </c>
      <c r="I53" s="87">
        <f t="shared" si="6"/>
        <v>298.61538461538464</v>
      </c>
      <c r="J53" s="88">
        <f t="shared" si="7"/>
        <v>311.05769230769232</v>
      </c>
      <c r="K53" s="88">
        <f t="shared" si="8"/>
        <v>314.75675675675677</v>
      </c>
      <c r="L53" s="88">
        <f t="shared" si="9"/>
        <v>315.4387865655471</v>
      </c>
      <c r="M53" s="90">
        <f t="shared" si="10"/>
        <v>333.31425300515167</v>
      </c>
      <c r="N53" s="87">
        <f t="shared" si="11"/>
        <v>500.12593016599885</v>
      </c>
      <c r="O53" s="90">
        <f t="shared" si="12"/>
        <v>666.8345735546651</v>
      </c>
      <c r="P53" s="87">
        <f t="shared" si="13"/>
        <v>473.30444203683641</v>
      </c>
      <c r="Q53" s="90">
        <f t="shared" si="14"/>
        <v>631.07258938244854</v>
      </c>
      <c r="R53" s="91">
        <f t="shared" si="15"/>
        <v>472.28108108108108</v>
      </c>
      <c r="S53" s="89">
        <f t="shared" si="16"/>
        <v>629.70810810810815</v>
      </c>
      <c r="T53" s="87">
        <f t="shared" si="17"/>
        <v>466.73076923076917</v>
      </c>
      <c r="U53" s="90">
        <f t="shared" si="18"/>
        <v>622.30769230769226</v>
      </c>
      <c r="V53" s="91">
        <f t="shared" si="19"/>
        <v>453.88051948051952</v>
      </c>
      <c r="W53" s="90">
        <f t="shared" si="20"/>
        <v>605.17402597402599</v>
      </c>
      <c r="X53" s="87">
        <f t="shared" si="21"/>
        <v>448.06153846153848</v>
      </c>
      <c r="Y53" s="90">
        <f t="shared" si="22"/>
        <v>597.4153846153846</v>
      </c>
      <c r="Z53" s="92">
        <f t="shared" si="23"/>
        <v>398.27692307692308</v>
      </c>
    </row>
    <row r="54" spans="1:26" s="2" customFormat="1" x14ac:dyDescent="0.35">
      <c r="A54" s="110">
        <v>48</v>
      </c>
      <c r="B54" s="78">
        <v>593500</v>
      </c>
      <c r="C54" s="86">
        <f t="shared" si="0"/>
        <v>49458.333333333336</v>
      </c>
      <c r="D54" s="87">
        <f t="shared" si="1"/>
        <v>2273.9463601532566</v>
      </c>
      <c r="E54" s="88">
        <f t="shared" si="2"/>
        <v>2248.1060606060605</v>
      </c>
      <c r="F54" s="89">
        <f t="shared" si="3"/>
        <v>2067.9442508710799</v>
      </c>
      <c r="G54" s="89">
        <f t="shared" si="4"/>
        <v>1902.2435897435898</v>
      </c>
      <c r="H54" s="89">
        <f t="shared" si="5"/>
        <v>1896.1661341853035</v>
      </c>
      <c r="I54" s="87">
        <f t="shared" si="6"/>
        <v>304.35897435897436</v>
      </c>
      <c r="J54" s="88">
        <f t="shared" si="7"/>
        <v>317.04059829059827</v>
      </c>
      <c r="K54" s="88">
        <f t="shared" si="8"/>
        <v>320.81081081081084</v>
      </c>
      <c r="L54" s="88">
        <f t="shared" si="9"/>
        <v>321.50595882990251</v>
      </c>
      <c r="M54" s="90">
        <f t="shared" si="10"/>
        <v>339.72524327418432</v>
      </c>
      <c r="N54" s="87">
        <f t="shared" si="11"/>
        <v>509.7424155695478</v>
      </c>
      <c r="O54" s="90">
        <f t="shared" si="12"/>
        <v>679.6565540927304</v>
      </c>
      <c r="P54" s="87">
        <f t="shared" si="13"/>
        <v>482.40520043336943</v>
      </c>
      <c r="Q54" s="90">
        <f t="shared" si="14"/>
        <v>643.20693391115924</v>
      </c>
      <c r="R54" s="91">
        <f t="shared" si="15"/>
        <v>481.36216216216212</v>
      </c>
      <c r="S54" s="89">
        <f t="shared" si="16"/>
        <v>641.81621621621616</v>
      </c>
      <c r="T54" s="87">
        <f t="shared" si="17"/>
        <v>475.70512820512818</v>
      </c>
      <c r="U54" s="90">
        <f t="shared" si="18"/>
        <v>634.27350427350427</v>
      </c>
      <c r="V54" s="91">
        <f t="shared" si="19"/>
        <v>462.60779220779222</v>
      </c>
      <c r="W54" s="90">
        <f t="shared" si="20"/>
        <v>616.81038961038962</v>
      </c>
      <c r="X54" s="87">
        <f t="shared" si="21"/>
        <v>456.67692307692312</v>
      </c>
      <c r="Y54" s="90">
        <f t="shared" si="22"/>
        <v>608.90256410256416</v>
      </c>
      <c r="Z54" s="92">
        <f t="shared" si="23"/>
        <v>405.93504273504277</v>
      </c>
    </row>
    <row r="55" spans="1:26" s="2" customFormat="1" x14ac:dyDescent="0.35">
      <c r="A55" s="110">
        <v>49</v>
      </c>
      <c r="B55" s="78">
        <v>604300</v>
      </c>
      <c r="C55" s="86">
        <f t="shared" si="0"/>
        <v>50358.333333333336</v>
      </c>
      <c r="D55" s="87">
        <f t="shared" si="1"/>
        <v>2315.3256704980845</v>
      </c>
      <c r="E55" s="88">
        <f t="shared" si="2"/>
        <v>2289.0151515151515</v>
      </c>
      <c r="F55" s="89">
        <f t="shared" si="3"/>
        <v>2105.5749128919861</v>
      </c>
      <c r="G55" s="89">
        <f t="shared" si="4"/>
        <v>1936.8589743589744</v>
      </c>
      <c r="H55" s="89">
        <f t="shared" si="5"/>
        <v>1930.6709265175718</v>
      </c>
      <c r="I55" s="87">
        <f t="shared" si="6"/>
        <v>309.89743589743591</v>
      </c>
      <c r="J55" s="88">
        <f t="shared" si="7"/>
        <v>322.80982905982904</v>
      </c>
      <c r="K55" s="88">
        <f t="shared" si="8"/>
        <v>326.64864864864865</v>
      </c>
      <c r="L55" s="88">
        <f t="shared" si="9"/>
        <v>327.35644637053088</v>
      </c>
      <c r="M55" s="90">
        <f t="shared" si="10"/>
        <v>345.90726960503719</v>
      </c>
      <c r="N55" s="87">
        <f t="shared" si="11"/>
        <v>519.01545506582715</v>
      </c>
      <c r="O55" s="90">
        <f t="shared" si="12"/>
        <v>692.02060675443613</v>
      </c>
      <c r="P55" s="87">
        <f t="shared" si="13"/>
        <v>491.18093174431203</v>
      </c>
      <c r="Q55" s="90">
        <f t="shared" si="14"/>
        <v>654.90790899241608</v>
      </c>
      <c r="R55" s="91">
        <f t="shared" si="15"/>
        <v>490.11891891891889</v>
      </c>
      <c r="S55" s="89">
        <f t="shared" si="16"/>
        <v>653.4918918918919</v>
      </c>
      <c r="T55" s="87">
        <f t="shared" si="17"/>
        <v>484.35897435897436</v>
      </c>
      <c r="U55" s="90">
        <f t="shared" si="18"/>
        <v>645.81196581196582</v>
      </c>
      <c r="V55" s="91">
        <f t="shared" si="19"/>
        <v>471.02337662337663</v>
      </c>
      <c r="W55" s="90">
        <f t="shared" si="20"/>
        <v>628.03116883116888</v>
      </c>
      <c r="X55" s="87">
        <f t="shared" si="21"/>
        <v>464.98461538461538</v>
      </c>
      <c r="Y55" s="90">
        <f t="shared" si="22"/>
        <v>619.97948717948714</v>
      </c>
      <c r="Z55" s="92">
        <f t="shared" si="23"/>
        <v>413.31965811965807</v>
      </c>
    </row>
    <row r="56" spans="1:26" s="2" customFormat="1" ht="15" thickBot="1" x14ac:dyDescent="0.4">
      <c r="A56" s="111">
        <v>50</v>
      </c>
      <c r="B56" s="93">
        <v>615700</v>
      </c>
      <c r="C56" s="94">
        <f t="shared" si="0"/>
        <v>51308.333333333336</v>
      </c>
      <c r="D56" s="95">
        <f t="shared" si="1"/>
        <v>2359.0038314176245</v>
      </c>
      <c r="E56" s="96">
        <f t="shared" si="2"/>
        <v>2332.1969696969695</v>
      </c>
      <c r="F56" s="97">
        <f t="shared" si="3"/>
        <v>2145.2961672473866</v>
      </c>
      <c r="G56" s="97">
        <f t="shared" si="4"/>
        <v>1973.3974358974358</v>
      </c>
      <c r="H56" s="97">
        <f t="shared" si="5"/>
        <v>1967.0926517571886</v>
      </c>
      <c r="I56" s="95">
        <f t="shared" si="6"/>
        <v>315.74358974358972</v>
      </c>
      <c r="J56" s="96">
        <f t="shared" si="7"/>
        <v>328.89957264957263</v>
      </c>
      <c r="K56" s="96">
        <f t="shared" si="8"/>
        <v>332.81081081081084</v>
      </c>
      <c r="L56" s="96">
        <f t="shared" si="9"/>
        <v>333.53196099674972</v>
      </c>
      <c r="M56" s="98">
        <f t="shared" si="10"/>
        <v>352.4327418431597</v>
      </c>
      <c r="N56" s="95">
        <f t="shared" si="11"/>
        <v>528.8036634230109</v>
      </c>
      <c r="O56" s="98">
        <f t="shared" si="12"/>
        <v>705.07155123068117</v>
      </c>
      <c r="P56" s="95">
        <f t="shared" si="13"/>
        <v>500.44420368364035</v>
      </c>
      <c r="Q56" s="98">
        <f t="shared" si="14"/>
        <v>667.25893824485377</v>
      </c>
      <c r="R56" s="99">
        <f t="shared" si="15"/>
        <v>499.36216216216212</v>
      </c>
      <c r="S56" s="97">
        <f t="shared" si="16"/>
        <v>665.81621621621616</v>
      </c>
      <c r="T56" s="95">
        <f t="shared" si="17"/>
        <v>493.49358974358972</v>
      </c>
      <c r="U56" s="98">
        <f t="shared" si="18"/>
        <v>657.991452991453</v>
      </c>
      <c r="V56" s="99">
        <f t="shared" si="19"/>
        <v>479.90649350649352</v>
      </c>
      <c r="W56" s="98">
        <f t="shared" si="20"/>
        <v>639.87532467532469</v>
      </c>
      <c r="X56" s="95">
        <f t="shared" si="21"/>
        <v>473.75384615384615</v>
      </c>
      <c r="Y56" s="98">
        <f t="shared" si="22"/>
        <v>631.67179487179487</v>
      </c>
      <c r="Z56" s="100">
        <f t="shared" si="23"/>
        <v>421.1145299145299</v>
      </c>
    </row>
    <row r="57" spans="1:26" s="2" customFormat="1" x14ac:dyDescent="0.35">
      <c r="A57" s="57">
        <v>51</v>
      </c>
      <c r="B57" s="58">
        <v>626900</v>
      </c>
      <c r="C57" s="59">
        <f t="shared" si="0"/>
        <v>52241.666666666664</v>
      </c>
      <c r="D57" s="60">
        <f t="shared" si="1"/>
        <v>2401.9157088122606</v>
      </c>
      <c r="E57" s="61">
        <f t="shared" si="2"/>
        <v>2374.621212121212</v>
      </c>
      <c r="F57" s="62">
        <f t="shared" si="3"/>
        <v>2184.320557491289</v>
      </c>
      <c r="G57" s="62">
        <f t="shared" si="4"/>
        <v>2009.2948717948718</v>
      </c>
      <c r="H57" s="62">
        <f t="shared" si="5"/>
        <v>2002.8753993610223</v>
      </c>
      <c r="I57" s="60">
        <f t="shared" si="6"/>
        <v>321.4871794871795</v>
      </c>
      <c r="J57" s="61">
        <f t="shared" si="7"/>
        <v>334.88247863247864</v>
      </c>
      <c r="K57" s="61">
        <f t="shared" si="8"/>
        <v>338.86486486486484</v>
      </c>
      <c r="L57" s="61">
        <f t="shared" si="9"/>
        <v>339.59913326110507</v>
      </c>
      <c r="M57" s="63">
        <f t="shared" si="10"/>
        <v>358.84373211219236</v>
      </c>
      <c r="N57" s="60">
        <f t="shared" si="11"/>
        <v>538.42014882655985</v>
      </c>
      <c r="O57" s="63">
        <f t="shared" si="12"/>
        <v>717.89353176874647</v>
      </c>
      <c r="P57" s="60">
        <f t="shared" si="13"/>
        <v>509.54496208017338</v>
      </c>
      <c r="Q57" s="63">
        <f t="shared" si="14"/>
        <v>679.39328277356447</v>
      </c>
      <c r="R57" s="64">
        <f t="shared" si="15"/>
        <v>508.44324324324322</v>
      </c>
      <c r="S57" s="62">
        <f t="shared" si="16"/>
        <v>677.92432432432429</v>
      </c>
      <c r="T57" s="60">
        <f t="shared" si="17"/>
        <v>502.46794871794873</v>
      </c>
      <c r="U57" s="63">
        <f t="shared" si="18"/>
        <v>669.95726495726501</v>
      </c>
      <c r="V57" s="64">
        <f t="shared" si="19"/>
        <v>488.63376623376621</v>
      </c>
      <c r="W57" s="63">
        <f t="shared" si="20"/>
        <v>651.51168831168832</v>
      </c>
      <c r="X57" s="60">
        <f t="shared" si="21"/>
        <v>482.36923076923074</v>
      </c>
      <c r="Y57" s="63">
        <f t="shared" si="22"/>
        <v>643.15897435897432</v>
      </c>
      <c r="Z57" s="65">
        <f t="shared" si="23"/>
        <v>428.77264957264953</v>
      </c>
    </row>
    <row r="58" spans="1:26" s="2" customFormat="1" x14ac:dyDescent="0.35">
      <c r="A58" s="29">
        <v>52</v>
      </c>
      <c r="B58" s="30">
        <v>638100</v>
      </c>
      <c r="C58" s="38">
        <f>B58/12</f>
        <v>53175</v>
      </c>
      <c r="D58" s="39">
        <f t="shared" si="1"/>
        <v>2444.8275862068967</v>
      </c>
      <c r="E58" s="40">
        <f t="shared" si="2"/>
        <v>2417.0454545454545</v>
      </c>
      <c r="F58" s="41">
        <f t="shared" si="3"/>
        <v>2223.3449477351915</v>
      </c>
      <c r="G58" s="41">
        <f t="shared" si="4"/>
        <v>2045.1923076923076</v>
      </c>
      <c r="H58" s="41">
        <f t="shared" si="5"/>
        <v>2038.6581469648563</v>
      </c>
      <c r="I58" s="39">
        <f t="shared" si="6"/>
        <v>327.23076923076923</v>
      </c>
      <c r="J58" s="40">
        <f t="shared" si="7"/>
        <v>340.86538461538464</v>
      </c>
      <c r="K58" s="40">
        <f t="shared" si="8"/>
        <v>344.91891891891891</v>
      </c>
      <c r="L58" s="40">
        <f t="shared" si="9"/>
        <v>345.66630552546047</v>
      </c>
      <c r="M58" s="42">
        <f t="shared" si="10"/>
        <v>365.25472238122495</v>
      </c>
      <c r="N58" s="39">
        <f t="shared" si="11"/>
        <v>548.0366342301088</v>
      </c>
      <c r="O58" s="42">
        <f t="shared" si="12"/>
        <v>730.71551230681166</v>
      </c>
      <c r="P58" s="39">
        <f t="shared" si="13"/>
        <v>518.6457204767064</v>
      </c>
      <c r="Q58" s="42">
        <f t="shared" si="14"/>
        <v>691.52762730227516</v>
      </c>
      <c r="R58" s="43">
        <f t="shared" si="15"/>
        <v>517.52432432432431</v>
      </c>
      <c r="S58" s="41">
        <f t="shared" si="16"/>
        <v>690.03243243243242</v>
      </c>
      <c r="T58" s="39">
        <f t="shared" si="17"/>
        <v>511.44230769230768</v>
      </c>
      <c r="U58" s="42">
        <f t="shared" si="18"/>
        <v>681.92307692307691</v>
      </c>
      <c r="V58" s="43">
        <f t="shared" si="19"/>
        <v>497.36103896103896</v>
      </c>
      <c r="W58" s="42">
        <f t="shared" si="20"/>
        <v>663.14805194805194</v>
      </c>
      <c r="X58" s="39">
        <f t="shared" si="21"/>
        <v>490.98461538461538</v>
      </c>
      <c r="Y58" s="42">
        <f t="shared" si="22"/>
        <v>654.64615384615388</v>
      </c>
      <c r="Z58" s="44">
        <f t="shared" si="23"/>
        <v>436.43076923076927</v>
      </c>
    </row>
    <row r="59" spans="1:26" s="2" customFormat="1" x14ac:dyDescent="0.35">
      <c r="A59" s="29">
        <v>53</v>
      </c>
      <c r="B59" s="30">
        <v>650500</v>
      </c>
      <c r="C59" s="38">
        <f t="shared" si="0"/>
        <v>54208.333333333336</v>
      </c>
      <c r="D59" s="39">
        <f t="shared" si="1"/>
        <v>2492.337164750958</v>
      </c>
      <c r="E59" s="40">
        <f t="shared" si="2"/>
        <v>2464.0151515151515</v>
      </c>
      <c r="F59" s="41">
        <f t="shared" si="3"/>
        <v>2266.5505226480836</v>
      </c>
      <c r="G59" s="41">
        <f t="shared" si="4"/>
        <v>2084.9358974358975</v>
      </c>
      <c r="H59" s="41">
        <f t="shared" si="5"/>
        <v>2078.2747603833864</v>
      </c>
      <c r="I59" s="39">
        <f t="shared" si="6"/>
        <v>333.58974358974359</v>
      </c>
      <c r="J59" s="40">
        <f t="shared" si="7"/>
        <v>347.48931623931622</v>
      </c>
      <c r="K59" s="40">
        <f t="shared" si="8"/>
        <v>351.62162162162161</v>
      </c>
      <c r="L59" s="40">
        <f t="shared" si="9"/>
        <v>352.38353196099678</v>
      </c>
      <c r="M59" s="42">
        <f t="shared" si="10"/>
        <v>372.3526044647968</v>
      </c>
      <c r="N59" s="39">
        <f t="shared" si="11"/>
        <v>558.68345735546654</v>
      </c>
      <c r="O59" s="42">
        <f t="shared" si="12"/>
        <v>744.91127647395535</v>
      </c>
      <c r="P59" s="39">
        <f t="shared" si="13"/>
        <v>528.72156013001086</v>
      </c>
      <c r="Q59" s="42">
        <f t="shared" si="14"/>
        <v>704.96208017334777</v>
      </c>
      <c r="R59" s="43">
        <f t="shared" si="15"/>
        <v>527.57837837837837</v>
      </c>
      <c r="S59" s="41">
        <f t="shared" si="16"/>
        <v>703.43783783783783</v>
      </c>
      <c r="T59" s="39">
        <f t="shared" si="17"/>
        <v>521.37820512820508</v>
      </c>
      <c r="U59" s="42">
        <f t="shared" si="18"/>
        <v>695.17094017094018</v>
      </c>
      <c r="V59" s="43">
        <f t="shared" si="19"/>
        <v>507.02337662337663</v>
      </c>
      <c r="W59" s="42">
        <f t="shared" si="20"/>
        <v>676.03116883116888</v>
      </c>
      <c r="X59" s="39">
        <f t="shared" si="21"/>
        <v>500.52307692307693</v>
      </c>
      <c r="Y59" s="42">
        <f t="shared" si="22"/>
        <v>667.36410256410261</v>
      </c>
      <c r="Z59" s="44">
        <f t="shared" si="23"/>
        <v>444.90940170940172</v>
      </c>
    </row>
    <row r="60" spans="1:26" s="46" customFormat="1" ht="13" x14ac:dyDescent="0.3">
      <c r="A60" s="29">
        <v>54</v>
      </c>
      <c r="B60" s="30">
        <v>663200</v>
      </c>
      <c r="C60" s="31">
        <f t="shared" si="0"/>
        <v>55266.666666666664</v>
      </c>
      <c r="D60" s="32">
        <f t="shared" si="1"/>
        <v>2540.9961685823755</v>
      </c>
      <c r="E60" s="33">
        <f t="shared" si="2"/>
        <v>2512.121212121212</v>
      </c>
      <c r="F60" s="34">
        <f t="shared" si="3"/>
        <v>2310.801393728223</v>
      </c>
      <c r="G60" s="34">
        <f t="shared" si="4"/>
        <v>2125.6410256410259</v>
      </c>
      <c r="H60" s="34">
        <f t="shared" si="5"/>
        <v>2118.8498402555911</v>
      </c>
      <c r="I60" s="32">
        <f t="shared" si="6"/>
        <v>340.10256410256409</v>
      </c>
      <c r="J60" s="33">
        <f t="shared" si="7"/>
        <v>354.27350427350427</v>
      </c>
      <c r="K60" s="33">
        <f t="shared" si="8"/>
        <v>358.48648648648651</v>
      </c>
      <c r="L60" s="33">
        <f t="shared" si="9"/>
        <v>359.26327193932826</v>
      </c>
      <c r="M60" s="35">
        <f t="shared" si="10"/>
        <v>379.62220950200344</v>
      </c>
      <c r="N60" s="32">
        <f t="shared" si="11"/>
        <v>569.58786491127648</v>
      </c>
      <c r="O60" s="35">
        <f t="shared" si="12"/>
        <v>759.45048654836864</v>
      </c>
      <c r="P60" s="32">
        <f t="shared" si="13"/>
        <v>539.04117009750814</v>
      </c>
      <c r="Q60" s="35">
        <f t="shared" si="14"/>
        <v>718.72156013001086</v>
      </c>
      <c r="R60" s="36">
        <f t="shared" si="15"/>
        <v>537.87567567567567</v>
      </c>
      <c r="S60" s="34">
        <f t="shared" si="16"/>
        <v>717.16756756756752</v>
      </c>
      <c r="T60" s="32">
        <f t="shared" si="17"/>
        <v>531.55448717948718</v>
      </c>
      <c r="U60" s="35">
        <f t="shared" si="18"/>
        <v>708.73931623931628</v>
      </c>
      <c r="V60" s="36">
        <f t="shared" si="19"/>
        <v>516.91948051948043</v>
      </c>
      <c r="W60" s="35">
        <f t="shared" si="20"/>
        <v>689.22597402597398</v>
      </c>
      <c r="X60" s="32">
        <f t="shared" si="21"/>
        <v>510.2923076923077</v>
      </c>
      <c r="Y60" s="35">
        <f t="shared" si="22"/>
        <v>680.3897435897436</v>
      </c>
      <c r="Z60" s="37">
        <f t="shared" si="23"/>
        <v>453.5931623931624</v>
      </c>
    </row>
    <row r="61" spans="1:26" s="2" customFormat="1" x14ac:dyDescent="0.35">
      <c r="A61" s="29">
        <v>55</v>
      </c>
      <c r="B61" s="30">
        <v>678600</v>
      </c>
      <c r="C61" s="38">
        <f t="shared" si="0"/>
        <v>56550</v>
      </c>
      <c r="D61" s="39">
        <f t="shared" si="1"/>
        <v>2600</v>
      </c>
      <c r="E61" s="40">
        <f t="shared" si="2"/>
        <v>2570.4545454545455</v>
      </c>
      <c r="F61" s="41">
        <f t="shared" si="3"/>
        <v>2364.4599303135888</v>
      </c>
      <c r="G61" s="41">
        <f t="shared" si="4"/>
        <v>2175</v>
      </c>
      <c r="H61" s="41">
        <f t="shared" si="5"/>
        <v>2168.0511182108626</v>
      </c>
      <c r="I61" s="39">
        <f t="shared" si="6"/>
        <v>348</v>
      </c>
      <c r="J61" s="40">
        <f t="shared" si="7"/>
        <v>362.5</v>
      </c>
      <c r="K61" s="40">
        <f t="shared" si="8"/>
        <v>366.81081081081084</v>
      </c>
      <c r="L61" s="40">
        <f t="shared" si="9"/>
        <v>367.6056338028169</v>
      </c>
      <c r="M61" s="42">
        <f t="shared" si="10"/>
        <v>388.43732112192328</v>
      </c>
      <c r="N61" s="39">
        <f t="shared" si="11"/>
        <v>582.8105323411562</v>
      </c>
      <c r="O61" s="42">
        <f t="shared" si="12"/>
        <v>777.08070978820831</v>
      </c>
      <c r="P61" s="39">
        <f t="shared" si="13"/>
        <v>551.55471289274112</v>
      </c>
      <c r="Q61" s="42">
        <f t="shared" si="14"/>
        <v>735.40628385698813</v>
      </c>
      <c r="R61" s="43">
        <f t="shared" si="15"/>
        <v>550.36216216216212</v>
      </c>
      <c r="S61" s="41">
        <f t="shared" si="16"/>
        <v>733.81621621621616</v>
      </c>
      <c r="T61" s="39">
        <f t="shared" si="17"/>
        <v>543.89423076923083</v>
      </c>
      <c r="U61" s="42">
        <f t="shared" si="18"/>
        <v>725.19230769230774</v>
      </c>
      <c r="V61" s="43">
        <f t="shared" si="19"/>
        <v>528.91948051948043</v>
      </c>
      <c r="W61" s="42">
        <f t="shared" si="20"/>
        <v>705.22597402597398</v>
      </c>
      <c r="X61" s="39">
        <f t="shared" si="21"/>
        <v>522.13846153846157</v>
      </c>
      <c r="Y61" s="42">
        <f t="shared" si="22"/>
        <v>696.18461538461543</v>
      </c>
      <c r="Z61" s="44">
        <f t="shared" si="23"/>
        <v>464.12307692307695</v>
      </c>
    </row>
    <row r="62" spans="1:26" s="2" customFormat="1" x14ac:dyDescent="0.35">
      <c r="A62" s="29">
        <v>56</v>
      </c>
      <c r="B62" s="30">
        <v>694000</v>
      </c>
      <c r="C62" s="38">
        <f t="shared" si="0"/>
        <v>57833.333333333336</v>
      </c>
      <c r="D62" s="39">
        <f t="shared" si="1"/>
        <v>2659.0038314176245</v>
      </c>
      <c r="E62" s="40">
        <f t="shared" si="2"/>
        <v>2628.787878787879</v>
      </c>
      <c r="F62" s="41">
        <f t="shared" si="3"/>
        <v>2418.1184668989549</v>
      </c>
      <c r="G62" s="41">
        <f t="shared" si="4"/>
        <v>2224.3589743589741</v>
      </c>
      <c r="H62" s="41">
        <f t="shared" si="5"/>
        <v>2217.2523961661341</v>
      </c>
      <c r="I62" s="39">
        <f t="shared" si="6"/>
        <v>355.89743589743591</v>
      </c>
      <c r="J62" s="40">
        <f t="shared" si="7"/>
        <v>370.72649572649573</v>
      </c>
      <c r="K62" s="40">
        <f t="shared" si="8"/>
        <v>375.13513513513516</v>
      </c>
      <c r="L62" s="40">
        <f t="shared" si="9"/>
        <v>375.94799566630553</v>
      </c>
      <c r="M62" s="42">
        <f t="shared" si="10"/>
        <v>397.25243274184317</v>
      </c>
      <c r="N62" s="39">
        <f t="shared" si="11"/>
        <v>596.03319977103604</v>
      </c>
      <c r="O62" s="42">
        <f t="shared" si="12"/>
        <v>794.71093302804809</v>
      </c>
      <c r="P62" s="39">
        <f t="shared" si="13"/>
        <v>564.06825568797399</v>
      </c>
      <c r="Q62" s="42">
        <f t="shared" si="14"/>
        <v>752.09100758396528</v>
      </c>
      <c r="R62" s="43">
        <f t="shared" si="15"/>
        <v>562.84864864864869</v>
      </c>
      <c r="S62" s="41">
        <f t="shared" si="16"/>
        <v>750.46486486486492</v>
      </c>
      <c r="T62" s="39">
        <f t="shared" si="17"/>
        <v>556.23397435897436</v>
      </c>
      <c r="U62" s="42">
        <f t="shared" si="18"/>
        <v>741.64529914529919</v>
      </c>
      <c r="V62" s="43">
        <f t="shared" si="19"/>
        <v>540.91948051948043</v>
      </c>
      <c r="W62" s="42">
        <f t="shared" si="20"/>
        <v>721.22597402597398</v>
      </c>
      <c r="X62" s="39">
        <f t="shared" si="21"/>
        <v>533.98461538461538</v>
      </c>
      <c r="Y62" s="42">
        <f t="shared" si="22"/>
        <v>711.97948717948714</v>
      </c>
      <c r="Z62" s="44">
        <f t="shared" si="23"/>
        <v>474.65299145299144</v>
      </c>
    </row>
    <row r="63" spans="1:26" s="2" customFormat="1" x14ac:dyDescent="0.35">
      <c r="A63" s="29">
        <v>57</v>
      </c>
      <c r="B63" s="30">
        <v>707100</v>
      </c>
      <c r="C63" s="38">
        <f t="shared" si="0"/>
        <v>58925</v>
      </c>
      <c r="D63" s="39">
        <f t="shared" si="1"/>
        <v>2709.1954022988507</v>
      </c>
      <c r="E63" s="40">
        <f t="shared" si="2"/>
        <v>2678.409090909091</v>
      </c>
      <c r="F63" s="41">
        <f t="shared" si="3"/>
        <v>2463.7630662020906</v>
      </c>
      <c r="G63" s="41">
        <f t="shared" si="4"/>
        <v>2266.3461538461538</v>
      </c>
      <c r="H63" s="41">
        <f t="shared" si="5"/>
        <v>2259.1054313099044</v>
      </c>
      <c r="I63" s="39">
        <f t="shared" si="6"/>
        <v>362.61538461538464</v>
      </c>
      <c r="J63" s="40">
        <f t="shared" si="7"/>
        <v>377.72435897435895</v>
      </c>
      <c r="K63" s="40">
        <f t="shared" si="8"/>
        <v>382.2162162162162</v>
      </c>
      <c r="L63" s="40">
        <f t="shared" si="9"/>
        <v>383.04442036836406</v>
      </c>
      <c r="M63" s="42">
        <f t="shared" si="10"/>
        <v>404.75100171722954</v>
      </c>
      <c r="N63" s="39">
        <f t="shared" si="11"/>
        <v>607.28105323411569</v>
      </c>
      <c r="O63" s="42">
        <f t="shared" si="12"/>
        <v>809.70807097882084</v>
      </c>
      <c r="P63" s="39">
        <f t="shared" si="13"/>
        <v>574.71289274106175</v>
      </c>
      <c r="Q63" s="42">
        <f t="shared" si="14"/>
        <v>766.28385698808233</v>
      </c>
      <c r="R63" s="43">
        <f t="shared" si="15"/>
        <v>573.47027027027025</v>
      </c>
      <c r="S63" s="41">
        <f t="shared" si="16"/>
        <v>764.627027027027</v>
      </c>
      <c r="T63" s="39">
        <f t="shared" si="17"/>
        <v>566.73076923076928</v>
      </c>
      <c r="U63" s="42">
        <f t="shared" si="18"/>
        <v>755.64102564102564</v>
      </c>
      <c r="V63" s="43">
        <f>($B63+180)/1925*1.5</f>
        <v>551.12727272727273</v>
      </c>
      <c r="W63" s="42">
        <f>($B63+180)/1925*2</f>
        <v>734.83636363636367</v>
      </c>
      <c r="X63" s="39">
        <f t="shared" si="21"/>
        <v>544.06153846153848</v>
      </c>
      <c r="Y63" s="42">
        <f t="shared" si="22"/>
        <v>725.4153846153846</v>
      </c>
      <c r="Z63" s="44">
        <f t="shared" si="23"/>
        <v>483.6102564102564</v>
      </c>
    </row>
    <row r="64" spans="1:26" s="2" customFormat="1" x14ac:dyDescent="0.35">
      <c r="A64" s="29">
        <v>58</v>
      </c>
      <c r="B64" s="30">
        <v>721100</v>
      </c>
      <c r="C64" s="38">
        <f t="shared" si="0"/>
        <v>60091.666666666664</v>
      </c>
      <c r="D64" s="39">
        <f t="shared" si="1"/>
        <v>2762.8352490421457</v>
      </c>
      <c r="E64" s="40">
        <f t="shared" si="2"/>
        <v>2731.439393939394</v>
      </c>
      <c r="F64" s="41">
        <f t="shared" si="3"/>
        <v>2512.5435540069689</v>
      </c>
      <c r="G64" s="41">
        <f t="shared" si="4"/>
        <v>2311.2179487179487</v>
      </c>
      <c r="H64" s="41">
        <f t="shared" si="5"/>
        <v>2303.8338658146963</v>
      </c>
      <c r="I64" s="39">
        <f t="shared" si="6"/>
        <v>369.79487179487177</v>
      </c>
      <c r="J64" s="40">
        <f t="shared" si="7"/>
        <v>385.20299145299145</v>
      </c>
      <c r="K64" s="40">
        <f t="shared" si="8"/>
        <v>389.7837837837838</v>
      </c>
      <c r="L64" s="40">
        <f t="shared" si="9"/>
        <v>390.62838569880824</v>
      </c>
      <c r="M64" s="42">
        <f t="shared" si="10"/>
        <v>412.76473955352031</v>
      </c>
      <c r="N64" s="39">
        <f t="shared" si="11"/>
        <v>619.30165998855182</v>
      </c>
      <c r="O64" s="42">
        <f t="shared" si="12"/>
        <v>825.73554665140239</v>
      </c>
      <c r="P64" s="39">
        <f t="shared" si="13"/>
        <v>586.088840736728</v>
      </c>
      <c r="Q64" s="42">
        <f t="shared" si="14"/>
        <v>781.45178764897071</v>
      </c>
      <c r="R64" s="43">
        <f t="shared" si="15"/>
        <v>584.82162162162172</v>
      </c>
      <c r="S64" s="41">
        <f t="shared" si="16"/>
        <v>779.76216216216221</v>
      </c>
      <c r="T64" s="39">
        <f t="shared" si="17"/>
        <v>577.94871794871801</v>
      </c>
      <c r="U64" s="42">
        <f t="shared" si="18"/>
        <v>770.59829059829065</v>
      </c>
      <c r="V64" s="43">
        <f t="shared" si="19"/>
        <v>562.0363636363636</v>
      </c>
      <c r="W64" s="42">
        <f t="shared" si="20"/>
        <v>749.38181818181818</v>
      </c>
      <c r="X64" s="39">
        <f t="shared" si="21"/>
        <v>554.83076923076919</v>
      </c>
      <c r="Y64" s="42">
        <f t="shared" si="22"/>
        <v>739.77435897435896</v>
      </c>
      <c r="Z64" s="44">
        <f t="shared" si="23"/>
        <v>493.18290598290599</v>
      </c>
    </row>
    <row r="65" spans="1:26" s="2" customFormat="1" x14ac:dyDescent="0.35">
      <c r="A65" s="29">
        <v>59</v>
      </c>
      <c r="B65" s="30">
        <v>735200</v>
      </c>
      <c r="C65" s="38">
        <f t="shared" si="0"/>
        <v>61266.666666666664</v>
      </c>
      <c r="D65" s="39">
        <f t="shared" si="1"/>
        <v>2816.8582375478927</v>
      </c>
      <c r="E65" s="40">
        <f t="shared" si="2"/>
        <v>2784.848484848485</v>
      </c>
      <c r="F65" s="41">
        <f t="shared" si="3"/>
        <v>2561.6724738675957</v>
      </c>
      <c r="G65" s="41">
        <f t="shared" si="4"/>
        <v>2356.4102564102564</v>
      </c>
      <c r="H65" s="41">
        <f t="shared" si="5"/>
        <v>2348.8817891373801</v>
      </c>
      <c r="I65" s="39">
        <f t="shared" si="6"/>
        <v>377.02564102564105</v>
      </c>
      <c r="J65" s="40">
        <f t="shared" si="7"/>
        <v>392.73504273504273</v>
      </c>
      <c r="K65" s="40">
        <f t="shared" si="8"/>
        <v>397.40540540540542</v>
      </c>
      <c r="L65" s="40">
        <f t="shared" si="9"/>
        <v>398.26652221018418</v>
      </c>
      <c r="M65" s="42">
        <f t="shared" si="10"/>
        <v>420.83571837435602</v>
      </c>
      <c r="N65" s="39">
        <f t="shared" si="11"/>
        <v>631.40812821980535</v>
      </c>
      <c r="O65" s="42">
        <f t="shared" si="12"/>
        <v>841.8775042930738</v>
      </c>
      <c r="P65" s="39">
        <f t="shared" si="13"/>
        <v>597.54604550379202</v>
      </c>
      <c r="Q65" s="42">
        <f t="shared" si="14"/>
        <v>796.72806067172269</v>
      </c>
      <c r="R65" s="43">
        <f t="shared" si="15"/>
        <v>596.25405405405411</v>
      </c>
      <c r="S65" s="41">
        <f t="shared" si="16"/>
        <v>795.00540540540544</v>
      </c>
      <c r="T65" s="39">
        <f t="shared" si="17"/>
        <v>589.24679487179492</v>
      </c>
      <c r="U65" s="42">
        <f t="shared" si="18"/>
        <v>785.66239316239319</v>
      </c>
      <c r="V65" s="43">
        <f t="shared" si="19"/>
        <v>573.02337662337663</v>
      </c>
      <c r="W65" s="42">
        <f t="shared" si="20"/>
        <v>764.03116883116888</v>
      </c>
      <c r="X65" s="39">
        <f t="shared" si="21"/>
        <v>565.676923076923</v>
      </c>
      <c r="Y65" s="42">
        <f t="shared" si="22"/>
        <v>754.23589743589741</v>
      </c>
      <c r="Z65" s="44">
        <f t="shared" si="23"/>
        <v>502.82393162393163</v>
      </c>
    </row>
    <row r="66" spans="1:26" s="2" customFormat="1" ht="15" thickBot="1" x14ac:dyDescent="0.4">
      <c r="A66" s="48">
        <v>60</v>
      </c>
      <c r="B66" s="66">
        <v>750200</v>
      </c>
      <c r="C66" s="50">
        <f t="shared" si="0"/>
        <v>62516.666666666664</v>
      </c>
      <c r="D66" s="51">
        <f t="shared" si="1"/>
        <v>2874.329501915709</v>
      </c>
      <c r="E66" s="52">
        <f t="shared" si="2"/>
        <v>2841.6666666666665</v>
      </c>
      <c r="F66" s="53">
        <f t="shared" si="3"/>
        <v>2613.9372822299651</v>
      </c>
      <c r="G66" s="53">
        <f t="shared" si="4"/>
        <v>2404.4871794871797</v>
      </c>
      <c r="H66" s="53">
        <f t="shared" si="5"/>
        <v>2396.8051118210865</v>
      </c>
      <c r="I66" s="51">
        <f t="shared" si="6"/>
        <v>384.71794871794873</v>
      </c>
      <c r="J66" s="52">
        <f t="shared" si="7"/>
        <v>400.74786324786322</v>
      </c>
      <c r="K66" s="52">
        <f t="shared" si="8"/>
        <v>405.51351351351349</v>
      </c>
      <c r="L66" s="52">
        <f t="shared" si="9"/>
        <v>406.39219934994583</v>
      </c>
      <c r="M66" s="54">
        <f t="shared" si="10"/>
        <v>429.42186605609618</v>
      </c>
      <c r="N66" s="51">
        <f t="shared" si="11"/>
        <v>644.28734974241559</v>
      </c>
      <c r="O66" s="54">
        <f t="shared" si="12"/>
        <v>859.04979965655411</v>
      </c>
      <c r="P66" s="51">
        <f t="shared" si="13"/>
        <v>609.73456121343452</v>
      </c>
      <c r="Q66" s="54">
        <f t="shared" si="14"/>
        <v>812.97941495124599</v>
      </c>
      <c r="R66" s="55">
        <f t="shared" si="15"/>
        <v>608.41621621621618</v>
      </c>
      <c r="S66" s="53">
        <f t="shared" si="16"/>
        <v>811.22162162162158</v>
      </c>
      <c r="T66" s="51">
        <f t="shared" si="17"/>
        <v>601.26602564102564</v>
      </c>
      <c r="U66" s="54">
        <f t="shared" si="18"/>
        <v>801.68803418803418</v>
      </c>
      <c r="V66" s="55">
        <f t="shared" si="19"/>
        <v>584.71168831168825</v>
      </c>
      <c r="W66" s="54">
        <f t="shared" si="20"/>
        <v>779.61558441558441</v>
      </c>
      <c r="X66" s="51">
        <f t="shared" si="21"/>
        <v>577.21538461538455</v>
      </c>
      <c r="Y66" s="54">
        <f t="shared" si="22"/>
        <v>769.62051282051277</v>
      </c>
      <c r="Z66" s="56">
        <f t="shared" si="23"/>
        <v>513.08034188034185</v>
      </c>
    </row>
    <row r="67" spans="1:26" s="2" customFormat="1" x14ac:dyDescent="0.35">
      <c r="A67" s="101">
        <v>61</v>
      </c>
      <c r="B67" s="102">
        <v>764900</v>
      </c>
      <c r="C67" s="103">
        <f t="shared" si="0"/>
        <v>63741.666666666664</v>
      </c>
      <c r="D67" s="104">
        <f t="shared" si="1"/>
        <v>2930.6513409961685</v>
      </c>
      <c r="E67" s="105">
        <f t="shared" si="2"/>
        <v>2897.348484848485</v>
      </c>
      <c r="F67" s="106">
        <f t="shared" si="3"/>
        <v>2665.1567944250869</v>
      </c>
      <c r="G67" s="106">
        <f t="shared" si="4"/>
        <v>2451.602564102564</v>
      </c>
      <c r="H67" s="106">
        <f t="shared" si="5"/>
        <v>2443.7699680511182</v>
      </c>
      <c r="I67" s="104">
        <f t="shared" si="6"/>
        <v>392.25641025641028</v>
      </c>
      <c r="J67" s="105">
        <f t="shared" si="7"/>
        <v>408.60042735042737</v>
      </c>
      <c r="K67" s="105">
        <f t="shared" si="8"/>
        <v>413.45945945945948</v>
      </c>
      <c r="L67" s="105">
        <f t="shared" si="9"/>
        <v>414.35536294691224</v>
      </c>
      <c r="M67" s="107">
        <f t="shared" si="10"/>
        <v>437.83629078420148</v>
      </c>
      <c r="N67" s="104">
        <f t="shared" si="11"/>
        <v>656.90898683457351</v>
      </c>
      <c r="O67" s="107">
        <f t="shared" si="12"/>
        <v>875.87864911276472</v>
      </c>
      <c r="P67" s="104">
        <f t="shared" si="13"/>
        <v>621.67930660888408</v>
      </c>
      <c r="Q67" s="107">
        <f t="shared" si="14"/>
        <v>828.90574214517881</v>
      </c>
      <c r="R67" s="108">
        <f t="shared" si="15"/>
        <v>620.33513513513515</v>
      </c>
      <c r="S67" s="106">
        <f t="shared" si="16"/>
        <v>827.11351351351357</v>
      </c>
      <c r="T67" s="104">
        <f t="shared" si="17"/>
        <v>613.04487179487182</v>
      </c>
      <c r="U67" s="107">
        <f t="shared" si="18"/>
        <v>817.39316239316236</v>
      </c>
      <c r="V67" s="108">
        <f t="shared" si="19"/>
        <v>596.16623376623374</v>
      </c>
      <c r="W67" s="107">
        <f t="shared" si="20"/>
        <v>794.88831168831166</v>
      </c>
      <c r="X67" s="104">
        <f t="shared" si="21"/>
        <v>588.52307692307693</v>
      </c>
      <c r="Y67" s="107">
        <f t="shared" si="22"/>
        <v>784.69743589743587</v>
      </c>
      <c r="Z67" s="109">
        <f t="shared" si="23"/>
        <v>523.13162393162395</v>
      </c>
    </row>
    <row r="68" spans="1:26" s="2" customFormat="1" x14ac:dyDescent="0.35">
      <c r="A68" s="110">
        <v>62</v>
      </c>
      <c r="B68" s="78">
        <v>780400</v>
      </c>
      <c r="C68" s="86">
        <f t="shared" si="0"/>
        <v>65033.333333333336</v>
      </c>
      <c r="D68" s="87">
        <f t="shared" si="1"/>
        <v>2990.0383141762454</v>
      </c>
      <c r="E68" s="88">
        <f t="shared" si="2"/>
        <v>2956.060606060606</v>
      </c>
      <c r="F68" s="89">
        <f t="shared" si="3"/>
        <v>2719.1637630662021</v>
      </c>
      <c r="G68" s="89">
        <f t="shared" si="4"/>
        <v>2501.2820512820513</v>
      </c>
      <c r="H68" s="89">
        <f t="shared" si="5"/>
        <v>2493.2907348242811</v>
      </c>
      <c r="I68" s="87">
        <f t="shared" si="6"/>
        <v>400.20512820512823</v>
      </c>
      <c r="J68" s="88">
        <f t="shared" si="7"/>
        <v>416.88034188034186</v>
      </c>
      <c r="K68" s="88">
        <f t="shared" si="8"/>
        <v>421.83783783783781</v>
      </c>
      <c r="L68" s="88">
        <f t="shared" si="9"/>
        <v>422.75189599133262</v>
      </c>
      <c r="M68" s="90">
        <f t="shared" si="10"/>
        <v>446.7086433886663</v>
      </c>
      <c r="N68" s="87">
        <f t="shared" si="11"/>
        <v>670.21751574127074</v>
      </c>
      <c r="O68" s="90">
        <f t="shared" si="12"/>
        <v>893.62335432169436</v>
      </c>
      <c r="P68" s="87">
        <f t="shared" si="13"/>
        <v>634.27410617551459</v>
      </c>
      <c r="Q68" s="90">
        <f t="shared" si="14"/>
        <v>845.69880823401945</v>
      </c>
      <c r="R68" s="91">
        <f t="shared" si="15"/>
        <v>632.90270270270264</v>
      </c>
      <c r="S68" s="89">
        <f t="shared" si="16"/>
        <v>843.87027027027023</v>
      </c>
      <c r="T68" s="87">
        <f t="shared" si="17"/>
        <v>625.46474358974365</v>
      </c>
      <c r="U68" s="90">
        <f t="shared" si="18"/>
        <v>833.95299145299145</v>
      </c>
      <c r="V68" s="91">
        <f t="shared" si="19"/>
        <v>608.24415584415578</v>
      </c>
      <c r="W68" s="90">
        <f t="shared" si="20"/>
        <v>810.99220779220775</v>
      </c>
      <c r="X68" s="87">
        <f t="shared" si="21"/>
        <v>600.44615384615383</v>
      </c>
      <c r="Y68" s="90">
        <f t="shared" si="22"/>
        <v>800.59487179487178</v>
      </c>
      <c r="Z68" s="92">
        <f t="shared" si="23"/>
        <v>533.72991452991448</v>
      </c>
    </row>
    <row r="69" spans="1:26" s="2" customFormat="1" x14ac:dyDescent="0.35">
      <c r="A69" s="110">
        <v>63</v>
      </c>
      <c r="B69" s="78">
        <v>796300</v>
      </c>
      <c r="C69" s="86">
        <f t="shared" si="0"/>
        <v>66358.333333333328</v>
      </c>
      <c r="D69" s="87">
        <f t="shared" si="1"/>
        <v>3050.9578544061301</v>
      </c>
      <c r="E69" s="88">
        <f t="shared" si="2"/>
        <v>3016.287878787879</v>
      </c>
      <c r="F69" s="89">
        <f t="shared" si="3"/>
        <v>2774.5644599303137</v>
      </c>
      <c r="G69" s="89">
        <f t="shared" si="4"/>
        <v>2552.2435897435898</v>
      </c>
      <c r="H69" s="89">
        <f t="shared" si="5"/>
        <v>2544.0894568690096</v>
      </c>
      <c r="I69" s="87">
        <f t="shared" si="6"/>
        <v>408.35897435897436</v>
      </c>
      <c r="J69" s="88">
        <f t="shared" si="7"/>
        <v>425.37393162393164</v>
      </c>
      <c r="K69" s="88">
        <f t="shared" si="8"/>
        <v>430.43243243243245</v>
      </c>
      <c r="L69" s="88">
        <f t="shared" si="9"/>
        <v>431.36511375947998</v>
      </c>
      <c r="M69" s="90">
        <f t="shared" si="10"/>
        <v>455.8099599313108</v>
      </c>
      <c r="N69" s="87">
        <f t="shared" si="11"/>
        <v>683.86949055523746</v>
      </c>
      <c r="O69" s="90">
        <f t="shared" si="12"/>
        <v>911.82598740698336</v>
      </c>
      <c r="P69" s="87">
        <f t="shared" si="13"/>
        <v>647.19393282773558</v>
      </c>
      <c r="Q69" s="90">
        <f t="shared" si="14"/>
        <v>862.92524377031418</v>
      </c>
      <c r="R69" s="91">
        <f t="shared" si="15"/>
        <v>645.79459459459463</v>
      </c>
      <c r="S69" s="89">
        <f t="shared" si="16"/>
        <v>861.0594594594595</v>
      </c>
      <c r="T69" s="87">
        <f t="shared" si="17"/>
        <v>638.20512820512818</v>
      </c>
      <c r="U69" s="90">
        <f t="shared" si="18"/>
        <v>850.9401709401709</v>
      </c>
      <c r="V69" s="91">
        <f t="shared" si="19"/>
        <v>620.63376623376621</v>
      </c>
      <c r="W69" s="90">
        <f t="shared" si="20"/>
        <v>827.51168831168832</v>
      </c>
      <c r="X69" s="87">
        <f t="shared" si="21"/>
        <v>612.67692307692312</v>
      </c>
      <c r="Y69" s="90">
        <f t="shared" si="22"/>
        <v>816.90256410256416</v>
      </c>
      <c r="Z69" s="92">
        <f t="shared" si="23"/>
        <v>544.6017094017094</v>
      </c>
    </row>
    <row r="70" spans="1:26" s="2" customFormat="1" x14ac:dyDescent="0.35">
      <c r="A70" s="110">
        <v>64</v>
      </c>
      <c r="B70" s="78">
        <v>810800</v>
      </c>
      <c r="C70" s="86">
        <f t="shared" si="0"/>
        <v>67566.666666666672</v>
      </c>
      <c r="D70" s="87">
        <f t="shared" si="1"/>
        <v>3106.5134099616857</v>
      </c>
      <c r="E70" s="88">
        <f t="shared" si="2"/>
        <v>3071.212121212121</v>
      </c>
      <c r="F70" s="89">
        <f t="shared" si="3"/>
        <v>2825.0871080139373</v>
      </c>
      <c r="G70" s="89">
        <f t="shared" si="4"/>
        <v>2598.7179487179487</v>
      </c>
      <c r="H70" s="89">
        <f t="shared" si="5"/>
        <v>2590.415335463259</v>
      </c>
      <c r="I70" s="87">
        <f t="shared" si="6"/>
        <v>415.79487179487177</v>
      </c>
      <c r="J70" s="88">
        <f t="shared" si="7"/>
        <v>433.11965811965814</v>
      </c>
      <c r="K70" s="88">
        <f t="shared" si="8"/>
        <v>438.27027027027026</v>
      </c>
      <c r="L70" s="88">
        <f t="shared" si="9"/>
        <v>439.2199349945829</v>
      </c>
      <c r="M70" s="90">
        <f t="shared" si="10"/>
        <v>464.10990269032629</v>
      </c>
      <c r="N70" s="87">
        <f t="shared" si="11"/>
        <v>696.31940469376082</v>
      </c>
      <c r="O70" s="90">
        <f t="shared" si="12"/>
        <v>928.42587292501435</v>
      </c>
      <c r="P70" s="87">
        <f t="shared" si="13"/>
        <v>658.97616468038996</v>
      </c>
      <c r="Q70" s="90">
        <f t="shared" si="14"/>
        <v>878.63488624052002</v>
      </c>
      <c r="R70" s="91">
        <f t="shared" si="15"/>
        <v>657.55135135135129</v>
      </c>
      <c r="S70" s="89">
        <f t="shared" si="16"/>
        <v>876.73513513513512</v>
      </c>
      <c r="T70" s="87">
        <f t="shared" si="17"/>
        <v>649.8237179487179</v>
      </c>
      <c r="U70" s="90">
        <f t="shared" si="18"/>
        <v>866.4316239316239</v>
      </c>
      <c r="V70" s="91">
        <f t="shared" si="19"/>
        <v>631.93246753246751</v>
      </c>
      <c r="W70" s="90">
        <f t="shared" si="20"/>
        <v>842.57662337662339</v>
      </c>
      <c r="X70" s="87">
        <f t="shared" si="21"/>
        <v>623.83076923076919</v>
      </c>
      <c r="Y70" s="90">
        <f t="shared" si="22"/>
        <v>831.77435897435896</v>
      </c>
      <c r="Z70" s="92">
        <f t="shared" si="23"/>
        <v>554.51623931623931</v>
      </c>
    </row>
    <row r="71" spans="1:26" s="2" customFormat="1" x14ac:dyDescent="0.35">
      <c r="A71" s="110">
        <v>65</v>
      </c>
      <c r="B71" s="78">
        <v>827000</v>
      </c>
      <c r="C71" s="86">
        <f t="shared" si="0"/>
        <v>68916.666666666672</v>
      </c>
      <c r="D71" s="87">
        <f t="shared" si="1"/>
        <v>3168.5823754789271</v>
      </c>
      <c r="E71" s="88">
        <f t="shared" si="2"/>
        <v>3132.5757575757575</v>
      </c>
      <c r="F71" s="89">
        <f t="shared" si="3"/>
        <v>2881.533101045296</v>
      </c>
      <c r="G71" s="89">
        <f t="shared" si="4"/>
        <v>2650.6410256410259</v>
      </c>
      <c r="H71" s="89">
        <f t="shared" si="5"/>
        <v>2642.1725239616612</v>
      </c>
      <c r="I71" s="87">
        <f t="shared" si="6"/>
        <v>424.10256410256409</v>
      </c>
      <c r="J71" s="88">
        <f t="shared" si="7"/>
        <v>441.77350427350427</v>
      </c>
      <c r="K71" s="88">
        <f t="shared" si="8"/>
        <v>447.02702702702703</v>
      </c>
      <c r="L71" s="88">
        <f t="shared" si="9"/>
        <v>447.99566630552545</v>
      </c>
      <c r="M71" s="90">
        <f t="shared" si="10"/>
        <v>473.38294218660559</v>
      </c>
      <c r="N71" s="87">
        <f t="shared" si="11"/>
        <v>710.22896393817973</v>
      </c>
      <c r="O71" s="90">
        <f t="shared" si="12"/>
        <v>946.97195191757294</v>
      </c>
      <c r="P71" s="87">
        <f t="shared" si="13"/>
        <v>672.13976164680389</v>
      </c>
      <c r="Q71" s="90">
        <f t="shared" si="14"/>
        <v>896.18634886240523</v>
      </c>
      <c r="R71" s="91">
        <f>($B71+180)/1850*1.5</f>
        <v>670.6864864864865</v>
      </c>
      <c r="S71" s="89">
        <f t="shared" si="16"/>
        <v>894.24864864864867</v>
      </c>
      <c r="T71" s="87">
        <f t="shared" si="17"/>
        <v>662.80448717948718</v>
      </c>
      <c r="U71" s="90">
        <f t="shared" si="18"/>
        <v>883.73931623931628</v>
      </c>
      <c r="V71" s="91">
        <f t="shared" si="19"/>
        <v>644.55584415584417</v>
      </c>
      <c r="W71" s="90">
        <f t="shared" si="20"/>
        <v>859.40779220779223</v>
      </c>
      <c r="X71" s="87">
        <f t="shared" si="21"/>
        <v>636.29230769230776</v>
      </c>
      <c r="Y71" s="90">
        <f t="shared" si="22"/>
        <v>848.3897435897436</v>
      </c>
      <c r="Z71" s="92">
        <f t="shared" si="23"/>
        <v>565.5931623931624</v>
      </c>
    </row>
    <row r="72" spans="1:26" s="2" customFormat="1" x14ac:dyDescent="0.35">
      <c r="A72" s="110">
        <v>66</v>
      </c>
      <c r="B72" s="78">
        <v>843500</v>
      </c>
      <c r="C72" s="86">
        <f t="shared" ref="C72:C86" si="24">B72/12</f>
        <v>70291.666666666672</v>
      </c>
      <c r="D72" s="87">
        <f t="shared" ref="D72:D86" si="25">B72/261</f>
        <v>3231.8007662835248</v>
      </c>
      <c r="E72" s="88">
        <f t="shared" ref="E72:E86" si="26">B72/264</f>
        <v>3195.0757575757575</v>
      </c>
      <c r="F72" s="89">
        <f t="shared" ref="F72:F86" si="27">B72/287</f>
        <v>2939.0243902439024</v>
      </c>
      <c r="G72" s="89">
        <f t="shared" ref="G72:G86" si="28">B72/312</f>
        <v>2703.5256410256411</v>
      </c>
      <c r="H72" s="89">
        <f t="shared" ref="H72:H86" si="29">B72/313</f>
        <v>2694.8881789137381</v>
      </c>
      <c r="I72" s="87">
        <f t="shared" ref="I72:I86" si="30">$B72/1950</f>
        <v>432.56410256410254</v>
      </c>
      <c r="J72" s="88">
        <f t="shared" ref="J72:J86" si="31">$B72/1872</f>
        <v>450.58760683760681</v>
      </c>
      <c r="K72" s="88">
        <f t="shared" ref="K72:K86" si="32">$B72/1850</f>
        <v>455.94594594594594</v>
      </c>
      <c r="L72" s="88">
        <f t="shared" ref="L72:L86" si="33">$B72/1846</f>
        <v>456.93391115926329</v>
      </c>
      <c r="M72" s="90">
        <f t="shared" ref="M72:M86" si="34">$B72/1747</f>
        <v>482.82770463651974</v>
      </c>
      <c r="N72" s="87">
        <f t="shared" ref="N72:N86" si="35">(B72+180)/1747*1.5</f>
        <v>724.39610761305096</v>
      </c>
      <c r="O72" s="90">
        <f t="shared" ref="O72:O86" si="36">(B72+180)/1747*2</f>
        <v>965.86147681740124</v>
      </c>
      <c r="P72" s="87">
        <f t="shared" ref="P72:P86" si="37">(B72+180)/1846*1.5</f>
        <v>685.54712892741054</v>
      </c>
      <c r="Q72" s="90">
        <f t="shared" ref="Q72:Q86" si="38">(B72+180)/1846*2</f>
        <v>914.0628385698808</v>
      </c>
      <c r="R72" s="91">
        <f t="shared" ref="R72:R86" si="39">($B72+180)/1850*1.5</f>
        <v>684.06486486486483</v>
      </c>
      <c r="S72" s="89">
        <f t="shared" ref="S72:S86" si="40">($B72+180)/1850*2</f>
        <v>912.08648648648648</v>
      </c>
      <c r="T72" s="87">
        <f t="shared" ref="T72:T86" si="41">(B72+180)/1872*1.5</f>
        <v>676.02564102564099</v>
      </c>
      <c r="U72" s="90">
        <f t="shared" ref="U72:U86" si="42">(B72+180)/1872*2</f>
        <v>901.36752136752136</v>
      </c>
      <c r="V72" s="91">
        <f t="shared" ref="V72:V86" si="43">($B72+180)/1925*1.5</f>
        <v>657.41298701298706</v>
      </c>
      <c r="W72" s="90">
        <f t="shared" ref="W72:W86" si="44">($B72+180)/1925*2</f>
        <v>876.55064935064934</v>
      </c>
      <c r="X72" s="87">
        <f t="shared" ref="X72:X86" si="45">($B72+180)/1950*1.5</f>
        <v>648.98461538461538</v>
      </c>
      <c r="Y72" s="90">
        <f t="shared" ref="Y72:Y86" si="46">($B72+180)/1950*2</f>
        <v>865.31282051282051</v>
      </c>
      <c r="Z72" s="92">
        <f t="shared" ref="Z72:Z86" si="47">(($B72+180)/1950)/3*4</f>
        <v>576.87521367521367</v>
      </c>
    </row>
    <row r="73" spans="1:26" s="2" customFormat="1" x14ac:dyDescent="0.35">
      <c r="A73" s="110">
        <v>67</v>
      </c>
      <c r="B73" s="78">
        <v>859900</v>
      </c>
      <c r="C73" s="86">
        <f t="shared" si="24"/>
        <v>71658.333333333328</v>
      </c>
      <c r="D73" s="87">
        <f t="shared" si="25"/>
        <v>3294.6360153256705</v>
      </c>
      <c r="E73" s="88">
        <f t="shared" si="26"/>
        <v>3257.1969696969695</v>
      </c>
      <c r="F73" s="89">
        <f t="shared" si="27"/>
        <v>2996.1672473867598</v>
      </c>
      <c r="G73" s="89">
        <f t="shared" si="28"/>
        <v>2756.0897435897436</v>
      </c>
      <c r="H73" s="89">
        <f t="shared" si="29"/>
        <v>2747.2843450479231</v>
      </c>
      <c r="I73" s="87">
        <f t="shared" si="30"/>
        <v>440.97435897435895</v>
      </c>
      <c r="J73" s="88">
        <f t="shared" si="31"/>
        <v>459.34829059829059</v>
      </c>
      <c r="K73" s="88">
        <f t="shared" si="32"/>
        <v>464.81081081081084</v>
      </c>
      <c r="L73" s="88">
        <f t="shared" si="33"/>
        <v>465.81798483206933</v>
      </c>
      <c r="M73" s="90">
        <f t="shared" si="34"/>
        <v>492.21522610188896</v>
      </c>
      <c r="N73" s="87">
        <f t="shared" si="35"/>
        <v>738.47738981110479</v>
      </c>
      <c r="O73" s="90">
        <f t="shared" si="36"/>
        <v>984.63651974813968</v>
      </c>
      <c r="P73" s="87">
        <f t="shared" si="37"/>
        <v>698.87323943661977</v>
      </c>
      <c r="Q73" s="90">
        <f t="shared" si="38"/>
        <v>931.83098591549299</v>
      </c>
      <c r="R73" s="91">
        <f t="shared" si="39"/>
        <v>697.36216216216212</v>
      </c>
      <c r="S73" s="89">
        <f t="shared" si="40"/>
        <v>929.81621621621616</v>
      </c>
      <c r="T73" s="87">
        <f t="shared" si="41"/>
        <v>689.16666666666674</v>
      </c>
      <c r="U73" s="90">
        <f t="shared" si="42"/>
        <v>918.88888888888891</v>
      </c>
      <c r="V73" s="91">
        <f t="shared" si="43"/>
        <v>670.1922077922078</v>
      </c>
      <c r="W73" s="90">
        <f t="shared" si="44"/>
        <v>893.58961038961036</v>
      </c>
      <c r="X73" s="87">
        <f t="shared" si="45"/>
        <v>661.6</v>
      </c>
      <c r="Y73" s="90">
        <f t="shared" si="46"/>
        <v>882.13333333333333</v>
      </c>
      <c r="Z73" s="92">
        <f t="shared" si="47"/>
        <v>588.08888888888885</v>
      </c>
    </row>
    <row r="74" spans="1:26" s="2" customFormat="1" x14ac:dyDescent="0.35">
      <c r="A74" s="110">
        <v>68</v>
      </c>
      <c r="B74" s="78">
        <v>877000</v>
      </c>
      <c r="C74" s="86">
        <f t="shared" si="24"/>
        <v>73083.333333333328</v>
      </c>
      <c r="D74" s="87">
        <f t="shared" si="25"/>
        <v>3360.1532567049808</v>
      </c>
      <c r="E74" s="88">
        <f t="shared" si="26"/>
        <v>3321.969696969697</v>
      </c>
      <c r="F74" s="89">
        <f t="shared" si="27"/>
        <v>3055.7491289198606</v>
      </c>
      <c r="G74" s="89">
        <f t="shared" si="28"/>
        <v>2810.897435897436</v>
      </c>
      <c r="H74" s="89">
        <f t="shared" si="29"/>
        <v>2801.9169329073484</v>
      </c>
      <c r="I74" s="87">
        <f t="shared" si="30"/>
        <v>449.74358974358972</v>
      </c>
      <c r="J74" s="88">
        <f t="shared" si="31"/>
        <v>468.482905982906</v>
      </c>
      <c r="K74" s="88">
        <f t="shared" si="32"/>
        <v>474.05405405405406</v>
      </c>
      <c r="L74" s="88">
        <f t="shared" si="33"/>
        <v>475.08125677139759</v>
      </c>
      <c r="M74" s="90">
        <f t="shared" si="34"/>
        <v>502.00343445907271</v>
      </c>
      <c r="N74" s="87">
        <f t="shared" si="35"/>
        <v>753.15970234688041</v>
      </c>
      <c r="O74" s="90">
        <f t="shared" si="36"/>
        <v>1004.2129364625072</v>
      </c>
      <c r="P74" s="87">
        <f t="shared" si="37"/>
        <v>712.76814734561208</v>
      </c>
      <c r="Q74" s="90">
        <f t="shared" si="38"/>
        <v>950.35752979414951</v>
      </c>
      <c r="R74" s="91">
        <f t="shared" si="39"/>
        <v>711.22702702702702</v>
      </c>
      <c r="S74" s="89">
        <f t="shared" si="40"/>
        <v>948.30270270270273</v>
      </c>
      <c r="T74" s="87">
        <f t="shared" si="41"/>
        <v>702.86858974358972</v>
      </c>
      <c r="U74" s="90">
        <f t="shared" si="42"/>
        <v>937.15811965811963</v>
      </c>
      <c r="V74" s="91">
        <f t="shared" si="43"/>
        <v>683.51688311688304</v>
      </c>
      <c r="W74" s="90">
        <f t="shared" si="44"/>
        <v>911.35584415584412</v>
      </c>
      <c r="X74" s="87">
        <f t="shared" si="45"/>
        <v>674.7538461538461</v>
      </c>
      <c r="Y74" s="90">
        <f t="shared" si="46"/>
        <v>899.67179487179487</v>
      </c>
      <c r="Z74" s="92">
        <f t="shared" si="47"/>
        <v>599.78119658119658</v>
      </c>
    </row>
    <row r="75" spans="1:26" s="2" customFormat="1" x14ac:dyDescent="0.35">
      <c r="A75" s="110">
        <v>69</v>
      </c>
      <c r="B75" s="78">
        <v>894200</v>
      </c>
      <c r="C75" s="86">
        <f t="shared" si="24"/>
        <v>74516.666666666672</v>
      </c>
      <c r="D75" s="87">
        <f t="shared" si="25"/>
        <v>3426.0536398467434</v>
      </c>
      <c r="E75" s="88">
        <f t="shared" si="26"/>
        <v>3387.121212121212</v>
      </c>
      <c r="F75" s="89">
        <f t="shared" si="27"/>
        <v>3115.679442508711</v>
      </c>
      <c r="G75" s="89">
        <f t="shared" si="28"/>
        <v>2866.0256410256411</v>
      </c>
      <c r="H75" s="89">
        <f t="shared" si="29"/>
        <v>2856.8690095846646</v>
      </c>
      <c r="I75" s="87">
        <f t="shared" si="30"/>
        <v>458.56410256410254</v>
      </c>
      <c r="J75" s="88">
        <f t="shared" si="31"/>
        <v>477.67094017094018</v>
      </c>
      <c r="K75" s="88">
        <f t="shared" si="32"/>
        <v>483.35135135135135</v>
      </c>
      <c r="L75" s="88">
        <f t="shared" si="33"/>
        <v>484.39869989165766</v>
      </c>
      <c r="M75" s="90">
        <f t="shared" si="34"/>
        <v>511.84888380080139</v>
      </c>
      <c r="N75" s="87">
        <f t="shared" si="35"/>
        <v>767.92787635947343</v>
      </c>
      <c r="O75" s="90">
        <f t="shared" si="36"/>
        <v>1023.9038351459645</v>
      </c>
      <c r="P75" s="87">
        <f t="shared" si="37"/>
        <v>726.74431202600215</v>
      </c>
      <c r="Q75" s="90">
        <f t="shared" si="38"/>
        <v>968.99241603466953</v>
      </c>
      <c r="R75" s="91">
        <f t="shared" si="39"/>
        <v>725.17297297297296</v>
      </c>
      <c r="S75" s="89">
        <f t="shared" si="40"/>
        <v>966.89729729729731</v>
      </c>
      <c r="T75" s="87">
        <f t="shared" si="41"/>
        <v>716.65064102564099</v>
      </c>
      <c r="U75" s="90">
        <f t="shared" si="42"/>
        <v>955.53418803418799</v>
      </c>
      <c r="V75" s="91">
        <f t="shared" si="43"/>
        <v>696.91948051948043</v>
      </c>
      <c r="W75" s="90">
        <f t="shared" si="44"/>
        <v>929.22597402597398</v>
      </c>
      <c r="X75" s="87">
        <f t="shared" si="45"/>
        <v>687.98461538461538</v>
      </c>
      <c r="Y75" s="90">
        <f t="shared" si="46"/>
        <v>917.31282051282051</v>
      </c>
      <c r="Z75" s="92">
        <f t="shared" si="47"/>
        <v>611.5418803418803</v>
      </c>
    </row>
    <row r="76" spans="1:26" s="2" customFormat="1" ht="15" thickBot="1" x14ac:dyDescent="0.4">
      <c r="A76" s="111">
        <v>70</v>
      </c>
      <c r="B76" s="93">
        <v>911700</v>
      </c>
      <c r="C76" s="94">
        <f t="shared" si="24"/>
        <v>75975</v>
      </c>
      <c r="D76" s="95">
        <f t="shared" si="25"/>
        <v>3493.1034482758619</v>
      </c>
      <c r="E76" s="96">
        <f t="shared" si="26"/>
        <v>3453.409090909091</v>
      </c>
      <c r="F76" s="97">
        <f t="shared" si="27"/>
        <v>3176.6550522648085</v>
      </c>
      <c r="G76" s="97">
        <f t="shared" si="28"/>
        <v>2922.1153846153848</v>
      </c>
      <c r="H76" s="97">
        <f t="shared" si="29"/>
        <v>2912.779552715655</v>
      </c>
      <c r="I76" s="95">
        <f t="shared" si="30"/>
        <v>467.53846153846155</v>
      </c>
      <c r="J76" s="96">
        <f t="shared" si="31"/>
        <v>487.01923076923077</v>
      </c>
      <c r="K76" s="96">
        <f t="shared" si="32"/>
        <v>492.81081081081084</v>
      </c>
      <c r="L76" s="96">
        <f t="shared" si="33"/>
        <v>493.8786565547129</v>
      </c>
      <c r="M76" s="98">
        <f t="shared" si="34"/>
        <v>521.86605609616481</v>
      </c>
      <c r="N76" s="95">
        <f t="shared" si="35"/>
        <v>782.95363480251854</v>
      </c>
      <c r="O76" s="98">
        <f t="shared" si="36"/>
        <v>1043.9381797366914</v>
      </c>
      <c r="P76" s="95">
        <f t="shared" si="37"/>
        <v>740.96424702058505</v>
      </c>
      <c r="Q76" s="98">
        <f t="shared" si="38"/>
        <v>987.95232936078003</v>
      </c>
      <c r="R76" s="99">
        <f t="shared" si="39"/>
        <v>739.36216216216212</v>
      </c>
      <c r="S76" s="97">
        <f t="shared" si="40"/>
        <v>985.81621621621616</v>
      </c>
      <c r="T76" s="95">
        <f t="shared" si="41"/>
        <v>730.67307692307691</v>
      </c>
      <c r="U76" s="98">
        <f t="shared" si="42"/>
        <v>974.23076923076928</v>
      </c>
      <c r="V76" s="99">
        <f t="shared" si="43"/>
        <v>710.55584415584417</v>
      </c>
      <c r="W76" s="98">
        <f t="shared" si="44"/>
        <v>947.40779220779223</v>
      </c>
      <c r="X76" s="95">
        <f t="shared" si="45"/>
        <v>701.44615384615383</v>
      </c>
      <c r="Y76" s="98">
        <f t="shared" si="46"/>
        <v>935.26153846153841</v>
      </c>
      <c r="Z76" s="100">
        <f t="shared" si="47"/>
        <v>623.50769230769231</v>
      </c>
    </row>
    <row r="77" spans="1:26" s="2" customFormat="1" x14ac:dyDescent="0.35">
      <c r="A77" s="57">
        <v>71</v>
      </c>
      <c r="B77" s="58">
        <v>929600</v>
      </c>
      <c r="C77" s="59">
        <f t="shared" si="24"/>
        <v>77466.666666666672</v>
      </c>
      <c r="D77" s="60">
        <f t="shared" si="25"/>
        <v>3561.6858237547895</v>
      </c>
      <c r="E77" s="61">
        <f t="shared" si="26"/>
        <v>3521.212121212121</v>
      </c>
      <c r="F77" s="62">
        <f t="shared" si="27"/>
        <v>3239.0243902439024</v>
      </c>
      <c r="G77" s="62">
        <f t="shared" si="28"/>
        <v>2979.4871794871797</v>
      </c>
      <c r="H77" s="62">
        <f t="shared" si="29"/>
        <v>2969.968051118211</v>
      </c>
      <c r="I77" s="60">
        <f t="shared" si="30"/>
        <v>476.71794871794873</v>
      </c>
      <c r="J77" s="61">
        <f t="shared" si="31"/>
        <v>496.58119658119659</v>
      </c>
      <c r="K77" s="61">
        <f t="shared" si="32"/>
        <v>502.48648648648651</v>
      </c>
      <c r="L77" s="61">
        <f t="shared" si="33"/>
        <v>503.57529794149514</v>
      </c>
      <c r="M77" s="63">
        <f t="shared" si="34"/>
        <v>532.11219232970802</v>
      </c>
      <c r="N77" s="60">
        <f t="shared" si="35"/>
        <v>798.32283915283335</v>
      </c>
      <c r="O77" s="63">
        <f t="shared" si="36"/>
        <v>1064.4304522037778</v>
      </c>
      <c r="P77" s="60">
        <f t="shared" si="37"/>
        <v>755.50920910075843</v>
      </c>
      <c r="Q77" s="63">
        <f t="shared" si="38"/>
        <v>1007.3456121343445</v>
      </c>
      <c r="R77" s="64">
        <f t="shared" si="39"/>
        <v>753.87567567567567</v>
      </c>
      <c r="S77" s="62">
        <f t="shared" si="40"/>
        <v>1005.1675675675675</v>
      </c>
      <c r="T77" s="60">
        <f t="shared" si="41"/>
        <v>745.01602564102564</v>
      </c>
      <c r="U77" s="63">
        <f t="shared" si="42"/>
        <v>993.35470085470081</v>
      </c>
      <c r="V77" s="64">
        <f t="shared" si="43"/>
        <v>724.50389610389607</v>
      </c>
      <c r="W77" s="63">
        <f t="shared" si="44"/>
        <v>966.00519480519483</v>
      </c>
      <c r="X77" s="60">
        <f t="shared" si="45"/>
        <v>715.21538461538455</v>
      </c>
      <c r="Y77" s="63">
        <f t="shared" si="46"/>
        <v>953.62051282051277</v>
      </c>
      <c r="Z77" s="65">
        <f t="shared" si="47"/>
        <v>635.74700854700848</v>
      </c>
    </row>
    <row r="78" spans="1:26" s="2" customFormat="1" x14ac:dyDescent="0.35">
      <c r="A78" s="29">
        <v>72</v>
      </c>
      <c r="B78" s="30">
        <v>947900</v>
      </c>
      <c r="C78" s="38">
        <f t="shared" si="24"/>
        <v>78991.666666666672</v>
      </c>
      <c r="D78" s="39">
        <f t="shared" si="25"/>
        <v>3631.8007662835248</v>
      </c>
      <c r="E78" s="40">
        <f t="shared" si="26"/>
        <v>3590.530303030303</v>
      </c>
      <c r="F78" s="41">
        <f t="shared" si="27"/>
        <v>3302.787456445993</v>
      </c>
      <c r="G78" s="41">
        <f t="shared" si="28"/>
        <v>3038.1410256410259</v>
      </c>
      <c r="H78" s="41">
        <f t="shared" si="29"/>
        <v>3028.4345047923321</v>
      </c>
      <c r="I78" s="39">
        <f t="shared" si="30"/>
        <v>486.10256410256409</v>
      </c>
      <c r="J78" s="40">
        <f t="shared" si="31"/>
        <v>506.35683760683759</v>
      </c>
      <c r="K78" s="40">
        <f t="shared" si="32"/>
        <v>512.37837837837833</v>
      </c>
      <c r="L78" s="40">
        <f t="shared" si="33"/>
        <v>513.4886240520043</v>
      </c>
      <c r="M78" s="42">
        <f t="shared" si="34"/>
        <v>542.58729250143108</v>
      </c>
      <c r="N78" s="39">
        <f t="shared" si="35"/>
        <v>814.03548941041799</v>
      </c>
      <c r="O78" s="42">
        <f t="shared" si="36"/>
        <v>1085.3806525472239</v>
      </c>
      <c r="P78" s="39">
        <f t="shared" si="37"/>
        <v>770.37919826652228</v>
      </c>
      <c r="Q78" s="42">
        <f t="shared" si="38"/>
        <v>1027.172264355363</v>
      </c>
      <c r="R78" s="43">
        <f t="shared" si="39"/>
        <v>768.71351351351359</v>
      </c>
      <c r="S78" s="41">
        <f t="shared" si="40"/>
        <v>1024.9513513513514</v>
      </c>
      <c r="T78" s="39">
        <f t="shared" si="41"/>
        <v>759.67948717948718</v>
      </c>
      <c r="U78" s="42">
        <f t="shared" si="42"/>
        <v>1012.9059829059829</v>
      </c>
      <c r="V78" s="43">
        <f t="shared" si="43"/>
        <v>738.76363636363635</v>
      </c>
      <c r="W78" s="42">
        <f t="shared" si="44"/>
        <v>985.0181818181818</v>
      </c>
      <c r="X78" s="39">
        <f t="shared" si="45"/>
        <v>729.29230769230776</v>
      </c>
      <c r="Y78" s="42">
        <f t="shared" si="46"/>
        <v>972.3897435897436</v>
      </c>
      <c r="Z78" s="44">
        <f t="shared" si="47"/>
        <v>648.25982905982903</v>
      </c>
    </row>
    <row r="79" spans="1:26" s="2" customFormat="1" x14ac:dyDescent="0.35">
      <c r="A79" s="29">
        <v>73</v>
      </c>
      <c r="B79" s="30">
        <v>966800</v>
      </c>
      <c r="C79" s="38">
        <f t="shared" si="24"/>
        <v>80566.666666666672</v>
      </c>
      <c r="D79" s="39">
        <f t="shared" si="25"/>
        <v>3704.2145593869732</v>
      </c>
      <c r="E79" s="40">
        <f t="shared" si="26"/>
        <v>3662.121212121212</v>
      </c>
      <c r="F79" s="41">
        <f t="shared" si="27"/>
        <v>3368.6411149825785</v>
      </c>
      <c r="G79" s="41">
        <f t="shared" si="28"/>
        <v>3098.7179487179487</v>
      </c>
      <c r="H79" s="41">
        <f t="shared" si="29"/>
        <v>3088.817891373802</v>
      </c>
      <c r="I79" s="39">
        <f t="shared" si="30"/>
        <v>495.79487179487177</v>
      </c>
      <c r="J79" s="40">
        <f t="shared" si="31"/>
        <v>516.45299145299145</v>
      </c>
      <c r="K79" s="40">
        <f t="shared" si="32"/>
        <v>522.59459459459458</v>
      </c>
      <c r="L79" s="40">
        <f t="shared" si="33"/>
        <v>523.72697724810405</v>
      </c>
      <c r="M79" s="42">
        <f t="shared" si="34"/>
        <v>553.40583858042362</v>
      </c>
      <c r="N79" s="39">
        <f t="shared" si="35"/>
        <v>830.26330852890669</v>
      </c>
      <c r="O79" s="42">
        <f t="shared" si="36"/>
        <v>1107.017744705209</v>
      </c>
      <c r="P79" s="39">
        <f t="shared" si="37"/>
        <v>785.73672806067179</v>
      </c>
      <c r="Q79" s="42">
        <f t="shared" si="38"/>
        <v>1047.6489707475623</v>
      </c>
      <c r="R79" s="43">
        <f t="shared" si="39"/>
        <v>784.03783783783797</v>
      </c>
      <c r="S79" s="41">
        <f t="shared" si="40"/>
        <v>1045.3837837837839</v>
      </c>
      <c r="T79" s="39">
        <f t="shared" si="41"/>
        <v>774.8237179487179</v>
      </c>
      <c r="U79" s="42">
        <f t="shared" si="42"/>
        <v>1033.0982905982905</v>
      </c>
      <c r="V79" s="43">
        <f t="shared" si="43"/>
        <v>753.4909090909091</v>
      </c>
      <c r="W79" s="42">
        <f t="shared" si="44"/>
        <v>1004.6545454545454</v>
      </c>
      <c r="X79" s="39">
        <f t="shared" si="45"/>
        <v>743.83076923076919</v>
      </c>
      <c r="Y79" s="42">
        <f t="shared" si="46"/>
        <v>991.77435897435896</v>
      </c>
      <c r="Z79" s="44">
        <f t="shared" si="47"/>
        <v>661.18290598290594</v>
      </c>
    </row>
    <row r="80" spans="1:26" s="2" customFormat="1" x14ac:dyDescent="0.35">
      <c r="A80" s="29">
        <v>74</v>
      </c>
      <c r="B80" s="30">
        <v>985800</v>
      </c>
      <c r="C80" s="38">
        <f t="shared" si="24"/>
        <v>82150</v>
      </c>
      <c r="D80" s="39">
        <f t="shared" si="25"/>
        <v>3777.0114942528735</v>
      </c>
      <c r="E80" s="40">
        <f t="shared" si="26"/>
        <v>3734.090909090909</v>
      </c>
      <c r="F80" s="41">
        <f t="shared" si="27"/>
        <v>3434.8432055749131</v>
      </c>
      <c r="G80" s="41">
        <f t="shared" si="28"/>
        <v>3159.6153846153848</v>
      </c>
      <c r="H80" s="41">
        <f t="shared" si="29"/>
        <v>3149.5207667731629</v>
      </c>
      <c r="I80" s="39">
        <f t="shared" si="30"/>
        <v>505.53846153846155</v>
      </c>
      <c r="J80" s="40">
        <f t="shared" si="31"/>
        <v>526.60256410256409</v>
      </c>
      <c r="K80" s="40">
        <f t="shared" si="32"/>
        <v>532.8648648648649</v>
      </c>
      <c r="L80" s="40">
        <f t="shared" si="33"/>
        <v>534.01950162513538</v>
      </c>
      <c r="M80" s="42">
        <f t="shared" si="34"/>
        <v>564.28162564396109</v>
      </c>
      <c r="N80" s="39">
        <f t="shared" si="35"/>
        <v>846.57698912421301</v>
      </c>
      <c r="O80" s="42">
        <f t="shared" si="36"/>
        <v>1128.7693188322839</v>
      </c>
      <c r="P80" s="39">
        <f t="shared" si="37"/>
        <v>801.17551462621896</v>
      </c>
      <c r="Q80" s="42">
        <f t="shared" si="38"/>
        <v>1068.2340195016252</v>
      </c>
      <c r="R80" s="43">
        <f t="shared" si="39"/>
        <v>799.44324324324316</v>
      </c>
      <c r="S80" s="41">
        <f t="shared" si="40"/>
        <v>1065.9243243243243</v>
      </c>
      <c r="T80" s="39">
        <f t="shared" si="41"/>
        <v>790.04807692307691</v>
      </c>
      <c r="U80" s="42">
        <f t="shared" si="42"/>
        <v>1053.3974358974358</v>
      </c>
      <c r="V80" s="43">
        <f t="shared" si="43"/>
        <v>768.29610389610389</v>
      </c>
      <c r="W80" s="42">
        <f t="shared" si="44"/>
        <v>1024.3948051948053</v>
      </c>
      <c r="X80" s="39">
        <f t="shared" si="45"/>
        <v>758.44615384615383</v>
      </c>
      <c r="Y80" s="42">
        <f t="shared" si="46"/>
        <v>1011.2615384615384</v>
      </c>
      <c r="Z80" s="44">
        <f t="shared" si="47"/>
        <v>674.17435897435894</v>
      </c>
    </row>
    <row r="81" spans="1:26" s="2" customFormat="1" x14ac:dyDescent="0.35">
      <c r="A81" s="29">
        <v>75</v>
      </c>
      <c r="B81" s="30">
        <v>1005300</v>
      </c>
      <c r="C81" s="38">
        <f t="shared" si="24"/>
        <v>83775</v>
      </c>
      <c r="D81" s="39">
        <f t="shared" si="25"/>
        <v>3851.7241379310344</v>
      </c>
      <c r="E81" s="40">
        <f t="shared" si="26"/>
        <v>3807.9545454545455</v>
      </c>
      <c r="F81" s="41">
        <f t="shared" si="27"/>
        <v>3502.787456445993</v>
      </c>
      <c r="G81" s="41">
        <f t="shared" si="28"/>
        <v>3222.1153846153848</v>
      </c>
      <c r="H81" s="41">
        <f t="shared" si="29"/>
        <v>3211.8210862619808</v>
      </c>
      <c r="I81" s="39">
        <f t="shared" si="30"/>
        <v>515.53846153846155</v>
      </c>
      <c r="J81" s="40">
        <f t="shared" si="31"/>
        <v>537.01923076923072</v>
      </c>
      <c r="K81" s="40">
        <f t="shared" si="32"/>
        <v>543.40540540540542</v>
      </c>
      <c r="L81" s="40">
        <f t="shared" si="33"/>
        <v>544.58288190682561</v>
      </c>
      <c r="M81" s="42">
        <f t="shared" si="34"/>
        <v>575.44361763022323</v>
      </c>
      <c r="N81" s="39">
        <f t="shared" si="35"/>
        <v>863.31997710360611</v>
      </c>
      <c r="O81" s="42">
        <f t="shared" si="36"/>
        <v>1151.0933028048082</v>
      </c>
      <c r="P81" s="39">
        <f t="shared" si="37"/>
        <v>817.02058504875413</v>
      </c>
      <c r="Q81" s="42">
        <f t="shared" si="38"/>
        <v>1089.3607800650054</v>
      </c>
      <c r="R81" s="43">
        <f t="shared" si="39"/>
        <v>815.254054054054</v>
      </c>
      <c r="S81" s="41">
        <f t="shared" si="40"/>
        <v>1087.0054054054053</v>
      </c>
      <c r="T81" s="39">
        <f t="shared" si="41"/>
        <v>805.67307692307691</v>
      </c>
      <c r="U81" s="42">
        <f t="shared" si="42"/>
        <v>1074.2307692307693</v>
      </c>
      <c r="V81" s="43">
        <f t="shared" si="43"/>
        <v>783.4909090909091</v>
      </c>
      <c r="W81" s="42">
        <f t="shared" si="44"/>
        <v>1044.6545454545455</v>
      </c>
      <c r="X81" s="39">
        <f t="shared" si="45"/>
        <v>773.44615384615395</v>
      </c>
      <c r="Y81" s="42">
        <f t="shared" si="46"/>
        <v>1031.2615384615385</v>
      </c>
      <c r="Z81" s="44">
        <f t="shared" si="47"/>
        <v>687.50769230769231</v>
      </c>
    </row>
    <row r="82" spans="1:26" s="2" customFormat="1" x14ac:dyDescent="0.35">
      <c r="A82" s="29">
        <v>76</v>
      </c>
      <c r="B82" s="30">
        <v>1025400</v>
      </c>
      <c r="C82" s="38">
        <f t="shared" si="24"/>
        <v>85450</v>
      </c>
      <c r="D82" s="39">
        <f t="shared" si="25"/>
        <v>3928.7356321839079</v>
      </c>
      <c r="E82" s="40">
        <f t="shared" si="26"/>
        <v>3884.090909090909</v>
      </c>
      <c r="F82" s="41">
        <f t="shared" si="27"/>
        <v>3572.8222996515678</v>
      </c>
      <c r="G82" s="41">
        <f t="shared" si="28"/>
        <v>3286.5384615384614</v>
      </c>
      <c r="H82" s="41">
        <f t="shared" si="29"/>
        <v>3276.038338658147</v>
      </c>
      <c r="I82" s="39">
        <f t="shared" si="30"/>
        <v>525.84615384615381</v>
      </c>
      <c r="J82" s="40">
        <f t="shared" si="31"/>
        <v>547.75641025641028</v>
      </c>
      <c r="K82" s="40">
        <f t="shared" si="32"/>
        <v>554.27027027027032</v>
      </c>
      <c r="L82" s="40">
        <f t="shared" si="33"/>
        <v>555.4712892741062</v>
      </c>
      <c r="M82" s="42">
        <f t="shared" si="34"/>
        <v>586.94905552375496</v>
      </c>
      <c r="N82" s="39">
        <f t="shared" si="35"/>
        <v>880.57813394390382</v>
      </c>
      <c r="O82" s="42">
        <f t="shared" si="36"/>
        <v>1174.1041785918717</v>
      </c>
      <c r="P82" s="39">
        <f t="shared" si="37"/>
        <v>833.35319609967496</v>
      </c>
      <c r="Q82" s="42">
        <f t="shared" si="38"/>
        <v>1111.1375947995666</v>
      </c>
      <c r="R82" s="43">
        <f t="shared" si="39"/>
        <v>831.55135135135129</v>
      </c>
      <c r="S82" s="41">
        <f t="shared" si="40"/>
        <v>1108.7351351351351</v>
      </c>
      <c r="T82" s="39">
        <f t="shared" si="41"/>
        <v>821.77884615384619</v>
      </c>
      <c r="U82" s="42">
        <f t="shared" si="42"/>
        <v>1095.7051282051282</v>
      </c>
      <c r="V82" s="43">
        <f t="shared" si="43"/>
        <v>799.15324675324678</v>
      </c>
      <c r="W82" s="42">
        <f t="shared" si="44"/>
        <v>1065.5376623376624</v>
      </c>
      <c r="X82" s="39">
        <f t="shared" si="45"/>
        <v>788.90769230769229</v>
      </c>
      <c r="Y82" s="42">
        <f t="shared" si="46"/>
        <v>1051.876923076923</v>
      </c>
      <c r="Z82" s="44">
        <f t="shared" si="47"/>
        <v>701.25128205128203</v>
      </c>
    </row>
    <row r="83" spans="1:26" s="2" customFormat="1" x14ac:dyDescent="0.35">
      <c r="A83" s="29">
        <v>77</v>
      </c>
      <c r="B83" s="30">
        <v>1045400</v>
      </c>
      <c r="C83" s="38">
        <f t="shared" si="24"/>
        <v>87116.666666666672</v>
      </c>
      <c r="D83" s="39">
        <f t="shared" si="25"/>
        <v>4005.3639846743295</v>
      </c>
      <c r="E83" s="40">
        <f t="shared" si="26"/>
        <v>3959.848484848485</v>
      </c>
      <c r="F83" s="41">
        <f t="shared" si="27"/>
        <v>3642.5087108013936</v>
      </c>
      <c r="G83" s="41">
        <f t="shared" si="28"/>
        <v>3350.6410256410259</v>
      </c>
      <c r="H83" s="41">
        <f t="shared" si="29"/>
        <v>3339.9361022364219</v>
      </c>
      <c r="I83" s="39">
        <f t="shared" si="30"/>
        <v>536.10256410256409</v>
      </c>
      <c r="J83" s="40">
        <f t="shared" si="31"/>
        <v>558.4401709401709</v>
      </c>
      <c r="K83" s="40">
        <f t="shared" si="32"/>
        <v>565.08108108108104</v>
      </c>
      <c r="L83" s="40">
        <f t="shared" si="33"/>
        <v>566.30552546045499</v>
      </c>
      <c r="M83" s="42">
        <f t="shared" si="34"/>
        <v>598.39725243274188</v>
      </c>
      <c r="N83" s="39">
        <f t="shared" si="35"/>
        <v>897.75042930738414</v>
      </c>
      <c r="O83" s="42">
        <f t="shared" si="36"/>
        <v>1197.0005724098455</v>
      </c>
      <c r="P83" s="39">
        <f t="shared" si="37"/>
        <v>849.60455037919837</v>
      </c>
      <c r="Q83" s="42">
        <f t="shared" si="38"/>
        <v>1132.8060671722644</v>
      </c>
      <c r="R83" s="43">
        <f t="shared" si="39"/>
        <v>847.76756756756754</v>
      </c>
      <c r="S83" s="41">
        <f t="shared" si="40"/>
        <v>1130.3567567567568</v>
      </c>
      <c r="T83" s="39">
        <f t="shared" si="41"/>
        <v>837.8044871794873</v>
      </c>
      <c r="U83" s="42">
        <f t="shared" si="42"/>
        <v>1117.0726495726497</v>
      </c>
      <c r="V83" s="43">
        <f t="shared" si="43"/>
        <v>814.73766233766241</v>
      </c>
      <c r="W83" s="42">
        <f t="shared" si="44"/>
        <v>1086.3168831168832</v>
      </c>
      <c r="X83" s="39">
        <f t="shared" si="45"/>
        <v>804.29230769230776</v>
      </c>
      <c r="Y83" s="42">
        <f t="shared" si="46"/>
        <v>1072.3897435897436</v>
      </c>
      <c r="Z83" s="44">
        <f t="shared" si="47"/>
        <v>714.92649572649577</v>
      </c>
    </row>
    <row r="84" spans="1:26" s="2" customFormat="1" x14ac:dyDescent="0.35">
      <c r="A84" s="29">
        <v>78</v>
      </c>
      <c r="B84" s="30">
        <v>1066200</v>
      </c>
      <c r="C84" s="38">
        <f t="shared" si="24"/>
        <v>88850</v>
      </c>
      <c r="D84" s="39">
        <f t="shared" si="25"/>
        <v>4085.0574712643679</v>
      </c>
      <c r="E84" s="40">
        <f t="shared" si="26"/>
        <v>4038.6363636363635</v>
      </c>
      <c r="F84" s="41">
        <f t="shared" si="27"/>
        <v>3714.9825783972124</v>
      </c>
      <c r="G84" s="41">
        <f t="shared" si="28"/>
        <v>3417.3076923076924</v>
      </c>
      <c r="H84" s="41">
        <f t="shared" si="29"/>
        <v>3406.3897763578275</v>
      </c>
      <c r="I84" s="39">
        <f t="shared" si="30"/>
        <v>546.76923076923072</v>
      </c>
      <c r="J84" s="40">
        <f t="shared" si="31"/>
        <v>569.5512820512821</v>
      </c>
      <c r="K84" s="40">
        <f t="shared" si="32"/>
        <v>576.32432432432438</v>
      </c>
      <c r="L84" s="40">
        <f t="shared" si="33"/>
        <v>577.57313109425786</v>
      </c>
      <c r="M84" s="42">
        <f t="shared" si="34"/>
        <v>610.30337721808814</v>
      </c>
      <c r="N84" s="39">
        <f t="shared" si="35"/>
        <v>915.60961648540354</v>
      </c>
      <c r="O84" s="42">
        <f t="shared" si="36"/>
        <v>1220.812821980538</v>
      </c>
      <c r="P84" s="39">
        <f t="shared" si="37"/>
        <v>866.50595882990251</v>
      </c>
      <c r="Q84" s="42">
        <f t="shared" si="38"/>
        <v>1155.3412784398699</v>
      </c>
      <c r="R84" s="43">
        <f t="shared" si="39"/>
        <v>864.63243243243244</v>
      </c>
      <c r="S84" s="41">
        <f t="shared" si="40"/>
        <v>1152.8432432432433</v>
      </c>
      <c r="T84" s="39">
        <f t="shared" si="41"/>
        <v>854.47115384615381</v>
      </c>
      <c r="U84" s="42">
        <f t="shared" si="42"/>
        <v>1139.2948717948718</v>
      </c>
      <c r="V84" s="43">
        <f t="shared" si="43"/>
        <v>830.9454545454546</v>
      </c>
      <c r="W84" s="42">
        <f t="shared" si="44"/>
        <v>1107.9272727272728</v>
      </c>
      <c r="X84" s="39">
        <f t="shared" si="45"/>
        <v>820.29230769230765</v>
      </c>
      <c r="Y84" s="42">
        <f t="shared" si="46"/>
        <v>1093.7230769230769</v>
      </c>
      <c r="Z84" s="44">
        <f t="shared" si="47"/>
        <v>729.14871794871794</v>
      </c>
    </row>
    <row r="85" spans="1:26" s="2" customFormat="1" x14ac:dyDescent="0.35">
      <c r="A85" s="29">
        <v>79</v>
      </c>
      <c r="B85" s="47">
        <v>1087400</v>
      </c>
      <c r="C85" s="38">
        <f t="shared" si="24"/>
        <v>90616.666666666672</v>
      </c>
      <c r="D85" s="39">
        <f t="shared" si="25"/>
        <v>4166.2835249042146</v>
      </c>
      <c r="E85" s="40">
        <f t="shared" si="26"/>
        <v>4118.939393939394</v>
      </c>
      <c r="F85" s="41">
        <f t="shared" si="27"/>
        <v>3788.8501742160279</v>
      </c>
      <c r="G85" s="41">
        <f t="shared" si="28"/>
        <v>3485.2564102564102</v>
      </c>
      <c r="H85" s="41">
        <f t="shared" si="29"/>
        <v>3474.1214057507987</v>
      </c>
      <c r="I85" s="39">
        <f t="shared" si="30"/>
        <v>557.64102564102564</v>
      </c>
      <c r="J85" s="40">
        <f t="shared" si="31"/>
        <v>580.87606837606836</v>
      </c>
      <c r="K85" s="40">
        <f t="shared" si="32"/>
        <v>587.78378378378375</v>
      </c>
      <c r="L85" s="40">
        <f t="shared" si="33"/>
        <v>589.0574214517876</v>
      </c>
      <c r="M85" s="42">
        <f t="shared" si="34"/>
        <v>622.43846594161414</v>
      </c>
      <c r="N85" s="39">
        <f t="shared" si="35"/>
        <v>933.81224957069276</v>
      </c>
      <c r="O85" s="42">
        <f t="shared" si="36"/>
        <v>1245.0829994275903</v>
      </c>
      <c r="P85" s="39">
        <f t="shared" si="37"/>
        <v>883.73239436619724</v>
      </c>
      <c r="Q85" s="42">
        <f t="shared" si="38"/>
        <v>1178.3098591549297</v>
      </c>
      <c r="R85" s="43">
        <f t="shared" si="39"/>
        <v>881.82162162162172</v>
      </c>
      <c r="S85" s="41">
        <f t="shared" si="40"/>
        <v>1175.7621621621622</v>
      </c>
      <c r="T85" s="39">
        <f t="shared" si="41"/>
        <v>871.45833333333326</v>
      </c>
      <c r="U85" s="42">
        <f t="shared" si="42"/>
        <v>1161.9444444444443</v>
      </c>
      <c r="V85" s="43">
        <f t="shared" si="43"/>
        <v>847.46493506493505</v>
      </c>
      <c r="W85" s="42">
        <f t="shared" si="44"/>
        <v>1129.9532467532467</v>
      </c>
      <c r="X85" s="39">
        <f t="shared" si="45"/>
        <v>836.6</v>
      </c>
      <c r="Y85" s="42">
        <f t="shared" si="46"/>
        <v>1115.4666666666667</v>
      </c>
      <c r="Z85" s="44">
        <f t="shared" si="47"/>
        <v>743.6444444444445</v>
      </c>
    </row>
    <row r="86" spans="1:26" s="2" customFormat="1" ht="15" thickBot="1" x14ac:dyDescent="0.4">
      <c r="A86" s="48">
        <v>80</v>
      </c>
      <c r="B86" s="49">
        <v>1108800</v>
      </c>
      <c r="C86" s="50">
        <f t="shared" si="24"/>
        <v>92400</v>
      </c>
      <c r="D86" s="51">
        <f t="shared" si="25"/>
        <v>4248.2758620689656</v>
      </c>
      <c r="E86" s="52">
        <f t="shared" si="26"/>
        <v>4200</v>
      </c>
      <c r="F86" s="53">
        <f t="shared" si="27"/>
        <v>3863.4146341463415</v>
      </c>
      <c r="G86" s="53">
        <f t="shared" si="28"/>
        <v>3553.8461538461538</v>
      </c>
      <c r="H86" s="53">
        <f t="shared" si="29"/>
        <v>3542.4920127795526</v>
      </c>
      <c r="I86" s="51">
        <f t="shared" si="30"/>
        <v>568.61538461538464</v>
      </c>
      <c r="J86" s="52">
        <f t="shared" si="31"/>
        <v>592.30769230769226</v>
      </c>
      <c r="K86" s="52">
        <f t="shared" si="32"/>
        <v>599.35135135135135</v>
      </c>
      <c r="L86" s="52">
        <f t="shared" si="33"/>
        <v>600.65005417118095</v>
      </c>
      <c r="M86" s="54">
        <f t="shared" si="34"/>
        <v>634.68803663423012</v>
      </c>
      <c r="N86" s="51">
        <f t="shared" si="35"/>
        <v>952.18660560961644</v>
      </c>
      <c r="O86" s="54">
        <f t="shared" si="36"/>
        <v>1269.582140812822</v>
      </c>
      <c r="P86" s="51">
        <f t="shared" si="37"/>
        <v>901.12134344528704</v>
      </c>
      <c r="Q86" s="54">
        <f t="shared" si="38"/>
        <v>1201.4951245937161</v>
      </c>
      <c r="R86" s="55">
        <f t="shared" si="39"/>
        <v>899.17297297297296</v>
      </c>
      <c r="S86" s="53">
        <f t="shared" si="40"/>
        <v>1198.8972972972972</v>
      </c>
      <c r="T86" s="51">
        <f t="shared" si="41"/>
        <v>888.60576923076928</v>
      </c>
      <c r="U86" s="54">
        <f t="shared" si="42"/>
        <v>1184.8076923076924</v>
      </c>
      <c r="V86" s="55">
        <f t="shared" si="43"/>
        <v>864.14025974025981</v>
      </c>
      <c r="W86" s="54">
        <f t="shared" si="44"/>
        <v>1152.1870129870131</v>
      </c>
      <c r="X86" s="51">
        <f t="shared" si="45"/>
        <v>853.06153846153848</v>
      </c>
      <c r="Y86" s="54">
        <f t="shared" si="46"/>
        <v>1137.4153846153847</v>
      </c>
      <c r="Z86" s="56">
        <f t="shared" si="47"/>
        <v>758.27692307692314</v>
      </c>
    </row>
    <row r="87" spans="1:26" s="2" customFormat="1" x14ac:dyDescent="0.35"/>
    <row r="88" spans="1:26" s="2" customFormat="1" x14ac:dyDescent="0.35"/>
  </sheetData>
  <mergeCells count="9">
    <mergeCell ref="D4:H4"/>
    <mergeCell ref="I4:M4"/>
    <mergeCell ref="N4:Y4"/>
    <mergeCell ref="D5:H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scale="40" orientation="portrait" r:id="rId1"/>
  <rowBreaks count="1" manualBreakCount="1">
    <brk id="86" max="25" man="1"/>
  </rowBreaks>
  <colBreaks count="1" manualBreakCount="1">
    <brk id="13" max="8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Lønnstabell fra 01.05.2016-web</vt:lpstr>
      <vt:lpstr>Lønnstabell fra 01.05.2016</vt:lpstr>
      <vt:lpstr>Ark2</vt:lpstr>
      <vt:lpstr>Ark3</vt:lpstr>
      <vt:lpstr>'Lønnstabell fra 01.05.2016'!Print_Area</vt:lpstr>
      <vt:lpstr>'Lønnstabell fra 01.05.2016-web'!Print_Area</vt:lpstr>
      <vt:lpstr>'Lønnstabell fra 01.05.2016-web'!Print_Titles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Kvamsdahl</dc:creator>
  <cp:lastModifiedBy>Meld inn i Domenet</cp:lastModifiedBy>
  <cp:lastPrinted>2016-05-12T07:53:54Z</cp:lastPrinted>
  <dcterms:created xsi:type="dcterms:W3CDTF">2015-05-06T05:19:18Z</dcterms:created>
  <dcterms:modified xsi:type="dcterms:W3CDTF">2020-12-17T14:26:03Z</dcterms:modified>
</cp:coreProperties>
</file>