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Lønnstabeller\2018\"/>
    </mc:Choice>
  </mc:AlternateContent>
  <bookViews>
    <workbookView xWindow="600" yWindow="20" windowWidth="25980" windowHeight="14190"/>
  </bookViews>
  <sheets>
    <sheet name="Ark1" sheetId="1" r:id="rId1"/>
    <sheet name="Ark2" sheetId="2" r:id="rId2"/>
    <sheet name="Ark3" sheetId="3" r:id="rId3"/>
  </sheets>
  <definedNames>
    <definedName name="_xlnm.Print_Area" localSheetId="0">'Ark1'!$A$1:$Z$86</definedName>
  </definedNames>
  <calcPr calcId="162913" calcMode="manual"/>
</workbook>
</file>

<file path=xl/calcChain.xml><?xml version="1.0" encoding="utf-8"?>
<calcChain xmlns="http://schemas.openxmlformats.org/spreadsheetml/2006/main">
  <c r="Z86" i="1" l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<sst xmlns="http://schemas.openxmlformats.org/spreadsheetml/2006/main" count="33" uniqueCount="21">
  <si>
    <t>Ekskl. OU-fond (180)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</si>
  <si>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</si>
  <si>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</si>
  <si>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</si>
  <si>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</si>
  <si>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</si>
  <si>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</si>
  <si>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</si>
  <si>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</si>
  <si>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</si>
  <si>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</si>
  <si>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</si>
  <si>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</si>
  <si>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</si>
  <si>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</si>
  <si>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</si>
  <si>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</si>
  <si>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</si>
  <si>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</si>
  <si>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</si>
  <si>
    <t>Lønnstabell Oslo kommune fra 01.05.2018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</si>
</sst>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.000"/>
    <numFmt numFmtId="166" formatCode="_(* #,##0.00_);_(* \(#,##0.00\);_(* &quot;-&quot;??_);_(@_)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Continuous"/>
    </xf>
    <xf numFmtId="3" fontId="2" fillId="2" borderId="22" xfId="0" applyNumberFormat="1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2" fillId="2" borderId="24" xfId="0" applyFont="1" applyFill="1" applyBorder="1" applyAlignment="1">
      <alignment horizontal="centerContinuous"/>
    </xf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center"/>
    </xf>
    <xf numFmtId="0" fontId="2" fillId="2" borderId="32" xfId="0" quotePrefix="1" applyFont="1" applyFill="1" applyBorder="1" applyAlignment="1">
      <alignment horizontal="center"/>
    </xf>
    <xf numFmtId="12" fontId="2" fillId="2" borderId="21" xfId="0" applyNumberFormat="1" applyFont="1" applyFill="1" applyBorder="1" applyAlignment="1">
      <alignment horizontal="centerContinuous"/>
    </xf>
    <xf numFmtId="165" fontId="0" fillId="2" borderId="0" xfId="0" applyNumberFormat="1" applyFill="1"/>
    <xf numFmtId="0" fontId="2" fillId="2" borderId="5" xfId="0" applyFont="1" applyFill="1" applyBorder="1"/>
    <xf numFmtId="167" fontId="4" fillId="2" borderId="5" xfId="1" applyNumberFormat="1" applyFont="1" applyFill="1" applyBorder="1"/>
    <xf numFmtId="166" fontId="4" fillId="2" borderId="5" xfId="1" applyNumberFormat="1" applyFont="1" applyFill="1" applyBorder="1"/>
    <xf numFmtId="166" fontId="4" fillId="2" borderId="19" xfId="1" applyNumberFormat="1" applyFont="1" applyFill="1" applyBorder="1"/>
    <xf numFmtId="166" fontId="4" fillId="2" borderId="33" xfId="1" applyNumberFormat="1" applyFont="1" applyFill="1" applyBorder="1"/>
    <xf numFmtId="166" fontId="4" fillId="2" borderId="34" xfId="1" applyNumberFormat="1" applyFont="1" applyFill="1" applyBorder="1"/>
    <xf numFmtId="166" fontId="4" fillId="2" borderId="1" xfId="1" applyNumberFormat="1" applyFont="1" applyFill="1" applyBorder="1"/>
    <xf numFmtId="166" fontId="4" fillId="2" borderId="2" xfId="1" applyNumberFormat="1" applyFont="1" applyFill="1" applyBorder="1"/>
    <xf numFmtId="166" fontId="4" fillId="2" borderId="4" xfId="1" applyNumberFormat="1" applyFont="1" applyFill="1" applyBorder="1"/>
    <xf numFmtId="166" fontId="4" fillId="2" borderId="35" xfId="1" applyNumberFormat="1" applyFont="1" applyFill="1" applyBorder="1"/>
    <xf numFmtId="166" fontId="4" fillId="2" borderId="3" xfId="1" applyNumberFormat="1" applyFont="1" applyFill="1" applyBorder="1"/>
    <xf numFmtId="166" fontId="4" fillId="2" borderId="36" xfId="1" applyNumberFormat="1" applyFont="1" applyFill="1" applyBorder="1"/>
    <xf numFmtId="0" fontId="2" fillId="2" borderId="37" xfId="0" applyFont="1" applyFill="1" applyBorder="1"/>
    <xf numFmtId="167" fontId="4" fillId="2" borderId="37" xfId="1" applyNumberFormat="1" applyFont="1" applyFill="1" applyBorder="1"/>
    <xf numFmtId="166" fontId="4" fillId="2" borderId="37" xfId="1" applyNumberFormat="1" applyFont="1" applyFill="1" applyBorder="1"/>
    <xf numFmtId="166" fontId="4" fillId="2" borderId="12" xfId="1" applyNumberFormat="1" applyFont="1" applyFill="1" applyBorder="1"/>
    <xf numFmtId="166" fontId="4" fillId="2" borderId="13" xfId="1" applyNumberFormat="1" applyFont="1" applyFill="1" applyBorder="1"/>
    <xf numFmtId="166" fontId="4" fillId="2" borderId="14" xfId="1" applyNumberFormat="1" applyFont="1" applyFill="1" applyBorder="1"/>
    <xf numFmtId="166" fontId="4" fillId="2" borderId="15" xfId="1" applyNumberFormat="1" applyFont="1" applyFill="1" applyBorder="1"/>
    <xf numFmtId="166" fontId="4" fillId="2" borderId="16" xfId="1" applyNumberFormat="1" applyFont="1" applyFill="1" applyBorder="1"/>
    <xf numFmtId="166" fontId="4" fillId="2" borderId="38" xfId="1" applyNumberFormat="1" applyFont="1" applyFill="1" applyBorder="1"/>
    <xf numFmtId="166" fontId="3" fillId="2" borderId="37" xfId="1" applyNumberFormat="1" applyFont="1" applyFill="1" applyBorder="1"/>
    <xf numFmtId="166" fontId="3" fillId="2" borderId="12" xfId="1" applyNumberFormat="1" applyFont="1" applyFill="1" applyBorder="1"/>
    <xf numFmtId="166" fontId="3" fillId="2" borderId="13" xfId="1" applyNumberFormat="1" applyFont="1" applyFill="1" applyBorder="1"/>
    <xf numFmtId="166" fontId="3" fillId="2" borderId="14" xfId="1" applyNumberFormat="1" applyFont="1" applyFill="1" applyBorder="1"/>
    <xf numFmtId="166" fontId="3" fillId="2" borderId="15" xfId="1" applyNumberFormat="1" applyFont="1" applyFill="1" applyBorder="1"/>
    <xf numFmtId="166" fontId="3" fillId="2" borderId="16" xfId="1" applyNumberFormat="1" applyFont="1" applyFill="1" applyBorder="1"/>
    <xf numFmtId="166" fontId="3" fillId="2" borderId="38" xfId="1" applyNumberFormat="1" applyFont="1" applyFill="1" applyBorder="1"/>
    <xf numFmtId="1" fontId="0" fillId="2" borderId="0" xfId="0" applyNumberFormat="1" applyFill="1"/>
    <xf numFmtId="0" fontId="4" fillId="2" borderId="0" xfId="0" applyFont="1" applyFill="1"/>
    <xf numFmtId="167" fontId="4" fillId="2" borderId="37" xfId="1" quotePrefix="1" applyNumberFormat="1" applyFont="1" applyFill="1" applyBorder="1"/>
    <xf numFmtId="0" fontId="2" fillId="2" borderId="39" xfId="0" applyFont="1" applyFill="1" applyBorder="1"/>
    <xf numFmtId="167" fontId="4" fillId="2" borderId="39" xfId="1" quotePrefix="1" applyNumberFormat="1" applyFont="1" applyFill="1" applyBorder="1"/>
    <xf numFmtId="166" fontId="3" fillId="2" borderId="39" xfId="1" applyNumberFormat="1" applyFont="1" applyFill="1" applyBorder="1"/>
    <xf numFmtId="166" fontId="3" fillId="2" borderId="24" xfId="1" applyNumberFormat="1" applyFont="1" applyFill="1" applyBorder="1"/>
    <xf numFmtId="166" fontId="3" fillId="2" borderId="40" xfId="1" applyNumberFormat="1" applyFont="1" applyFill="1" applyBorder="1"/>
    <xf numFmtId="166" fontId="3" fillId="2" borderId="25" xfId="1" applyNumberFormat="1" applyFont="1" applyFill="1" applyBorder="1"/>
    <xf numFmtId="166" fontId="3" fillId="2" borderId="28" xfId="1" applyNumberFormat="1" applyFont="1" applyFill="1" applyBorder="1"/>
    <xf numFmtId="166" fontId="3" fillId="2" borderId="27" xfId="1" applyNumberFormat="1" applyFont="1" applyFill="1" applyBorder="1"/>
    <xf numFmtId="166" fontId="3" fillId="2" borderId="4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16</xdr:col>
      <xdr:colOff>371475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82100" y="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zoomScaleNormal="100" workbookViewId="0">
      <pane ySplit="6" topLeftCell="A7" activePane="bottomLeft" state="frozen"/>
      <selection pane="bottomLeft" activeCell="C3" sqref="C3"/>
    </sheetView>
  </sheetViews>
  <sheetFormatPr baseColWidth="10" defaultColWidth="9.1796875" defaultRowHeight="14.5" x14ac:dyDescent="0.35"/>
  <cols>
    <col min="1" max="1" width="3.26953125" customWidth="1"/>
    <col min="2" max="2" width="10.453125" customWidth="1"/>
    <col min="3" max="3" width="10.26953125" bestFit="1" customWidth="1"/>
    <col min="4" max="5" width="9.26953125" bestFit="1" customWidth="1"/>
    <col min="6" max="7" width="9.26953125" customWidth="1"/>
    <col min="8" max="8" width="9.26953125" bestFit="1" customWidth="1"/>
    <col min="9" max="14" width="7.7265625" bestFit="1" customWidth="1"/>
    <col min="15" max="15" width="9.26953125" bestFit="1" customWidth="1"/>
    <col min="16" max="16" width="7.7265625" bestFit="1" customWidth="1"/>
    <col min="17" max="17" width="9.26953125" bestFit="1" customWidth="1"/>
    <col min="18" max="18" width="7.7265625" bestFit="1" customWidth="1"/>
    <col min="19" max="19" width="9.26953125" bestFit="1" customWidth="1"/>
    <col min="20" max="20" width="7.7265625" bestFit="1" customWidth="1"/>
    <col min="21" max="21" width="9.26953125" bestFit="1" customWidth="1"/>
    <col min="22" max="22" width="7.7265625" bestFit="1" customWidth="1"/>
    <col min="23" max="23" width="9.26953125" bestFit="1" customWidth="1"/>
    <col min="24" max="24" width="7.7265625" bestFit="1" customWidth="1"/>
    <col min="25" max="25" width="9.26953125" bestFit="1" customWidth="1"/>
    <col min="26" max="26" width="7.7265625" bestFit="1" customWidth="1"/>
    <col min="256" max="256" width="3.26953125" customWidth="1"/>
    <col min="257" max="257" width="10.453125" customWidth="1"/>
    <col min="258" max="258" width="10.26953125" bestFit="1" customWidth="1"/>
    <col min="259" max="260" width="9.26953125" bestFit="1" customWidth="1"/>
    <col min="261" max="262" width="9.26953125" customWidth="1"/>
    <col min="263" max="263" width="9.26953125" bestFit="1" customWidth="1"/>
    <col min="264" max="269" width="7.7265625" bestFit="1" customWidth="1"/>
    <col min="270" max="270" width="9.26953125" bestFit="1" customWidth="1"/>
    <col min="271" max="271" width="7.7265625" bestFit="1" customWidth="1"/>
    <col min="272" max="272" width="9.26953125" bestFit="1" customWidth="1"/>
    <col min="273" max="273" width="7.7265625" bestFit="1" customWidth="1"/>
    <col min="274" max="274" width="9.26953125" bestFit="1" customWidth="1"/>
    <col min="275" max="275" width="7.7265625" bestFit="1" customWidth="1"/>
    <col min="276" max="276" width="9.26953125" bestFit="1" customWidth="1"/>
    <col min="277" max="277" width="7.7265625" bestFit="1" customWidth="1"/>
    <col min="278" max="278" width="9.26953125" bestFit="1" customWidth="1"/>
    <col min="279" max="279" width="7.7265625" bestFit="1" customWidth="1"/>
    <col min="280" max="280" width="9.26953125" bestFit="1" customWidth="1"/>
    <col min="281" max="281" width="7.7265625" bestFit="1" customWidth="1"/>
    <col min="512" max="512" width="3.26953125" customWidth="1"/>
    <col min="513" max="513" width="10.453125" customWidth="1"/>
    <col min="514" max="514" width="10.26953125" bestFit="1" customWidth="1"/>
    <col min="515" max="516" width="9.26953125" bestFit="1" customWidth="1"/>
    <col min="517" max="518" width="9.26953125" customWidth="1"/>
    <col min="519" max="519" width="9.26953125" bestFit="1" customWidth="1"/>
    <col min="520" max="525" width="7.7265625" bestFit="1" customWidth="1"/>
    <col min="526" max="526" width="9.26953125" bestFit="1" customWidth="1"/>
    <col min="527" max="527" width="7.7265625" bestFit="1" customWidth="1"/>
    <col min="528" max="528" width="9.26953125" bestFit="1" customWidth="1"/>
    <col min="529" max="529" width="7.7265625" bestFit="1" customWidth="1"/>
    <col min="530" max="530" width="9.26953125" bestFit="1" customWidth="1"/>
    <col min="531" max="531" width="7.7265625" bestFit="1" customWidth="1"/>
    <col min="532" max="532" width="9.26953125" bestFit="1" customWidth="1"/>
    <col min="533" max="533" width="7.7265625" bestFit="1" customWidth="1"/>
    <col min="534" max="534" width="9.26953125" bestFit="1" customWidth="1"/>
    <col min="535" max="535" width="7.7265625" bestFit="1" customWidth="1"/>
    <col min="536" max="536" width="9.26953125" bestFit="1" customWidth="1"/>
    <col min="537" max="537" width="7.7265625" bestFit="1" customWidth="1"/>
    <col min="768" max="768" width="3.26953125" customWidth="1"/>
    <col min="769" max="769" width="10.453125" customWidth="1"/>
    <col min="770" max="770" width="10.26953125" bestFit="1" customWidth="1"/>
    <col min="771" max="772" width="9.26953125" bestFit="1" customWidth="1"/>
    <col min="773" max="774" width="9.26953125" customWidth="1"/>
    <col min="775" max="775" width="9.26953125" bestFit="1" customWidth="1"/>
    <col min="776" max="781" width="7.7265625" bestFit="1" customWidth="1"/>
    <col min="782" max="782" width="9.26953125" bestFit="1" customWidth="1"/>
    <col min="783" max="783" width="7.7265625" bestFit="1" customWidth="1"/>
    <col min="784" max="784" width="9.26953125" bestFit="1" customWidth="1"/>
    <col min="785" max="785" width="7.7265625" bestFit="1" customWidth="1"/>
    <col min="786" max="786" width="9.26953125" bestFit="1" customWidth="1"/>
    <col min="787" max="787" width="7.7265625" bestFit="1" customWidth="1"/>
    <col min="788" max="788" width="9.26953125" bestFit="1" customWidth="1"/>
    <col min="789" max="789" width="7.7265625" bestFit="1" customWidth="1"/>
    <col min="790" max="790" width="9.26953125" bestFit="1" customWidth="1"/>
    <col min="791" max="791" width="7.7265625" bestFit="1" customWidth="1"/>
    <col min="792" max="792" width="9.26953125" bestFit="1" customWidth="1"/>
    <col min="793" max="793" width="7.7265625" bestFit="1" customWidth="1"/>
    <col min="1024" max="1024" width="3.26953125" customWidth="1"/>
    <col min="1025" max="1025" width="10.453125" customWidth="1"/>
    <col min="1026" max="1026" width="10.26953125" bestFit="1" customWidth="1"/>
    <col min="1027" max="1028" width="9.26953125" bestFit="1" customWidth="1"/>
    <col min="1029" max="1030" width="9.26953125" customWidth="1"/>
    <col min="1031" max="1031" width="9.26953125" bestFit="1" customWidth="1"/>
    <col min="1032" max="1037" width="7.7265625" bestFit="1" customWidth="1"/>
    <col min="1038" max="1038" width="9.26953125" bestFit="1" customWidth="1"/>
    <col min="1039" max="1039" width="7.7265625" bestFit="1" customWidth="1"/>
    <col min="1040" max="1040" width="9.26953125" bestFit="1" customWidth="1"/>
    <col min="1041" max="1041" width="7.7265625" bestFit="1" customWidth="1"/>
    <col min="1042" max="1042" width="9.26953125" bestFit="1" customWidth="1"/>
    <col min="1043" max="1043" width="7.7265625" bestFit="1" customWidth="1"/>
    <col min="1044" max="1044" width="9.26953125" bestFit="1" customWidth="1"/>
    <col min="1045" max="1045" width="7.7265625" bestFit="1" customWidth="1"/>
    <col min="1046" max="1046" width="9.26953125" bestFit="1" customWidth="1"/>
    <col min="1047" max="1047" width="7.7265625" bestFit="1" customWidth="1"/>
    <col min="1048" max="1048" width="9.26953125" bestFit="1" customWidth="1"/>
    <col min="1049" max="1049" width="7.7265625" bestFit="1" customWidth="1"/>
    <col min="1280" max="1280" width="3.26953125" customWidth="1"/>
    <col min="1281" max="1281" width="10.453125" customWidth="1"/>
    <col min="1282" max="1282" width="10.26953125" bestFit="1" customWidth="1"/>
    <col min="1283" max="1284" width="9.26953125" bestFit="1" customWidth="1"/>
    <col min="1285" max="1286" width="9.26953125" customWidth="1"/>
    <col min="1287" max="1287" width="9.26953125" bestFit="1" customWidth="1"/>
    <col min="1288" max="1293" width="7.7265625" bestFit="1" customWidth="1"/>
    <col min="1294" max="1294" width="9.26953125" bestFit="1" customWidth="1"/>
    <col min="1295" max="1295" width="7.7265625" bestFit="1" customWidth="1"/>
    <col min="1296" max="1296" width="9.26953125" bestFit="1" customWidth="1"/>
    <col min="1297" max="1297" width="7.7265625" bestFit="1" customWidth="1"/>
    <col min="1298" max="1298" width="9.26953125" bestFit="1" customWidth="1"/>
    <col min="1299" max="1299" width="7.7265625" bestFit="1" customWidth="1"/>
    <col min="1300" max="1300" width="9.26953125" bestFit="1" customWidth="1"/>
    <col min="1301" max="1301" width="7.7265625" bestFit="1" customWidth="1"/>
    <col min="1302" max="1302" width="9.26953125" bestFit="1" customWidth="1"/>
    <col min="1303" max="1303" width="7.7265625" bestFit="1" customWidth="1"/>
    <col min="1304" max="1304" width="9.26953125" bestFit="1" customWidth="1"/>
    <col min="1305" max="1305" width="7.7265625" bestFit="1" customWidth="1"/>
    <col min="1536" max="1536" width="3.26953125" customWidth="1"/>
    <col min="1537" max="1537" width="10.453125" customWidth="1"/>
    <col min="1538" max="1538" width="10.26953125" bestFit="1" customWidth="1"/>
    <col min="1539" max="1540" width="9.26953125" bestFit="1" customWidth="1"/>
    <col min="1541" max="1542" width="9.26953125" customWidth="1"/>
    <col min="1543" max="1543" width="9.26953125" bestFit="1" customWidth="1"/>
    <col min="1544" max="1549" width="7.7265625" bestFit="1" customWidth="1"/>
    <col min="1550" max="1550" width="9.26953125" bestFit="1" customWidth="1"/>
    <col min="1551" max="1551" width="7.7265625" bestFit="1" customWidth="1"/>
    <col min="1552" max="1552" width="9.26953125" bestFit="1" customWidth="1"/>
    <col min="1553" max="1553" width="7.7265625" bestFit="1" customWidth="1"/>
    <col min="1554" max="1554" width="9.26953125" bestFit="1" customWidth="1"/>
    <col min="1555" max="1555" width="7.7265625" bestFit="1" customWidth="1"/>
    <col min="1556" max="1556" width="9.26953125" bestFit="1" customWidth="1"/>
    <col min="1557" max="1557" width="7.7265625" bestFit="1" customWidth="1"/>
    <col min="1558" max="1558" width="9.26953125" bestFit="1" customWidth="1"/>
    <col min="1559" max="1559" width="7.7265625" bestFit="1" customWidth="1"/>
    <col min="1560" max="1560" width="9.26953125" bestFit="1" customWidth="1"/>
    <col min="1561" max="1561" width="7.7265625" bestFit="1" customWidth="1"/>
    <col min="1792" max="1792" width="3.26953125" customWidth="1"/>
    <col min="1793" max="1793" width="10.453125" customWidth="1"/>
    <col min="1794" max="1794" width="10.26953125" bestFit="1" customWidth="1"/>
    <col min="1795" max="1796" width="9.26953125" bestFit="1" customWidth="1"/>
    <col min="1797" max="1798" width="9.26953125" customWidth="1"/>
    <col min="1799" max="1799" width="9.26953125" bestFit="1" customWidth="1"/>
    <col min="1800" max="1805" width="7.7265625" bestFit="1" customWidth="1"/>
    <col min="1806" max="1806" width="9.26953125" bestFit="1" customWidth="1"/>
    <col min="1807" max="1807" width="7.7265625" bestFit="1" customWidth="1"/>
    <col min="1808" max="1808" width="9.26953125" bestFit="1" customWidth="1"/>
    <col min="1809" max="1809" width="7.7265625" bestFit="1" customWidth="1"/>
    <col min="1810" max="1810" width="9.26953125" bestFit="1" customWidth="1"/>
    <col min="1811" max="1811" width="7.7265625" bestFit="1" customWidth="1"/>
    <col min="1812" max="1812" width="9.26953125" bestFit="1" customWidth="1"/>
    <col min="1813" max="1813" width="7.7265625" bestFit="1" customWidth="1"/>
    <col min="1814" max="1814" width="9.26953125" bestFit="1" customWidth="1"/>
    <col min="1815" max="1815" width="7.7265625" bestFit="1" customWidth="1"/>
    <col min="1816" max="1816" width="9.26953125" bestFit="1" customWidth="1"/>
    <col min="1817" max="1817" width="7.7265625" bestFit="1" customWidth="1"/>
    <col min="2048" max="2048" width="3.26953125" customWidth="1"/>
    <col min="2049" max="2049" width="10.453125" customWidth="1"/>
    <col min="2050" max="2050" width="10.26953125" bestFit="1" customWidth="1"/>
    <col min="2051" max="2052" width="9.26953125" bestFit="1" customWidth="1"/>
    <col min="2053" max="2054" width="9.26953125" customWidth="1"/>
    <col min="2055" max="2055" width="9.26953125" bestFit="1" customWidth="1"/>
    <col min="2056" max="2061" width="7.7265625" bestFit="1" customWidth="1"/>
    <col min="2062" max="2062" width="9.26953125" bestFit="1" customWidth="1"/>
    <col min="2063" max="2063" width="7.7265625" bestFit="1" customWidth="1"/>
    <col min="2064" max="2064" width="9.26953125" bestFit="1" customWidth="1"/>
    <col min="2065" max="2065" width="7.7265625" bestFit="1" customWidth="1"/>
    <col min="2066" max="2066" width="9.26953125" bestFit="1" customWidth="1"/>
    <col min="2067" max="2067" width="7.7265625" bestFit="1" customWidth="1"/>
    <col min="2068" max="2068" width="9.26953125" bestFit="1" customWidth="1"/>
    <col min="2069" max="2069" width="7.7265625" bestFit="1" customWidth="1"/>
    <col min="2070" max="2070" width="9.26953125" bestFit="1" customWidth="1"/>
    <col min="2071" max="2071" width="7.7265625" bestFit="1" customWidth="1"/>
    <col min="2072" max="2072" width="9.26953125" bestFit="1" customWidth="1"/>
    <col min="2073" max="2073" width="7.7265625" bestFit="1" customWidth="1"/>
    <col min="2304" max="2304" width="3.26953125" customWidth="1"/>
    <col min="2305" max="2305" width="10.453125" customWidth="1"/>
    <col min="2306" max="2306" width="10.26953125" bestFit="1" customWidth="1"/>
    <col min="2307" max="2308" width="9.26953125" bestFit="1" customWidth="1"/>
    <col min="2309" max="2310" width="9.26953125" customWidth="1"/>
    <col min="2311" max="2311" width="9.26953125" bestFit="1" customWidth="1"/>
    <col min="2312" max="2317" width="7.7265625" bestFit="1" customWidth="1"/>
    <col min="2318" max="2318" width="9.26953125" bestFit="1" customWidth="1"/>
    <col min="2319" max="2319" width="7.7265625" bestFit="1" customWidth="1"/>
    <col min="2320" max="2320" width="9.26953125" bestFit="1" customWidth="1"/>
    <col min="2321" max="2321" width="7.7265625" bestFit="1" customWidth="1"/>
    <col min="2322" max="2322" width="9.26953125" bestFit="1" customWidth="1"/>
    <col min="2323" max="2323" width="7.7265625" bestFit="1" customWidth="1"/>
    <col min="2324" max="2324" width="9.26953125" bestFit="1" customWidth="1"/>
    <col min="2325" max="2325" width="7.7265625" bestFit="1" customWidth="1"/>
    <col min="2326" max="2326" width="9.26953125" bestFit="1" customWidth="1"/>
    <col min="2327" max="2327" width="7.7265625" bestFit="1" customWidth="1"/>
    <col min="2328" max="2328" width="9.26953125" bestFit="1" customWidth="1"/>
    <col min="2329" max="2329" width="7.7265625" bestFit="1" customWidth="1"/>
    <col min="2560" max="2560" width="3.26953125" customWidth="1"/>
    <col min="2561" max="2561" width="10.453125" customWidth="1"/>
    <col min="2562" max="2562" width="10.26953125" bestFit="1" customWidth="1"/>
    <col min="2563" max="2564" width="9.26953125" bestFit="1" customWidth="1"/>
    <col min="2565" max="2566" width="9.26953125" customWidth="1"/>
    <col min="2567" max="2567" width="9.26953125" bestFit="1" customWidth="1"/>
    <col min="2568" max="2573" width="7.7265625" bestFit="1" customWidth="1"/>
    <col min="2574" max="2574" width="9.26953125" bestFit="1" customWidth="1"/>
    <col min="2575" max="2575" width="7.7265625" bestFit="1" customWidth="1"/>
    <col min="2576" max="2576" width="9.26953125" bestFit="1" customWidth="1"/>
    <col min="2577" max="2577" width="7.7265625" bestFit="1" customWidth="1"/>
    <col min="2578" max="2578" width="9.26953125" bestFit="1" customWidth="1"/>
    <col min="2579" max="2579" width="7.7265625" bestFit="1" customWidth="1"/>
    <col min="2580" max="2580" width="9.26953125" bestFit="1" customWidth="1"/>
    <col min="2581" max="2581" width="7.7265625" bestFit="1" customWidth="1"/>
    <col min="2582" max="2582" width="9.26953125" bestFit="1" customWidth="1"/>
    <col min="2583" max="2583" width="7.7265625" bestFit="1" customWidth="1"/>
    <col min="2584" max="2584" width="9.26953125" bestFit="1" customWidth="1"/>
    <col min="2585" max="2585" width="7.7265625" bestFit="1" customWidth="1"/>
    <col min="2816" max="2816" width="3.26953125" customWidth="1"/>
    <col min="2817" max="2817" width="10.453125" customWidth="1"/>
    <col min="2818" max="2818" width="10.26953125" bestFit="1" customWidth="1"/>
    <col min="2819" max="2820" width="9.26953125" bestFit="1" customWidth="1"/>
    <col min="2821" max="2822" width="9.26953125" customWidth="1"/>
    <col min="2823" max="2823" width="9.26953125" bestFit="1" customWidth="1"/>
    <col min="2824" max="2829" width="7.7265625" bestFit="1" customWidth="1"/>
    <col min="2830" max="2830" width="9.26953125" bestFit="1" customWidth="1"/>
    <col min="2831" max="2831" width="7.7265625" bestFit="1" customWidth="1"/>
    <col min="2832" max="2832" width="9.26953125" bestFit="1" customWidth="1"/>
    <col min="2833" max="2833" width="7.7265625" bestFit="1" customWidth="1"/>
    <col min="2834" max="2834" width="9.26953125" bestFit="1" customWidth="1"/>
    <col min="2835" max="2835" width="7.7265625" bestFit="1" customWidth="1"/>
    <col min="2836" max="2836" width="9.26953125" bestFit="1" customWidth="1"/>
    <col min="2837" max="2837" width="7.7265625" bestFit="1" customWidth="1"/>
    <col min="2838" max="2838" width="9.26953125" bestFit="1" customWidth="1"/>
    <col min="2839" max="2839" width="7.7265625" bestFit="1" customWidth="1"/>
    <col min="2840" max="2840" width="9.26953125" bestFit="1" customWidth="1"/>
    <col min="2841" max="2841" width="7.7265625" bestFit="1" customWidth="1"/>
    <col min="3072" max="3072" width="3.26953125" customWidth="1"/>
    <col min="3073" max="3073" width="10.453125" customWidth="1"/>
    <col min="3074" max="3074" width="10.26953125" bestFit="1" customWidth="1"/>
    <col min="3075" max="3076" width="9.26953125" bestFit="1" customWidth="1"/>
    <col min="3077" max="3078" width="9.26953125" customWidth="1"/>
    <col min="3079" max="3079" width="9.26953125" bestFit="1" customWidth="1"/>
    <col min="3080" max="3085" width="7.7265625" bestFit="1" customWidth="1"/>
    <col min="3086" max="3086" width="9.26953125" bestFit="1" customWidth="1"/>
    <col min="3087" max="3087" width="7.7265625" bestFit="1" customWidth="1"/>
    <col min="3088" max="3088" width="9.26953125" bestFit="1" customWidth="1"/>
    <col min="3089" max="3089" width="7.7265625" bestFit="1" customWidth="1"/>
    <col min="3090" max="3090" width="9.26953125" bestFit="1" customWidth="1"/>
    <col min="3091" max="3091" width="7.7265625" bestFit="1" customWidth="1"/>
    <col min="3092" max="3092" width="9.26953125" bestFit="1" customWidth="1"/>
    <col min="3093" max="3093" width="7.7265625" bestFit="1" customWidth="1"/>
    <col min="3094" max="3094" width="9.26953125" bestFit="1" customWidth="1"/>
    <col min="3095" max="3095" width="7.7265625" bestFit="1" customWidth="1"/>
    <col min="3096" max="3096" width="9.26953125" bestFit="1" customWidth="1"/>
    <col min="3097" max="3097" width="7.7265625" bestFit="1" customWidth="1"/>
    <col min="3328" max="3328" width="3.26953125" customWidth="1"/>
    <col min="3329" max="3329" width="10.453125" customWidth="1"/>
    <col min="3330" max="3330" width="10.26953125" bestFit="1" customWidth="1"/>
    <col min="3331" max="3332" width="9.26953125" bestFit="1" customWidth="1"/>
    <col min="3333" max="3334" width="9.26953125" customWidth="1"/>
    <col min="3335" max="3335" width="9.26953125" bestFit="1" customWidth="1"/>
    <col min="3336" max="3341" width="7.7265625" bestFit="1" customWidth="1"/>
    <col min="3342" max="3342" width="9.26953125" bestFit="1" customWidth="1"/>
    <col min="3343" max="3343" width="7.7265625" bestFit="1" customWidth="1"/>
    <col min="3344" max="3344" width="9.26953125" bestFit="1" customWidth="1"/>
    <col min="3345" max="3345" width="7.7265625" bestFit="1" customWidth="1"/>
    <col min="3346" max="3346" width="9.26953125" bestFit="1" customWidth="1"/>
    <col min="3347" max="3347" width="7.7265625" bestFit="1" customWidth="1"/>
    <col min="3348" max="3348" width="9.26953125" bestFit="1" customWidth="1"/>
    <col min="3349" max="3349" width="7.7265625" bestFit="1" customWidth="1"/>
    <col min="3350" max="3350" width="9.26953125" bestFit="1" customWidth="1"/>
    <col min="3351" max="3351" width="7.7265625" bestFit="1" customWidth="1"/>
    <col min="3352" max="3352" width="9.26953125" bestFit="1" customWidth="1"/>
    <col min="3353" max="3353" width="7.7265625" bestFit="1" customWidth="1"/>
    <col min="3584" max="3584" width="3.26953125" customWidth="1"/>
    <col min="3585" max="3585" width="10.453125" customWidth="1"/>
    <col min="3586" max="3586" width="10.26953125" bestFit="1" customWidth="1"/>
    <col min="3587" max="3588" width="9.26953125" bestFit="1" customWidth="1"/>
    <col min="3589" max="3590" width="9.26953125" customWidth="1"/>
    <col min="3591" max="3591" width="9.26953125" bestFit="1" customWidth="1"/>
    <col min="3592" max="3597" width="7.7265625" bestFit="1" customWidth="1"/>
    <col min="3598" max="3598" width="9.26953125" bestFit="1" customWidth="1"/>
    <col min="3599" max="3599" width="7.7265625" bestFit="1" customWidth="1"/>
    <col min="3600" max="3600" width="9.26953125" bestFit="1" customWidth="1"/>
    <col min="3601" max="3601" width="7.7265625" bestFit="1" customWidth="1"/>
    <col min="3602" max="3602" width="9.26953125" bestFit="1" customWidth="1"/>
    <col min="3603" max="3603" width="7.7265625" bestFit="1" customWidth="1"/>
    <col min="3604" max="3604" width="9.26953125" bestFit="1" customWidth="1"/>
    <col min="3605" max="3605" width="7.7265625" bestFit="1" customWidth="1"/>
    <col min="3606" max="3606" width="9.26953125" bestFit="1" customWidth="1"/>
    <col min="3607" max="3607" width="7.7265625" bestFit="1" customWidth="1"/>
    <col min="3608" max="3608" width="9.26953125" bestFit="1" customWidth="1"/>
    <col min="3609" max="3609" width="7.7265625" bestFit="1" customWidth="1"/>
    <col min="3840" max="3840" width="3.26953125" customWidth="1"/>
    <col min="3841" max="3841" width="10.453125" customWidth="1"/>
    <col min="3842" max="3842" width="10.26953125" bestFit="1" customWidth="1"/>
    <col min="3843" max="3844" width="9.26953125" bestFit="1" customWidth="1"/>
    <col min="3845" max="3846" width="9.26953125" customWidth="1"/>
    <col min="3847" max="3847" width="9.26953125" bestFit="1" customWidth="1"/>
    <col min="3848" max="3853" width="7.7265625" bestFit="1" customWidth="1"/>
    <col min="3854" max="3854" width="9.26953125" bestFit="1" customWidth="1"/>
    <col min="3855" max="3855" width="7.7265625" bestFit="1" customWidth="1"/>
    <col min="3856" max="3856" width="9.26953125" bestFit="1" customWidth="1"/>
    <col min="3857" max="3857" width="7.7265625" bestFit="1" customWidth="1"/>
    <col min="3858" max="3858" width="9.26953125" bestFit="1" customWidth="1"/>
    <col min="3859" max="3859" width="7.7265625" bestFit="1" customWidth="1"/>
    <col min="3860" max="3860" width="9.26953125" bestFit="1" customWidth="1"/>
    <col min="3861" max="3861" width="7.7265625" bestFit="1" customWidth="1"/>
    <col min="3862" max="3862" width="9.26953125" bestFit="1" customWidth="1"/>
    <col min="3863" max="3863" width="7.7265625" bestFit="1" customWidth="1"/>
    <col min="3864" max="3864" width="9.26953125" bestFit="1" customWidth="1"/>
    <col min="3865" max="3865" width="7.7265625" bestFit="1" customWidth="1"/>
    <col min="4096" max="4096" width="3.26953125" customWidth="1"/>
    <col min="4097" max="4097" width="10.453125" customWidth="1"/>
    <col min="4098" max="4098" width="10.26953125" bestFit="1" customWidth="1"/>
    <col min="4099" max="4100" width="9.26953125" bestFit="1" customWidth="1"/>
    <col min="4101" max="4102" width="9.26953125" customWidth="1"/>
    <col min="4103" max="4103" width="9.26953125" bestFit="1" customWidth="1"/>
    <col min="4104" max="4109" width="7.7265625" bestFit="1" customWidth="1"/>
    <col min="4110" max="4110" width="9.26953125" bestFit="1" customWidth="1"/>
    <col min="4111" max="4111" width="7.7265625" bestFit="1" customWidth="1"/>
    <col min="4112" max="4112" width="9.26953125" bestFit="1" customWidth="1"/>
    <col min="4113" max="4113" width="7.7265625" bestFit="1" customWidth="1"/>
    <col min="4114" max="4114" width="9.26953125" bestFit="1" customWidth="1"/>
    <col min="4115" max="4115" width="7.7265625" bestFit="1" customWidth="1"/>
    <col min="4116" max="4116" width="9.26953125" bestFit="1" customWidth="1"/>
    <col min="4117" max="4117" width="7.7265625" bestFit="1" customWidth="1"/>
    <col min="4118" max="4118" width="9.26953125" bestFit="1" customWidth="1"/>
    <col min="4119" max="4119" width="7.7265625" bestFit="1" customWidth="1"/>
    <col min="4120" max="4120" width="9.26953125" bestFit="1" customWidth="1"/>
    <col min="4121" max="4121" width="7.7265625" bestFit="1" customWidth="1"/>
    <col min="4352" max="4352" width="3.26953125" customWidth="1"/>
    <col min="4353" max="4353" width="10.453125" customWidth="1"/>
    <col min="4354" max="4354" width="10.26953125" bestFit="1" customWidth="1"/>
    <col min="4355" max="4356" width="9.26953125" bestFit="1" customWidth="1"/>
    <col min="4357" max="4358" width="9.26953125" customWidth="1"/>
    <col min="4359" max="4359" width="9.26953125" bestFit="1" customWidth="1"/>
    <col min="4360" max="4365" width="7.7265625" bestFit="1" customWidth="1"/>
    <col min="4366" max="4366" width="9.26953125" bestFit="1" customWidth="1"/>
    <col min="4367" max="4367" width="7.7265625" bestFit="1" customWidth="1"/>
    <col min="4368" max="4368" width="9.26953125" bestFit="1" customWidth="1"/>
    <col min="4369" max="4369" width="7.7265625" bestFit="1" customWidth="1"/>
    <col min="4370" max="4370" width="9.26953125" bestFit="1" customWidth="1"/>
    <col min="4371" max="4371" width="7.7265625" bestFit="1" customWidth="1"/>
    <col min="4372" max="4372" width="9.26953125" bestFit="1" customWidth="1"/>
    <col min="4373" max="4373" width="7.7265625" bestFit="1" customWidth="1"/>
    <col min="4374" max="4374" width="9.26953125" bestFit="1" customWidth="1"/>
    <col min="4375" max="4375" width="7.7265625" bestFit="1" customWidth="1"/>
    <col min="4376" max="4376" width="9.26953125" bestFit="1" customWidth="1"/>
    <col min="4377" max="4377" width="7.7265625" bestFit="1" customWidth="1"/>
    <col min="4608" max="4608" width="3.26953125" customWidth="1"/>
    <col min="4609" max="4609" width="10.453125" customWidth="1"/>
    <col min="4610" max="4610" width="10.26953125" bestFit="1" customWidth="1"/>
    <col min="4611" max="4612" width="9.26953125" bestFit="1" customWidth="1"/>
    <col min="4613" max="4614" width="9.26953125" customWidth="1"/>
    <col min="4615" max="4615" width="9.26953125" bestFit="1" customWidth="1"/>
    <col min="4616" max="4621" width="7.7265625" bestFit="1" customWidth="1"/>
    <col min="4622" max="4622" width="9.26953125" bestFit="1" customWidth="1"/>
    <col min="4623" max="4623" width="7.7265625" bestFit="1" customWidth="1"/>
    <col min="4624" max="4624" width="9.26953125" bestFit="1" customWidth="1"/>
    <col min="4625" max="4625" width="7.7265625" bestFit="1" customWidth="1"/>
    <col min="4626" max="4626" width="9.26953125" bestFit="1" customWidth="1"/>
    <col min="4627" max="4627" width="7.7265625" bestFit="1" customWidth="1"/>
    <col min="4628" max="4628" width="9.26953125" bestFit="1" customWidth="1"/>
    <col min="4629" max="4629" width="7.7265625" bestFit="1" customWidth="1"/>
    <col min="4630" max="4630" width="9.26953125" bestFit="1" customWidth="1"/>
    <col min="4631" max="4631" width="7.7265625" bestFit="1" customWidth="1"/>
    <col min="4632" max="4632" width="9.26953125" bestFit="1" customWidth="1"/>
    <col min="4633" max="4633" width="7.7265625" bestFit="1" customWidth="1"/>
    <col min="4864" max="4864" width="3.26953125" customWidth="1"/>
    <col min="4865" max="4865" width="10.453125" customWidth="1"/>
    <col min="4866" max="4866" width="10.26953125" bestFit="1" customWidth="1"/>
    <col min="4867" max="4868" width="9.26953125" bestFit="1" customWidth="1"/>
    <col min="4869" max="4870" width="9.26953125" customWidth="1"/>
    <col min="4871" max="4871" width="9.26953125" bestFit="1" customWidth="1"/>
    <col min="4872" max="4877" width="7.7265625" bestFit="1" customWidth="1"/>
    <col min="4878" max="4878" width="9.26953125" bestFit="1" customWidth="1"/>
    <col min="4879" max="4879" width="7.7265625" bestFit="1" customWidth="1"/>
    <col min="4880" max="4880" width="9.26953125" bestFit="1" customWidth="1"/>
    <col min="4881" max="4881" width="7.7265625" bestFit="1" customWidth="1"/>
    <col min="4882" max="4882" width="9.26953125" bestFit="1" customWidth="1"/>
    <col min="4883" max="4883" width="7.7265625" bestFit="1" customWidth="1"/>
    <col min="4884" max="4884" width="9.26953125" bestFit="1" customWidth="1"/>
    <col min="4885" max="4885" width="7.7265625" bestFit="1" customWidth="1"/>
    <col min="4886" max="4886" width="9.26953125" bestFit="1" customWidth="1"/>
    <col min="4887" max="4887" width="7.7265625" bestFit="1" customWidth="1"/>
    <col min="4888" max="4888" width="9.26953125" bestFit="1" customWidth="1"/>
    <col min="4889" max="4889" width="7.7265625" bestFit="1" customWidth="1"/>
    <col min="5120" max="5120" width="3.26953125" customWidth="1"/>
    <col min="5121" max="5121" width="10.453125" customWidth="1"/>
    <col min="5122" max="5122" width="10.26953125" bestFit="1" customWidth="1"/>
    <col min="5123" max="5124" width="9.26953125" bestFit="1" customWidth="1"/>
    <col min="5125" max="5126" width="9.26953125" customWidth="1"/>
    <col min="5127" max="5127" width="9.26953125" bestFit="1" customWidth="1"/>
    <col min="5128" max="5133" width="7.7265625" bestFit="1" customWidth="1"/>
    <col min="5134" max="5134" width="9.26953125" bestFit="1" customWidth="1"/>
    <col min="5135" max="5135" width="7.7265625" bestFit="1" customWidth="1"/>
    <col min="5136" max="5136" width="9.26953125" bestFit="1" customWidth="1"/>
    <col min="5137" max="5137" width="7.7265625" bestFit="1" customWidth="1"/>
    <col min="5138" max="5138" width="9.26953125" bestFit="1" customWidth="1"/>
    <col min="5139" max="5139" width="7.7265625" bestFit="1" customWidth="1"/>
    <col min="5140" max="5140" width="9.26953125" bestFit="1" customWidth="1"/>
    <col min="5141" max="5141" width="7.7265625" bestFit="1" customWidth="1"/>
    <col min="5142" max="5142" width="9.26953125" bestFit="1" customWidth="1"/>
    <col min="5143" max="5143" width="7.7265625" bestFit="1" customWidth="1"/>
    <col min="5144" max="5144" width="9.26953125" bestFit="1" customWidth="1"/>
    <col min="5145" max="5145" width="7.7265625" bestFit="1" customWidth="1"/>
    <col min="5376" max="5376" width="3.26953125" customWidth="1"/>
    <col min="5377" max="5377" width="10.453125" customWidth="1"/>
    <col min="5378" max="5378" width="10.26953125" bestFit="1" customWidth="1"/>
    <col min="5379" max="5380" width="9.26953125" bestFit="1" customWidth="1"/>
    <col min="5381" max="5382" width="9.26953125" customWidth="1"/>
    <col min="5383" max="5383" width="9.26953125" bestFit="1" customWidth="1"/>
    <col min="5384" max="5389" width="7.7265625" bestFit="1" customWidth="1"/>
    <col min="5390" max="5390" width="9.26953125" bestFit="1" customWidth="1"/>
    <col min="5391" max="5391" width="7.7265625" bestFit="1" customWidth="1"/>
    <col min="5392" max="5392" width="9.26953125" bestFit="1" customWidth="1"/>
    <col min="5393" max="5393" width="7.7265625" bestFit="1" customWidth="1"/>
    <col min="5394" max="5394" width="9.26953125" bestFit="1" customWidth="1"/>
    <col min="5395" max="5395" width="7.7265625" bestFit="1" customWidth="1"/>
    <col min="5396" max="5396" width="9.26953125" bestFit="1" customWidth="1"/>
    <col min="5397" max="5397" width="7.7265625" bestFit="1" customWidth="1"/>
    <col min="5398" max="5398" width="9.26953125" bestFit="1" customWidth="1"/>
    <col min="5399" max="5399" width="7.7265625" bestFit="1" customWidth="1"/>
    <col min="5400" max="5400" width="9.26953125" bestFit="1" customWidth="1"/>
    <col min="5401" max="5401" width="7.7265625" bestFit="1" customWidth="1"/>
    <col min="5632" max="5632" width="3.26953125" customWidth="1"/>
    <col min="5633" max="5633" width="10.453125" customWidth="1"/>
    <col min="5634" max="5634" width="10.26953125" bestFit="1" customWidth="1"/>
    <col min="5635" max="5636" width="9.26953125" bestFit="1" customWidth="1"/>
    <col min="5637" max="5638" width="9.26953125" customWidth="1"/>
    <col min="5639" max="5639" width="9.26953125" bestFit="1" customWidth="1"/>
    <col min="5640" max="5645" width="7.7265625" bestFit="1" customWidth="1"/>
    <col min="5646" max="5646" width="9.26953125" bestFit="1" customWidth="1"/>
    <col min="5647" max="5647" width="7.7265625" bestFit="1" customWidth="1"/>
    <col min="5648" max="5648" width="9.26953125" bestFit="1" customWidth="1"/>
    <col min="5649" max="5649" width="7.7265625" bestFit="1" customWidth="1"/>
    <col min="5650" max="5650" width="9.26953125" bestFit="1" customWidth="1"/>
    <col min="5651" max="5651" width="7.7265625" bestFit="1" customWidth="1"/>
    <col min="5652" max="5652" width="9.26953125" bestFit="1" customWidth="1"/>
    <col min="5653" max="5653" width="7.7265625" bestFit="1" customWidth="1"/>
    <col min="5654" max="5654" width="9.26953125" bestFit="1" customWidth="1"/>
    <col min="5655" max="5655" width="7.7265625" bestFit="1" customWidth="1"/>
    <col min="5656" max="5656" width="9.26953125" bestFit="1" customWidth="1"/>
    <col min="5657" max="5657" width="7.7265625" bestFit="1" customWidth="1"/>
    <col min="5888" max="5888" width="3.26953125" customWidth="1"/>
    <col min="5889" max="5889" width="10.453125" customWidth="1"/>
    <col min="5890" max="5890" width="10.26953125" bestFit="1" customWidth="1"/>
    <col min="5891" max="5892" width="9.26953125" bestFit="1" customWidth="1"/>
    <col min="5893" max="5894" width="9.26953125" customWidth="1"/>
    <col min="5895" max="5895" width="9.26953125" bestFit="1" customWidth="1"/>
    <col min="5896" max="5901" width="7.7265625" bestFit="1" customWidth="1"/>
    <col min="5902" max="5902" width="9.26953125" bestFit="1" customWidth="1"/>
    <col min="5903" max="5903" width="7.7265625" bestFit="1" customWidth="1"/>
    <col min="5904" max="5904" width="9.26953125" bestFit="1" customWidth="1"/>
    <col min="5905" max="5905" width="7.7265625" bestFit="1" customWidth="1"/>
    <col min="5906" max="5906" width="9.26953125" bestFit="1" customWidth="1"/>
    <col min="5907" max="5907" width="7.7265625" bestFit="1" customWidth="1"/>
    <col min="5908" max="5908" width="9.26953125" bestFit="1" customWidth="1"/>
    <col min="5909" max="5909" width="7.7265625" bestFit="1" customWidth="1"/>
    <col min="5910" max="5910" width="9.26953125" bestFit="1" customWidth="1"/>
    <col min="5911" max="5911" width="7.7265625" bestFit="1" customWidth="1"/>
    <col min="5912" max="5912" width="9.26953125" bestFit="1" customWidth="1"/>
    <col min="5913" max="5913" width="7.7265625" bestFit="1" customWidth="1"/>
    <col min="6144" max="6144" width="3.26953125" customWidth="1"/>
    <col min="6145" max="6145" width="10.453125" customWidth="1"/>
    <col min="6146" max="6146" width="10.26953125" bestFit="1" customWidth="1"/>
    <col min="6147" max="6148" width="9.26953125" bestFit="1" customWidth="1"/>
    <col min="6149" max="6150" width="9.26953125" customWidth="1"/>
    <col min="6151" max="6151" width="9.26953125" bestFit="1" customWidth="1"/>
    <col min="6152" max="6157" width="7.7265625" bestFit="1" customWidth="1"/>
    <col min="6158" max="6158" width="9.26953125" bestFit="1" customWidth="1"/>
    <col min="6159" max="6159" width="7.7265625" bestFit="1" customWidth="1"/>
    <col min="6160" max="6160" width="9.26953125" bestFit="1" customWidth="1"/>
    <col min="6161" max="6161" width="7.7265625" bestFit="1" customWidth="1"/>
    <col min="6162" max="6162" width="9.26953125" bestFit="1" customWidth="1"/>
    <col min="6163" max="6163" width="7.7265625" bestFit="1" customWidth="1"/>
    <col min="6164" max="6164" width="9.26953125" bestFit="1" customWidth="1"/>
    <col min="6165" max="6165" width="7.7265625" bestFit="1" customWidth="1"/>
    <col min="6166" max="6166" width="9.26953125" bestFit="1" customWidth="1"/>
    <col min="6167" max="6167" width="7.7265625" bestFit="1" customWidth="1"/>
    <col min="6168" max="6168" width="9.26953125" bestFit="1" customWidth="1"/>
    <col min="6169" max="6169" width="7.7265625" bestFit="1" customWidth="1"/>
    <col min="6400" max="6400" width="3.26953125" customWidth="1"/>
    <col min="6401" max="6401" width="10.453125" customWidth="1"/>
    <col min="6402" max="6402" width="10.26953125" bestFit="1" customWidth="1"/>
    <col min="6403" max="6404" width="9.26953125" bestFit="1" customWidth="1"/>
    <col min="6405" max="6406" width="9.26953125" customWidth="1"/>
    <col min="6407" max="6407" width="9.26953125" bestFit="1" customWidth="1"/>
    <col min="6408" max="6413" width="7.7265625" bestFit="1" customWidth="1"/>
    <col min="6414" max="6414" width="9.26953125" bestFit="1" customWidth="1"/>
    <col min="6415" max="6415" width="7.7265625" bestFit="1" customWidth="1"/>
    <col min="6416" max="6416" width="9.26953125" bestFit="1" customWidth="1"/>
    <col min="6417" max="6417" width="7.7265625" bestFit="1" customWidth="1"/>
    <col min="6418" max="6418" width="9.26953125" bestFit="1" customWidth="1"/>
    <col min="6419" max="6419" width="7.7265625" bestFit="1" customWidth="1"/>
    <col min="6420" max="6420" width="9.26953125" bestFit="1" customWidth="1"/>
    <col min="6421" max="6421" width="7.7265625" bestFit="1" customWidth="1"/>
    <col min="6422" max="6422" width="9.26953125" bestFit="1" customWidth="1"/>
    <col min="6423" max="6423" width="7.7265625" bestFit="1" customWidth="1"/>
    <col min="6424" max="6424" width="9.26953125" bestFit="1" customWidth="1"/>
    <col min="6425" max="6425" width="7.7265625" bestFit="1" customWidth="1"/>
    <col min="6656" max="6656" width="3.26953125" customWidth="1"/>
    <col min="6657" max="6657" width="10.453125" customWidth="1"/>
    <col min="6658" max="6658" width="10.26953125" bestFit="1" customWidth="1"/>
    <col min="6659" max="6660" width="9.26953125" bestFit="1" customWidth="1"/>
    <col min="6661" max="6662" width="9.26953125" customWidth="1"/>
    <col min="6663" max="6663" width="9.26953125" bestFit="1" customWidth="1"/>
    <col min="6664" max="6669" width="7.7265625" bestFit="1" customWidth="1"/>
    <col min="6670" max="6670" width="9.26953125" bestFit="1" customWidth="1"/>
    <col min="6671" max="6671" width="7.7265625" bestFit="1" customWidth="1"/>
    <col min="6672" max="6672" width="9.26953125" bestFit="1" customWidth="1"/>
    <col min="6673" max="6673" width="7.7265625" bestFit="1" customWidth="1"/>
    <col min="6674" max="6674" width="9.26953125" bestFit="1" customWidth="1"/>
    <col min="6675" max="6675" width="7.7265625" bestFit="1" customWidth="1"/>
    <col min="6676" max="6676" width="9.26953125" bestFit="1" customWidth="1"/>
    <col min="6677" max="6677" width="7.7265625" bestFit="1" customWidth="1"/>
    <col min="6678" max="6678" width="9.26953125" bestFit="1" customWidth="1"/>
    <col min="6679" max="6679" width="7.7265625" bestFit="1" customWidth="1"/>
    <col min="6680" max="6680" width="9.26953125" bestFit="1" customWidth="1"/>
    <col min="6681" max="6681" width="7.7265625" bestFit="1" customWidth="1"/>
    <col min="6912" max="6912" width="3.26953125" customWidth="1"/>
    <col min="6913" max="6913" width="10.453125" customWidth="1"/>
    <col min="6914" max="6914" width="10.26953125" bestFit="1" customWidth="1"/>
    <col min="6915" max="6916" width="9.26953125" bestFit="1" customWidth="1"/>
    <col min="6917" max="6918" width="9.26953125" customWidth="1"/>
    <col min="6919" max="6919" width="9.26953125" bestFit="1" customWidth="1"/>
    <col min="6920" max="6925" width="7.7265625" bestFit="1" customWidth="1"/>
    <col min="6926" max="6926" width="9.26953125" bestFit="1" customWidth="1"/>
    <col min="6927" max="6927" width="7.7265625" bestFit="1" customWidth="1"/>
    <col min="6928" max="6928" width="9.26953125" bestFit="1" customWidth="1"/>
    <col min="6929" max="6929" width="7.7265625" bestFit="1" customWidth="1"/>
    <col min="6930" max="6930" width="9.26953125" bestFit="1" customWidth="1"/>
    <col min="6931" max="6931" width="7.7265625" bestFit="1" customWidth="1"/>
    <col min="6932" max="6932" width="9.26953125" bestFit="1" customWidth="1"/>
    <col min="6933" max="6933" width="7.7265625" bestFit="1" customWidth="1"/>
    <col min="6934" max="6934" width="9.26953125" bestFit="1" customWidth="1"/>
    <col min="6935" max="6935" width="7.7265625" bestFit="1" customWidth="1"/>
    <col min="6936" max="6936" width="9.26953125" bestFit="1" customWidth="1"/>
    <col min="6937" max="6937" width="7.7265625" bestFit="1" customWidth="1"/>
    <col min="7168" max="7168" width="3.26953125" customWidth="1"/>
    <col min="7169" max="7169" width="10.453125" customWidth="1"/>
    <col min="7170" max="7170" width="10.26953125" bestFit="1" customWidth="1"/>
    <col min="7171" max="7172" width="9.26953125" bestFit="1" customWidth="1"/>
    <col min="7173" max="7174" width="9.26953125" customWidth="1"/>
    <col min="7175" max="7175" width="9.26953125" bestFit="1" customWidth="1"/>
    <col min="7176" max="7181" width="7.7265625" bestFit="1" customWidth="1"/>
    <col min="7182" max="7182" width="9.26953125" bestFit="1" customWidth="1"/>
    <col min="7183" max="7183" width="7.7265625" bestFit="1" customWidth="1"/>
    <col min="7184" max="7184" width="9.26953125" bestFit="1" customWidth="1"/>
    <col min="7185" max="7185" width="7.7265625" bestFit="1" customWidth="1"/>
    <col min="7186" max="7186" width="9.26953125" bestFit="1" customWidth="1"/>
    <col min="7187" max="7187" width="7.7265625" bestFit="1" customWidth="1"/>
    <col min="7188" max="7188" width="9.26953125" bestFit="1" customWidth="1"/>
    <col min="7189" max="7189" width="7.7265625" bestFit="1" customWidth="1"/>
    <col min="7190" max="7190" width="9.26953125" bestFit="1" customWidth="1"/>
    <col min="7191" max="7191" width="7.7265625" bestFit="1" customWidth="1"/>
    <col min="7192" max="7192" width="9.26953125" bestFit="1" customWidth="1"/>
    <col min="7193" max="7193" width="7.7265625" bestFit="1" customWidth="1"/>
    <col min="7424" max="7424" width="3.26953125" customWidth="1"/>
    <col min="7425" max="7425" width="10.453125" customWidth="1"/>
    <col min="7426" max="7426" width="10.26953125" bestFit="1" customWidth="1"/>
    <col min="7427" max="7428" width="9.26953125" bestFit="1" customWidth="1"/>
    <col min="7429" max="7430" width="9.26953125" customWidth="1"/>
    <col min="7431" max="7431" width="9.26953125" bestFit="1" customWidth="1"/>
    <col min="7432" max="7437" width="7.7265625" bestFit="1" customWidth="1"/>
    <col min="7438" max="7438" width="9.26953125" bestFit="1" customWidth="1"/>
    <col min="7439" max="7439" width="7.7265625" bestFit="1" customWidth="1"/>
    <col min="7440" max="7440" width="9.26953125" bestFit="1" customWidth="1"/>
    <col min="7441" max="7441" width="7.7265625" bestFit="1" customWidth="1"/>
    <col min="7442" max="7442" width="9.26953125" bestFit="1" customWidth="1"/>
    <col min="7443" max="7443" width="7.7265625" bestFit="1" customWidth="1"/>
    <col min="7444" max="7444" width="9.26953125" bestFit="1" customWidth="1"/>
    <col min="7445" max="7445" width="7.7265625" bestFit="1" customWidth="1"/>
    <col min="7446" max="7446" width="9.26953125" bestFit="1" customWidth="1"/>
    <col min="7447" max="7447" width="7.7265625" bestFit="1" customWidth="1"/>
    <col min="7448" max="7448" width="9.26953125" bestFit="1" customWidth="1"/>
    <col min="7449" max="7449" width="7.7265625" bestFit="1" customWidth="1"/>
    <col min="7680" max="7680" width="3.26953125" customWidth="1"/>
    <col min="7681" max="7681" width="10.453125" customWidth="1"/>
    <col min="7682" max="7682" width="10.26953125" bestFit="1" customWidth="1"/>
    <col min="7683" max="7684" width="9.26953125" bestFit="1" customWidth="1"/>
    <col min="7685" max="7686" width="9.26953125" customWidth="1"/>
    <col min="7687" max="7687" width="9.26953125" bestFit="1" customWidth="1"/>
    <col min="7688" max="7693" width="7.7265625" bestFit="1" customWidth="1"/>
    <col min="7694" max="7694" width="9.26953125" bestFit="1" customWidth="1"/>
    <col min="7695" max="7695" width="7.7265625" bestFit="1" customWidth="1"/>
    <col min="7696" max="7696" width="9.26953125" bestFit="1" customWidth="1"/>
    <col min="7697" max="7697" width="7.7265625" bestFit="1" customWidth="1"/>
    <col min="7698" max="7698" width="9.26953125" bestFit="1" customWidth="1"/>
    <col min="7699" max="7699" width="7.7265625" bestFit="1" customWidth="1"/>
    <col min="7700" max="7700" width="9.26953125" bestFit="1" customWidth="1"/>
    <col min="7701" max="7701" width="7.7265625" bestFit="1" customWidth="1"/>
    <col min="7702" max="7702" width="9.26953125" bestFit="1" customWidth="1"/>
    <col min="7703" max="7703" width="7.7265625" bestFit="1" customWidth="1"/>
    <col min="7704" max="7704" width="9.26953125" bestFit="1" customWidth="1"/>
    <col min="7705" max="7705" width="7.7265625" bestFit="1" customWidth="1"/>
    <col min="7936" max="7936" width="3.26953125" customWidth="1"/>
    <col min="7937" max="7937" width="10.453125" customWidth="1"/>
    <col min="7938" max="7938" width="10.26953125" bestFit="1" customWidth="1"/>
    <col min="7939" max="7940" width="9.26953125" bestFit="1" customWidth="1"/>
    <col min="7941" max="7942" width="9.26953125" customWidth="1"/>
    <col min="7943" max="7943" width="9.26953125" bestFit="1" customWidth="1"/>
    <col min="7944" max="7949" width="7.7265625" bestFit="1" customWidth="1"/>
    <col min="7950" max="7950" width="9.26953125" bestFit="1" customWidth="1"/>
    <col min="7951" max="7951" width="7.7265625" bestFit="1" customWidth="1"/>
    <col min="7952" max="7952" width="9.26953125" bestFit="1" customWidth="1"/>
    <col min="7953" max="7953" width="7.7265625" bestFit="1" customWidth="1"/>
    <col min="7954" max="7954" width="9.26953125" bestFit="1" customWidth="1"/>
    <col min="7955" max="7955" width="7.7265625" bestFit="1" customWidth="1"/>
    <col min="7956" max="7956" width="9.26953125" bestFit="1" customWidth="1"/>
    <col min="7957" max="7957" width="7.7265625" bestFit="1" customWidth="1"/>
    <col min="7958" max="7958" width="9.26953125" bestFit="1" customWidth="1"/>
    <col min="7959" max="7959" width="7.7265625" bestFit="1" customWidth="1"/>
    <col min="7960" max="7960" width="9.26953125" bestFit="1" customWidth="1"/>
    <col min="7961" max="7961" width="7.7265625" bestFit="1" customWidth="1"/>
    <col min="8192" max="8192" width="3.26953125" customWidth="1"/>
    <col min="8193" max="8193" width="10.453125" customWidth="1"/>
    <col min="8194" max="8194" width="10.26953125" bestFit="1" customWidth="1"/>
    <col min="8195" max="8196" width="9.26953125" bestFit="1" customWidth="1"/>
    <col min="8197" max="8198" width="9.26953125" customWidth="1"/>
    <col min="8199" max="8199" width="9.26953125" bestFit="1" customWidth="1"/>
    <col min="8200" max="8205" width="7.7265625" bestFit="1" customWidth="1"/>
    <col min="8206" max="8206" width="9.26953125" bestFit="1" customWidth="1"/>
    <col min="8207" max="8207" width="7.7265625" bestFit="1" customWidth="1"/>
    <col min="8208" max="8208" width="9.26953125" bestFit="1" customWidth="1"/>
    <col min="8209" max="8209" width="7.7265625" bestFit="1" customWidth="1"/>
    <col min="8210" max="8210" width="9.26953125" bestFit="1" customWidth="1"/>
    <col min="8211" max="8211" width="7.7265625" bestFit="1" customWidth="1"/>
    <col min="8212" max="8212" width="9.26953125" bestFit="1" customWidth="1"/>
    <col min="8213" max="8213" width="7.7265625" bestFit="1" customWidth="1"/>
    <col min="8214" max="8214" width="9.26953125" bestFit="1" customWidth="1"/>
    <col min="8215" max="8215" width="7.7265625" bestFit="1" customWidth="1"/>
    <col min="8216" max="8216" width="9.26953125" bestFit="1" customWidth="1"/>
    <col min="8217" max="8217" width="7.7265625" bestFit="1" customWidth="1"/>
    <col min="8448" max="8448" width="3.26953125" customWidth="1"/>
    <col min="8449" max="8449" width="10.453125" customWidth="1"/>
    <col min="8450" max="8450" width="10.26953125" bestFit="1" customWidth="1"/>
    <col min="8451" max="8452" width="9.26953125" bestFit="1" customWidth="1"/>
    <col min="8453" max="8454" width="9.26953125" customWidth="1"/>
    <col min="8455" max="8455" width="9.26953125" bestFit="1" customWidth="1"/>
    <col min="8456" max="8461" width="7.7265625" bestFit="1" customWidth="1"/>
    <col min="8462" max="8462" width="9.26953125" bestFit="1" customWidth="1"/>
    <col min="8463" max="8463" width="7.7265625" bestFit="1" customWidth="1"/>
    <col min="8464" max="8464" width="9.26953125" bestFit="1" customWidth="1"/>
    <col min="8465" max="8465" width="7.7265625" bestFit="1" customWidth="1"/>
    <col min="8466" max="8466" width="9.26953125" bestFit="1" customWidth="1"/>
    <col min="8467" max="8467" width="7.7265625" bestFit="1" customWidth="1"/>
    <col min="8468" max="8468" width="9.26953125" bestFit="1" customWidth="1"/>
    <col min="8469" max="8469" width="7.7265625" bestFit="1" customWidth="1"/>
    <col min="8470" max="8470" width="9.26953125" bestFit="1" customWidth="1"/>
    <col min="8471" max="8471" width="7.7265625" bestFit="1" customWidth="1"/>
    <col min="8472" max="8472" width="9.26953125" bestFit="1" customWidth="1"/>
    <col min="8473" max="8473" width="7.7265625" bestFit="1" customWidth="1"/>
    <col min="8704" max="8704" width="3.26953125" customWidth="1"/>
    <col min="8705" max="8705" width="10.453125" customWidth="1"/>
    <col min="8706" max="8706" width="10.26953125" bestFit="1" customWidth="1"/>
    <col min="8707" max="8708" width="9.26953125" bestFit="1" customWidth="1"/>
    <col min="8709" max="8710" width="9.26953125" customWidth="1"/>
    <col min="8711" max="8711" width="9.26953125" bestFit="1" customWidth="1"/>
    <col min="8712" max="8717" width="7.7265625" bestFit="1" customWidth="1"/>
    <col min="8718" max="8718" width="9.26953125" bestFit="1" customWidth="1"/>
    <col min="8719" max="8719" width="7.7265625" bestFit="1" customWidth="1"/>
    <col min="8720" max="8720" width="9.26953125" bestFit="1" customWidth="1"/>
    <col min="8721" max="8721" width="7.7265625" bestFit="1" customWidth="1"/>
    <col min="8722" max="8722" width="9.26953125" bestFit="1" customWidth="1"/>
    <col min="8723" max="8723" width="7.7265625" bestFit="1" customWidth="1"/>
    <col min="8724" max="8724" width="9.26953125" bestFit="1" customWidth="1"/>
    <col min="8725" max="8725" width="7.7265625" bestFit="1" customWidth="1"/>
    <col min="8726" max="8726" width="9.26953125" bestFit="1" customWidth="1"/>
    <col min="8727" max="8727" width="7.7265625" bestFit="1" customWidth="1"/>
    <col min="8728" max="8728" width="9.26953125" bestFit="1" customWidth="1"/>
    <col min="8729" max="8729" width="7.7265625" bestFit="1" customWidth="1"/>
    <col min="8960" max="8960" width="3.26953125" customWidth="1"/>
    <col min="8961" max="8961" width="10.453125" customWidth="1"/>
    <col min="8962" max="8962" width="10.26953125" bestFit="1" customWidth="1"/>
    <col min="8963" max="8964" width="9.26953125" bestFit="1" customWidth="1"/>
    <col min="8965" max="8966" width="9.26953125" customWidth="1"/>
    <col min="8967" max="8967" width="9.26953125" bestFit="1" customWidth="1"/>
    <col min="8968" max="8973" width="7.7265625" bestFit="1" customWidth="1"/>
    <col min="8974" max="8974" width="9.26953125" bestFit="1" customWidth="1"/>
    <col min="8975" max="8975" width="7.7265625" bestFit="1" customWidth="1"/>
    <col min="8976" max="8976" width="9.26953125" bestFit="1" customWidth="1"/>
    <col min="8977" max="8977" width="7.7265625" bestFit="1" customWidth="1"/>
    <col min="8978" max="8978" width="9.26953125" bestFit="1" customWidth="1"/>
    <col min="8979" max="8979" width="7.7265625" bestFit="1" customWidth="1"/>
    <col min="8980" max="8980" width="9.26953125" bestFit="1" customWidth="1"/>
    <col min="8981" max="8981" width="7.7265625" bestFit="1" customWidth="1"/>
    <col min="8982" max="8982" width="9.26953125" bestFit="1" customWidth="1"/>
    <col min="8983" max="8983" width="7.7265625" bestFit="1" customWidth="1"/>
    <col min="8984" max="8984" width="9.26953125" bestFit="1" customWidth="1"/>
    <col min="8985" max="8985" width="7.7265625" bestFit="1" customWidth="1"/>
    <col min="9216" max="9216" width="3.26953125" customWidth="1"/>
    <col min="9217" max="9217" width="10.453125" customWidth="1"/>
    <col min="9218" max="9218" width="10.26953125" bestFit="1" customWidth="1"/>
    <col min="9219" max="9220" width="9.26953125" bestFit="1" customWidth="1"/>
    <col min="9221" max="9222" width="9.26953125" customWidth="1"/>
    <col min="9223" max="9223" width="9.26953125" bestFit="1" customWidth="1"/>
    <col min="9224" max="9229" width="7.7265625" bestFit="1" customWidth="1"/>
    <col min="9230" max="9230" width="9.26953125" bestFit="1" customWidth="1"/>
    <col min="9231" max="9231" width="7.7265625" bestFit="1" customWidth="1"/>
    <col min="9232" max="9232" width="9.26953125" bestFit="1" customWidth="1"/>
    <col min="9233" max="9233" width="7.7265625" bestFit="1" customWidth="1"/>
    <col min="9234" max="9234" width="9.26953125" bestFit="1" customWidth="1"/>
    <col min="9235" max="9235" width="7.7265625" bestFit="1" customWidth="1"/>
    <col min="9236" max="9236" width="9.26953125" bestFit="1" customWidth="1"/>
    <col min="9237" max="9237" width="7.7265625" bestFit="1" customWidth="1"/>
    <col min="9238" max="9238" width="9.26953125" bestFit="1" customWidth="1"/>
    <col min="9239" max="9239" width="7.7265625" bestFit="1" customWidth="1"/>
    <col min="9240" max="9240" width="9.26953125" bestFit="1" customWidth="1"/>
    <col min="9241" max="9241" width="7.7265625" bestFit="1" customWidth="1"/>
    <col min="9472" max="9472" width="3.26953125" customWidth="1"/>
    <col min="9473" max="9473" width="10.453125" customWidth="1"/>
    <col min="9474" max="9474" width="10.26953125" bestFit="1" customWidth="1"/>
    <col min="9475" max="9476" width="9.26953125" bestFit="1" customWidth="1"/>
    <col min="9477" max="9478" width="9.26953125" customWidth="1"/>
    <col min="9479" max="9479" width="9.26953125" bestFit="1" customWidth="1"/>
    <col min="9480" max="9485" width="7.7265625" bestFit="1" customWidth="1"/>
    <col min="9486" max="9486" width="9.26953125" bestFit="1" customWidth="1"/>
    <col min="9487" max="9487" width="7.7265625" bestFit="1" customWidth="1"/>
    <col min="9488" max="9488" width="9.26953125" bestFit="1" customWidth="1"/>
    <col min="9489" max="9489" width="7.7265625" bestFit="1" customWidth="1"/>
    <col min="9490" max="9490" width="9.26953125" bestFit="1" customWidth="1"/>
    <col min="9491" max="9491" width="7.7265625" bestFit="1" customWidth="1"/>
    <col min="9492" max="9492" width="9.26953125" bestFit="1" customWidth="1"/>
    <col min="9493" max="9493" width="7.7265625" bestFit="1" customWidth="1"/>
    <col min="9494" max="9494" width="9.26953125" bestFit="1" customWidth="1"/>
    <col min="9495" max="9495" width="7.7265625" bestFit="1" customWidth="1"/>
    <col min="9496" max="9496" width="9.26953125" bestFit="1" customWidth="1"/>
    <col min="9497" max="9497" width="7.7265625" bestFit="1" customWidth="1"/>
    <col min="9728" max="9728" width="3.26953125" customWidth="1"/>
    <col min="9729" max="9729" width="10.453125" customWidth="1"/>
    <col min="9730" max="9730" width="10.26953125" bestFit="1" customWidth="1"/>
    <col min="9731" max="9732" width="9.26953125" bestFit="1" customWidth="1"/>
    <col min="9733" max="9734" width="9.26953125" customWidth="1"/>
    <col min="9735" max="9735" width="9.26953125" bestFit="1" customWidth="1"/>
    <col min="9736" max="9741" width="7.7265625" bestFit="1" customWidth="1"/>
    <col min="9742" max="9742" width="9.26953125" bestFit="1" customWidth="1"/>
    <col min="9743" max="9743" width="7.7265625" bestFit="1" customWidth="1"/>
    <col min="9744" max="9744" width="9.26953125" bestFit="1" customWidth="1"/>
    <col min="9745" max="9745" width="7.7265625" bestFit="1" customWidth="1"/>
    <col min="9746" max="9746" width="9.26953125" bestFit="1" customWidth="1"/>
    <col min="9747" max="9747" width="7.7265625" bestFit="1" customWidth="1"/>
    <col min="9748" max="9748" width="9.26953125" bestFit="1" customWidth="1"/>
    <col min="9749" max="9749" width="7.7265625" bestFit="1" customWidth="1"/>
    <col min="9750" max="9750" width="9.26953125" bestFit="1" customWidth="1"/>
    <col min="9751" max="9751" width="7.7265625" bestFit="1" customWidth="1"/>
    <col min="9752" max="9752" width="9.26953125" bestFit="1" customWidth="1"/>
    <col min="9753" max="9753" width="7.7265625" bestFit="1" customWidth="1"/>
    <col min="9984" max="9984" width="3.26953125" customWidth="1"/>
    <col min="9985" max="9985" width="10.453125" customWidth="1"/>
    <col min="9986" max="9986" width="10.26953125" bestFit="1" customWidth="1"/>
    <col min="9987" max="9988" width="9.26953125" bestFit="1" customWidth="1"/>
    <col min="9989" max="9990" width="9.26953125" customWidth="1"/>
    <col min="9991" max="9991" width="9.26953125" bestFit="1" customWidth="1"/>
    <col min="9992" max="9997" width="7.7265625" bestFit="1" customWidth="1"/>
    <col min="9998" max="9998" width="9.26953125" bestFit="1" customWidth="1"/>
    <col min="9999" max="9999" width="7.7265625" bestFit="1" customWidth="1"/>
    <col min="10000" max="10000" width="9.26953125" bestFit="1" customWidth="1"/>
    <col min="10001" max="10001" width="7.7265625" bestFit="1" customWidth="1"/>
    <col min="10002" max="10002" width="9.26953125" bestFit="1" customWidth="1"/>
    <col min="10003" max="10003" width="7.7265625" bestFit="1" customWidth="1"/>
    <col min="10004" max="10004" width="9.26953125" bestFit="1" customWidth="1"/>
    <col min="10005" max="10005" width="7.7265625" bestFit="1" customWidth="1"/>
    <col min="10006" max="10006" width="9.26953125" bestFit="1" customWidth="1"/>
    <col min="10007" max="10007" width="7.7265625" bestFit="1" customWidth="1"/>
    <col min="10008" max="10008" width="9.26953125" bestFit="1" customWidth="1"/>
    <col min="10009" max="10009" width="7.7265625" bestFit="1" customWidth="1"/>
    <col min="10240" max="10240" width="3.26953125" customWidth="1"/>
    <col min="10241" max="10241" width="10.453125" customWidth="1"/>
    <col min="10242" max="10242" width="10.26953125" bestFit="1" customWidth="1"/>
    <col min="10243" max="10244" width="9.26953125" bestFit="1" customWidth="1"/>
    <col min="10245" max="10246" width="9.26953125" customWidth="1"/>
    <col min="10247" max="10247" width="9.26953125" bestFit="1" customWidth="1"/>
    <col min="10248" max="10253" width="7.7265625" bestFit="1" customWidth="1"/>
    <col min="10254" max="10254" width="9.26953125" bestFit="1" customWidth="1"/>
    <col min="10255" max="10255" width="7.7265625" bestFit="1" customWidth="1"/>
    <col min="10256" max="10256" width="9.26953125" bestFit="1" customWidth="1"/>
    <col min="10257" max="10257" width="7.7265625" bestFit="1" customWidth="1"/>
    <col min="10258" max="10258" width="9.26953125" bestFit="1" customWidth="1"/>
    <col min="10259" max="10259" width="7.7265625" bestFit="1" customWidth="1"/>
    <col min="10260" max="10260" width="9.26953125" bestFit="1" customWidth="1"/>
    <col min="10261" max="10261" width="7.7265625" bestFit="1" customWidth="1"/>
    <col min="10262" max="10262" width="9.26953125" bestFit="1" customWidth="1"/>
    <col min="10263" max="10263" width="7.7265625" bestFit="1" customWidth="1"/>
    <col min="10264" max="10264" width="9.26953125" bestFit="1" customWidth="1"/>
    <col min="10265" max="10265" width="7.7265625" bestFit="1" customWidth="1"/>
    <col min="10496" max="10496" width="3.26953125" customWidth="1"/>
    <col min="10497" max="10497" width="10.453125" customWidth="1"/>
    <col min="10498" max="10498" width="10.26953125" bestFit="1" customWidth="1"/>
    <col min="10499" max="10500" width="9.26953125" bestFit="1" customWidth="1"/>
    <col min="10501" max="10502" width="9.26953125" customWidth="1"/>
    <col min="10503" max="10503" width="9.26953125" bestFit="1" customWidth="1"/>
    <col min="10504" max="10509" width="7.7265625" bestFit="1" customWidth="1"/>
    <col min="10510" max="10510" width="9.26953125" bestFit="1" customWidth="1"/>
    <col min="10511" max="10511" width="7.7265625" bestFit="1" customWidth="1"/>
    <col min="10512" max="10512" width="9.26953125" bestFit="1" customWidth="1"/>
    <col min="10513" max="10513" width="7.7265625" bestFit="1" customWidth="1"/>
    <col min="10514" max="10514" width="9.26953125" bestFit="1" customWidth="1"/>
    <col min="10515" max="10515" width="7.7265625" bestFit="1" customWidth="1"/>
    <col min="10516" max="10516" width="9.26953125" bestFit="1" customWidth="1"/>
    <col min="10517" max="10517" width="7.7265625" bestFit="1" customWidth="1"/>
    <col min="10518" max="10518" width="9.26953125" bestFit="1" customWidth="1"/>
    <col min="10519" max="10519" width="7.7265625" bestFit="1" customWidth="1"/>
    <col min="10520" max="10520" width="9.26953125" bestFit="1" customWidth="1"/>
    <col min="10521" max="10521" width="7.7265625" bestFit="1" customWidth="1"/>
    <col min="10752" max="10752" width="3.26953125" customWidth="1"/>
    <col min="10753" max="10753" width="10.453125" customWidth="1"/>
    <col min="10754" max="10754" width="10.26953125" bestFit="1" customWidth="1"/>
    <col min="10755" max="10756" width="9.26953125" bestFit="1" customWidth="1"/>
    <col min="10757" max="10758" width="9.26953125" customWidth="1"/>
    <col min="10759" max="10759" width="9.26953125" bestFit="1" customWidth="1"/>
    <col min="10760" max="10765" width="7.7265625" bestFit="1" customWidth="1"/>
    <col min="10766" max="10766" width="9.26953125" bestFit="1" customWidth="1"/>
    <col min="10767" max="10767" width="7.7265625" bestFit="1" customWidth="1"/>
    <col min="10768" max="10768" width="9.26953125" bestFit="1" customWidth="1"/>
    <col min="10769" max="10769" width="7.7265625" bestFit="1" customWidth="1"/>
    <col min="10770" max="10770" width="9.26953125" bestFit="1" customWidth="1"/>
    <col min="10771" max="10771" width="7.7265625" bestFit="1" customWidth="1"/>
    <col min="10772" max="10772" width="9.26953125" bestFit="1" customWidth="1"/>
    <col min="10773" max="10773" width="7.7265625" bestFit="1" customWidth="1"/>
    <col min="10774" max="10774" width="9.26953125" bestFit="1" customWidth="1"/>
    <col min="10775" max="10775" width="7.7265625" bestFit="1" customWidth="1"/>
    <col min="10776" max="10776" width="9.26953125" bestFit="1" customWidth="1"/>
    <col min="10777" max="10777" width="7.7265625" bestFit="1" customWidth="1"/>
    <col min="11008" max="11008" width="3.26953125" customWidth="1"/>
    <col min="11009" max="11009" width="10.453125" customWidth="1"/>
    <col min="11010" max="11010" width="10.26953125" bestFit="1" customWidth="1"/>
    <col min="11011" max="11012" width="9.26953125" bestFit="1" customWidth="1"/>
    <col min="11013" max="11014" width="9.26953125" customWidth="1"/>
    <col min="11015" max="11015" width="9.26953125" bestFit="1" customWidth="1"/>
    <col min="11016" max="11021" width="7.7265625" bestFit="1" customWidth="1"/>
    <col min="11022" max="11022" width="9.26953125" bestFit="1" customWidth="1"/>
    <col min="11023" max="11023" width="7.7265625" bestFit="1" customWidth="1"/>
    <col min="11024" max="11024" width="9.26953125" bestFit="1" customWidth="1"/>
    <col min="11025" max="11025" width="7.7265625" bestFit="1" customWidth="1"/>
    <col min="11026" max="11026" width="9.26953125" bestFit="1" customWidth="1"/>
    <col min="11027" max="11027" width="7.7265625" bestFit="1" customWidth="1"/>
    <col min="11028" max="11028" width="9.26953125" bestFit="1" customWidth="1"/>
    <col min="11029" max="11029" width="7.7265625" bestFit="1" customWidth="1"/>
    <col min="11030" max="11030" width="9.26953125" bestFit="1" customWidth="1"/>
    <col min="11031" max="11031" width="7.7265625" bestFit="1" customWidth="1"/>
    <col min="11032" max="11032" width="9.26953125" bestFit="1" customWidth="1"/>
    <col min="11033" max="11033" width="7.7265625" bestFit="1" customWidth="1"/>
    <col min="11264" max="11264" width="3.26953125" customWidth="1"/>
    <col min="11265" max="11265" width="10.453125" customWidth="1"/>
    <col min="11266" max="11266" width="10.26953125" bestFit="1" customWidth="1"/>
    <col min="11267" max="11268" width="9.26953125" bestFit="1" customWidth="1"/>
    <col min="11269" max="11270" width="9.26953125" customWidth="1"/>
    <col min="11271" max="11271" width="9.26953125" bestFit="1" customWidth="1"/>
    <col min="11272" max="11277" width="7.7265625" bestFit="1" customWidth="1"/>
    <col min="11278" max="11278" width="9.26953125" bestFit="1" customWidth="1"/>
    <col min="11279" max="11279" width="7.7265625" bestFit="1" customWidth="1"/>
    <col min="11280" max="11280" width="9.26953125" bestFit="1" customWidth="1"/>
    <col min="11281" max="11281" width="7.7265625" bestFit="1" customWidth="1"/>
    <col min="11282" max="11282" width="9.26953125" bestFit="1" customWidth="1"/>
    <col min="11283" max="11283" width="7.7265625" bestFit="1" customWidth="1"/>
    <col min="11284" max="11284" width="9.26953125" bestFit="1" customWidth="1"/>
    <col min="11285" max="11285" width="7.7265625" bestFit="1" customWidth="1"/>
    <col min="11286" max="11286" width="9.26953125" bestFit="1" customWidth="1"/>
    <col min="11287" max="11287" width="7.7265625" bestFit="1" customWidth="1"/>
    <col min="11288" max="11288" width="9.26953125" bestFit="1" customWidth="1"/>
    <col min="11289" max="11289" width="7.7265625" bestFit="1" customWidth="1"/>
    <col min="11520" max="11520" width="3.26953125" customWidth="1"/>
    <col min="11521" max="11521" width="10.453125" customWidth="1"/>
    <col min="11522" max="11522" width="10.26953125" bestFit="1" customWidth="1"/>
    <col min="11523" max="11524" width="9.26953125" bestFit="1" customWidth="1"/>
    <col min="11525" max="11526" width="9.26953125" customWidth="1"/>
    <col min="11527" max="11527" width="9.26953125" bestFit="1" customWidth="1"/>
    <col min="11528" max="11533" width="7.7265625" bestFit="1" customWidth="1"/>
    <col min="11534" max="11534" width="9.26953125" bestFit="1" customWidth="1"/>
    <col min="11535" max="11535" width="7.7265625" bestFit="1" customWidth="1"/>
    <col min="11536" max="11536" width="9.26953125" bestFit="1" customWidth="1"/>
    <col min="11537" max="11537" width="7.7265625" bestFit="1" customWidth="1"/>
    <col min="11538" max="11538" width="9.26953125" bestFit="1" customWidth="1"/>
    <col min="11539" max="11539" width="7.7265625" bestFit="1" customWidth="1"/>
    <col min="11540" max="11540" width="9.26953125" bestFit="1" customWidth="1"/>
    <col min="11541" max="11541" width="7.7265625" bestFit="1" customWidth="1"/>
    <col min="11542" max="11542" width="9.26953125" bestFit="1" customWidth="1"/>
    <col min="11543" max="11543" width="7.7265625" bestFit="1" customWidth="1"/>
    <col min="11544" max="11544" width="9.26953125" bestFit="1" customWidth="1"/>
    <col min="11545" max="11545" width="7.7265625" bestFit="1" customWidth="1"/>
    <col min="11776" max="11776" width="3.26953125" customWidth="1"/>
    <col min="11777" max="11777" width="10.453125" customWidth="1"/>
    <col min="11778" max="11778" width="10.26953125" bestFit="1" customWidth="1"/>
    <col min="11779" max="11780" width="9.26953125" bestFit="1" customWidth="1"/>
    <col min="11781" max="11782" width="9.26953125" customWidth="1"/>
    <col min="11783" max="11783" width="9.26953125" bestFit="1" customWidth="1"/>
    <col min="11784" max="11789" width="7.7265625" bestFit="1" customWidth="1"/>
    <col min="11790" max="11790" width="9.26953125" bestFit="1" customWidth="1"/>
    <col min="11791" max="11791" width="7.7265625" bestFit="1" customWidth="1"/>
    <col min="11792" max="11792" width="9.26953125" bestFit="1" customWidth="1"/>
    <col min="11793" max="11793" width="7.7265625" bestFit="1" customWidth="1"/>
    <col min="11794" max="11794" width="9.26953125" bestFit="1" customWidth="1"/>
    <col min="11795" max="11795" width="7.7265625" bestFit="1" customWidth="1"/>
    <col min="11796" max="11796" width="9.26953125" bestFit="1" customWidth="1"/>
    <col min="11797" max="11797" width="7.7265625" bestFit="1" customWidth="1"/>
    <col min="11798" max="11798" width="9.26953125" bestFit="1" customWidth="1"/>
    <col min="11799" max="11799" width="7.7265625" bestFit="1" customWidth="1"/>
    <col min="11800" max="11800" width="9.26953125" bestFit="1" customWidth="1"/>
    <col min="11801" max="11801" width="7.7265625" bestFit="1" customWidth="1"/>
    <col min="12032" max="12032" width="3.26953125" customWidth="1"/>
    <col min="12033" max="12033" width="10.453125" customWidth="1"/>
    <col min="12034" max="12034" width="10.26953125" bestFit="1" customWidth="1"/>
    <col min="12035" max="12036" width="9.26953125" bestFit="1" customWidth="1"/>
    <col min="12037" max="12038" width="9.26953125" customWidth="1"/>
    <col min="12039" max="12039" width="9.26953125" bestFit="1" customWidth="1"/>
    <col min="12040" max="12045" width="7.7265625" bestFit="1" customWidth="1"/>
    <col min="12046" max="12046" width="9.26953125" bestFit="1" customWidth="1"/>
    <col min="12047" max="12047" width="7.7265625" bestFit="1" customWidth="1"/>
    <col min="12048" max="12048" width="9.26953125" bestFit="1" customWidth="1"/>
    <col min="12049" max="12049" width="7.7265625" bestFit="1" customWidth="1"/>
    <col min="12050" max="12050" width="9.26953125" bestFit="1" customWidth="1"/>
    <col min="12051" max="12051" width="7.7265625" bestFit="1" customWidth="1"/>
    <col min="12052" max="12052" width="9.26953125" bestFit="1" customWidth="1"/>
    <col min="12053" max="12053" width="7.7265625" bestFit="1" customWidth="1"/>
    <col min="12054" max="12054" width="9.26953125" bestFit="1" customWidth="1"/>
    <col min="12055" max="12055" width="7.7265625" bestFit="1" customWidth="1"/>
    <col min="12056" max="12056" width="9.26953125" bestFit="1" customWidth="1"/>
    <col min="12057" max="12057" width="7.7265625" bestFit="1" customWidth="1"/>
    <col min="12288" max="12288" width="3.26953125" customWidth="1"/>
    <col min="12289" max="12289" width="10.453125" customWidth="1"/>
    <col min="12290" max="12290" width="10.26953125" bestFit="1" customWidth="1"/>
    <col min="12291" max="12292" width="9.26953125" bestFit="1" customWidth="1"/>
    <col min="12293" max="12294" width="9.26953125" customWidth="1"/>
    <col min="12295" max="12295" width="9.26953125" bestFit="1" customWidth="1"/>
    <col min="12296" max="12301" width="7.7265625" bestFit="1" customWidth="1"/>
    <col min="12302" max="12302" width="9.26953125" bestFit="1" customWidth="1"/>
    <col min="12303" max="12303" width="7.7265625" bestFit="1" customWidth="1"/>
    <col min="12304" max="12304" width="9.26953125" bestFit="1" customWidth="1"/>
    <col min="12305" max="12305" width="7.7265625" bestFit="1" customWidth="1"/>
    <col min="12306" max="12306" width="9.26953125" bestFit="1" customWidth="1"/>
    <col min="12307" max="12307" width="7.7265625" bestFit="1" customWidth="1"/>
    <col min="12308" max="12308" width="9.26953125" bestFit="1" customWidth="1"/>
    <col min="12309" max="12309" width="7.7265625" bestFit="1" customWidth="1"/>
    <col min="12310" max="12310" width="9.26953125" bestFit="1" customWidth="1"/>
    <col min="12311" max="12311" width="7.7265625" bestFit="1" customWidth="1"/>
    <col min="12312" max="12312" width="9.26953125" bestFit="1" customWidth="1"/>
    <col min="12313" max="12313" width="7.7265625" bestFit="1" customWidth="1"/>
    <col min="12544" max="12544" width="3.26953125" customWidth="1"/>
    <col min="12545" max="12545" width="10.453125" customWidth="1"/>
    <col min="12546" max="12546" width="10.26953125" bestFit="1" customWidth="1"/>
    <col min="12547" max="12548" width="9.26953125" bestFit="1" customWidth="1"/>
    <col min="12549" max="12550" width="9.26953125" customWidth="1"/>
    <col min="12551" max="12551" width="9.26953125" bestFit="1" customWidth="1"/>
    <col min="12552" max="12557" width="7.7265625" bestFit="1" customWidth="1"/>
    <col min="12558" max="12558" width="9.26953125" bestFit="1" customWidth="1"/>
    <col min="12559" max="12559" width="7.7265625" bestFit="1" customWidth="1"/>
    <col min="12560" max="12560" width="9.26953125" bestFit="1" customWidth="1"/>
    <col min="12561" max="12561" width="7.7265625" bestFit="1" customWidth="1"/>
    <col min="12562" max="12562" width="9.26953125" bestFit="1" customWidth="1"/>
    <col min="12563" max="12563" width="7.7265625" bestFit="1" customWidth="1"/>
    <col min="12564" max="12564" width="9.26953125" bestFit="1" customWidth="1"/>
    <col min="12565" max="12565" width="7.7265625" bestFit="1" customWidth="1"/>
    <col min="12566" max="12566" width="9.26953125" bestFit="1" customWidth="1"/>
    <col min="12567" max="12567" width="7.7265625" bestFit="1" customWidth="1"/>
    <col min="12568" max="12568" width="9.26953125" bestFit="1" customWidth="1"/>
    <col min="12569" max="12569" width="7.7265625" bestFit="1" customWidth="1"/>
    <col min="12800" max="12800" width="3.26953125" customWidth="1"/>
    <col min="12801" max="12801" width="10.453125" customWidth="1"/>
    <col min="12802" max="12802" width="10.26953125" bestFit="1" customWidth="1"/>
    <col min="12803" max="12804" width="9.26953125" bestFit="1" customWidth="1"/>
    <col min="12805" max="12806" width="9.26953125" customWidth="1"/>
    <col min="12807" max="12807" width="9.26953125" bestFit="1" customWidth="1"/>
    <col min="12808" max="12813" width="7.7265625" bestFit="1" customWidth="1"/>
    <col min="12814" max="12814" width="9.26953125" bestFit="1" customWidth="1"/>
    <col min="12815" max="12815" width="7.7265625" bestFit="1" customWidth="1"/>
    <col min="12816" max="12816" width="9.26953125" bestFit="1" customWidth="1"/>
    <col min="12817" max="12817" width="7.7265625" bestFit="1" customWidth="1"/>
    <col min="12818" max="12818" width="9.26953125" bestFit="1" customWidth="1"/>
    <col min="12819" max="12819" width="7.7265625" bestFit="1" customWidth="1"/>
    <col min="12820" max="12820" width="9.26953125" bestFit="1" customWidth="1"/>
    <col min="12821" max="12821" width="7.7265625" bestFit="1" customWidth="1"/>
    <col min="12822" max="12822" width="9.26953125" bestFit="1" customWidth="1"/>
    <col min="12823" max="12823" width="7.7265625" bestFit="1" customWidth="1"/>
    <col min="12824" max="12824" width="9.26953125" bestFit="1" customWidth="1"/>
    <col min="12825" max="12825" width="7.7265625" bestFit="1" customWidth="1"/>
    <col min="13056" max="13056" width="3.26953125" customWidth="1"/>
    <col min="13057" max="13057" width="10.453125" customWidth="1"/>
    <col min="13058" max="13058" width="10.26953125" bestFit="1" customWidth="1"/>
    <col min="13059" max="13060" width="9.26953125" bestFit="1" customWidth="1"/>
    <col min="13061" max="13062" width="9.26953125" customWidth="1"/>
    <col min="13063" max="13063" width="9.26953125" bestFit="1" customWidth="1"/>
    <col min="13064" max="13069" width="7.7265625" bestFit="1" customWidth="1"/>
    <col min="13070" max="13070" width="9.26953125" bestFit="1" customWidth="1"/>
    <col min="13071" max="13071" width="7.7265625" bestFit="1" customWidth="1"/>
    <col min="13072" max="13072" width="9.26953125" bestFit="1" customWidth="1"/>
    <col min="13073" max="13073" width="7.7265625" bestFit="1" customWidth="1"/>
    <col min="13074" max="13074" width="9.26953125" bestFit="1" customWidth="1"/>
    <col min="13075" max="13075" width="7.7265625" bestFit="1" customWidth="1"/>
    <col min="13076" max="13076" width="9.26953125" bestFit="1" customWidth="1"/>
    <col min="13077" max="13077" width="7.7265625" bestFit="1" customWidth="1"/>
    <col min="13078" max="13078" width="9.26953125" bestFit="1" customWidth="1"/>
    <col min="13079" max="13079" width="7.7265625" bestFit="1" customWidth="1"/>
    <col min="13080" max="13080" width="9.26953125" bestFit="1" customWidth="1"/>
    <col min="13081" max="13081" width="7.7265625" bestFit="1" customWidth="1"/>
    <col min="13312" max="13312" width="3.26953125" customWidth="1"/>
    <col min="13313" max="13313" width="10.453125" customWidth="1"/>
    <col min="13314" max="13314" width="10.26953125" bestFit="1" customWidth="1"/>
    <col min="13315" max="13316" width="9.26953125" bestFit="1" customWidth="1"/>
    <col min="13317" max="13318" width="9.26953125" customWidth="1"/>
    <col min="13319" max="13319" width="9.26953125" bestFit="1" customWidth="1"/>
    <col min="13320" max="13325" width="7.7265625" bestFit="1" customWidth="1"/>
    <col min="13326" max="13326" width="9.26953125" bestFit="1" customWidth="1"/>
    <col min="13327" max="13327" width="7.7265625" bestFit="1" customWidth="1"/>
    <col min="13328" max="13328" width="9.26953125" bestFit="1" customWidth="1"/>
    <col min="13329" max="13329" width="7.7265625" bestFit="1" customWidth="1"/>
    <col min="13330" max="13330" width="9.26953125" bestFit="1" customWidth="1"/>
    <col min="13331" max="13331" width="7.7265625" bestFit="1" customWidth="1"/>
    <col min="13332" max="13332" width="9.26953125" bestFit="1" customWidth="1"/>
    <col min="13333" max="13333" width="7.7265625" bestFit="1" customWidth="1"/>
    <col min="13334" max="13334" width="9.26953125" bestFit="1" customWidth="1"/>
    <col min="13335" max="13335" width="7.7265625" bestFit="1" customWidth="1"/>
    <col min="13336" max="13336" width="9.26953125" bestFit="1" customWidth="1"/>
    <col min="13337" max="13337" width="7.7265625" bestFit="1" customWidth="1"/>
    <col min="13568" max="13568" width="3.26953125" customWidth="1"/>
    <col min="13569" max="13569" width="10.453125" customWidth="1"/>
    <col min="13570" max="13570" width="10.26953125" bestFit="1" customWidth="1"/>
    <col min="13571" max="13572" width="9.26953125" bestFit="1" customWidth="1"/>
    <col min="13573" max="13574" width="9.26953125" customWidth="1"/>
    <col min="13575" max="13575" width="9.26953125" bestFit="1" customWidth="1"/>
    <col min="13576" max="13581" width="7.7265625" bestFit="1" customWidth="1"/>
    <col min="13582" max="13582" width="9.26953125" bestFit="1" customWidth="1"/>
    <col min="13583" max="13583" width="7.7265625" bestFit="1" customWidth="1"/>
    <col min="13584" max="13584" width="9.26953125" bestFit="1" customWidth="1"/>
    <col min="13585" max="13585" width="7.7265625" bestFit="1" customWidth="1"/>
    <col min="13586" max="13586" width="9.26953125" bestFit="1" customWidth="1"/>
    <col min="13587" max="13587" width="7.7265625" bestFit="1" customWidth="1"/>
    <col min="13588" max="13588" width="9.26953125" bestFit="1" customWidth="1"/>
    <col min="13589" max="13589" width="7.7265625" bestFit="1" customWidth="1"/>
    <col min="13590" max="13590" width="9.26953125" bestFit="1" customWidth="1"/>
    <col min="13591" max="13591" width="7.7265625" bestFit="1" customWidth="1"/>
    <col min="13592" max="13592" width="9.26953125" bestFit="1" customWidth="1"/>
    <col min="13593" max="13593" width="7.7265625" bestFit="1" customWidth="1"/>
    <col min="13824" max="13824" width="3.26953125" customWidth="1"/>
    <col min="13825" max="13825" width="10.453125" customWidth="1"/>
    <col min="13826" max="13826" width="10.26953125" bestFit="1" customWidth="1"/>
    <col min="13827" max="13828" width="9.26953125" bestFit="1" customWidth="1"/>
    <col min="13829" max="13830" width="9.26953125" customWidth="1"/>
    <col min="13831" max="13831" width="9.26953125" bestFit="1" customWidth="1"/>
    <col min="13832" max="13837" width="7.7265625" bestFit="1" customWidth="1"/>
    <col min="13838" max="13838" width="9.26953125" bestFit="1" customWidth="1"/>
    <col min="13839" max="13839" width="7.7265625" bestFit="1" customWidth="1"/>
    <col min="13840" max="13840" width="9.26953125" bestFit="1" customWidth="1"/>
    <col min="13841" max="13841" width="7.7265625" bestFit="1" customWidth="1"/>
    <col min="13842" max="13842" width="9.26953125" bestFit="1" customWidth="1"/>
    <col min="13843" max="13843" width="7.7265625" bestFit="1" customWidth="1"/>
    <col min="13844" max="13844" width="9.26953125" bestFit="1" customWidth="1"/>
    <col min="13845" max="13845" width="7.7265625" bestFit="1" customWidth="1"/>
    <col min="13846" max="13846" width="9.26953125" bestFit="1" customWidth="1"/>
    <col min="13847" max="13847" width="7.7265625" bestFit="1" customWidth="1"/>
    <col min="13848" max="13848" width="9.26953125" bestFit="1" customWidth="1"/>
    <col min="13849" max="13849" width="7.7265625" bestFit="1" customWidth="1"/>
    <col min="14080" max="14080" width="3.26953125" customWidth="1"/>
    <col min="14081" max="14081" width="10.453125" customWidth="1"/>
    <col min="14082" max="14082" width="10.26953125" bestFit="1" customWidth="1"/>
    <col min="14083" max="14084" width="9.26953125" bestFit="1" customWidth="1"/>
    <col min="14085" max="14086" width="9.26953125" customWidth="1"/>
    <col min="14087" max="14087" width="9.26953125" bestFit="1" customWidth="1"/>
    <col min="14088" max="14093" width="7.7265625" bestFit="1" customWidth="1"/>
    <col min="14094" max="14094" width="9.26953125" bestFit="1" customWidth="1"/>
    <col min="14095" max="14095" width="7.7265625" bestFit="1" customWidth="1"/>
    <col min="14096" max="14096" width="9.26953125" bestFit="1" customWidth="1"/>
    <col min="14097" max="14097" width="7.7265625" bestFit="1" customWidth="1"/>
    <col min="14098" max="14098" width="9.26953125" bestFit="1" customWidth="1"/>
    <col min="14099" max="14099" width="7.7265625" bestFit="1" customWidth="1"/>
    <col min="14100" max="14100" width="9.26953125" bestFit="1" customWidth="1"/>
    <col min="14101" max="14101" width="7.7265625" bestFit="1" customWidth="1"/>
    <col min="14102" max="14102" width="9.26953125" bestFit="1" customWidth="1"/>
    <col min="14103" max="14103" width="7.7265625" bestFit="1" customWidth="1"/>
    <col min="14104" max="14104" width="9.26953125" bestFit="1" customWidth="1"/>
    <col min="14105" max="14105" width="7.7265625" bestFit="1" customWidth="1"/>
    <col min="14336" max="14336" width="3.26953125" customWidth="1"/>
    <col min="14337" max="14337" width="10.453125" customWidth="1"/>
    <col min="14338" max="14338" width="10.26953125" bestFit="1" customWidth="1"/>
    <col min="14339" max="14340" width="9.26953125" bestFit="1" customWidth="1"/>
    <col min="14341" max="14342" width="9.26953125" customWidth="1"/>
    <col min="14343" max="14343" width="9.26953125" bestFit="1" customWidth="1"/>
    <col min="14344" max="14349" width="7.7265625" bestFit="1" customWidth="1"/>
    <col min="14350" max="14350" width="9.26953125" bestFit="1" customWidth="1"/>
    <col min="14351" max="14351" width="7.7265625" bestFit="1" customWidth="1"/>
    <col min="14352" max="14352" width="9.26953125" bestFit="1" customWidth="1"/>
    <col min="14353" max="14353" width="7.7265625" bestFit="1" customWidth="1"/>
    <col min="14354" max="14354" width="9.26953125" bestFit="1" customWidth="1"/>
    <col min="14355" max="14355" width="7.7265625" bestFit="1" customWidth="1"/>
    <col min="14356" max="14356" width="9.26953125" bestFit="1" customWidth="1"/>
    <col min="14357" max="14357" width="7.7265625" bestFit="1" customWidth="1"/>
    <col min="14358" max="14358" width="9.26953125" bestFit="1" customWidth="1"/>
    <col min="14359" max="14359" width="7.7265625" bestFit="1" customWidth="1"/>
    <col min="14360" max="14360" width="9.26953125" bestFit="1" customWidth="1"/>
    <col min="14361" max="14361" width="7.7265625" bestFit="1" customWidth="1"/>
    <col min="14592" max="14592" width="3.26953125" customWidth="1"/>
    <col min="14593" max="14593" width="10.453125" customWidth="1"/>
    <col min="14594" max="14594" width="10.26953125" bestFit="1" customWidth="1"/>
    <col min="14595" max="14596" width="9.26953125" bestFit="1" customWidth="1"/>
    <col min="14597" max="14598" width="9.26953125" customWidth="1"/>
    <col min="14599" max="14599" width="9.26953125" bestFit="1" customWidth="1"/>
    <col min="14600" max="14605" width="7.7265625" bestFit="1" customWidth="1"/>
    <col min="14606" max="14606" width="9.26953125" bestFit="1" customWidth="1"/>
    <col min="14607" max="14607" width="7.7265625" bestFit="1" customWidth="1"/>
    <col min="14608" max="14608" width="9.26953125" bestFit="1" customWidth="1"/>
    <col min="14609" max="14609" width="7.7265625" bestFit="1" customWidth="1"/>
    <col min="14610" max="14610" width="9.26953125" bestFit="1" customWidth="1"/>
    <col min="14611" max="14611" width="7.7265625" bestFit="1" customWidth="1"/>
    <col min="14612" max="14612" width="9.26953125" bestFit="1" customWidth="1"/>
    <col min="14613" max="14613" width="7.7265625" bestFit="1" customWidth="1"/>
    <col min="14614" max="14614" width="9.26953125" bestFit="1" customWidth="1"/>
    <col min="14615" max="14615" width="7.7265625" bestFit="1" customWidth="1"/>
    <col min="14616" max="14616" width="9.26953125" bestFit="1" customWidth="1"/>
    <col min="14617" max="14617" width="7.7265625" bestFit="1" customWidth="1"/>
    <col min="14848" max="14848" width="3.26953125" customWidth="1"/>
    <col min="14849" max="14849" width="10.453125" customWidth="1"/>
    <col min="14850" max="14850" width="10.26953125" bestFit="1" customWidth="1"/>
    <col min="14851" max="14852" width="9.26953125" bestFit="1" customWidth="1"/>
    <col min="14853" max="14854" width="9.26953125" customWidth="1"/>
    <col min="14855" max="14855" width="9.26953125" bestFit="1" customWidth="1"/>
    <col min="14856" max="14861" width="7.7265625" bestFit="1" customWidth="1"/>
    <col min="14862" max="14862" width="9.26953125" bestFit="1" customWidth="1"/>
    <col min="14863" max="14863" width="7.7265625" bestFit="1" customWidth="1"/>
    <col min="14864" max="14864" width="9.26953125" bestFit="1" customWidth="1"/>
    <col min="14865" max="14865" width="7.7265625" bestFit="1" customWidth="1"/>
    <col min="14866" max="14866" width="9.26953125" bestFit="1" customWidth="1"/>
    <col min="14867" max="14867" width="7.7265625" bestFit="1" customWidth="1"/>
    <col min="14868" max="14868" width="9.26953125" bestFit="1" customWidth="1"/>
    <col min="14869" max="14869" width="7.7265625" bestFit="1" customWidth="1"/>
    <col min="14870" max="14870" width="9.26953125" bestFit="1" customWidth="1"/>
    <col min="14871" max="14871" width="7.7265625" bestFit="1" customWidth="1"/>
    <col min="14872" max="14872" width="9.26953125" bestFit="1" customWidth="1"/>
    <col min="14873" max="14873" width="7.7265625" bestFit="1" customWidth="1"/>
    <col min="15104" max="15104" width="3.26953125" customWidth="1"/>
    <col min="15105" max="15105" width="10.453125" customWidth="1"/>
    <col min="15106" max="15106" width="10.26953125" bestFit="1" customWidth="1"/>
    <col min="15107" max="15108" width="9.26953125" bestFit="1" customWidth="1"/>
    <col min="15109" max="15110" width="9.26953125" customWidth="1"/>
    <col min="15111" max="15111" width="9.26953125" bestFit="1" customWidth="1"/>
    <col min="15112" max="15117" width="7.7265625" bestFit="1" customWidth="1"/>
    <col min="15118" max="15118" width="9.26953125" bestFit="1" customWidth="1"/>
    <col min="15119" max="15119" width="7.7265625" bestFit="1" customWidth="1"/>
    <col min="15120" max="15120" width="9.26953125" bestFit="1" customWidth="1"/>
    <col min="15121" max="15121" width="7.7265625" bestFit="1" customWidth="1"/>
    <col min="15122" max="15122" width="9.26953125" bestFit="1" customWidth="1"/>
    <col min="15123" max="15123" width="7.7265625" bestFit="1" customWidth="1"/>
    <col min="15124" max="15124" width="9.26953125" bestFit="1" customWidth="1"/>
    <col min="15125" max="15125" width="7.7265625" bestFit="1" customWidth="1"/>
    <col min="15126" max="15126" width="9.26953125" bestFit="1" customWidth="1"/>
    <col min="15127" max="15127" width="7.7265625" bestFit="1" customWidth="1"/>
    <col min="15128" max="15128" width="9.26953125" bestFit="1" customWidth="1"/>
    <col min="15129" max="15129" width="7.7265625" bestFit="1" customWidth="1"/>
    <col min="15360" max="15360" width="3.26953125" customWidth="1"/>
    <col min="15361" max="15361" width="10.453125" customWidth="1"/>
    <col min="15362" max="15362" width="10.26953125" bestFit="1" customWidth="1"/>
    <col min="15363" max="15364" width="9.26953125" bestFit="1" customWidth="1"/>
    <col min="15365" max="15366" width="9.26953125" customWidth="1"/>
    <col min="15367" max="15367" width="9.26953125" bestFit="1" customWidth="1"/>
    <col min="15368" max="15373" width="7.7265625" bestFit="1" customWidth="1"/>
    <col min="15374" max="15374" width="9.26953125" bestFit="1" customWidth="1"/>
    <col min="15375" max="15375" width="7.7265625" bestFit="1" customWidth="1"/>
    <col min="15376" max="15376" width="9.26953125" bestFit="1" customWidth="1"/>
    <col min="15377" max="15377" width="7.7265625" bestFit="1" customWidth="1"/>
    <col min="15378" max="15378" width="9.26953125" bestFit="1" customWidth="1"/>
    <col min="15379" max="15379" width="7.7265625" bestFit="1" customWidth="1"/>
    <col min="15380" max="15380" width="9.26953125" bestFit="1" customWidth="1"/>
    <col min="15381" max="15381" width="7.7265625" bestFit="1" customWidth="1"/>
    <col min="15382" max="15382" width="9.26953125" bestFit="1" customWidth="1"/>
    <col min="15383" max="15383" width="7.7265625" bestFit="1" customWidth="1"/>
    <col min="15384" max="15384" width="9.26953125" bestFit="1" customWidth="1"/>
    <col min="15385" max="15385" width="7.7265625" bestFit="1" customWidth="1"/>
    <col min="15616" max="15616" width="3.26953125" customWidth="1"/>
    <col min="15617" max="15617" width="10.453125" customWidth="1"/>
    <col min="15618" max="15618" width="10.26953125" bestFit="1" customWidth="1"/>
    <col min="15619" max="15620" width="9.26953125" bestFit="1" customWidth="1"/>
    <col min="15621" max="15622" width="9.26953125" customWidth="1"/>
    <col min="15623" max="15623" width="9.26953125" bestFit="1" customWidth="1"/>
    <col min="15624" max="15629" width="7.7265625" bestFit="1" customWidth="1"/>
    <col min="15630" max="15630" width="9.26953125" bestFit="1" customWidth="1"/>
    <col min="15631" max="15631" width="7.7265625" bestFit="1" customWidth="1"/>
    <col min="15632" max="15632" width="9.26953125" bestFit="1" customWidth="1"/>
    <col min="15633" max="15633" width="7.7265625" bestFit="1" customWidth="1"/>
    <col min="15634" max="15634" width="9.26953125" bestFit="1" customWidth="1"/>
    <col min="15635" max="15635" width="7.7265625" bestFit="1" customWidth="1"/>
    <col min="15636" max="15636" width="9.26953125" bestFit="1" customWidth="1"/>
    <col min="15637" max="15637" width="7.7265625" bestFit="1" customWidth="1"/>
    <col min="15638" max="15638" width="9.26953125" bestFit="1" customWidth="1"/>
    <col min="15639" max="15639" width="7.7265625" bestFit="1" customWidth="1"/>
    <col min="15640" max="15640" width="9.26953125" bestFit="1" customWidth="1"/>
    <col min="15641" max="15641" width="7.7265625" bestFit="1" customWidth="1"/>
    <col min="15872" max="15872" width="3.26953125" customWidth="1"/>
    <col min="15873" max="15873" width="10.453125" customWidth="1"/>
    <col min="15874" max="15874" width="10.26953125" bestFit="1" customWidth="1"/>
    <col min="15875" max="15876" width="9.26953125" bestFit="1" customWidth="1"/>
    <col min="15877" max="15878" width="9.26953125" customWidth="1"/>
    <col min="15879" max="15879" width="9.26953125" bestFit="1" customWidth="1"/>
    <col min="15880" max="15885" width="7.7265625" bestFit="1" customWidth="1"/>
    <col min="15886" max="15886" width="9.26953125" bestFit="1" customWidth="1"/>
    <col min="15887" max="15887" width="7.7265625" bestFit="1" customWidth="1"/>
    <col min="15888" max="15888" width="9.26953125" bestFit="1" customWidth="1"/>
    <col min="15889" max="15889" width="7.7265625" bestFit="1" customWidth="1"/>
    <col min="15890" max="15890" width="9.26953125" bestFit="1" customWidth="1"/>
    <col min="15891" max="15891" width="7.7265625" bestFit="1" customWidth="1"/>
    <col min="15892" max="15892" width="9.26953125" bestFit="1" customWidth="1"/>
    <col min="15893" max="15893" width="7.7265625" bestFit="1" customWidth="1"/>
    <col min="15894" max="15894" width="9.26953125" bestFit="1" customWidth="1"/>
    <col min="15895" max="15895" width="7.7265625" bestFit="1" customWidth="1"/>
    <col min="15896" max="15896" width="9.26953125" bestFit="1" customWidth="1"/>
    <col min="15897" max="15897" width="7.7265625" bestFit="1" customWidth="1"/>
    <col min="16128" max="16128" width="3.26953125" customWidth="1"/>
    <col min="16129" max="16129" width="10.453125" customWidth="1"/>
    <col min="16130" max="16130" width="10.26953125" bestFit="1" customWidth="1"/>
    <col min="16131" max="16132" width="9.26953125" bestFit="1" customWidth="1"/>
    <col min="16133" max="16134" width="9.26953125" customWidth="1"/>
    <col min="16135" max="16135" width="9.26953125" bestFit="1" customWidth="1"/>
    <col min="16136" max="16141" width="7.7265625" bestFit="1" customWidth="1"/>
    <col min="16142" max="16142" width="9.26953125" bestFit="1" customWidth="1"/>
    <col min="16143" max="16143" width="7.7265625" bestFit="1" customWidth="1"/>
    <col min="16144" max="16144" width="9.26953125" bestFit="1" customWidth="1"/>
    <col min="16145" max="16145" width="7.7265625" bestFit="1" customWidth="1"/>
    <col min="16146" max="16146" width="9.26953125" bestFit="1" customWidth="1"/>
    <col min="16147" max="16147" width="7.7265625" bestFit="1" customWidth="1"/>
    <col min="16148" max="16148" width="9.26953125" bestFit="1" customWidth="1"/>
    <col min="16149" max="16149" width="7.7265625" bestFit="1" customWidth="1"/>
    <col min="16150" max="16150" width="9.26953125" bestFit="1" customWidth="1"/>
    <col min="16151" max="16151" width="7.7265625" bestFit="1" customWidth="1"/>
    <col min="16152" max="16152" width="9.26953125" bestFit="1" customWidth="1"/>
    <col min="16153" max="16153" width="7.7265625" bestFit="1" customWidth="1"/>
  </cols>
  <sheetData>
    <row r="1" spans="1:28" x14ac:dyDescent="0.35">
      <c r="A1" s="1" t="s">
        <v>20</v>
      </c>
    </row>
    <row r="2" spans="1:28" x14ac:dyDescent="0.35">
      <c r="A2" s="1" t="s">
        <v>0</v>
      </c>
    </row>
    <row r="3" spans="1:28" ht="15" thickBot="1" x14ac:dyDescent="0.4"/>
    <row r="4" spans="1:28" s="2" customFormat="1" ht="15" thickBot="1" x14ac:dyDescent="0.4">
      <c r="D4" s="68" t="s">
        <v>1</v>
      </c>
      <c r="E4" s="69"/>
      <c r="F4" s="70"/>
      <c r="G4" s="70"/>
      <c r="H4" s="71"/>
      <c r="I4" s="72" t="s">
        <v>2</v>
      </c>
      <c r="J4" s="73"/>
      <c r="K4" s="73"/>
      <c r="L4" s="73"/>
      <c r="M4" s="74"/>
      <c r="N4" s="75" t="s">
        <v>3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  <c r="Z4" s="3" t="s">
        <v>4</v>
      </c>
    </row>
    <row r="5" spans="1:28" s="2" customFormat="1" ht="15" thickBot="1" x14ac:dyDescent="0.4">
      <c r="D5" s="78" t="s">
        <v>5</v>
      </c>
      <c r="E5" s="79"/>
      <c r="F5" s="80"/>
      <c r="G5" s="80"/>
      <c r="H5" s="81"/>
      <c r="I5" s="4" t="s">
        <v>4</v>
      </c>
      <c r="J5" s="5" t="s">
        <v>6</v>
      </c>
      <c r="K5" s="6"/>
      <c r="L5" s="7" t="s">
        <v>7</v>
      </c>
      <c r="M5" s="8" t="s">
        <v>8</v>
      </c>
      <c r="N5" s="72">
        <v>1747</v>
      </c>
      <c r="O5" s="74"/>
      <c r="P5" s="72">
        <v>1846</v>
      </c>
      <c r="Q5" s="74"/>
      <c r="R5" s="72">
        <v>1850</v>
      </c>
      <c r="S5" s="74"/>
      <c r="T5" s="72">
        <v>1872</v>
      </c>
      <c r="U5" s="74"/>
      <c r="V5" s="82" t="s">
        <v>9</v>
      </c>
      <c r="W5" s="83"/>
      <c r="X5" s="9" t="s">
        <v>10</v>
      </c>
      <c r="Y5" s="10"/>
      <c r="Z5" s="11" t="s">
        <v>11</v>
      </c>
    </row>
    <row r="6" spans="1:28" s="2" customFormat="1" ht="15" thickBot="1" x14ac:dyDescent="0.4">
      <c r="A6" s="12" t="s">
        <v>12</v>
      </c>
      <c r="B6" s="12" t="s">
        <v>13</v>
      </c>
      <c r="C6" s="13" t="s">
        <v>14</v>
      </c>
      <c r="D6" s="14">
        <v>261</v>
      </c>
      <c r="E6" s="15">
        <v>264</v>
      </c>
      <c r="F6" s="16">
        <v>287</v>
      </c>
      <c r="G6" s="17">
        <v>312</v>
      </c>
      <c r="H6" s="18">
        <v>313</v>
      </c>
      <c r="I6" s="19" t="s">
        <v>10</v>
      </c>
      <c r="J6" s="20" t="s">
        <v>15</v>
      </c>
      <c r="K6" s="21">
        <v>1850</v>
      </c>
      <c r="L6" s="22" t="s">
        <v>16</v>
      </c>
      <c r="M6" s="23" t="s">
        <v>17</v>
      </c>
      <c r="N6" s="24" t="s">
        <v>18</v>
      </c>
      <c r="O6" s="25" t="s">
        <v>19</v>
      </c>
      <c r="P6" s="24" t="s">
        <v>18</v>
      </c>
      <c r="Q6" s="25" t="s">
        <v>19</v>
      </c>
      <c r="R6" s="24" t="s">
        <v>18</v>
      </c>
      <c r="S6" s="25" t="s">
        <v>19</v>
      </c>
      <c r="T6" s="24" t="s">
        <v>18</v>
      </c>
      <c r="U6" s="25" t="s">
        <v>19</v>
      </c>
      <c r="V6" s="24" t="s">
        <v>18</v>
      </c>
      <c r="W6" s="25" t="s">
        <v>19</v>
      </c>
      <c r="X6" s="24" t="s">
        <v>18</v>
      </c>
      <c r="Y6" s="25" t="s">
        <v>19</v>
      </c>
      <c r="Z6" s="26">
        <v>1.3333333333333333</v>
      </c>
      <c r="AB6" s="27"/>
    </row>
    <row r="7" spans="1:28" s="2" customFormat="1" x14ac:dyDescent="0.35">
      <c r="A7" s="28">
        <v>1</v>
      </c>
      <c r="B7" s="29">
        <v>324950</v>
      </c>
      <c r="C7" s="30">
        <f>B7/12</f>
        <v>27079.166666666668</v>
      </c>
      <c r="D7" s="31">
        <f>B7/261</f>
        <v>1245.0191570881227</v>
      </c>
      <c r="E7" s="32">
        <f>B7/264</f>
        <v>1230.871212121212</v>
      </c>
      <c r="F7" s="33">
        <f>B7/287</f>
        <v>1132.2299651567944</v>
      </c>
      <c r="G7" s="33">
        <f>B7/312</f>
        <v>1041.5064102564102</v>
      </c>
      <c r="H7" s="33">
        <f>B7/313</f>
        <v>1038.1789137380192</v>
      </c>
      <c r="I7" s="34">
        <f>$B7/1950</f>
        <v>166.64102564102564</v>
      </c>
      <c r="J7" s="35">
        <f>$B7/1872</f>
        <v>173.5844017094017</v>
      </c>
      <c r="K7" s="35">
        <f>$B7/1850</f>
        <v>175.64864864864865</v>
      </c>
      <c r="L7" s="35">
        <f>$B7/1846</f>
        <v>176.02925243770315</v>
      </c>
      <c r="M7" s="36">
        <f>$B7/1747</f>
        <v>186.0045792787636</v>
      </c>
      <c r="N7" s="34">
        <f>(B7+180)/1747*1.5</f>
        <v>279.16141957641673</v>
      </c>
      <c r="O7" s="36">
        <f>(B7+180)/1747*2</f>
        <v>372.21522610188896</v>
      </c>
      <c r="P7" s="34">
        <f>(B7+180)/1846*1.5</f>
        <v>264.19014084507046</v>
      </c>
      <c r="Q7" s="36">
        <f>(B7+180)/1846*2</f>
        <v>352.25352112676057</v>
      </c>
      <c r="R7" s="37">
        <f>($B7+180)/1850*1.5</f>
        <v>263.61891891891889</v>
      </c>
      <c r="S7" s="38">
        <f>($B7+180)/1850*2</f>
        <v>351.4918918918919</v>
      </c>
      <c r="T7" s="34">
        <f>(B7+180)/1872*1.5</f>
        <v>260.52083333333331</v>
      </c>
      <c r="U7" s="36">
        <f>(B7+180)/1872*2</f>
        <v>347.36111111111109</v>
      </c>
      <c r="V7" s="37">
        <f>($B7+180)/1925*1.5</f>
        <v>253.34805194805193</v>
      </c>
      <c r="W7" s="36">
        <f>($B7+180)/1925*2</f>
        <v>337.79740259740259</v>
      </c>
      <c r="X7" s="34">
        <f>($B7+180)/1950*1.5</f>
        <v>250.09999999999997</v>
      </c>
      <c r="Y7" s="36">
        <f>($B7+180)/1950*2</f>
        <v>333.46666666666664</v>
      </c>
      <c r="Z7" s="39">
        <f>(($B7+180)/1950)/3*4</f>
        <v>222.3111111111111</v>
      </c>
    </row>
    <row r="8" spans="1:28" s="2" customFormat="1" x14ac:dyDescent="0.35">
      <c r="A8" s="40">
        <v>2</v>
      </c>
      <c r="B8" s="41">
        <v>328250</v>
      </c>
      <c r="C8" s="42">
        <f t="shared" ref="C8:C71" si="0">B8/12</f>
        <v>27354.166666666668</v>
      </c>
      <c r="D8" s="43">
        <f t="shared" ref="D8:D71" si="1">B8/261</f>
        <v>1257.6628352490422</v>
      </c>
      <c r="E8" s="44">
        <f t="shared" ref="E8:E71" si="2">B8/264</f>
        <v>1243.371212121212</v>
      </c>
      <c r="F8" s="45">
        <f t="shared" ref="F8:F71" si="3">B8/287</f>
        <v>1143.7282229965156</v>
      </c>
      <c r="G8" s="45">
        <f t="shared" ref="G8:G71" si="4">B8/312</f>
        <v>1052.0833333333333</v>
      </c>
      <c r="H8" s="45">
        <f t="shared" ref="H8:H71" si="5">B8/313</f>
        <v>1048.7220447284344</v>
      </c>
      <c r="I8" s="43">
        <f t="shared" ref="I8:I71" si="6">$B8/1950</f>
        <v>168.33333333333334</v>
      </c>
      <c r="J8" s="44">
        <f t="shared" ref="J8:J71" si="7">$B8/1872</f>
        <v>175.34722222222223</v>
      </c>
      <c r="K8" s="44">
        <f t="shared" ref="K8:K71" si="8">$B8/1850</f>
        <v>177.43243243243242</v>
      </c>
      <c r="L8" s="44">
        <f t="shared" ref="L8:L71" si="9">$B8/1846</f>
        <v>177.81690140845072</v>
      </c>
      <c r="M8" s="46">
        <f t="shared" ref="M8:M71" si="10">$B8/1747</f>
        <v>187.89353176874641</v>
      </c>
      <c r="N8" s="43">
        <f t="shared" ref="N8:N71" si="11">(B8+180)/1747*1.5</f>
        <v>281.99484831139091</v>
      </c>
      <c r="O8" s="46">
        <f t="shared" ref="O8:O71" si="12">(B8+180)/1747*2</f>
        <v>375.99313108185459</v>
      </c>
      <c r="P8" s="43">
        <f t="shared" ref="P8:P71" si="13">(B8+180)/1846*1.5</f>
        <v>266.87161430119181</v>
      </c>
      <c r="Q8" s="46">
        <f t="shared" ref="Q8:Q71" si="14">(B8+180)/1846*2</f>
        <v>355.82881906825571</v>
      </c>
      <c r="R8" s="47">
        <f t="shared" ref="R8:R70" si="15">($B8+180)/1850*1.5</f>
        <v>266.29459459459457</v>
      </c>
      <c r="S8" s="45">
        <f t="shared" ref="S8:S71" si="16">($B8+180)/1850*2</f>
        <v>355.05945945945945</v>
      </c>
      <c r="T8" s="43">
        <f t="shared" ref="T8:T71" si="17">(B8+180)/1872*1.5</f>
        <v>263.16506410256409</v>
      </c>
      <c r="U8" s="46">
        <f t="shared" ref="U8:U71" si="18">(B8+180)/1872*2</f>
        <v>350.88675213675214</v>
      </c>
      <c r="V8" s="47">
        <f t="shared" ref="V8:V71" si="19">($B8+180)/1925*1.5</f>
        <v>255.91948051948054</v>
      </c>
      <c r="W8" s="46">
        <f t="shared" ref="W8:W71" si="20">($B8+180)/1925*2</f>
        <v>341.22597402597404</v>
      </c>
      <c r="X8" s="43">
        <f t="shared" ref="X8:X71" si="21">($B8+180)/1950*1.5</f>
        <v>252.63846153846154</v>
      </c>
      <c r="Y8" s="46">
        <f t="shared" ref="Y8:Y71" si="22">($B8+180)/1950*2</f>
        <v>336.85128205128206</v>
      </c>
      <c r="Z8" s="48">
        <f t="shared" ref="Z8:Z71" si="23">(($B8+180)/1950)/3*4</f>
        <v>224.56752136752138</v>
      </c>
    </row>
    <row r="9" spans="1:28" s="2" customFormat="1" x14ac:dyDescent="0.35">
      <c r="A9" s="40">
        <v>3</v>
      </c>
      <c r="B9" s="41">
        <v>331650</v>
      </c>
      <c r="C9" s="42">
        <f t="shared" si="0"/>
        <v>27637.5</v>
      </c>
      <c r="D9" s="43">
        <f t="shared" si="1"/>
        <v>1270.6896551724137</v>
      </c>
      <c r="E9" s="44">
        <f t="shared" si="2"/>
        <v>1256.25</v>
      </c>
      <c r="F9" s="45">
        <f t="shared" si="3"/>
        <v>1155.5749128919861</v>
      </c>
      <c r="G9" s="45">
        <f t="shared" si="4"/>
        <v>1062.9807692307693</v>
      </c>
      <c r="H9" s="45">
        <f t="shared" si="5"/>
        <v>1059.5846645367412</v>
      </c>
      <c r="I9" s="43">
        <f t="shared" si="6"/>
        <v>170.07692307692307</v>
      </c>
      <c r="J9" s="44">
        <f t="shared" si="7"/>
        <v>177.16346153846155</v>
      </c>
      <c r="K9" s="44">
        <f t="shared" si="8"/>
        <v>179.27027027027026</v>
      </c>
      <c r="L9" s="44">
        <f t="shared" si="9"/>
        <v>179.65872156013</v>
      </c>
      <c r="M9" s="46">
        <f t="shared" si="10"/>
        <v>189.83972524327419</v>
      </c>
      <c r="N9" s="43">
        <f t="shared" si="11"/>
        <v>284.9141385231826</v>
      </c>
      <c r="O9" s="46">
        <f t="shared" si="12"/>
        <v>379.88551803091013</v>
      </c>
      <c r="P9" s="43">
        <f t="shared" si="13"/>
        <v>269.6343445287107</v>
      </c>
      <c r="Q9" s="46">
        <f t="shared" si="14"/>
        <v>359.51245937161428</v>
      </c>
      <c r="R9" s="47">
        <f t="shared" si="15"/>
        <v>269.05135135135134</v>
      </c>
      <c r="S9" s="45">
        <f t="shared" si="16"/>
        <v>358.73513513513512</v>
      </c>
      <c r="T9" s="43">
        <f t="shared" si="17"/>
        <v>265.88942307692309</v>
      </c>
      <c r="U9" s="46">
        <f t="shared" si="18"/>
        <v>354.51923076923077</v>
      </c>
      <c r="V9" s="47">
        <f t="shared" si="19"/>
        <v>258.5688311688312</v>
      </c>
      <c r="W9" s="46">
        <f t="shared" si="20"/>
        <v>344.75844155844158</v>
      </c>
      <c r="X9" s="43">
        <f t="shared" si="21"/>
        <v>255.25384615384615</v>
      </c>
      <c r="Y9" s="46">
        <f t="shared" si="22"/>
        <v>340.33846153846156</v>
      </c>
      <c r="Z9" s="48">
        <f t="shared" si="23"/>
        <v>226.8923076923077</v>
      </c>
    </row>
    <row r="10" spans="1:28" s="2" customFormat="1" x14ac:dyDescent="0.35">
      <c r="A10" s="40">
        <v>4</v>
      </c>
      <c r="B10" s="41">
        <v>335150</v>
      </c>
      <c r="C10" s="42">
        <f t="shared" si="0"/>
        <v>27929.166666666668</v>
      </c>
      <c r="D10" s="43">
        <f t="shared" si="1"/>
        <v>1284.0996168582376</v>
      </c>
      <c r="E10" s="44">
        <f t="shared" si="2"/>
        <v>1269.5075757575758</v>
      </c>
      <c r="F10" s="45">
        <f t="shared" si="3"/>
        <v>1167.7700348432056</v>
      </c>
      <c r="G10" s="45">
        <f t="shared" si="4"/>
        <v>1074.198717948718</v>
      </c>
      <c r="H10" s="45">
        <f t="shared" si="5"/>
        <v>1070.7667731629392</v>
      </c>
      <c r="I10" s="43">
        <f t="shared" si="6"/>
        <v>171.87179487179486</v>
      </c>
      <c r="J10" s="44">
        <f t="shared" si="7"/>
        <v>179.03311965811966</v>
      </c>
      <c r="K10" s="44">
        <f t="shared" si="8"/>
        <v>181.16216216216216</v>
      </c>
      <c r="L10" s="44">
        <f t="shared" si="9"/>
        <v>181.55471289274107</v>
      </c>
      <c r="M10" s="46">
        <f t="shared" si="10"/>
        <v>191.84315970234687</v>
      </c>
      <c r="N10" s="43">
        <f t="shared" si="11"/>
        <v>287.91929021179169</v>
      </c>
      <c r="O10" s="46">
        <f t="shared" si="12"/>
        <v>383.89238694905555</v>
      </c>
      <c r="P10" s="43">
        <f t="shared" si="13"/>
        <v>272.47833152762729</v>
      </c>
      <c r="Q10" s="46">
        <f t="shared" si="14"/>
        <v>363.30444203683641</v>
      </c>
      <c r="R10" s="47">
        <f t="shared" si="15"/>
        <v>271.88918918918921</v>
      </c>
      <c r="S10" s="45">
        <f t="shared" si="16"/>
        <v>362.51891891891893</v>
      </c>
      <c r="T10" s="43">
        <f t="shared" si="17"/>
        <v>268.69391025641028</v>
      </c>
      <c r="U10" s="46">
        <f t="shared" si="18"/>
        <v>358.258547008547</v>
      </c>
      <c r="V10" s="47">
        <f t="shared" si="19"/>
        <v>261.29610389610389</v>
      </c>
      <c r="W10" s="46">
        <f t="shared" si="20"/>
        <v>348.3948051948052</v>
      </c>
      <c r="X10" s="43">
        <f t="shared" si="21"/>
        <v>257.94615384615383</v>
      </c>
      <c r="Y10" s="46">
        <f t="shared" si="22"/>
        <v>343.92820512820515</v>
      </c>
      <c r="Z10" s="48">
        <f t="shared" si="23"/>
        <v>229.28547008547011</v>
      </c>
    </row>
    <row r="11" spans="1:28" s="2" customFormat="1" x14ac:dyDescent="0.35">
      <c r="A11" s="40">
        <v>5</v>
      </c>
      <c r="B11" s="41">
        <v>338650</v>
      </c>
      <c r="C11" s="42">
        <f t="shared" si="0"/>
        <v>28220.833333333332</v>
      </c>
      <c r="D11" s="43">
        <f t="shared" si="1"/>
        <v>1297.5095785440612</v>
      </c>
      <c r="E11" s="44">
        <f t="shared" si="2"/>
        <v>1282.7651515151515</v>
      </c>
      <c r="F11" s="45">
        <f t="shared" si="3"/>
        <v>1179.9651567944252</v>
      </c>
      <c r="G11" s="45">
        <f t="shared" si="4"/>
        <v>1085.4166666666667</v>
      </c>
      <c r="H11" s="45">
        <f t="shared" si="5"/>
        <v>1081.9488817891374</v>
      </c>
      <c r="I11" s="43">
        <f t="shared" si="6"/>
        <v>173.66666666666666</v>
      </c>
      <c r="J11" s="44">
        <f t="shared" si="7"/>
        <v>180.90277777777777</v>
      </c>
      <c r="K11" s="44">
        <f t="shared" si="8"/>
        <v>183.05405405405406</v>
      </c>
      <c r="L11" s="44">
        <f t="shared" si="9"/>
        <v>183.45070422535213</v>
      </c>
      <c r="M11" s="46">
        <f t="shared" si="10"/>
        <v>193.84659416141957</v>
      </c>
      <c r="N11" s="43">
        <f t="shared" si="11"/>
        <v>290.92444190040067</v>
      </c>
      <c r="O11" s="46">
        <f t="shared" si="12"/>
        <v>387.89925586720091</v>
      </c>
      <c r="P11" s="43">
        <f t="shared" si="13"/>
        <v>275.32231852654388</v>
      </c>
      <c r="Q11" s="46">
        <f t="shared" si="14"/>
        <v>367.09642470205853</v>
      </c>
      <c r="R11" s="47">
        <f t="shared" si="15"/>
        <v>274.72702702702702</v>
      </c>
      <c r="S11" s="45">
        <f t="shared" si="16"/>
        <v>366.30270270270267</v>
      </c>
      <c r="T11" s="43">
        <f t="shared" si="17"/>
        <v>271.4983974358974</v>
      </c>
      <c r="U11" s="46">
        <f t="shared" si="18"/>
        <v>361.99786324786322</v>
      </c>
      <c r="V11" s="47">
        <f t="shared" si="19"/>
        <v>264.02337662337663</v>
      </c>
      <c r="W11" s="46">
        <f t="shared" si="20"/>
        <v>352.03116883116883</v>
      </c>
      <c r="X11" s="43">
        <f t="shared" si="21"/>
        <v>260.63846153846157</v>
      </c>
      <c r="Y11" s="46">
        <f t="shared" si="22"/>
        <v>347.51794871794874</v>
      </c>
      <c r="Z11" s="48">
        <f t="shared" si="23"/>
        <v>231.67863247863249</v>
      </c>
    </row>
    <row r="12" spans="1:28" s="2" customFormat="1" x14ac:dyDescent="0.35">
      <c r="A12" s="40">
        <v>6</v>
      </c>
      <c r="B12" s="41">
        <v>342250</v>
      </c>
      <c r="C12" s="42">
        <f t="shared" si="0"/>
        <v>28520.833333333332</v>
      </c>
      <c r="D12" s="43">
        <f t="shared" si="1"/>
        <v>1311.3026819923371</v>
      </c>
      <c r="E12" s="44">
        <f t="shared" si="2"/>
        <v>1296.4015151515152</v>
      </c>
      <c r="F12" s="45">
        <f t="shared" si="3"/>
        <v>1192.5087108013938</v>
      </c>
      <c r="G12" s="45">
        <f t="shared" si="4"/>
        <v>1096.9551282051282</v>
      </c>
      <c r="H12" s="45">
        <f t="shared" si="5"/>
        <v>1093.4504792332268</v>
      </c>
      <c r="I12" s="43">
        <f t="shared" si="6"/>
        <v>175.51282051282053</v>
      </c>
      <c r="J12" s="44">
        <f t="shared" si="7"/>
        <v>182.82585470085471</v>
      </c>
      <c r="K12" s="44">
        <f t="shared" si="8"/>
        <v>185</v>
      </c>
      <c r="L12" s="44">
        <f t="shared" si="9"/>
        <v>185.4008667388949</v>
      </c>
      <c r="M12" s="46">
        <f t="shared" si="10"/>
        <v>195.90726960503721</v>
      </c>
      <c r="N12" s="43">
        <f t="shared" si="11"/>
        <v>294.01545506582715</v>
      </c>
      <c r="O12" s="46">
        <f t="shared" si="12"/>
        <v>392.02060675443619</v>
      </c>
      <c r="P12" s="43">
        <f t="shared" si="13"/>
        <v>278.24756229685806</v>
      </c>
      <c r="Q12" s="46">
        <f t="shared" si="14"/>
        <v>370.99674972914408</v>
      </c>
      <c r="R12" s="47">
        <f t="shared" si="15"/>
        <v>277.64594594594598</v>
      </c>
      <c r="S12" s="45">
        <f t="shared" si="16"/>
        <v>370.19459459459461</v>
      </c>
      <c r="T12" s="43">
        <f t="shared" si="17"/>
        <v>274.38301282051282</v>
      </c>
      <c r="U12" s="46">
        <f t="shared" si="18"/>
        <v>365.84401709401709</v>
      </c>
      <c r="V12" s="47">
        <f t="shared" si="19"/>
        <v>266.82857142857142</v>
      </c>
      <c r="W12" s="46">
        <f t="shared" si="20"/>
        <v>355.77142857142854</v>
      </c>
      <c r="X12" s="43">
        <f t="shared" si="21"/>
        <v>263.40769230769229</v>
      </c>
      <c r="Y12" s="46">
        <f t="shared" si="22"/>
        <v>351.21025641025642</v>
      </c>
      <c r="Z12" s="48">
        <f t="shared" si="23"/>
        <v>234.14017094017095</v>
      </c>
    </row>
    <row r="13" spans="1:28" s="2" customFormat="1" x14ac:dyDescent="0.35">
      <c r="A13" s="40">
        <v>7</v>
      </c>
      <c r="B13" s="41">
        <v>345950</v>
      </c>
      <c r="C13" s="42">
        <f t="shared" si="0"/>
        <v>28829.166666666668</v>
      </c>
      <c r="D13" s="43">
        <f t="shared" si="1"/>
        <v>1325.478927203065</v>
      </c>
      <c r="E13" s="44">
        <f t="shared" si="2"/>
        <v>1310.4166666666667</v>
      </c>
      <c r="F13" s="45">
        <f t="shared" si="3"/>
        <v>1205.4006968641115</v>
      </c>
      <c r="G13" s="45">
        <f t="shared" si="4"/>
        <v>1108.8141025641025</v>
      </c>
      <c r="H13" s="45">
        <f t="shared" si="5"/>
        <v>1105.2715654952076</v>
      </c>
      <c r="I13" s="43">
        <f t="shared" si="6"/>
        <v>177.41025641025641</v>
      </c>
      <c r="J13" s="44">
        <f t="shared" si="7"/>
        <v>184.80235042735043</v>
      </c>
      <c r="K13" s="44">
        <f t="shared" si="8"/>
        <v>187</v>
      </c>
      <c r="L13" s="44">
        <f t="shared" si="9"/>
        <v>187.40520043336946</v>
      </c>
      <c r="M13" s="46">
        <f t="shared" si="10"/>
        <v>198.02518603319976</v>
      </c>
      <c r="N13" s="43">
        <f t="shared" si="11"/>
        <v>297.19232970807099</v>
      </c>
      <c r="O13" s="46">
        <f t="shared" si="12"/>
        <v>396.25643961076133</v>
      </c>
      <c r="P13" s="43">
        <f t="shared" si="13"/>
        <v>281.25406283856989</v>
      </c>
      <c r="Q13" s="46">
        <f t="shared" si="14"/>
        <v>375.00541711809319</v>
      </c>
      <c r="R13" s="47">
        <f t="shared" si="15"/>
        <v>280.64594594594598</v>
      </c>
      <c r="S13" s="45">
        <f t="shared" si="16"/>
        <v>374.19459459459461</v>
      </c>
      <c r="T13" s="43">
        <f t="shared" si="17"/>
        <v>277.34775641025641</v>
      </c>
      <c r="U13" s="46">
        <f t="shared" si="18"/>
        <v>369.79700854700855</v>
      </c>
      <c r="V13" s="47">
        <f t="shared" si="19"/>
        <v>269.71168831168831</v>
      </c>
      <c r="W13" s="46">
        <f t="shared" si="20"/>
        <v>359.61558441558441</v>
      </c>
      <c r="X13" s="43">
        <f t="shared" si="21"/>
        <v>266.25384615384615</v>
      </c>
      <c r="Y13" s="46">
        <f t="shared" si="22"/>
        <v>355.00512820512819</v>
      </c>
      <c r="Z13" s="48">
        <f t="shared" si="23"/>
        <v>236.67008547008547</v>
      </c>
    </row>
    <row r="14" spans="1:28" s="2" customFormat="1" x14ac:dyDescent="0.35">
      <c r="A14" s="40">
        <v>8</v>
      </c>
      <c r="B14" s="41">
        <v>349750</v>
      </c>
      <c r="C14" s="42">
        <f t="shared" si="0"/>
        <v>29145.833333333332</v>
      </c>
      <c r="D14" s="43">
        <f t="shared" si="1"/>
        <v>1340.0383141762452</v>
      </c>
      <c r="E14" s="44">
        <f t="shared" si="2"/>
        <v>1324.810606060606</v>
      </c>
      <c r="F14" s="45">
        <f t="shared" si="3"/>
        <v>1218.6411149825783</v>
      </c>
      <c r="G14" s="45">
        <f t="shared" si="4"/>
        <v>1120.9935897435898</v>
      </c>
      <c r="H14" s="45">
        <f t="shared" si="5"/>
        <v>1117.4121405750798</v>
      </c>
      <c r="I14" s="43">
        <f t="shared" si="6"/>
        <v>179.35897435897436</v>
      </c>
      <c r="J14" s="44">
        <f t="shared" si="7"/>
        <v>186.83226495726495</v>
      </c>
      <c r="K14" s="44">
        <f t="shared" si="8"/>
        <v>189.05405405405406</v>
      </c>
      <c r="L14" s="44">
        <f t="shared" si="9"/>
        <v>189.46370530877573</v>
      </c>
      <c r="M14" s="46">
        <f t="shared" si="10"/>
        <v>200.20034344590727</v>
      </c>
      <c r="N14" s="43">
        <f t="shared" si="11"/>
        <v>300.45506582713222</v>
      </c>
      <c r="O14" s="46">
        <f t="shared" si="12"/>
        <v>400.60675443617629</v>
      </c>
      <c r="P14" s="43">
        <f t="shared" si="13"/>
        <v>284.34182015167931</v>
      </c>
      <c r="Q14" s="46">
        <f t="shared" si="14"/>
        <v>379.12242686890573</v>
      </c>
      <c r="R14" s="47">
        <f t="shared" si="15"/>
        <v>283.72702702702702</v>
      </c>
      <c r="S14" s="45">
        <f t="shared" si="16"/>
        <v>378.30270270270267</v>
      </c>
      <c r="T14" s="43">
        <f t="shared" si="17"/>
        <v>280.39262820512818</v>
      </c>
      <c r="U14" s="46">
        <f t="shared" si="18"/>
        <v>373.85683760683759</v>
      </c>
      <c r="V14" s="47">
        <f t="shared" si="19"/>
        <v>272.67272727272729</v>
      </c>
      <c r="W14" s="46">
        <f t="shared" si="20"/>
        <v>363.56363636363636</v>
      </c>
      <c r="X14" s="43">
        <f t="shared" si="21"/>
        <v>269.17692307692306</v>
      </c>
      <c r="Y14" s="46">
        <f t="shared" si="22"/>
        <v>358.9025641025641</v>
      </c>
      <c r="Z14" s="48">
        <f t="shared" si="23"/>
        <v>239.26837606837606</v>
      </c>
    </row>
    <row r="15" spans="1:28" s="2" customFormat="1" x14ac:dyDescent="0.35">
      <c r="A15" s="40">
        <v>9</v>
      </c>
      <c r="B15" s="41">
        <v>353550</v>
      </c>
      <c r="C15" s="49">
        <f t="shared" si="0"/>
        <v>29462.5</v>
      </c>
      <c r="D15" s="50">
        <f t="shared" si="1"/>
        <v>1354.5977011494253</v>
      </c>
      <c r="E15" s="51">
        <f t="shared" si="2"/>
        <v>1339.2045454545455</v>
      </c>
      <c r="F15" s="52">
        <f t="shared" si="3"/>
        <v>1231.8815331010453</v>
      </c>
      <c r="G15" s="52">
        <f t="shared" si="4"/>
        <v>1133.1730769230769</v>
      </c>
      <c r="H15" s="52">
        <f t="shared" si="5"/>
        <v>1129.5527156549522</v>
      </c>
      <c r="I15" s="50">
        <f t="shared" si="6"/>
        <v>181.30769230769232</v>
      </c>
      <c r="J15" s="51">
        <f t="shared" si="7"/>
        <v>188.86217948717947</v>
      </c>
      <c r="K15" s="51">
        <f t="shared" si="8"/>
        <v>191.1081081081081</v>
      </c>
      <c r="L15" s="51">
        <f t="shared" si="9"/>
        <v>191.52221018418203</v>
      </c>
      <c r="M15" s="53">
        <f t="shared" si="10"/>
        <v>202.37550085861477</v>
      </c>
      <c r="N15" s="50">
        <f t="shared" si="11"/>
        <v>303.7178019461935</v>
      </c>
      <c r="O15" s="53">
        <f t="shared" si="12"/>
        <v>404.9570692615913</v>
      </c>
      <c r="P15" s="50">
        <f t="shared" si="13"/>
        <v>287.42957746478874</v>
      </c>
      <c r="Q15" s="53">
        <f t="shared" si="14"/>
        <v>383.23943661971833</v>
      </c>
      <c r="R15" s="54">
        <f t="shared" si="15"/>
        <v>286.80810810810812</v>
      </c>
      <c r="S15" s="52">
        <f t="shared" si="16"/>
        <v>382.4108108108108</v>
      </c>
      <c r="T15" s="50">
        <f t="shared" si="17"/>
        <v>283.4375</v>
      </c>
      <c r="U15" s="53">
        <f t="shared" si="18"/>
        <v>377.91666666666669</v>
      </c>
      <c r="V15" s="54">
        <f t="shared" si="19"/>
        <v>275.63376623376621</v>
      </c>
      <c r="W15" s="53">
        <f t="shared" si="20"/>
        <v>367.51168831168832</v>
      </c>
      <c r="X15" s="50">
        <f t="shared" si="21"/>
        <v>272.10000000000002</v>
      </c>
      <c r="Y15" s="53">
        <f t="shared" si="22"/>
        <v>362.8</v>
      </c>
      <c r="Z15" s="55">
        <f t="shared" si="23"/>
        <v>241.86666666666667</v>
      </c>
    </row>
    <row r="16" spans="1:28" s="2" customFormat="1" x14ac:dyDescent="0.35">
      <c r="A16" s="40">
        <v>10</v>
      </c>
      <c r="B16" s="41">
        <v>357050</v>
      </c>
      <c r="C16" s="49">
        <f t="shared" si="0"/>
        <v>29754.166666666668</v>
      </c>
      <c r="D16" s="50">
        <f t="shared" si="1"/>
        <v>1368.007662835249</v>
      </c>
      <c r="E16" s="51">
        <f t="shared" si="2"/>
        <v>1352.4621212121212</v>
      </c>
      <c r="F16" s="52">
        <f t="shared" si="3"/>
        <v>1244.0766550522649</v>
      </c>
      <c r="G16" s="52">
        <f t="shared" si="4"/>
        <v>1144.3910256410256</v>
      </c>
      <c r="H16" s="52">
        <f t="shared" si="5"/>
        <v>1140.7348242811502</v>
      </c>
      <c r="I16" s="50">
        <f t="shared" si="6"/>
        <v>183.10256410256412</v>
      </c>
      <c r="J16" s="51">
        <f t="shared" si="7"/>
        <v>190.73183760683762</v>
      </c>
      <c r="K16" s="51">
        <f t="shared" si="8"/>
        <v>193</v>
      </c>
      <c r="L16" s="51">
        <f t="shared" si="9"/>
        <v>193.41820151679306</v>
      </c>
      <c r="M16" s="53">
        <f t="shared" si="10"/>
        <v>204.37893531768748</v>
      </c>
      <c r="N16" s="50">
        <f t="shared" si="11"/>
        <v>306.72295363480254</v>
      </c>
      <c r="O16" s="53">
        <f t="shared" si="12"/>
        <v>408.96393817973672</v>
      </c>
      <c r="P16" s="50">
        <f t="shared" si="13"/>
        <v>290.27356446370527</v>
      </c>
      <c r="Q16" s="53">
        <f t="shared" si="14"/>
        <v>387.0314192849404</v>
      </c>
      <c r="R16" s="54">
        <f t="shared" si="15"/>
        <v>289.64594594594598</v>
      </c>
      <c r="S16" s="52">
        <f t="shared" si="16"/>
        <v>386.19459459459461</v>
      </c>
      <c r="T16" s="50">
        <f t="shared" si="17"/>
        <v>286.24198717948718</v>
      </c>
      <c r="U16" s="53">
        <f t="shared" si="18"/>
        <v>381.65598290598291</v>
      </c>
      <c r="V16" s="54">
        <f t="shared" si="19"/>
        <v>278.36103896103896</v>
      </c>
      <c r="W16" s="53">
        <f t="shared" si="20"/>
        <v>371.14805194805194</v>
      </c>
      <c r="X16" s="50">
        <f t="shared" si="21"/>
        <v>274.7923076923077</v>
      </c>
      <c r="Y16" s="53">
        <f t="shared" si="22"/>
        <v>366.3897435897436</v>
      </c>
      <c r="Z16" s="55">
        <f t="shared" si="23"/>
        <v>244.25982905982906</v>
      </c>
    </row>
    <row r="17" spans="1:29" s="2" customFormat="1" x14ac:dyDescent="0.35">
      <c r="A17" s="40">
        <v>11</v>
      </c>
      <c r="B17" s="41">
        <v>360650</v>
      </c>
      <c r="C17" s="49">
        <f t="shared" si="0"/>
        <v>30054.166666666668</v>
      </c>
      <c r="D17" s="50">
        <f t="shared" si="1"/>
        <v>1381.8007662835248</v>
      </c>
      <c r="E17" s="51">
        <f t="shared" si="2"/>
        <v>1366.0984848484848</v>
      </c>
      <c r="F17" s="52">
        <f t="shared" si="3"/>
        <v>1256.6202090592335</v>
      </c>
      <c r="G17" s="52">
        <f t="shared" si="4"/>
        <v>1155.9294871794871</v>
      </c>
      <c r="H17" s="52">
        <f t="shared" si="5"/>
        <v>1152.2364217252396</v>
      </c>
      <c r="I17" s="50">
        <f t="shared" si="6"/>
        <v>184.94871794871796</v>
      </c>
      <c r="J17" s="51">
        <f t="shared" si="7"/>
        <v>192.65491452991452</v>
      </c>
      <c r="K17" s="51">
        <f t="shared" si="8"/>
        <v>194.94594594594594</v>
      </c>
      <c r="L17" s="51">
        <f t="shared" si="9"/>
        <v>195.36836403033587</v>
      </c>
      <c r="M17" s="53">
        <f t="shared" si="10"/>
        <v>206.43961076130509</v>
      </c>
      <c r="N17" s="50">
        <f t="shared" si="11"/>
        <v>309.81396680022897</v>
      </c>
      <c r="O17" s="53">
        <f t="shared" si="12"/>
        <v>413.08528906697194</v>
      </c>
      <c r="P17" s="50">
        <f t="shared" si="13"/>
        <v>293.19880823401951</v>
      </c>
      <c r="Q17" s="53">
        <f t="shared" si="14"/>
        <v>390.93174431202601</v>
      </c>
      <c r="R17" s="54">
        <f t="shared" si="15"/>
        <v>292.56486486486483</v>
      </c>
      <c r="S17" s="52">
        <f t="shared" si="16"/>
        <v>390.08648648648648</v>
      </c>
      <c r="T17" s="50">
        <f t="shared" si="17"/>
        <v>289.1266025641026</v>
      </c>
      <c r="U17" s="53">
        <f t="shared" si="18"/>
        <v>385.50213675213678</v>
      </c>
      <c r="V17" s="54">
        <f t="shared" si="19"/>
        <v>281.16623376623374</v>
      </c>
      <c r="W17" s="53">
        <f t="shared" si="20"/>
        <v>374.88831168831166</v>
      </c>
      <c r="X17" s="50">
        <f t="shared" si="21"/>
        <v>277.56153846153848</v>
      </c>
      <c r="Y17" s="53">
        <f t="shared" si="22"/>
        <v>370.08205128205128</v>
      </c>
      <c r="Z17" s="55">
        <f t="shared" si="23"/>
        <v>246.72136752136751</v>
      </c>
    </row>
    <row r="18" spans="1:29" s="2" customFormat="1" x14ac:dyDescent="0.35">
      <c r="A18" s="40">
        <v>12</v>
      </c>
      <c r="B18" s="41">
        <v>364150</v>
      </c>
      <c r="C18" s="49">
        <f t="shared" si="0"/>
        <v>30345.833333333332</v>
      </c>
      <c r="D18" s="50">
        <f t="shared" si="1"/>
        <v>1395.2107279693487</v>
      </c>
      <c r="E18" s="51">
        <f t="shared" si="2"/>
        <v>1379.3560606060605</v>
      </c>
      <c r="F18" s="52">
        <f t="shared" si="3"/>
        <v>1268.8153310104531</v>
      </c>
      <c r="G18" s="52">
        <f t="shared" si="4"/>
        <v>1167.1474358974358</v>
      </c>
      <c r="H18" s="52">
        <f t="shared" si="5"/>
        <v>1163.4185303514378</v>
      </c>
      <c r="I18" s="50">
        <f t="shared" si="6"/>
        <v>186.74358974358975</v>
      </c>
      <c r="J18" s="51">
        <f t="shared" si="7"/>
        <v>194.52457264957266</v>
      </c>
      <c r="K18" s="51">
        <f t="shared" si="8"/>
        <v>196.83783783783784</v>
      </c>
      <c r="L18" s="51">
        <f t="shared" si="9"/>
        <v>197.2643553629469</v>
      </c>
      <c r="M18" s="53">
        <f t="shared" si="10"/>
        <v>208.4430452203778</v>
      </c>
      <c r="N18" s="50">
        <f t="shared" si="11"/>
        <v>312.819118488838</v>
      </c>
      <c r="O18" s="53">
        <f t="shared" si="12"/>
        <v>417.09215798511735</v>
      </c>
      <c r="P18" s="50">
        <f t="shared" si="13"/>
        <v>296.04279523293604</v>
      </c>
      <c r="Q18" s="53">
        <f t="shared" si="14"/>
        <v>394.72372697724808</v>
      </c>
      <c r="R18" s="54">
        <f t="shared" si="15"/>
        <v>295.4027027027027</v>
      </c>
      <c r="S18" s="52">
        <f t="shared" si="16"/>
        <v>393.87027027027028</v>
      </c>
      <c r="T18" s="50">
        <f t="shared" si="17"/>
        <v>291.93108974358972</v>
      </c>
      <c r="U18" s="53">
        <f t="shared" si="18"/>
        <v>389.241452991453</v>
      </c>
      <c r="V18" s="54">
        <f t="shared" si="19"/>
        <v>283.89350649350649</v>
      </c>
      <c r="W18" s="53">
        <f t="shared" si="20"/>
        <v>378.52467532467534</v>
      </c>
      <c r="X18" s="50">
        <f t="shared" si="21"/>
        <v>280.25384615384615</v>
      </c>
      <c r="Y18" s="53">
        <f t="shared" si="22"/>
        <v>373.67179487179487</v>
      </c>
      <c r="Z18" s="55">
        <f t="shared" si="23"/>
        <v>249.11452991452992</v>
      </c>
    </row>
    <row r="19" spans="1:29" s="2" customFormat="1" x14ac:dyDescent="0.35">
      <c r="A19" s="40">
        <v>13</v>
      </c>
      <c r="B19" s="41">
        <v>367850</v>
      </c>
      <c r="C19" s="49">
        <f t="shared" si="0"/>
        <v>30654.166666666668</v>
      </c>
      <c r="D19" s="50">
        <f t="shared" si="1"/>
        <v>1409.3869731800767</v>
      </c>
      <c r="E19" s="51">
        <f t="shared" si="2"/>
        <v>1393.371212121212</v>
      </c>
      <c r="F19" s="52">
        <f t="shared" si="3"/>
        <v>1281.7073170731708</v>
      </c>
      <c r="G19" s="52">
        <f t="shared" si="4"/>
        <v>1179.0064102564102</v>
      </c>
      <c r="H19" s="52">
        <f t="shared" si="5"/>
        <v>1175.2396166134185</v>
      </c>
      <c r="I19" s="50">
        <f t="shared" si="6"/>
        <v>188.64102564102564</v>
      </c>
      <c r="J19" s="51">
        <f t="shared" si="7"/>
        <v>196.50106837606839</v>
      </c>
      <c r="K19" s="51">
        <f t="shared" si="8"/>
        <v>198.83783783783784</v>
      </c>
      <c r="L19" s="51">
        <f t="shared" si="9"/>
        <v>199.26868905742145</v>
      </c>
      <c r="M19" s="53">
        <f t="shared" si="10"/>
        <v>210.56096164854034</v>
      </c>
      <c r="N19" s="50">
        <f t="shared" si="11"/>
        <v>315.99599313108189</v>
      </c>
      <c r="O19" s="53">
        <f t="shared" si="12"/>
        <v>421.3279908414425</v>
      </c>
      <c r="P19" s="50">
        <f t="shared" si="13"/>
        <v>299.04929577464787</v>
      </c>
      <c r="Q19" s="53">
        <f t="shared" si="14"/>
        <v>398.73239436619718</v>
      </c>
      <c r="R19" s="54">
        <f t="shared" si="15"/>
        <v>298.4027027027027</v>
      </c>
      <c r="S19" s="52">
        <f t="shared" si="16"/>
        <v>397.87027027027028</v>
      </c>
      <c r="T19" s="50">
        <f t="shared" si="17"/>
        <v>294.89583333333337</v>
      </c>
      <c r="U19" s="53">
        <f t="shared" si="18"/>
        <v>393.19444444444446</v>
      </c>
      <c r="V19" s="54">
        <f t="shared" si="19"/>
        <v>286.77662337662338</v>
      </c>
      <c r="W19" s="53">
        <f t="shared" si="20"/>
        <v>382.36883116883115</v>
      </c>
      <c r="X19" s="50">
        <f t="shared" si="21"/>
        <v>283.09999999999997</v>
      </c>
      <c r="Y19" s="53">
        <f t="shared" si="22"/>
        <v>377.46666666666664</v>
      </c>
      <c r="Z19" s="55">
        <f t="shared" si="23"/>
        <v>251.64444444444442</v>
      </c>
    </row>
    <row r="20" spans="1:29" s="2" customFormat="1" x14ac:dyDescent="0.35">
      <c r="A20" s="40">
        <v>14</v>
      </c>
      <c r="B20" s="41">
        <v>371950</v>
      </c>
      <c r="C20" s="49">
        <f t="shared" si="0"/>
        <v>30995.833333333332</v>
      </c>
      <c r="D20" s="50">
        <f t="shared" si="1"/>
        <v>1425.0957854406131</v>
      </c>
      <c r="E20" s="51">
        <f t="shared" si="2"/>
        <v>1408.9015151515152</v>
      </c>
      <c r="F20" s="52">
        <f t="shared" si="3"/>
        <v>1295.993031358885</v>
      </c>
      <c r="G20" s="52">
        <f t="shared" si="4"/>
        <v>1192.1474358974358</v>
      </c>
      <c r="H20" s="52">
        <f t="shared" si="5"/>
        <v>1188.3386581469649</v>
      </c>
      <c r="I20" s="50">
        <f t="shared" si="6"/>
        <v>190.74358974358975</v>
      </c>
      <c r="J20" s="51">
        <f t="shared" si="7"/>
        <v>198.69123931623932</v>
      </c>
      <c r="K20" s="51">
        <f t="shared" si="8"/>
        <v>201.05405405405406</v>
      </c>
      <c r="L20" s="51">
        <f t="shared" si="9"/>
        <v>201.48970747562296</v>
      </c>
      <c r="M20" s="53">
        <f t="shared" si="10"/>
        <v>212.90784201488265</v>
      </c>
      <c r="N20" s="50">
        <f t="shared" si="11"/>
        <v>319.51631368059532</v>
      </c>
      <c r="O20" s="53">
        <f t="shared" si="12"/>
        <v>426.02175157412705</v>
      </c>
      <c r="P20" s="50">
        <f t="shared" si="13"/>
        <v>302.38082340195012</v>
      </c>
      <c r="Q20" s="53">
        <f t="shared" si="14"/>
        <v>403.1744312026002</v>
      </c>
      <c r="R20" s="54">
        <f>($B20+180)/1850*1.5</f>
        <v>301.72702702702702</v>
      </c>
      <c r="S20" s="52">
        <f t="shared" si="16"/>
        <v>402.30270270270267</v>
      </c>
      <c r="T20" s="50">
        <f t="shared" si="17"/>
        <v>298.18108974358972</v>
      </c>
      <c r="U20" s="53">
        <f t="shared" si="18"/>
        <v>397.57478632478632</v>
      </c>
      <c r="V20" s="54">
        <f t="shared" si="19"/>
        <v>289.97142857142859</v>
      </c>
      <c r="W20" s="53">
        <f t="shared" si="20"/>
        <v>386.62857142857143</v>
      </c>
      <c r="X20" s="50">
        <f t="shared" si="21"/>
        <v>286.25384615384615</v>
      </c>
      <c r="Y20" s="53">
        <f t="shared" si="22"/>
        <v>381.67179487179487</v>
      </c>
      <c r="Z20" s="55">
        <f t="shared" si="23"/>
        <v>254.44786324786324</v>
      </c>
    </row>
    <row r="21" spans="1:29" s="2" customFormat="1" x14ac:dyDescent="0.35">
      <c r="A21" s="40">
        <v>15</v>
      </c>
      <c r="B21" s="41">
        <v>375950</v>
      </c>
      <c r="C21" s="49">
        <f t="shared" si="0"/>
        <v>31329.166666666668</v>
      </c>
      <c r="D21" s="50">
        <f t="shared" si="1"/>
        <v>1440.4214559386974</v>
      </c>
      <c r="E21" s="51">
        <f t="shared" si="2"/>
        <v>1424.0530303030303</v>
      </c>
      <c r="F21" s="52">
        <f t="shared" si="3"/>
        <v>1309.9303135888501</v>
      </c>
      <c r="G21" s="52">
        <f>B21/312</f>
        <v>1204.9679487179487</v>
      </c>
      <c r="H21" s="52">
        <f t="shared" si="5"/>
        <v>1201.1182108626199</v>
      </c>
      <c r="I21" s="50">
        <f t="shared" si="6"/>
        <v>192.7948717948718</v>
      </c>
      <c r="J21" s="51">
        <f t="shared" si="7"/>
        <v>200.82799145299145</v>
      </c>
      <c r="K21" s="51">
        <f t="shared" si="8"/>
        <v>203.21621621621622</v>
      </c>
      <c r="L21" s="51">
        <f t="shared" si="9"/>
        <v>203.65655471289273</v>
      </c>
      <c r="M21" s="53">
        <f t="shared" si="10"/>
        <v>215.19748139668002</v>
      </c>
      <c r="N21" s="50">
        <f t="shared" si="11"/>
        <v>322.95077275329135</v>
      </c>
      <c r="O21" s="53">
        <f t="shared" si="12"/>
        <v>430.6010303377218</v>
      </c>
      <c r="P21" s="50">
        <f t="shared" si="13"/>
        <v>305.63109425785484</v>
      </c>
      <c r="Q21" s="53">
        <f t="shared" si="14"/>
        <v>407.50812567713979</v>
      </c>
      <c r="R21" s="54">
        <f t="shared" si="15"/>
        <v>304.9702702702703</v>
      </c>
      <c r="S21" s="52">
        <f t="shared" si="16"/>
        <v>406.62702702702705</v>
      </c>
      <c r="T21" s="50">
        <f t="shared" si="17"/>
        <v>301.38621794871796</v>
      </c>
      <c r="U21" s="53">
        <f t="shared" si="18"/>
        <v>401.84829059829059</v>
      </c>
      <c r="V21" s="54">
        <f t="shared" si="19"/>
        <v>293.08831168831171</v>
      </c>
      <c r="W21" s="53">
        <f t="shared" si="20"/>
        <v>390.78441558441557</v>
      </c>
      <c r="X21" s="50">
        <f>($B21+180)/1950*1.5</f>
        <v>289.33076923076919</v>
      </c>
      <c r="Y21" s="53">
        <f t="shared" si="22"/>
        <v>385.77435897435896</v>
      </c>
      <c r="Z21" s="55">
        <f t="shared" si="23"/>
        <v>257.18290598290599</v>
      </c>
    </row>
    <row r="22" spans="1:29" s="2" customFormat="1" x14ac:dyDescent="0.35">
      <c r="A22" s="40">
        <v>16</v>
      </c>
      <c r="B22" s="41">
        <v>380150</v>
      </c>
      <c r="C22" s="49">
        <f t="shared" si="0"/>
        <v>31679.166666666668</v>
      </c>
      <c r="D22" s="50">
        <f t="shared" si="1"/>
        <v>1456.5134099616857</v>
      </c>
      <c r="E22" s="51">
        <f t="shared" si="2"/>
        <v>1439.9621212121212</v>
      </c>
      <c r="F22" s="52">
        <f t="shared" si="3"/>
        <v>1324.5644599303137</v>
      </c>
      <c r="G22" s="52">
        <f t="shared" si="4"/>
        <v>1218.4294871794871</v>
      </c>
      <c r="H22" s="52">
        <f t="shared" si="5"/>
        <v>1214.5367412140574</v>
      </c>
      <c r="I22" s="50">
        <f t="shared" si="6"/>
        <v>194.94871794871796</v>
      </c>
      <c r="J22" s="51">
        <f t="shared" si="7"/>
        <v>203.07158119658121</v>
      </c>
      <c r="K22" s="51">
        <f t="shared" si="8"/>
        <v>205.48648648648648</v>
      </c>
      <c r="L22" s="51">
        <f t="shared" si="9"/>
        <v>205.93174431202601</v>
      </c>
      <c r="M22" s="53">
        <f t="shared" si="10"/>
        <v>217.60160274756726</v>
      </c>
      <c r="N22" s="50">
        <f t="shared" si="11"/>
        <v>326.55695477962217</v>
      </c>
      <c r="O22" s="53">
        <f t="shared" si="12"/>
        <v>435.40927303949627</v>
      </c>
      <c r="P22" s="50">
        <f t="shared" si="13"/>
        <v>309.04387865655474</v>
      </c>
      <c r="Q22" s="53">
        <f t="shared" si="14"/>
        <v>412.0585048754063</v>
      </c>
      <c r="R22" s="54">
        <f t="shared" si="15"/>
        <v>308.37567567567567</v>
      </c>
      <c r="S22" s="52">
        <f t="shared" si="16"/>
        <v>411.16756756756757</v>
      </c>
      <c r="T22" s="50">
        <f t="shared" si="17"/>
        <v>304.75160256410254</v>
      </c>
      <c r="U22" s="53">
        <f t="shared" si="18"/>
        <v>406.33547008547009</v>
      </c>
      <c r="V22" s="54">
        <f t="shared" si="19"/>
        <v>296.36103896103896</v>
      </c>
      <c r="W22" s="53">
        <f t="shared" si="20"/>
        <v>395.14805194805194</v>
      </c>
      <c r="X22" s="50">
        <f t="shared" si="21"/>
        <v>292.56153846153848</v>
      </c>
      <c r="Y22" s="53">
        <f t="shared" si="22"/>
        <v>390.08205128205128</v>
      </c>
      <c r="Z22" s="55">
        <f t="shared" si="23"/>
        <v>260.05470085470085</v>
      </c>
    </row>
    <row r="23" spans="1:29" s="2" customFormat="1" x14ac:dyDescent="0.35">
      <c r="A23" s="40">
        <v>17</v>
      </c>
      <c r="B23" s="41">
        <v>384150</v>
      </c>
      <c r="C23" s="49">
        <f t="shared" si="0"/>
        <v>32012.5</v>
      </c>
      <c r="D23" s="50">
        <f t="shared" si="1"/>
        <v>1471.83908045977</v>
      </c>
      <c r="E23" s="51">
        <f t="shared" si="2"/>
        <v>1455.1136363636363</v>
      </c>
      <c r="F23" s="52">
        <f t="shared" si="3"/>
        <v>1338.5017421602788</v>
      </c>
      <c r="G23" s="52">
        <f t="shared" si="4"/>
        <v>1231.25</v>
      </c>
      <c r="H23" s="52">
        <f t="shared" si="5"/>
        <v>1227.3162939297124</v>
      </c>
      <c r="I23" s="50">
        <f t="shared" si="6"/>
        <v>197</v>
      </c>
      <c r="J23" s="51">
        <f t="shared" si="7"/>
        <v>205.20833333333334</v>
      </c>
      <c r="K23" s="51">
        <f t="shared" si="8"/>
        <v>207.64864864864865</v>
      </c>
      <c r="L23" s="51">
        <f t="shared" si="9"/>
        <v>208.09859154929578</v>
      </c>
      <c r="M23" s="53">
        <f t="shared" si="10"/>
        <v>219.89124212936463</v>
      </c>
      <c r="N23" s="50">
        <f t="shared" si="11"/>
        <v>329.99141385231826</v>
      </c>
      <c r="O23" s="53">
        <f t="shared" si="12"/>
        <v>439.98855180309101</v>
      </c>
      <c r="P23" s="50">
        <f t="shared" si="13"/>
        <v>312.2941495124594</v>
      </c>
      <c r="Q23" s="53">
        <f t="shared" si="14"/>
        <v>416.39219934994583</v>
      </c>
      <c r="R23" s="54">
        <f t="shared" si="15"/>
        <v>311.61891891891889</v>
      </c>
      <c r="S23" s="52">
        <f t="shared" si="16"/>
        <v>415.4918918918919</v>
      </c>
      <c r="T23" s="50">
        <f t="shared" si="17"/>
        <v>307.95673076923077</v>
      </c>
      <c r="U23" s="53">
        <f t="shared" si="18"/>
        <v>410.60897435897436</v>
      </c>
      <c r="V23" s="54">
        <f t="shared" si="19"/>
        <v>299.47792207792207</v>
      </c>
      <c r="W23" s="53">
        <f t="shared" si="20"/>
        <v>399.30389610389608</v>
      </c>
      <c r="X23" s="50">
        <f t="shared" si="21"/>
        <v>295.63846153846151</v>
      </c>
      <c r="Y23" s="53">
        <f t="shared" si="22"/>
        <v>394.18461538461537</v>
      </c>
      <c r="Z23" s="55">
        <f t="shared" si="23"/>
        <v>262.78974358974358</v>
      </c>
    </row>
    <row r="24" spans="1:29" s="2" customFormat="1" x14ac:dyDescent="0.35">
      <c r="A24" s="40">
        <v>18</v>
      </c>
      <c r="B24" s="41">
        <v>388350</v>
      </c>
      <c r="C24" s="49">
        <f t="shared" si="0"/>
        <v>32362.5</v>
      </c>
      <c r="D24" s="50">
        <f t="shared" si="1"/>
        <v>1487.9310344827586</v>
      </c>
      <c r="E24" s="51">
        <f t="shared" si="2"/>
        <v>1471.0227272727273</v>
      </c>
      <c r="F24" s="52">
        <f t="shared" si="3"/>
        <v>1353.1358885017421</v>
      </c>
      <c r="G24" s="52">
        <f t="shared" si="4"/>
        <v>1244.7115384615386</v>
      </c>
      <c r="H24" s="52">
        <f t="shared" si="5"/>
        <v>1240.7348242811502</v>
      </c>
      <c r="I24" s="50">
        <f t="shared" si="6"/>
        <v>199.15384615384616</v>
      </c>
      <c r="J24" s="51">
        <f t="shared" si="7"/>
        <v>207.45192307692307</v>
      </c>
      <c r="K24" s="51">
        <f t="shared" si="8"/>
        <v>209.91891891891891</v>
      </c>
      <c r="L24" s="51">
        <f t="shared" si="9"/>
        <v>210.37378114842903</v>
      </c>
      <c r="M24" s="53">
        <f t="shared" si="10"/>
        <v>222.29536348025186</v>
      </c>
      <c r="N24" s="50">
        <f t="shared" si="11"/>
        <v>333.59759587864914</v>
      </c>
      <c r="O24" s="53">
        <f t="shared" si="12"/>
        <v>444.79679450486549</v>
      </c>
      <c r="P24" s="50">
        <f t="shared" si="13"/>
        <v>315.70693391115924</v>
      </c>
      <c r="Q24" s="53">
        <f t="shared" si="14"/>
        <v>420.94257854821234</v>
      </c>
      <c r="R24" s="54">
        <f t="shared" si="15"/>
        <v>315.02432432432431</v>
      </c>
      <c r="S24" s="52">
        <f t="shared" si="16"/>
        <v>420.03243243243242</v>
      </c>
      <c r="T24" s="50">
        <f t="shared" si="17"/>
        <v>311.32211538461542</v>
      </c>
      <c r="U24" s="53">
        <f t="shared" si="18"/>
        <v>415.09615384615387</v>
      </c>
      <c r="V24" s="54">
        <f t="shared" si="19"/>
        <v>302.75064935064933</v>
      </c>
      <c r="W24" s="53">
        <f t="shared" si="20"/>
        <v>403.66753246753245</v>
      </c>
      <c r="X24" s="50">
        <f t="shared" si="21"/>
        <v>298.86923076923074</v>
      </c>
      <c r="Y24" s="53">
        <f t="shared" si="22"/>
        <v>398.49230769230769</v>
      </c>
      <c r="Z24" s="55">
        <f t="shared" si="23"/>
        <v>265.66153846153844</v>
      </c>
      <c r="AC24" s="56"/>
    </row>
    <row r="25" spans="1:29" s="2" customFormat="1" x14ac:dyDescent="0.35">
      <c r="A25" s="40">
        <v>19</v>
      </c>
      <c r="B25" s="41">
        <v>392550</v>
      </c>
      <c r="C25" s="49">
        <f t="shared" si="0"/>
        <v>32712.5</v>
      </c>
      <c r="D25" s="50">
        <f t="shared" si="1"/>
        <v>1504.0229885057472</v>
      </c>
      <c r="E25" s="51">
        <f t="shared" si="2"/>
        <v>1486.9318181818182</v>
      </c>
      <c r="F25" s="52">
        <f t="shared" si="3"/>
        <v>1367.7700348432056</v>
      </c>
      <c r="G25" s="52">
        <f t="shared" si="4"/>
        <v>1258.1730769230769</v>
      </c>
      <c r="H25" s="52">
        <f t="shared" si="5"/>
        <v>1254.1533546325879</v>
      </c>
      <c r="I25" s="50">
        <f t="shared" si="6"/>
        <v>201.30769230769232</v>
      </c>
      <c r="J25" s="51">
        <f t="shared" si="7"/>
        <v>209.69551282051282</v>
      </c>
      <c r="K25" s="51">
        <f t="shared" si="8"/>
        <v>212.18918918918919</v>
      </c>
      <c r="L25" s="51">
        <f t="shared" si="9"/>
        <v>212.64897074756229</v>
      </c>
      <c r="M25" s="53">
        <f t="shared" si="10"/>
        <v>224.6994848311391</v>
      </c>
      <c r="N25" s="50">
        <f t="shared" si="11"/>
        <v>337.20377790497997</v>
      </c>
      <c r="O25" s="53">
        <f t="shared" si="12"/>
        <v>449.60503720663996</v>
      </c>
      <c r="P25" s="50">
        <f t="shared" si="13"/>
        <v>319.11971830985914</v>
      </c>
      <c r="Q25" s="53">
        <f t="shared" si="14"/>
        <v>425.49295774647885</v>
      </c>
      <c r="R25" s="54">
        <f t="shared" si="15"/>
        <v>318.42972972972973</v>
      </c>
      <c r="S25" s="52">
        <f t="shared" si="16"/>
        <v>424.57297297297299</v>
      </c>
      <c r="T25" s="50">
        <f t="shared" si="17"/>
        <v>314.6875</v>
      </c>
      <c r="U25" s="53">
        <f t="shared" si="18"/>
        <v>419.58333333333331</v>
      </c>
      <c r="V25" s="54">
        <f t="shared" si="19"/>
        <v>306.02337662337663</v>
      </c>
      <c r="W25" s="53">
        <f t="shared" si="20"/>
        <v>408.03116883116883</v>
      </c>
      <c r="X25" s="50">
        <f t="shared" si="21"/>
        <v>302.10000000000002</v>
      </c>
      <c r="Y25" s="53">
        <f t="shared" si="22"/>
        <v>402.8</v>
      </c>
      <c r="Z25" s="55">
        <f t="shared" si="23"/>
        <v>268.53333333333336</v>
      </c>
    </row>
    <row r="26" spans="1:29" s="2" customFormat="1" x14ac:dyDescent="0.35">
      <c r="A26" s="40">
        <v>20</v>
      </c>
      <c r="B26" s="41">
        <v>396750</v>
      </c>
      <c r="C26" s="49">
        <f t="shared" si="0"/>
        <v>33062.5</v>
      </c>
      <c r="D26" s="50">
        <f t="shared" si="1"/>
        <v>1520.1149425287356</v>
      </c>
      <c r="E26" s="51">
        <f t="shared" si="2"/>
        <v>1502.840909090909</v>
      </c>
      <c r="F26" s="52">
        <f t="shared" si="3"/>
        <v>1382.4041811846689</v>
      </c>
      <c r="G26" s="52">
        <f t="shared" si="4"/>
        <v>1271.6346153846155</v>
      </c>
      <c r="H26" s="52">
        <f t="shared" si="5"/>
        <v>1267.5718849840255</v>
      </c>
      <c r="I26" s="50">
        <f t="shared" si="6"/>
        <v>203.46153846153845</v>
      </c>
      <c r="J26" s="51">
        <f t="shared" si="7"/>
        <v>211.93910256410257</v>
      </c>
      <c r="K26" s="51">
        <f t="shared" si="8"/>
        <v>214.45945945945945</v>
      </c>
      <c r="L26" s="51">
        <f t="shared" si="9"/>
        <v>214.92416034669554</v>
      </c>
      <c r="M26" s="53">
        <f t="shared" si="10"/>
        <v>227.10360618202634</v>
      </c>
      <c r="N26" s="50">
        <f t="shared" si="11"/>
        <v>340.8099599313108</v>
      </c>
      <c r="O26" s="53">
        <f t="shared" si="12"/>
        <v>454.41327990841444</v>
      </c>
      <c r="P26" s="50">
        <f t="shared" si="13"/>
        <v>322.53250270855904</v>
      </c>
      <c r="Q26" s="53">
        <f t="shared" si="14"/>
        <v>430.04333694474542</v>
      </c>
      <c r="R26" s="54">
        <f t="shared" si="15"/>
        <v>321.83513513513515</v>
      </c>
      <c r="S26" s="52">
        <f t="shared" si="16"/>
        <v>429.11351351351351</v>
      </c>
      <c r="T26" s="50">
        <f t="shared" si="17"/>
        <v>318.05288461538464</v>
      </c>
      <c r="U26" s="53">
        <f t="shared" si="18"/>
        <v>424.07051282051282</v>
      </c>
      <c r="V26" s="54">
        <f t="shared" si="19"/>
        <v>309.29610389610389</v>
      </c>
      <c r="W26" s="53">
        <f t="shared" si="20"/>
        <v>412.3948051948052</v>
      </c>
      <c r="X26" s="50">
        <f t="shared" si="21"/>
        <v>305.33076923076925</v>
      </c>
      <c r="Y26" s="53">
        <f t="shared" si="22"/>
        <v>407.10769230769233</v>
      </c>
      <c r="Z26" s="55">
        <f t="shared" si="23"/>
        <v>271.40512820512822</v>
      </c>
    </row>
    <row r="27" spans="1:29" s="2" customFormat="1" x14ac:dyDescent="0.35">
      <c r="A27" s="40">
        <v>21</v>
      </c>
      <c r="B27" s="41">
        <v>401650</v>
      </c>
      <c r="C27" s="49">
        <f t="shared" si="0"/>
        <v>33470.833333333336</v>
      </c>
      <c r="D27" s="50">
        <f t="shared" si="1"/>
        <v>1538.8888888888889</v>
      </c>
      <c r="E27" s="51">
        <f t="shared" si="2"/>
        <v>1521.4015151515152</v>
      </c>
      <c r="F27" s="52">
        <f t="shared" si="3"/>
        <v>1399.4773519163764</v>
      </c>
      <c r="G27" s="52">
        <f t="shared" si="4"/>
        <v>1287.3397435897436</v>
      </c>
      <c r="H27" s="52">
        <f t="shared" si="5"/>
        <v>1283.2268370607028</v>
      </c>
      <c r="I27" s="50">
        <f t="shared" si="6"/>
        <v>205.97435897435898</v>
      </c>
      <c r="J27" s="51">
        <f t="shared" si="7"/>
        <v>214.55662393162393</v>
      </c>
      <c r="K27" s="51">
        <f t="shared" si="8"/>
        <v>217.1081081081081</v>
      </c>
      <c r="L27" s="51">
        <f t="shared" si="9"/>
        <v>217.57854821235102</v>
      </c>
      <c r="M27" s="53">
        <f t="shared" si="10"/>
        <v>229.90841442472811</v>
      </c>
      <c r="N27" s="50">
        <f t="shared" si="11"/>
        <v>345.01717229536348</v>
      </c>
      <c r="O27" s="53">
        <f t="shared" si="12"/>
        <v>460.02289639381797</v>
      </c>
      <c r="P27" s="50">
        <f t="shared" si="13"/>
        <v>326.51408450704224</v>
      </c>
      <c r="Q27" s="53">
        <f t="shared" si="14"/>
        <v>435.35211267605632</v>
      </c>
      <c r="R27" s="54">
        <f t="shared" si="15"/>
        <v>325.80810810810812</v>
      </c>
      <c r="S27" s="52">
        <f t="shared" si="16"/>
        <v>434.4108108108108</v>
      </c>
      <c r="T27" s="50">
        <f t="shared" si="17"/>
        <v>321.97916666666663</v>
      </c>
      <c r="U27" s="53">
        <f t="shared" si="18"/>
        <v>429.30555555555554</v>
      </c>
      <c r="V27" s="54">
        <f t="shared" si="19"/>
        <v>313.1142857142857</v>
      </c>
      <c r="W27" s="53">
        <f t="shared" si="20"/>
        <v>417.48571428571427</v>
      </c>
      <c r="X27" s="50">
        <f t="shared" si="21"/>
        <v>309.10000000000002</v>
      </c>
      <c r="Y27" s="53">
        <f t="shared" si="22"/>
        <v>412.13333333333333</v>
      </c>
      <c r="Z27" s="55">
        <f t="shared" si="23"/>
        <v>274.75555555555553</v>
      </c>
    </row>
    <row r="28" spans="1:29" s="2" customFormat="1" x14ac:dyDescent="0.35">
      <c r="A28" s="40">
        <v>22</v>
      </c>
      <c r="B28" s="41">
        <v>406350</v>
      </c>
      <c r="C28" s="49">
        <f t="shared" si="0"/>
        <v>33862.5</v>
      </c>
      <c r="D28" s="50">
        <f t="shared" si="1"/>
        <v>1556.8965517241379</v>
      </c>
      <c r="E28" s="51">
        <f t="shared" si="2"/>
        <v>1539.2045454545455</v>
      </c>
      <c r="F28" s="52">
        <f t="shared" si="3"/>
        <v>1415.8536585365853</v>
      </c>
      <c r="G28" s="52">
        <f t="shared" si="4"/>
        <v>1302.4038461538462</v>
      </c>
      <c r="H28" s="52">
        <f t="shared" si="5"/>
        <v>1298.2428115015975</v>
      </c>
      <c r="I28" s="50">
        <f t="shared" si="6"/>
        <v>208.38461538461539</v>
      </c>
      <c r="J28" s="51">
        <f t="shared" si="7"/>
        <v>217.06730769230768</v>
      </c>
      <c r="K28" s="51">
        <f t="shared" si="8"/>
        <v>219.64864864864865</v>
      </c>
      <c r="L28" s="51">
        <f t="shared" si="9"/>
        <v>220.12459371614301</v>
      </c>
      <c r="M28" s="53">
        <f t="shared" si="10"/>
        <v>232.59874069834001</v>
      </c>
      <c r="N28" s="50">
        <f t="shared" si="11"/>
        <v>349.05266170578136</v>
      </c>
      <c r="O28" s="53">
        <f t="shared" si="12"/>
        <v>465.40354894104178</v>
      </c>
      <c r="P28" s="50">
        <f t="shared" si="13"/>
        <v>330.33315276273021</v>
      </c>
      <c r="Q28" s="53">
        <f t="shared" si="14"/>
        <v>440.4442036836403</v>
      </c>
      <c r="R28" s="54">
        <f t="shared" si="15"/>
        <v>329.61891891891889</v>
      </c>
      <c r="S28" s="52">
        <f t="shared" si="16"/>
        <v>439.4918918918919</v>
      </c>
      <c r="T28" s="50">
        <f t="shared" si="17"/>
        <v>325.74519230769232</v>
      </c>
      <c r="U28" s="53">
        <f t="shared" si="18"/>
        <v>434.32692307692309</v>
      </c>
      <c r="V28" s="54">
        <f t="shared" si="19"/>
        <v>316.77662337662338</v>
      </c>
      <c r="W28" s="53">
        <f t="shared" si="20"/>
        <v>422.36883116883115</v>
      </c>
      <c r="X28" s="50">
        <f t="shared" si="21"/>
        <v>312.71538461538461</v>
      </c>
      <c r="Y28" s="53">
        <f t="shared" si="22"/>
        <v>416.95384615384614</v>
      </c>
      <c r="Z28" s="55">
        <f t="shared" si="23"/>
        <v>277.96923076923076</v>
      </c>
    </row>
    <row r="29" spans="1:29" s="2" customFormat="1" x14ac:dyDescent="0.35">
      <c r="A29" s="40">
        <v>23</v>
      </c>
      <c r="B29" s="41">
        <v>410950</v>
      </c>
      <c r="C29" s="49">
        <f>B29/12</f>
        <v>34245.833333333336</v>
      </c>
      <c r="D29" s="50">
        <f t="shared" si="1"/>
        <v>1574.521072796935</v>
      </c>
      <c r="E29" s="51">
        <f t="shared" si="2"/>
        <v>1556.628787878788</v>
      </c>
      <c r="F29" s="52">
        <f t="shared" si="3"/>
        <v>1431.8815331010453</v>
      </c>
      <c r="G29" s="52">
        <f t="shared" si="4"/>
        <v>1317.1474358974358</v>
      </c>
      <c r="H29" s="52">
        <f t="shared" si="5"/>
        <v>1312.9392971246007</v>
      </c>
      <c r="I29" s="50">
        <f t="shared" si="6"/>
        <v>210.74358974358975</v>
      </c>
      <c r="J29" s="51">
        <f t="shared" si="7"/>
        <v>219.52457264957266</v>
      </c>
      <c r="K29" s="51">
        <f t="shared" si="8"/>
        <v>222.13513513513513</v>
      </c>
      <c r="L29" s="51">
        <f t="shared" si="9"/>
        <v>222.61646803900325</v>
      </c>
      <c r="M29" s="53">
        <f t="shared" si="10"/>
        <v>235.23182598740698</v>
      </c>
      <c r="N29" s="50">
        <f t="shared" si="11"/>
        <v>353.00228963938179</v>
      </c>
      <c r="O29" s="53">
        <f t="shared" si="12"/>
        <v>470.66971951917571</v>
      </c>
      <c r="P29" s="50">
        <f t="shared" si="13"/>
        <v>334.07096424702058</v>
      </c>
      <c r="Q29" s="53">
        <f t="shared" si="14"/>
        <v>445.42795232936078</v>
      </c>
      <c r="R29" s="54">
        <f t="shared" si="15"/>
        <v>333.34864864864863</v>
      </c>
      <c r="S29" s="52">
        <f t="shared" si="16"/>
        <v>444.46486486486486</v>
      </c>
      <c r="T29" s="50">
        <f t="shared" si="17"/>
        <v>329.43108974358972</v>
      </c>
      <c r="U29" s="53">
        <f t="shared" si="18"/>
        <v>439.241452991453</v>
      </c>
      <c r="V29" s="54">
        <f t="shared" si="19"/>
        <v>320.36103896103896</v>
      </c>
      <c r="W29" s="53">
        <f t="shared" si="20"/>
        <v>427.14805194805194</v>
      </c>
      <c r="X29" s="50">
        <f t="shared" si="21"/>
        <v>316.25384615384615</v>
      </c>
      <c r="Y29" s="53">
        <f t="shared" si="22"/>
        <v>421.67179487179487</v>
      </c>
      <c r="Z29" s="55">
        <f t="shared" si="23"/>
        <v>281.1145299145299</v>
      </c>
    </row>
    <row r="30" spans="1:29" s="2" customFormat="1" x14ac:dyDescent="0.35">
      <c r="A30" s="40">
        <v>24</v>
      </c>
      <c r="B30" s="41">
        <v>418200</v>
      </c>
      <c r="C30" s="49">
        <f t="shared" si="0"/>
        <v>34850</v>
      </c>
      <c r="D30" s="50">
        <f t="shared" si="1"/>
        <v>1602.2988505747126</v>
      </c>
      <c r="E30" s="51">
        <f t="shared" si="2"/>
        <v>1584.090909090909</v>
      </c>
      <c r="F30" s="52">
        <f t="shared" si="3"/>
        <v>1457.1428571428571</v>
      </c>
      <c r="G30" s="52">
        <f t="shared" si="4"/>
        <v>1340.3846153846155</v>
      </c>
      <c r="H30" s="52">
        <f t="shared" si="5"/>
        <v>1336.1022364217251</v>
      </c>
      <c r="I30" s="50">
        <f t="shared" si="6"/>
        <v>214.46153846153845</v>
      </c>
      <c r="J30" s="51">
        <f t="shared" si="7"/>
        <v>223.39743589743588</v>
      </c>
      <c r="K30" s="51">
        <f t="shared" si="8"/>
        <v>226.05405405405406</v>
      </c>
      <c r="L30" s="51">
        <f t="shared" si="9"/>
        <v>226.54387865655471</v>
      </c>
      <c r="M30" s="53">
        <f t="shared" si="10"/>
        <v>239.38179736691472</v>
      </c>
      <c r="N30" s="50">
        <f t="shared" si="11"/>
        <v>359.22724670864341</v>
      </c>
      <c r="O30" s="53">
        <f t="shared" si="12"/>
        <v>478.96966227819121</v>
      </c>
      <c r="P30" s="50">
        <f t="shared" si="13"/>
        <v>339.96208017334777</v>
      </c>
      <c r="Q30" s="53">
        <f t="shared" si="14"/>
        <v>453.2827735644637</v>
      </c>
      <c r="R30" s="54">
        <f t="shared" si="15"/>
        <v>339.22702702702702</v>
      </c>
      <c r="S30" s="52">
        <f t="shared" si="16"/>
        <v>452.30270270270267</v>
      </c>
      <c r="T30" s="50">
        <f t="shared" si="17"/>
        <v>335.24038461538464</v>
      </c>
      <c r="U30" s="53">
        <f t="shared" si="18"/>
        <v>446.9871794871795</v>
      </c>
      <c r="V30" s="54">
        <f t="shared" si="19"/>
        <v>326.01038961038961</v>
      </c>
      <c r="W30" s="53">
        <f t="shared" si="20"/>
        <v>434.68051948051948</v>
      </c>
      <c r="X30" s="50">
        <f t="shared" si="21"/>
        <v>321.83076923076925</v>
      </c>
      <c r="Y30" s="53">
        <f t="shared" si="22"/>
        <v>429.10769230769233</v>
      </c>
      <c r="Z30" s="55">
        <f t="shared" si="23"/>
        <v>286.07179487179491</v>
      </c>
    </row>
    <row r="31" spans="1:29" s="2" customFormat="1" x14ac:dyDescent="0.35">
      <c r="A31" s="40">
        <v>25</v>
      </c>
      <c r="B31" s="41">
        <v>422600</v>
      </c>
      <c r="C31" s="49">
        <f t="shared" si="0"/>
        <v>35216.666666666664</v>
      </c>
      <c r="D31" s="50">
        <f t="shared" si="1"/>
        <v>1619.1570881226053</v>
      </c>
      <c r="E31" s="51">
        <f t="shared" si="2"/>
        <v>1600.7575757575758</v>
      </c>
      <c r="F31" s="52">
        <f t="shared" si="3"/>
        <v>1472.4738675958188</v>
      </c>
      <c r="G31" s="52">
        <f t="shared" si="4"/>
        <v>1354.4871794871794</v>
      </c>
      <c r="H31" s="52">
        <f t="shared" si="5"/>
        <v>1350.1597444089457</v>
      </c>
      <c r="I31" s="50">
        <f t="shared" si="6"/>
        <v>216.71794871794873</v>
      </c>
      <c r="J31" s="51">
        <f t="shared" si="7"/>
        <v>225.74786324786325</v>
      </c>
      <c r="K31" s="51">
        <f t="shared" si="8"/>
        <v>228.43243243243242</v>
      </c>
      <c r="L31" s="51">
        <f t="shared" si="9"/>
        <v>228.92741061755146</v>
      </c>
      <c r="M31" s="53">
        <f t="shared" si="10"/>
        <v>241.90040068689183</v>
      </c>
      <c r="N31" s="50">
        <f t="shared" si="11"/>
        <v>363.00515168860909</v>
      </c>
      <c r="O31" s="53">
        <f t="shared" si="12"/>
        <v>484.00686891814541</v>
      </c>
      <c r="P31" s="50">
        <f t="shared" si="13"/>
        <v>343.53737811484291</v>
      </c>
      <c r="Q31" s="53">
        <f t="shared" si="14"/>
        <v>458.04983748645719</v>
      </c>
      <c r="R31" s="54">
        <f t="shared" si="15"/>
        <v>342.79459459459457</v>
      </c>
      <c r="S31" s="52">
        <f t="shared" si="16"/>
        <v>457.05945945945945</v>
      </c>
      <c r="T31" s="50">
        <f t="shared" si="17"/>
        <v>338.76602564102564</v>
      </c>
      <c r="U31" s="53">
        <f t="shared" si="18"/>
        <v>451.68803418803418</v>
      </c>
      <c r="V31" s="54">
        <f t="shared" si="19"/>
        <v>329.438961038961</v>
      </c>
      <c r="W31" s="53">
        <f t="shared" si="20"/>
        <v>439.25194805194803</v>
      </c>
      <c r="X31" s="50">
        <f t="shared" si="21"/>
        <v>325.21538461538461</v>
      </c>
      <c r="Y31" s="53">
        <f t="shared" si="22"/>
        <v>433.62051282051283</v>
      </c>
      <c r="Z31" s="55">
        <f t="shared" si="23"/>
        <v>289.0803418803419</v>
      </c>
    </row>
    <row r="32" spans="1:29" s="2" customFormat="1" x14ac:dyDescent="0.35">
      <c r="A32" s="40">
        <v>26</v>
      </c>
      <c r="B32" s="41">
        <v>427600</v>
      </c>
      <c r="C32" s="49">
        <f t="shared" si="0"/>
        <v>35633.333333333336</v>
      </c>
      <c r="D32" s="50">
        <f t="shared" si="1"/>
        <v>1638.3141762452108</v>
      </c>
      <c r="E32" s="51">
        <f t="shared" si="2"/>
        <v>1619.6969696969697</v>
      </c>
      <c r="F32" s="52">
        <f t="shared" si="3"/>
        <v>1489.8954703832753</v>
      </c>
      <c r="G32" s="52">
        <f t="shared" si="4"/>
        <v>1370.5128205128206</v>
      </c>
      <c r="H32" s="52">
        <f t="shared" si="5"/>
        <v>1366.1341853035144</v>
      </c>
      <c r="I32" s="50">
        <f t="shared" si="6"/>
        <v>219.28205128205127</v>
      </c>
      <c r="J32" s="51">
        <f t="shared" si="7"/>
        <v>228.41880341880341</v>
      </c>
      <c r="K32" s="51">
        <f t="shared" si="8"/>
        <v>231.13513513513513</v>
      </c>
      <c r="L32" s="51">
        <f t="shared" si="9"/>
        <v>231.63596966413868</v>
      </c>
      <c r="M32" s="53">
        <f t="shared" si="10"/>
        <v>244.76244991413853</v>
      </c>
      <c r="N32" s="50">
        <f t="shared" si="11"/>
        <v>367.29822552947911</v>
      </c>
      <c r="O32" s="53">
        <f t="shared" si="12"/>
        <v>489.73096737263882</v>
      </c>
      <c r="P32" s="50">
        <f t="shared" si="13"/>
        <v>347.6002166847237</v>
      </c>
      <c r="Q32" s="53">
        <f t="shared" si="14"/>
        <v>463.46695557963164</v>
      </c>
      <c r="R32" s="54">
        <f t="shared" si="15"/>
        <v>346.84864864864863</v>
      </c>
      <c r="S32" s="52">
        <f t="shared" si="16"/>
        <v>462.46486486486486</v>
      </c>
      <c r="T32" s="50">
        <f t="shared" si="17"/>
        <v>342.77243589743591</v>
      </c>
      <c r="U32" s="53">
        <f t="shared" si="18"/>
        <v>457.02991452991455</v>
      </c>
      <c r="V32" s="54">
        <f t="shared" si="19"/>
        <v>333.33506493506491</v>
      </c>
      <c r="W32" s="53">
        <f t="shared" si="20"/>
        <v>444.44675324675325</v>
      </c>
      <c r="X32" s="50">
        <f t="shared" si="21"/>
        <v>329.06153846153848</v>
      </c>
      <c r="Y32" s="53">
        <f t="shared" si="22"/>
        <v>438.74871794871797</v>
      </c>
      <c r="Z32" s="55">
        <f>(($B32+180)/1950)/3*4</f>
        <v>292.49914529914531</v>
      </c>
    </row>
    <row r="33" spans="1:26" s="2" customFormat="1" x14ac:dyDescent="0.35">
      <c r="A33" s="40">
        <v>27</v>
      </c>
      <c r="B33" s="41">
        <v>432800</v>
      </c>
      <c r="C33" s="49">
        <f t="shared" si="0"/>
        <v>36066.666666666664</v>
      </c>
      <c r="D33" s="50">
        <f t="shared" si="1"/>
        <v>1658.2375478927204</v>
      </c>
      <c r="E33" s="51">
        <f t="shared" si="2"/>
        <v>1639.3939393939395</v>
      </c>
      <c r="F33" s="52">
        <f t="shared" si="3"/>
        <v>1508.01393728223</v>
      </c>
      <c r="G33" s="52">
        <f t="shared" si="4"/>
        <v>1387.1794871794871</v>
      </c>
      <c r="H33" s="52">
        <f t="shared" si="5"/>
        <v>1382.7476038338659</v>
      </c>
      <c r="I33" s="50">
        <f t="shared" si="6"/>
        <v>221.94871794871796</v>
      </c>
      <c r="J33" s="51">
        <f t="shared" si="7"/>
        <v>231.19658119658121</v>
      </c>
      <c r="K33" s="51">
        <f t="shared" si="8"/>
        <v>233.94594594594594</v>
      </c>
      <c r="L33" s="51">
        <f t="shared" si="9"/>
        <v>234.45287107258937</v>
      </c>
      <c r="M33" s="53">
        <f t="shared" si="10"/>
        <v>247.73898111047509</v>
      </c>
      <c r="N33" s="50">
        <f t="shared" si="11"/>
        <v>371.76302232398393</v>
      </c>
      <c r="O33" s="53">
        <f t="shared" si="12"/>
        <v>495.68402976531195</v>
      </c>
      <c r="P33" s="50">
        <f t="shared" si="13"/>
        <v>351.8255687973998</v>
      </c>
      <c r="Q33" s="53">
        <f t="shared" si="14"/>
        <v>469.10075839653302</v>
      </c>
      <c r="R33" s="54">
        <f t="shared" si="15"/>
        <v>351.06486486486483</v>
      </c>
      <c r="S33" s="52">
        <f t="shared" si="16"/>
        <v>468.08648648648648</v>
      </c>
      <c r="T33" s="50">
        <f t="shared" si="17"/>
        <v>346.93910256410254</v>
      </c>
      <c r="U33" s="53">
        <f t="shared" si="18"/>
        <v>462.58547008547009</v>
      </c>
      <c r="V33" s="54">
        <f t="shared" si="19"/>
        <v>337.38701298701301</v>
      </c>
      <c r="W33" s="53">
        <f t="shared" si="20"/>
        <v>449.84935064935064</v>
      </c>
      <c r="X33" s="50">
        <f t="shared" si="21"/>
        <v>333.06153846153848</v>
      </c>
      <c r="Y33" s="53">
        <f t="shared" si="22"/>
        <v>444.08205128205128</v>
      </c>
      <c r="Z33" s="55">
        <f t="shared" si="23"/>
        <v>296.05470085470085</v>
      </c>
    </row>
    <row r="34" spans="1:26" s="2" customFormat="1" x14ac:dyDescent="0.35">
      <c r="A34" s="40">
        <v>28</v>
      </c>
      <c r="B34" s="41">
        <v>438400</v>
      </c>
      <c r="C34" s="49">
        <f t="shared" si="0"/>
        <v>36533.333333333336</v>
      </c>
      <c r="D34" s="50">
        <f t="shared" si="1"/>
        <v>1679.6934865900382</v>
      </c>
      <c r="E34" s="51">
        <f t="shared" si="2"/>
        <v>1660.6060606060605</v>
      </c>
      <c r="F34" s="52">
        <f t="shared" si="3"/>
        <v>1527.5261324041812</v>
      </c>
      <c r="G34" s="52">
        <f t="shared" si="4"/>
        <v>1405.1282051282051</v>
      </c>
      <c r="H34" s="52">
        <f t="shared" si="5"/>
        <v>1400.6389776357828</v>
      </c>
      <c r="I34" s="50">
        <f t="shared" si="6"/>
        <v>224.82051282051282</v>
      </c>
      <c r="J34" s="51">
        <f t="shared" si="7"/>
        <v>234.18803418803418</v>
      </c>
      <c r="K34" s="51">
        <f t="shared" si="8"/>
        <v>236.97297297297297</v>
      </c>
      <c r="L34" s="51">
        <f t="shared" si="9"/>
        <v>237.48645720476708</v>
      </c>
      <c r="M34" s="53">
        <f t="shared" si="10"/>
        <v>250.94447624499142</v>
      </c>
      <c r="N34" s="50">
        <f t="shared" si="11"/>
        <v>376.57126502575846</v>
      </c>
      <c r="O34" s="53">
        <f t="shared" si="12"/>
        <v>502.0950200343446</v>
      </c>
      <c r="P34" s="50">
        <f t="shared" si="13"/>
        <v>356.37594799566631</v>
      </c>
      <c r="Q34" s="53">
        <f t="shared" si="14"/>
        <v>475.16793066088843</v>
      </c>
      <c r="R34" s="54">
        <f t="shared" si="15"/>
        <v>355.60540540540541</v>
      </c>
      <c r="S34" s="52">
        <f t="shared" si="16"/>
        <v>474.14054054054054</v>
      </c>
      <c r="T34" s="50">
        <f t="shared" si="17"/>
        <v>351.4262820512821</v>
      </c>
      <c r="U34" s="53">
        <f t="shared" si="18"/>
        <v>468.5683760683761</v>
      </c>
      <c r="V34" s="54">
        <f t="shared" si="19"/>
        <v>341.75064935064933</v>
      </c>
      <c r="W34" s="53">
        <f t="shared" si="20"/>
        <v>455.66753246753245</v>
      </c>
      <c r="X34" s="50">
        <f t="shared" si="21"/>
        <v>337.36923076923074</v>
      </c>
      <c r="Y34" s="53">
        <f t="shared" si="22"/>
        <v>449.825641025641</v>
      </c>
      <c r="Z34" s="55">
        <f t="shared" si="23"/>
        <v>299.88376068376067</v>
      </c>
    </row>
    <row r="35" spans="1:26" s="2" customFormat="1" x14ac:dyDescent="0.35">
      <c r="A35" s="40">
        <v>29</v>
      </c>
      <c r="B35" s="41">
        <v>444300</v>
      </c>
      <c r="C35" s="49">
        <f t="shared" si="0"/>
        <v>37025</v>
      </c>
      <c r="D35" s="50">
        <f t="shared" si="1"/>
        <v>1702.2988505747126</v>
      </c>
      <c r="E35" s="51">
        <f t="shared" si="2"/>
        <v>1682.9545454545455</v>
      </c>
      <c r="F35" s="52">
        <f t="shared" si="3"/>
        <v>1548.0836236933799</v>
      </c>
      <c r="G35" s="52">
        <f t="shared" si="4"/>
        <v>1424.0384615384614</v>
      </c>
      <c r="H35" s="52">
        <f t="shared" si="5"/>
        <v>1419.4888178913739</v>
      </c>
      <c r="I35" s="50">
        <f t="shared" si="6"/>
        <v>227.84615384615384</v>
      </c>
      <c r="J35" s="51">
        <f t="shared" si="7"/>
        <v>237.33974358974359</v>
      </c>
      <c r="K35" s="51">
        <f t="shared" si="8"/>
        <v>240.16216216216216</v>
      </c>
      <c r="L35" s="51">
        <f t="shared" si="9"/>
        <v>240.68255687973999</v>
      </c>
      <c r="M35" s="53">
        <f t="shared" si="10"/>
        <v>254.32169433314252</v>
      </c>
      <c r="N35" s="50">
        <f t="shared" si="11"/>
        <v>381.63709215798514</v>
      </c>
      <c r="O35" s="53">
        <f t="shared" si="12"/>
        <v>508.84945621064685</v>
      </c>
      <c r="P35" s="50">
        <f t="shared" si="13"/>
        <v>361.17009750812571</v>
      </c>
      <c r="Q35" s="53">
        <f t="shared" si="14"/>
        <v>481.56013001083426</v>
      </c>
      <c r="R35" s="54">
        <f t="shared" si="15"/>
        <v>360.38918918918921</v>
      </c>
      <c r="S35" s="52">
        <f t="shared" si="16"/>
        <v>480.51891891891893</v>
      </c>
      <c r="T35" s="50">
        <f t="shared" si="17"/>
        <v>356.15384615384613</v>
      </c>
      <c r="U35" s="53">
        <f t="shared" si="18"/>
        <v>474.87179487179486</v>
      </c>
      <c r="V35" s="54">
        <f t="shared" si="19"/>
        <v>346.34805194805193</v>
      </c>
      <c r="W35" s="53">
        <f t="shared" si="20"/>
        <v>461.79740259740259</v>
      </c>
      <c r="X35" s="50">
        <f t="shared" si="21"/>
        <v>341.90769230769229</v>
      </c>
      <c r="Y35" s="53">
        <f t="shared" si="22"/>
        <v>455.87692307692305</v>
      </c>
      <c r="Z35" s="55">
        <f t="shared" si="23"/>
        <v>303.91794871794872</v>
      </c>
    </row>
    <row r="36" spans="1:26" s="2" customFormat="1" x14ac:dyDescent="0.35">
      <c r="A36" s="40">
        <v>30</v>
      </c>
      <c r="B36" s="41">
        <v>450700</v>
      </c>
      <c r="C36" s="49">
        <f t="shared" si="0"/>
        <v>37558.333333333336</v>
      </c>
      <c r="D36" s="50">
        <f t="shared" si="1"/>
        <v>1726.8199233716475</v>
      </c>
      <c r="E36" s="51">
        <f t="shared" si="2"/>
        <v>1707.1969696969697</v>
      </c>
      <c r="F36" s="52">
        <f t="shared" si="3"/>
        <v>1570.3832752613241</v>
      </c>
      <c r="G36" s="52">
        <f t="shared" si="4"/>
        <v>1444.551282051282</v>
      </c>
      <c r="H36" s="52">
        <f t="shared" si="5"/>
        <v>1439.9361022364217</v>
      </c>
      <c r="I36" s="50">
        <f t="shared" si="6"/>
        <v>231.12820512820514</v>
      </c>
      <c r="J36" s="51">
        <f t="shared" si="7"/>
        <v>240.758547008547</v>
      </c>
      <c r="K36" s="51">
        <f t="shared" si="8"/>
        <v>243.62162162162161</v>
      </c>
      <c r="L36" s="51">
        <f t="shared" si="9"/>
        <v>244.14951245937161</v>
      </c>
      <c r="M36" s="53">
        <f t="shared" si="10"/>
        <v>257.98511734401831</v>
      </c>
      <c r="N36" s="50">
        <f t="shared" si="11"/>
        <v>387.13222667429875</v>
      </c>
      <c r="O36" s="53">
        <f t="shared" si="12"/>
        <v>516.17630223239837</v>
      </c>
      <c r="P36" s="50">
        <f t="shared" si="13"/>
        <v>366.37053087757312</v>
      </c>
      <c r="Q36" s="53">
        <f t="shared" si="14"/>
        <v>488.49404117009749</v>
      </c>
      <c r="R36" s="54">
        <f t="shared" si="15"/>
        <v>365.57837837837837</v>
      </c>
      <c r="S36" s="52">
        <f t="shared" si="16"/>
        <v>487.43783783783783</v>
      </c>
      <c r="T36" s="50">
        <f t="shared" si="17"/>
        <v>361.28205128205127</v>
      </c>
      <c r="U36" s="53">
        <f t="shared" si="18"/>
        <v>481.70940170940173</v>
      </c>
      <c r="V36" s="54">
        <f t="shared" si="19"/>
        <v>351.33506493506491</v>
      </c>
      <c r="W36" s="53">
        <f t="shared" si="20"/>
        <v>468.44675324675325</v>
      </c>
      <c r="X36" s="50">
        <f t="shared" si="21"/>
        <v>346.83076923076925</v>
      </c>
      <c r="Y36" s="53">
        <f t="shared" si="22"/>
        <v>462.44102564102565</v>
      </c>
      <c r="Z36" s="55">
        <f t="shared" si="23"/>
        <v>308.29401709401708</v>
      </c>
    </row>
    <row r="37" spans="1:26" s="2" customFormat="1" x14ac:dyDescent="0.35">
      <c r="A37" s="40">
        <v>31</v>
      </c>
      <c r="B37" s="41">
        <v>457200</v>
      </c>
      <c r="C37" s="49">
        <f t="shared" si="0"/>
        <v>38100</v>
      </c>
      <c r="D37" s="50">
        <f t="shared" si="1"/>
        <v>1751.7241379310344</v>
      </c>
      <c r="E37" s="51">
        <f t="shared" si="2"/>
        <v>1731.8181818181818</v>
      </c>
      <c r="F37" s="52">
        <f t="shared" si="3"/>
        <v>1593.0313588850174</v>
      </c>
      <c r="G37" s="52">
        <f t="shared" si="4"/>
        <v>1465.3846153846155</v>
      </c>
      <c r="H37" s="52">
        <f t="shared" si="5"/>
        <v>1460.7028753993611</v>
      </c>
      <c r="I37" s="50">
        <f t="shared" si="6"/>
        <v>234.46153846153845</v>
      </c>
      <c r="J37" s="51">
        <f t="shared" si="7"/>
        <v>244.23076923076923</v>
      </c>
      <c r="K37" s="51">
        <f t="shared" si="8"/>
        <v>247.13513513513513</v>
      </c>
      <c r="L37" s="51">
        <f t="shared" si="9"/>
        <v>247.670639219935</v>
      </c>
      <c r="M37" s="53">
        <f t="shared" si="10"/>
        <v>261.70578133943906</v>
      </c>
      <c r="N37" s="50">
        <f t="shared" si="11"/>
        <v>392.71322266742993</v>
      </c>
      <c r="O37" s="53">
        <f t="shared" si="12"/>
        <v>523.61763022323987</v>
      </c>
      <c r="P37" s="50">
        <f t="shared" si="13"/>
        <v>371.65222101841823</v>
      </c>
      <c r="Q37" s="53">
        <f t="shared" si="14"/>
        <v>495.53629469122427</v>
      </c>
      <c r="R37" s="54">
        <f t="shared" si="15"/>
        <v>370.84864864864863</v>
      </c>
      <c r="S37" s="52">
        <f t="shared" si="16"/>
        <v>494.46486486486486</v>
      </c>
      <c r="T37" s="50">
        <f t="shared" si="17"/>
        <v>366.49038461538458</v>
      </c>
      <c r="U37" s="53">
        <f t="shared" si="18"/>
        <v>488.65384615384613</v>
      </c>
      <c r="V37" s="54">
        <f t="shared" si="19"/>
        <v>356.4</v>
      </c>
      <c r="W37" s="53">
        <f t="shared" si="20"/>
        <v>475.2</v>
      </c>
      <c r="X37" s="50">
        <f t="shared" si="21"/>
        <v>351.83076923076925</v>
      </c>
      <c r="Y37" s="53">
        <f t="shared" si="22"/>
        <v>469.10769230769233</v>
      </c>
      <c r="Z37" s="55">
        <f t="shared" si="23"/>
        <v>312.73846153846154</v>
      </c>
    </row>
    <row r="38" spans="1:26" s="2" customFormat="1" x14ac:dyDescent="0.35">
      <c r="A38" s="40">
        <v>32</v>
      </c>
      <c r="B38" s="41">
        <v>464400</v>
      </c>
      <c r="C38" s="49">
        <f t="shared" si="0"/>
        <v>38700</v>
      </c>
      <c r="D38" s="50">
        <f t="shared" si="1"/>
        <v>1779.3103448275863</v>
      </c>
      <c r="E38" s="51">
        <f t="shared" si="2"/>
        <v>1759.090909090909</v>
      </c>
      <c r="F38" s="52">
        <f t="shared" si="3"/>
        <v>1618.1184668989547</v>
      </c>
      <c r="G38" s="52">
        <f t="shared" si="4"/>
        <v>1488.4615384615386</v>
      </c>
      <c r="H38" s="52">
        <f t="shared" si="5"/>
        <v>1483.7060702875399</v>
      </c>
      <c r="I38" s="50">
        <f t="shared" si="6"/>
        <v>238.15384615384616</v>
      </c>
      <c r="J38" s="51">
        <f t="shared" si="7"/>
        <v>248.07692307692307</v>
      </c>
      <c r="K38" s="51">
        <f t="shared" si="8"/>
        <v>251.02702702702703</v>
      </c>
      <c r="L38" s="51">
        <f t="shared" si="9"/>
        <v>251.57096424702058</v>
      </c>
      <c r="M38" s="53">
        <f t="shared" si="10"/>
        <v>265.82713222667428</v>
      </c>
      <c r="N38" s="50">
        <f t="shared" si="11"/>
        <v>398.89524899828274</v>
      </c>
      <c r="O38" s="53">
        <f t="shared" si="12"/>
        <v>531.86033199771032</v>
      </c>
      <c r="P38" s="50">
        <f t="shared" si="13"/>
        <v>377.5027085590466</v>
      </c>
      <c r="Q38" s="53">
        <f t="shared" si="14"/>
        <v>503.33694474539544</v>
      </c>
      <c r="R38" s="54">
        <f t="shared" si="15"/>
        <v>376.6864864864865</v>
      </c>
      <c r="S38" s="52">
        <f t="shared" si="16"/>
        <v>502.24864864864867</v>
      </c>
      <c r="T38" s="50">
        <f t="shared" si="17"/>
        <v>372.25961538461542</v>
      </c>
      <c r="U38" s="53">
        <f t="shared" si="18"/>
        <v>496.34615384615387</v>
      </c>
      <c r="V38" s="54">
        <f t="shared" si="19"/>
        <v>362.01038961038961</v>
      </c>
      <c r="W38" s="53">
        <f t="shared" si="20"/>
        <v>482.68051948051948</v>
      </c>
      <c r="X38" s="50">
        <f t="shared" si="21"/>
        <v>357.36923076923074</v>
      </c>
      <c r="Y38" s="53">
        <f t="shared" si="22"/>
        <v>476.49230769230769</v>
      </c>
      <c r="Z38" s="55">
        <f t="shared" si="23"/>
        <v>317.66153846153844</v>
      </c>
    </row>
    <row r="39" spans="1:26" s="2" customFormat="1" x14ac:dyDescent="0.35">
      <c r="A39" s="40">
        <v>33</v>
      </c>
      <c r="B39" s="41">
        <v>471700</v>
      </c>
      <c r="C39" s="49">
        <f t="shared" si="0"/>
        <v>39308.333333333336</v>
      </c>
      <c r="D39" s="50">
        <f t="shared" si="1"/>
        <v>1807.2796934865901</v>
      </c>
      <c r="E39" s="51">
        <f t="shared" si="2"/>
        <v>1786.7424242424242</v>
      </c>
      <c r="F39" s="52">
        <f t="shared" si="3"/>
        <v>1643.554006968641</v>
      </c>
      <c r="G39" s="52">
        <f t="shared" si="4"/>
        <v>1511.8589743589744</v>
      </c>
      <c r="H39" s="52">
        <f t="shared" si="5"/>
        <v>1507.0287539936103</v>
      </c>
      <c r="I39" s="50">
        <f t="shared" si="6"/>
        <v>241.89743589743588</v>
      </c>
      <c r="J39" s="51">
        <f t="shared" si="7"/>
        <v>251.97649572649573</v>
      </c>
      <c r="K39" s="51">
        <f t="shared" si="8"/>
        <v>254.97297297297297</v>
      </c>
      <c r="L39" s="51">
        <f t="shared" si="9"/>
        <v>255.52546045503792</v>
      </c>
      <c r="M39" s="53">
        <f t="shared" si="10"/>
        <v>270.00572409845449</v>
      </c>
      <c r="N39" s="50">
        <f t="shared" si="11"/>
        <v>405.16313680595306</v>
      </c>
      <c r="O39" s="53">
        <f t="shared" si="12"/>
        <v>540.21751574127074</v>
      </c>
      <c r="P39" s="50">
        <f t="shared" si="13"/>
        <v>383.43445287107261</v>
      </c>
      <c r="Q39" s="53">
        <f t="shared" si="14"/>
        <v>511.24593716143011</v>
      </c>
      <c r="R39" s="54">
        <f t="shared" si="15"/>
        <v>382.60540540540541</v>
      </c>
      <c r="S39" s="52">
        <f t="shared" si="16"/>
        <v>510.14054054054054</v>
      </c>
      <c r="T39" s="50">
        <f t="shared" si="17"/>
        <v>378.10897435897436</v>
      </c>
      <c r="U39" s="53">
        <f t="shared" si="18"/>
        <v>504.14529914529913</v>
      </c>
      <c r="V39" s="54">
        <f t="shared" si="19"/>
        <v>367.69870129870128</v>
      </c>
      <c r="W39" s="53">
        <f t="shared" si="20"/>
        <v>490.26493506493506</v>
      </c>
      <c r="X39" s="50">
        <f t="shared" si="21"/>
        <v>362.98461538461538</v>
      </c>
      <c r="Y39" s="53">
        <f t="shared" si="22"/>
        <v>483.97948717948719</v>
      </c>
      <c r="Z39" s="55">
        <f t="shared" si="23"/>
        <v>322.65299145299144</v>
      </c>
    </row>
    <row r="40" spans="1:26" s="2" customFormat="1" x14ac:dyDescent="0.35">
      <c r="A40" s="40">
        <v>34</v>
      </c>
      <c r="B40" s="41">
        <v>479600</v>
      </c>
      <c r="C40" s="49">
        <f t="shared" si="0"/>
        <v>39966.666666666664</v>
      </c>
      <c r="D40" s="50">
        <f t="shared" si="1"/>
        <v>1837.5478927203064</v>
      </c>
      <c r="E40" s="51">
        <f t="shared" si="2"/>
        <v>1816.6666666666667</v>
      </c>
      <c r="F40" s="52">
        <f t="shared" si="3"/>
        <v>1671.0801393728223</v>
      </c>
      <c r="G40" s="52">
        <f t="shared" si="4"/>
        <v>1537.1794871794871</v>
      </c>
      <c r="H40" s="52">
        <f t="shared" si="5"/>
        <v>1532.2683706070288</v>
      </c>
      <c r="I40" s="50">
        <f t="shared" si="6"/>
        <v>245.94871794871796</v>
      </c>
      <c r="J40" s="51">
        <f t="shared" si="7"/>
        <v>256.19658119658118</v>
      </c>
      <c r="K40" s="51">
        <f t="shared" si="8"/>
        <v>259.24324324324323</v>
      </c>
      <c r="L40" s="51">
        <f t="shared" si="9"/>
        <v>259.80498374864572</v>
      </c>
      <c r="M40" s="53">
        <f t="shared" si="10"/>
        <v>274.5277618775043</v>
      </c>
      <c r="N40" s="50">
        <f t="shared" si="11"/>
        <v>411.94619347452777</v>
      </c>
      <c r="O40" s="53">
        <f t="shared" si="12"/>
        <v>549.26159129937037</v>
      </c>
      <c r="P40" s="50">
        <f t="shared" si="13"/>
        <v>389.85373781148428</v>
      </c>
      <c r="Q40" s="53">
        <f t="shared" si="14"/>
        <v>519.80498374864567</v>
      </c>
      <c r="R40" s="54">
        <f t="shared" si="15"/>
        <v>389.01081081081077</v>
      </c>
      <c r="S40" s="52">
        <f t="shared" si="16"/>
        <v>518.68108108108106</v>
      </c>
      <c r="T40" s="50">
        <f t="shared" si="17"/>
        <v>384.43910256410254</v>
      </c>
      <c r="U40" s="53">
        <f t="shared" si="18"/>
        <v>512.58547008547009</v>
      </c>
      <c r="V40" s="54">
        <f t="shared" si="19"/>
        <v>373.85454545454547</v>
      </c>
      <c r="W40" s="53">
        <f t="shared" si="20"/>
        <v>498.4727272727273</v>
      </c>
      <c r="X40" s="50">
        <f t="shared" si="21"/>
        <v>369.06153846153848</v>
      </c>
      <c r="Y40" s="53">
        <f t="shared" si="22"/>
        <v>492.08205128205128</v>
      </c>
      <c r="Z40" s="55">
        <f t="shared" si="23"/>
        <v>328.05470085470085</v>
      </c>
    </row>
    <row r="41" spans="1:26" s="2" customFormat="1" x14ac:dyDescent="0.35">
      <c r="A41" s="40">
        <v>35</v>
      </c>
      <c r="B41" s="41">
        <v>487500</v>
      </c>
      <c r="C41" s="49">
        <f t="shared" si="0"/>
        <v>40625</v>
      </c>
      <c r="D41" s="50">
        <f t="shared" si="1"/>
        <v>1867.816091954023</v>
      </c>
      <c r="E41" s="51">
        <f t="shared" si="2"/>
        <v>1846.590909090909</v>
      </c>
      <c r="F41" s="52">
        <f t="shared" si="3"/>
        <v>1698.6062717770035</v>
      </c>
      <c r="G41" s="52">
        <f t="shared" si="4"/>
        <v>1562.5</v>
      </c>
      <c r="H41" s="52">
        <f t="shared" si="5"/>
        <v>1557.5079872204474</v>
      </c>
      <c r="I41" s="50">
        <f t="shared" si="6"/>
        <v>250</v>
      </c>
      <c r="J41" s="51">
        <f t="shared" si="7"/>
        <v>260.41666666666669</v>
      </c>
      <c r="K41" s="51">
        <f t="shared" si="8"/>
        <v>263.51351351351349</v>
      </c>
      <c r="L41" s="51">
        <f t="shared" si="9"/>
        <v>264.08450704225351</v>
      </c>
      <c r="M41" s="53">
        <f t="shared" si="10"/>
        <v>279.04979965655411</v>
      </c>
      <c r="N41" s="50">
        <f t="shared" si="11"/>
        <v>418.72925014310249</v>
      </c>
      <c r="O41" s="53">
        <f t="shared" si="12"/>
        <v>558.30566685746999</v>
      </c>
      <c r="P41" s="50">
        <f t="shared" si="13"/>
        <v>396.27302275189601</v>
      </c>
      <c r="Q41" s="53">
        <f t="shared" si="14"/>
        <v>528.36403033586134</v>
      </c>
      <c r="R41" s="54">
        <f t="shared" si="15"/>
        <v>395.41621621621618</v>
      </c>
      <c r="S41" s="52">
        <f t="shared" si="16"/>
        <v>527.22162162162158</v>
      </c>
      <c r="T41" s="50">
        <f t="shared" si="17"/>
        <v>390.76923076923072</v>
      </c>
      <c r="U41" s="53">
        <f t="shared" si="18"/>
        <v>521.02564102564099</v>
      </c>
      <c r="V41" s="54">
        <f t="shared" si="19"/>
        <v>380.01038961038961</v>
      </c>
      <c r="W41" s="53">
        <f t="shared" si="20"/>
        <v>506.68051948051948</v>
      </c>
      <c r="X41" s="50">
        <f t="shared" si="21"/>
        <v>375.13846153846151</v>
      </c>
      <c r="Y41" s="53">
        <f t="shared" si="22"/>
        <v>500.18461538461537</v>
      </c>
      <c r="Z41" s="55">
        <f t="shared" si="23"/>
        <v>333.45641025641027</v>
      </c>
    </row>
    <row r="42" spans="1:26" s="2" customFormat="1" x14ac:dyDescent="0.35">
      <c r="A42" s="40">
        <v>36</v>
      </c>
      <c r="B42" s="41">
        <v>496000</v>
      </c>
      <c r="C42" s="49">
        <f t="shared" si="0"/>
        <v>41333.333333333336</v>
      </c>
      <c r="D42" s="50">
        <f t="shared" si="1"/>
        <v>1900.3831417624522</v>
      </c>
      <c r="E42" s="51">
        <f t="shared" si="2"/>
        <v>1878.7878787878788</v>
      </c>
      <c r="F42" s="52">
        <f t="shared" si="3"/>
        <v>1728.2229965156794</v>
      </c>
      <c r="G42" s="52">
        <f t="shared" si="4"/>
        <v>1589.7435897435898</v>
      </c>
      <c r="H42" s="52">
        <f t="shared" si="5"/>
        <v>1584.6645367412141</v>
      </c>
      <c r="I42" s="50">
        <f t="shared" si="6"/>
        <v>254.35897435897436</v>
      </c>
      <c r="J42" s="51">
        <f t="shared" si="7"/>
        <v>264.95726495726495</v>
      </c>
      <c r="K42" s="51">
        <f t="shared" si="8"/>
        <v>268.10810810810813</v>
      </c>
      <c r="L42" s="51">
        <f t="shared" si="9"/>
        <v>268.68905742145176</v>
      </c>
      <c r="M42" s="53">
        <f t="shared" si="10"/>
        <v>283.91528334287352</v>
      </c>
      <c r="N42" s="50">
        <f t="shared" si="11"/>
        <v>426.0274756725816</v>
      </c>
      <c r="O42" s="53">
        <f t="shared" si="12"/>
        <v>568.0366342301088</v>
      </c>
      <c r="P42" s="50">
        <f t="shared" si="13"/>
        <v>403.1798483206934</v>
      </c>
      <c r="Q42" s="53">
        <f t="shared" si="14"/>
        <v>537.57313109425786</v>
      </c>
      <c r="R42" s="54">
        <f t="shared" si="15"/>
        <v>402.30810810810817</v>
      </c>
      <c r="S42" s="52">
        <f t="shared" si="16"/>
        <v>536.41081081081086</v>
      </c>
      <c r="T42" s="50">
        <f t="shared" si="17"/>
        <v>397.58012820512823</v>
      </c>
      <c r="U42" s="53">
        <f t="shared" si="18"/>
        <v>530.10683760683764</v>
      </c>
      <c r="V42" s="54">
        <f t="shared" si="19"/>
        <v>386.63376623376621</v>
      </c>
      <c r="W42" s="53">
        <f t="shared" si="20"/>
        <v>515.51168831168832</v>
      </c>
      <c r="X42" s="50">
        <f t="shared" si="21"/>
        <v>381.67692307692306</v>
      </c>
      <c r="Y42" s="53">
        <f t="shared" si="22"/>
        <v>508.9025641025641</v>
      </c>
      <c r="Z42" s="55">
        <f t="shared" si="23"/>
        <v>339.26837606837609</v>
      </c>
    </row>
    <row r="43" spans="1:26" s="2" customFormat="1" x14ac:dyDescent="0.35">
      <c r="A43" s="40">
        <v>37</v>
      </c>
      <c r="B43" s="41">
        <v>505400</v>
      </c>
      <c r="C43" s="49">
        <f t="shared" si="0"/>
        <v>42116.666666666664</v>
      </c>
      <c r="D43" s="50">
        <f t="shared" si="1"/>
        <v>1936.3984674329502</v>
      </c>
      <c r="E43" s="51">
        <f t="shared" si="2"/>
        <v>1914.3939393939395</v>
      </c>
      <c r="F43" s="52">
        <f t="shared" si="3"/>
        <v>1760.9756097560976</v>
      </c>
      <c r="G43" s="52">
        <f t="shared" si="4"/>
        <v>1619.8717948717949</v>
      </c>
      <c r="H43" s="52">
        <f t="shared" si="5"/>
        <v>1614.6964856230031</v>
      </c>
      <c r="I43" s="50">
        <f t="shared" si="6"/>
        <v>259.17948717948718</v>
      </c>
      <c r="J43" s="51">
        <f t="shared" si="7"/>
        <v>269.97863247863251</v>
      </c>
      <c r="K43" s="51">
        <f t="shared" si="8"/>
        <v>273.18918918918916</v>
      </c>
      <c r="L43" s="51">
        <f t="shared" si="9"/>
        <v>273.78114842903574</v>
      </c>
      <c r="M43" s="53">
        <f t="shared" si="10"/>
        <v>289.29593589009733</v>
      </c>
      <c r="N43" s="50">
        <f t="shared" si="11"/>
        <v>434.09845449341731</v>
      </c>
      <c r="O43" s="53">
        <f t="shared" si="12"/>
        <v>578.79793932455641</v>
      </c>
      <c r="P43" s="50">
        <f t="shared" si="13"/>
        <v>410.81798483206933</v>
      </c>
      <c r="Q43" s="53">
        <f t="shared" si="14"/>
        <v>547.75731310942581</v>
      </c>
      <c r="R43" s="54">
        <f t="shared" si="15"/>
        <v>409.92972972972973</v>
      </c>
      <c r="S43" s="52">
        <f t="shared" si="16"/>
        <v>546.57297297297293</v>
      </c>
      <c r="T43" s="50">
        <f t="shared" si="17"/>
        <v>405.11217948717945</v>
      </c>
      <c r="U43" s="53">
        <f t="shared" si="18"/>
        <v>540.14957264957263</v>
      </c>
      <c r="V43" s="54">
        <f t="shared" si="19"/>
        <v>393.95844155844156</v>
      </c>
      <c r="W43" s="53">
        <f t="shared" si="20"/>
        <v>525.27792207792209</v>
      </c>
      <c r="X43" s="50">
        <f t="shared" si="21"/>
        <v>388.90769230769234</v>
      </c>
      <c r="Y43" s="53">
        <f t="shared" si="22"/>
        <v>518.54358974358979</v>
      </c>
      <c r="Z43" s="55">
        <f t="shared" si="23"/>
        <v>345.69572649572655</v>
      </c>
    </row>
    <row r="44" spans="1:26" s="2" customFormat="1" x14ac:dyDescent="0.35">
      <c r="A44" s="40">
        <v>38</v>
      </c>
      <c r="B44" s="41">
        <v>513800</v>
      </c>
      <c r="C44" s="49">
        <f t="shared" si="0"/>
        <v>42816.666666666664</v>
      </c>
      <c r="D44" s="50">
        <f t="shared" si="1"/>
        <v>1968.5823754789271</v>
      </c>
      <c r="E44" s="51">
        <f t="shared" si="2"/>
        <v>1946.2121212121212</v>
      </c>
      <c r="F44" s="52">
        <f t="shared" si="3"/>
        <v>1790.2439024390244</v>
      </c>
      <c r="G44" s="52">
        <f t="shared" si="4"/>
        <v>1646.7948717948718</v>
      </c>
      <c r="H44" s="52">
        <f t="shared" si="5"/>
        <v>1641.5335463258787</v>
      </c>
      <c r="I44" s="50">
        <f t="shared" si="6"/>
        <v>263.4871794871795</v>
      </c>
      <c r="J44" s="51">
        <f t="shared" si="7"/>
        <v>274.46581196581195</v>
      </c>
      <c r="K44" s="51">
        <f t="shared" si="8"/>
        <v>277.72972972972974</v>
      </c>
      <c r="L44" s="51">
        <f t="shared" si="9"/>
        <v>278.33152762730225</v>
      </c>
      <c r="M44" s="53">
        <f t="shared" si="10"/>
        <v>294.1041785918718</v>
      </c>
      <c r="N44" s="50">
        <f t="shared" si="11"/>
        <v>441.31081854607902</v>
      </c>
      <c r="O44" s="53">
        <f t="shared" si="12"/>
        <v>588.41442472810536</v>
      </c>
      <c r="P44" s="50">
        <f t="shared" si="13"/>
        <v>417.64355362946912</v>
      </c>
      <c r="Q44" s="53">
        <f t="shared" si="14"/>
        <v>556.85807150595883</v>
      </c>
      <c r="R44" s="54">
        <f t="shared" si="15"/>
        <v>416.74054054054056</v>
      </c>
      <c r="S44" s="52">
        <f t="shared" si="16"/>
        <v>555.65405405405409</v>
      </c>
      <c r="T44" s="50">
        <f t="shared" si="17"/>
        <v>411.84294871794873</v>
      </c>
      <c r="U44" s="53">
        <f t="shared" si="18"/>
        <v>549.12393162393164</v>
      </c>
      <c r="V44" s="54">
        <f t="shared" si="19"/>
        <v>400.50389610389612</v>
      </c>
      <c r="W44" s="53">
        <f t="shared" si="20"/>
        <v>534.00519480519483</v>
      </c>
      <c r="X44" s="50">
        <f t="shared" si="21"/>
        <v>395.36923076923074</v>
      </c>
      <c r="Y44" s="53">
        <f t="shared" si="22"/>
        <v>527.15897435897432</v>
      </c>
      <c r="Z44" s="55">
        <f t="shared" si="23"/>
        <v>351.43931623931621</v>
      </c>
    </row>
    <row r="45" spans="1:26" s="2" customFormat="1" x14ac:dyDescent="0.35">
      <c r="A45" s="40">
        <v>39</v>
      </c>
      <c r="B45" s="41">
        <v>522800</v>
      </c>
      <c r="C45" s="49">
        <f t="shared" si="0"/>
        <v>43566.666666666664</v>
      </c>
      <c r="D45" s="50">
        <f t="shared" si="1"/>
        <v>2003.0651340996169</v>
      </c>
      <c r="E45" s="51">
        <f t="shared" si="2"/>
        <v>1980.3030303030303</v>
      </c>
      <c r="F45" s="52">
        <f t="shared" si="3"/>
        <v>1821.6027874564461</v>
      </c>
      <c r="G45" s="52">
        <f t="shared" si="4"/>
        <v>1675.6410256410256</v>
      </c>
      <c r="H45" s="52">
        <f t="shared" si="5"/>
        <v>1670.2875399361023</v>
      </c>
      <c r="I45" s="50">
        <f t="shared" si="6"/>
        <v>268.10256410256409</v>
      </c>
      <c r="J45" s="51">
        <f t="shared" si="7"/>
        <v>279.27350427350427</v>
      </c>
      <c r="K45" s="51">
        <f t="shared" si="8"/>
        <v>282.59459459459458</v>
      </c>
      <c r="L45" s="51">
        <f t="shared" si="9"/>
        <v>283.20693391115924</v>
      </c>
      <c r="M45" s="53">
        <f t="shared" si="10"/>
        <v>299.25586720091587</v>
      </c>
      <c r="N45" s="50">
        <f t="shared" si="11"/>
        <v>449.03835145964513</v>
      </c>
      <c r="O45" s="53">
        <f t="shared" si="12"/>
        <v>598.7178019461935</v>
      </c>
      <c r="P45" s="50">
        <f t="shared" si="13"/>
        <v>424.95666305525458</v>
      </c>
      <c r="Q45" s="53">
        <f t="shared" si="14"/>
        <v>566.60888407367281</v>
      </c>
      <c r="R45" s="54">
        <f t="shared" si="15"/>
        <v>424.03783783783786</v>
      </c>
      <c r="S45" s="52">
        <f t="shared" si="16"/>
        <v>565.38378378378377</v>
      </c>
      <c r="T45" s="50">
        <f t="shared" si="17"/>
        <v>419.05448717948718</v>
      </c>
      <c r="U45" s="53">
        <f t="shared" si="18"/>
        <v>558.73931623931628</v>
      </c>
      <c r="V45" s="54">
        <f t="shared" si="19"/>
        <v>407.51688311688309</v>
      </c>
      <c r="W45" s="53">
        <f t="shared" si="20"/>
        <v>543.35584415584412</v>
      </c>
      <c r="X45" s="50">
        <f t="shared" si="21"/>
        <v>402.2923076923077</v>
      </c>
      <c r="Y45" s="53">
        <f t="shared" si="22"/>
        <v>536.3897435897436</v>
      </c>
      <c r="Z45" s="55">
        <f t="shared" si="23"/>
        <v>357.5931623931624</v>
      </c>
    </row>
    <row r="46" spans="1:26" s="2" customFormat="1" x14ac:dyDescent="0.35">
      <c r="A46" s="40">
        <v>40</v>
      </c>
      <c r="B46" s="41">
        <v>532400</v>
      </c>
      <c r="C46" s="49">
        <f t="shared" si="0"/>
        <v>44366.666666666664</v>
      </c>
      <c r="D46" s="50">
        <f t="shared" si="1"/>
        <v>2039.8467432950192</v>
      </c>
      <c r="E46" s="51">
        <f t="shared" si="2"/>
        <v>2016.6666666666667</v>
      </c>
      <c r="F46" s="52">
        <f t="shared" si="3"/>
        <v>1855.0522648083625</v>
      </c>
      <c r="G46" s="52">
        <f t="shared" si="4"/>
        <v>1706.4102564102564</v>
      </c>
      <c r="H46" s="52">
        <f t="shared" si="5"/>
        <v>1700.9584664536742</v>
      </c>
      <c r="I46" s="50">
        <f t="shared" si="6"/>
        <v>273.02564102564105</v>
      </c>
      <c r="J46" s="51">
        <f t="shared" si="7"/>
        <v>284.40170940170941</v>
      </c>
      <c r="K46" s="51">
        <f t="shared" si="8"/>
        <v>287.7837837837838</v>
      </c>
      <c r="L46" s="51">
        <f t="shared" si="9"/>
        <v>288.40736728060671</v>
      </c>
      <c r="M46" s="53">
        <f t="shared" si="10"/>
        <v>304.75100171722954</v>
      </c>
      <c r="N46" s="50">
        <f t="shared" si="11"/>
        <v>457.28105323411563</v>
      </c>
      <c r="O46" s="53">
        <f t="shared" si="12"/>
        <v>609.70807097882084</v>
      </c>
      <c r="P46" s="50">
        <f t="shared" si="13"/>
        <v>432.75731310942581</v>
      </c>
      <c r="Q46" s="53">
        <f t="shared" si="14"/>
        <v>577.00975081256775</v>
      </c>
      <c r="R46" s="54">
        <f t="shared" si="15"/>
        <v>431.82162162162166</v>
      </c>
      <c r="S46" s="52">
        <f t="shared" si="16"/>
        <v>575.76216216216221</v>
      </c>
      <c r="T46" s="50">
        <f t="shared" si="17"/>
        <v>426.7467948717948</v>
      </c>
      <c r="U46" s="53">
        <f t="shared" si="18"/>
        <v>568.99572649572644</v>
      </c>
      <c r="V46" s="54">
        <f t="shared" si="19"/>
        <v>414.99740259740258</v>
      </c>
      <c r="W46" s="53">
        <f t="shared" si="20"/>
        <v>553.32987012987007</v>
      </c>
      <c r="X46" s="50">
        <f t="shared" si="21"/>
        <v>409.67692307692306</v>
      </c>
      <c r="Y46" s="53">
        <f t="shared" si="22"/>
        <v>546.23589743589741</v>
      </c>
      <c r="Z46" s="55">
        <f t="shared" si="23"/>
        <v>364.15726495726494</v>
      </c>
    </row>
    <row r="47" spans="1:26" s="2" customFormat="1" x14ac:dyDescent="0.35">
      <c r="A47" s="40">
        <v>41</v>
      </c>
      <c r="B47" s="41">
        <v>541400</v>
      </c>
      <c r="C47" s="49">
        <f t="shared" si="0"/>
        <v>45116.666666666664</v>
      </c>
      <c r="D47" s="50">
        <f t="shared" si="1"/>
        <v>2074.329501915709</v>
      </c>
      <c r="E47" s="51">
        <f t="shared" si="2"/>
        <v>2050.757575757576</v>
      </c>
      <c r="F47" s="52">
        <f t="shared" si="3"/>
        <v>1886.4111498257839</v>
      </c>
      <c r="G47" s="52">
        <f t="shared" si="4"/>
        <v>1735.2564102564102</v>
      </c>
      <c r="H47" s="52">
        <f t="shared" si="5"/>
        <v>1729.7124600638977</v>
      </c>
      <c r="I47" s="50">
        <f t="shared" si="6"/>
        <v>277.64102564102564</v>
      </c>
      <c r="J47" s="51">
        <f t="shared" si="7"/>
        <v>289.20940170940173</v>
      </c>
      <c r="K47" s="51">
        <f t="shared" si="8"/>
        <v>292.64864864864865</v>
      </c>
      <c r="L47" s="51">
        <f t="shared" si="9"/>
        <v>293.2827735644637</v>
      </c>
      <c r="M47" s="53">
        <f t="shared" si="10"/>
        <v>309.90269032627361</v>
      </c>
      <c r="N47" s="50">
        <f t="shared" si="11"/>
        <v>465.00858614768174</v>
      </c>
      <c r="O47" s="53">
        <f t="shared" si="12"/>
        <v>620.01144819690899</v>
      </c>
      <c r="P47" s="50">
        <f t="shared" si="13"/>
        <v>440.07042253521126</v>
      </c>
      <c r="Q47" s="53">
        <f t="shared" si="14"/>
        <v>586.76056338028172</v>
      </c>
      <c r="R47" s="54">
        <f t="shared" si="15"/>
        <v>439.11891891891889</v>
      </c>
      <c r="S47" s="52">
        <f t="shared" si="16"/>
        <v>585.4918918918919</v>
      </c>
      <c r="T47" s="50">
        <f t="shared" si="17"/>
        <v>433.95833333333331</v>
      </c>
      <c r="U47" s="53">
        <f t="shared" si="18"/>
        <v>578.61111111111109</v>
      </c>
      <c r="V47" s="54">
        <f t="shared" si="19"/>
        <v>422.01038961038961</v>
      </c>
      <c r="W47" s="53">
        <f t="shared" si="20"/>
        <v>562.68051948051948</v>
      </c>
      <c r="X47" s="50">
        <f t="shared" si="21"/>
        <v>416.6</v>
      </c>
      <c r="Y47" s="53">
        <f t="shared" si="22"/>
        <v>555.4666666666667</v>
      </c>
      <c r="Z47" s="55">
        <f t="shared" si="23"/>
        <v>370.31111111111113</v>
      </c>
    </row>
    <row r="48" spans="1:26" s="2" customFormat="1" x14ac:dyDescent="0.35">
      <c r="A48" s="40">
        <v>42</v>
      </c>
      <c r="B48" s="41">
        <v>551300</v>
      </c>
      <c r="C48" s="49">
        <f t="shared" si="0"/>
        <v>45941.666666666664</v>
      </c>
      <c r="D48" s="50">
        <f t="shared" si="1"/>
        <v>2112.2605363984676</v>
      </c>
      <c r="E48" s="51">
        <f t="shared" si="2"/>
        <v>2088.257575757576</v>
      </c>
      <c r="F48" s="52">
        <f t="shared" si="3"/>
        <v>1920.9059233449477</v>
      </c>
      <c r="G48" s="52">
        <f t="shared" si="4"/>
        <v>1766.9871794871794</v>
      </c>
      <c r="H48" s="52">
        <f t="shared" si="5"/>
        <v>1761.3418530351437</v>
      </c>
      <c r="I48" s="50">
        <f t="shared" si="6"/>
        <v>282.71794871794873</v>
      </c>
      <c r="J48" s="51">
        <f t="shared" si="7"/>
        <v>294.49786324786322</v>
      </c>
      <c r="K48" s="51">
        <f t="shared" si="8"/>
        <v>298</v>
      </c>
      <c r="L48" s="51">
        <f t="shared" si="9"/>
        <v>298.6457204767064</v>
      </c>
      <c r="M48" s="53">
        <f t="shared" si="10"/>
        <v>315.56954779622208</v>
      </c>
      <c r="N48" s="50">
        <f t="shared" si="11"/>
        <v>473.50887235260444</v>
      </c>
      <c r="O48" s="53">
        <f t="shared" si="12"/>
        <v>631.34516313680592</v>
      </c>
      <c r="P48" s="50">
        <f t="shared" si="13"/>
        <v>448.11484290357527</v>
      </c>
      <c r="Q48" s="53">
        <f t="shared" si="14"/>
        <v>597.48645720476702</v>
      </c>
      <c r="R48" s="54">
        <f t="shared" si="15"/>
        <v>447.14594594594598</v>
      </c>
      <c r="S48" s="52">
        <f t="shared" si="16"/>
        <v>596.19459459459461</v>
      </c>
      <c r="T48" s="50">
        <f t="shared" si="17"/>
        <v>441.89102564102564</v>
      </c>
      <c r="U48" s="53">
        <f t="shared" si="18"/>
        <v>589.18803418803418</v>
      </c>
      <c r="V48" s="54">
        <f t="shared" si="19"/>
        <v>429.72467532467533</v>
      </c>
      <c r="W48" s="53">
        <f t="shared" si="20"/>
        <v>572.96623376623381</v>
      </c>
      <c r="X48" s="50">
        <f t="shared" si="21"/>
        <v>424.21538461538455</v>
      </c>
      <c r="Y48" s="53">
        <f t="shared" si="22"/>
        <v>565.62051282051277</v>
      </c>
      <c r="Z48" s="55">
        <f t="shared" si="23"/>
        <v>377.08034188034185</v>
      </c>
    </row>
    <row r="49" spans="1:26" s="2" customFormat="1" x14ac:dyDescent="0.35">
      <c r="A49" s="40">
        <v>43</v>
      </c>
      <c r="B49" s="41">
        <v>561600</v>
      </c>
      <c r="C49" s="49">
        <f t="shared" si="0"/>
        <v>46800</v>
      </c>
      <c r="D49" s="50">
        <f t="shared" si="1"/>
        <v>2151.7241379310344</v>
      </c>
      <c r="E49" s="51">
        <f t="shared" si="2"/>
        <v>2127.2727272727275</v>
      </c>
      <c r="F49" s="52">
        <f t="shared" si="3"/>
        <v>1956.794425087108</v>
      </c>
      <c r="G49" s="52">
        <f t="shared" si="4"/>
        <v>1800</v>
      </c>
      <c r="H49" s="52">
        <f t="shared" si="5"/>
        <v>1794.2492012779553</v>
      </c>
      <c r="I49" s="50">
        <f t="shared" si="6"/>
        <v>288</v>
      </c>
      <c r="J49" s="51">
        <f t="shared" si="7"/>
        <v>300</v>
      </c>
      <c r="K49" s="51">
        <f t="shared" si="8"/>
        <v>303.56756756756755</v>
      </c>
      <c r="L49" s="51">
        <f t="shared" si="9"/>
        <v>304.22535211267603</v>
      </c>
      <c r="M49" s="53">
        <f t="shared" si="10"/>
        <v>321.46536920435034</v>
      </c>
      <c r="N49" s="50">
        <f t="shared" si="11"/>
        <v>482.35260446479685</v>
      </c>
      <c r="O49" s="53">
        <f t="shared" si="12"/>
        <v>643.13680595306244</v>
      </c>
      <c r="P49" s="50">
        <f t="shared" si="13"/>
        <v>456.4842903575298</v>
      </c>
      <c r="Q49" s="53">
        <f t="shared" si="14"/>
        <v>608.6457204767064</v>
      </c>
      <c r="R49" s="54">
        <f t="shared" si="15"/>
        <v>455.49729729729728</v>
      </c>
      <c r="S49" s="52">
        <f t="shared" si="16"/>
        <v>607.32972972972971</v>
      </c>
      <c r="T49" s="50">
        <f t="shared" si="17"/>
        <v>450.14423076923083</v>
      </c>
      <c r="U49" s="53">
        <f t="shared" si="18"/>
        <v>600.19230769230774</v>
      </c>
      <c r="V49" s="54">
        <f t="shared" si="19"/>
        <v>437.75064935064938</v>
      </c>
      <c r="W49" s="53">
        <f t="shared" si="20"/>
        <v>583.66753246753251</v>
      </c>
      <c r="X49" s="50">
        <f t="shared" si="21"/>
        <v>432.13846153846157</v>
      </c>
      <c r="Y49" s="53">
        <f t="shared" si="22"/>
        <v>576.18461538461543</v>
      </c>
      <c r="Z49" s="55">
        <f t="shared" si="23"/>
        <v>384.12307692307695</v>
      </c>
    </row>
    <row r="50" spans="1:26" s="2" customFormat="1" x14ac:dyDescent="0.35">
      <c r="A50" s="40">
        <v>44</v>
      </c>
      <c r="B50" s="41">
        <v>571000</v>
      </c>
      <c r="C50" s="49">
        <f t="shared" si="0"/>
        <v>47583.333333333336</v>
      </c>
      <c r="D50" s="50">
        <f t="shared" si="1"/>
        <v>2187.7394636015324</v>
      </c>
      <c r="E50" s="51">
        <f t="shared" si="2"/>
        <v>2162.878787878788</v>
      </c>
      <c r="F50" s="52">
        <f t="shared" si="3"/>
        <v>1989.547038327526</v>
      </c>
      <c r="G50" s="52">
        <f t="shared" si="4"/>
        <v>1830.1282051282051</v>
      </c>
      <c r="H50" s="52">
        <f t="shared" si="5"/>
        <v>1824.2811501597444</v>
      </c>
      <c r="I50" s="50">
        <f t="shared" si="6"/>
        <v>292.82051282051282</v>
      </c>
      <c r="J50" s="51">
        <f t="shared" si="7"/>
        <v>305.02136752136749</v>
      </c>
      <c r="K50" s="51">
        <f t="shared" si="8"/>
        <v>308.64864864864865</v>
      </c>
      <c r="L50" s="51">
        <f t="shared" si="9"/>
        <v>309.31744312026001</v>
      </c>
      <c r="M50" s="53">
        <f t="shared" si="10"/>
        <v>326.84602175157414</v>
      </c>
      <c r="N50" s="50">
        <f t="shared" si="11"/>
        <v>490.4235832856325</v>
      </c>
      <c r="O50" s="53">
        <f t="shared" si="12"/>
        <v>653.89811104751004</v>
      </c>
      <c r="P50" s="50">
        <f t="shared" si="13"/>
        <v>464.12242686890579</v>
      </c>
      <c r="Q50" s="53">
        <f t="shared" si="14"/>
        <v>618.82990249187435</v>
      </c>
      <c r="R50" s="54">
        <f t="shared" si="15"/>
        <v>463.11891891891889</v>
      </c>
      <c r="S50" s="52">
        <f t="shared" si="16"/>
        <v>617.4918918918919</v>
      </c>
      <c r="T50" s="50">
        <f t="shared" si="17"/>
        <v>457.67628205128204</v>
      </c>
      <c r="U50" s="53">
        <f t="shared" si="18"/>
        <v>610.23504273504273</v>
      </c>
      <c r="V50" s="54">
        <f t="shared" si="19"/>
        <v>445.07532467532474</v>
      </c>
      <c r="W50" s="53">
        <f t="shared" si="20"/>
        <v>593.43376623376628</v>
      </c>
      <c r="X50" s="50">
        <f t="shared" si="21"/>
        <v>439.3692307692308</v>
      </c>
      <c r="Y50" s="53">
        <f t="shared" si="22"/>
        <v>585.82564102564106</v>
      </c>
      <c r="Z50" s="55">
        <f t="shared" si="23"/>
        <v>390.55042735042736</v>
      </c>
    </row>
    <row r="51" spans="1:26" s="2" customFormat="1" x14ac:dyDescent="0.35">
      <c r="A51" s="40">
        <v>45</v>
      </c>
      <c r="B51" s="41">
        <v>582100</v>
      </c>
      <c r="C51" s="49">
        <f t="shared" si="0"/>
        <v>48508.333333333336</v>
      </c>
      <c r="D51" s="50">
        <f t="shared" si="1"/>
        <v>2230.2681992337166</v>
      </c>
      <c r="E51" s="51">
        <f t="shared" si="2"/>
        <v>2204.9242424242425</v>
      </c>
      <c r="F51" s="52">
        <f t="shared" si="3"/>
        <v>2028.2229965156794</v>
      </c>
      <c r="G51" s="52">
        <f t="shared" si="4"/>
        <v>1865.7051282051282</v>
      </c>
      <c r="H51" s="52">
        <f t="shared" si="5"/>
        <v>1859.7444089456869</v>
      </c>
      <c r="I51" s="50">
        <f t="shared" si="6"/>
        <v>298.5128205128205</v>
      </c>
      <c r="J51" s="51">
        <f t="shared" si="7"/>
        <v>310.95085470085468</v>
      </c>
      <c r="K51" s="51">
        <f t="shared" si="8"/>
        <v>314.64864864864865</v>
      </c>
      <c r="L51" s="51">
        <f t="shared" si="9"/>
        <v>315.33044420368361</v>
      </c>
      <c r="M51" s="53">
        <f t="shared" si="10"/>
        <v>333.1997710360618</v>
      </c>
      <c r="N51" s="50">
        <f t="shared" si="11"/>
        <v>499.95420721236405</v>
      </c>
      <c r="O51" s="53">
        <f t="shared" si="12"/>
        <v>666.60560961648537</v>
      </c>
      <c r="P51" s="50">
        <f t="shared" si="13"/>
        <v>473.14192849404117</v>
      </c>
      <c r="Q51" s="53">
        <f t="shared" si="14"/>
        <v>630.85590465872156</v>
      </c>
      <c r="R51" s="54">
        <f t="shared" si="15"/>
        <v>472.11891891891889</v>
      </c>
      <c r="S51" s="52">
        <f t="shared" si="16"/>
        <v>629.4918918918919</v>
      </c>
      <c r="T51" s="50">
        <f t="shared" si="17"/>
        <v>466.57051282051282</v>
      </c>
      <c r="U51" s="53">
        <f t="shared" si="18"/>
        <v>622.09401709401709</v>
      </c>
      <c r="V51" s="54">
        <f t="shared" si="19"/>
        <v>453.72467532467533</v>
      </c>
      <c r="W51" s="53">
        <f t="shared" si="20"/>
        <v>604.96623376623381</v>
      </c>
      <c r="X51" s="50">
        <f t="shared" si="21"/>
        <v>447.90769230769229</v>
      </c>
      <c r="Y51" s="53">
        <f t="shared" si="22"/>
        <v>597.21025641025642</v>
      </c>
      <c r="Z51" s="55">
        <f t="shared" si="23"/>
        <v>398.14017094017095</v>
      </c>
    </row>
    <row r="52" spans="1:26" s="2" customFormat="1" x14ac:dyDescent="0.35">
      <c r="A52" s="40">
        <v>46</v>
      </c>
      <c r="B52" s="41">
        <v>593700</v>
      </c>
      <c r="C52" s="49">
        <f t="shared" si="0"/>
        <v>49475</v>
      </c>
      <c r="D52" s="50">
        <f t="shared" si="1"/>
        <v>2274.7126436781609</v>
      </c>
      <c r="E52" s="51">
        <f t="shared" si="2"/>
        <v>2248.8636363636365</v>
      </c>
      <c r="F52" s="52">
        <f t="shared" si="3"/>
        <v>2068.6411149825785</v>
      </c>
      <c r="G52" s="52">
        <f t="shared" si="4"/>
        <v>1902.8846153846155</v>
      </c>
      <c r="H52" s="52">
        <f t="shared" si="5"/>
        <v>1896.8051118210863</v>
      </c>
      <c r="I52" s="50">
        <f t="shared" si="6"/>
        <v>304.46153846153845</v>
      </c>
      <c r="J52" s="51">
        <f t="shared" si="7"/>
        <v>317.14743589743591</v>
      </c>
      <c r="K52" s="51">
        <f t="shared" si="8"/>
        <v>320.91891891891891</v>
      </c>
      <c r="L52" s="51">
        <f t="shared" si="9"/>
        <v>321.614301191766</v>
      </c>
      <c r="M52" s="53">
        <f t="shared" si="10"/>
        <v>339.83972524327419</v>
      </c>
      <c r="N52" s="50">
        <f t="shared" si="11"/>
        <v>509.9141385231826</v>
      </c>
      <c r="O52" s="53">
        <f t="shared" si="12"/>
        <v>679.88551803091013</v>
      </c>
      <c r="P52" s="50">
        <f t="shared" si="13"/>
        <v>482.56771397616467</v>
      </c>
      <c r="Q52" s="53">
        <f t="shared" si="14"/>
        <v>643.42361863488622</v>
      </c>
      <c r="R52" s="54">
        <f t="shared" si="15"/>
        <v>481.52432432432431</v>
      </c>
      <c r="S52" s="52">
        <f t="shared" si="16"/>
        <v>642.03243243243242</v>
      </c>
      <c r="T52" s="50">
        <f t="shared" si="17"/>
        <v>475.86538461538458</v>
      </c>
      <c r="U52" s="53">
        <f t="shared" si="18"/>
        <v>634.48717948717945</v>
      </c>
      <c r="V52" s="54">
        <f t="shared" si="19"/>
        <v>462.76363636363635</v>
      </c>
      <c r="W52" s="53">
        <f t="shared" si="20"/>
        <v>617.0181818181818</v>
      </c>
      <c r="X52" s="50">
        <f t="shared" si="21"/>
        <v>456.83076923076925</v>
      </c>
      <c r="Y52" s="53">
        <f t="shared" si="22"/>
        <v>609.10769230769233</v>
      </c>
      <c r="Z52" s="55">
        <f t="shared" si="23"/>
        <v>406.07179487179491</v>
      </c>
    </row>
    <row r="53" spans="1:26" s="2" customFormat="1" x14ac:dyDescent="0.35">
      <c r="A53" s="40">
        <v>47</v>
      </c>
      <c r="B53" s="41">
        <v>605400</v>
      </c>
      <c r="C53" s="49">
        <f t="shared" si="0"/>
        <v>50450</v>
      </c>
      <c r="D53" s="50">
        <f t="shared" si="1"/>
        <v>2319.5402298850577</v>
      </c>
      <c r="E53" s="51">
        <f t="shared" si="2"/>
        <v>2293.181818181818</v>
      </c>
      <c r="F53" s="52">
        <f t="shared" si="3"/>
        <v>2109.4076655052263</v>
      </c>
      <c r="G53" s="52">
        <f t="shared" si="4"/>
        <v>1940.3846153846155</v>
      </c>
      <c r="H53" s="52">
        <f t="shared" si="5"/>
        <v>1934.185303514377</v>
      </c>
      <c r="I53" s="50">
        <f t="shared" si="6"/>
        <v>310.46153846153845</v>
      </c>
      <c r="J53" s="51">
        <f t="shared" si="7"/>
        <v>323.39743589743591</v>
      </c>
      <c r="K53" s="51">
        <f t="shared" si="8"/>
        <v>327.24324324324323</v>
      </c>
      <c r="L53" s="51">
        <f t="shared" si="9"/>
        <v>327.95232936078008</v>
      </c>
      <c r="M53" s="53">
        <f t="shared" si="10"/>
        <v>346.5369204350315</v>
      </c>
      <c r="N53" s="50">
        <f t="shared" si="11"/>
        <v>519.95993131081855</v>
      </c>
      <c r="O53" s="53">
        <f t="shared" si="12"/>
        <v>693.27990841442477</v>
      </c>
      <c r="P53" s="50">
        <f t="shared" si="13"/>
        <v>492.07475622968582</v>
      </c>
      <c r="Q53" s="53">
        <f t="shared" si="14"/>
        <v>656.09967497291439</v>
      </c>
      <c r="R53" s="54">
        <f t="shared" si="15"/>
        <v>491.01081081081077</v>
      </c>
      <c r="S53" s="52">
        <f t="shared" si="16"/>
        <v>654.68108108108106</v>
      </c>
      <c r="T53" s="50">
        <f t="shared" si="17"/>
        <v>485.24038461538458</v>
      </c>
      <c r="U53" s="53">
        <f t="shared" si="18"/>
        <v>646.98717948717945</v>
      </c>
      <c r="V53" s="54">
        <f t="shared" si="19"/>
        <v>471.88051948051952</v>
      </c>
      <c r="W53" s="53">
        <f t="shared" si="20"/>
        <v>629.17402597402599</v>
      </c>
      <c r="X53" s="50">
        <f t="shared" si="21"/>
        <v>465.83076923076925</v>
      </c>
      <c r="Y53" s="53">
        <f t="shared" si="22"/>
        <v>621.10769230769233</v>
      </c>
      <c r="Z53" s="55">
        <f t="shared" si="23"/>
        <v>414.07179487179491</v>
      </c>
    </row>
    <row r="54" spans="1:26" s="2" customFormat="1" x14ac:dyDescent="0.35">
      <c r="A54" s="40">
        <v>48</v>
      </c>
      <c r="B54" s="41">
        <v>617000</v>
      </c>
      <c r="C54" s="49">
        <f t="shared" si="0"/>
        <v>51416.666666666664</v>
      </c>
      <c r="D54" s="50">
        <f t="shared" si="1"/>
        <v>2363.984674329502</v>
      </c>
      <c r="E54" s="51">
        <f t="shared" si="2"/>
        <v>2337.121212121212</v>
      </c>
      <c r="F54" s="52">
        <f t="shared" si="3"/>
        <v>2149.8257839721255</v>
      </c>
      <c r="G54" s="52">
        <f t="shared" si="4"/>
        <v>1977.5641025641025</v>
      </c>
      <c r="H54" s="52">
        <f t="shared" si="5"/>
        <v>1971.2460063897763</v>
      </c>
      <c r="I54" s="50">
        <f t="shared" si="6"/>
        <v>316.41025641025641</v>
      </c>
      <c r="J54" s="51">
        <f t="shared" si="7"/>
        <v>329.59401709401709</v>
      </c>
      <c r="K54" s="51">
        <f t="shared" si="8"/>
        <v>333.51351351351349</v>
      </c>
      <c r="L54" s="51">
        <f t="shared" si="9"/>
        <v>334.23618634886242</v>
      </c>
      <c r="M54" s="53">
        <f t="shared" si="10"/>
        <v>353.17687464224383</v>
      </c>
      <c r="N54" s="50">
        <f t="shared" si="11"/>
        <v>529.91986262163709</v>
      </c>
      <c r="O54" s="53">
        <f t="shared" si="12"/>
        <v>706.55981682884942</v>
      </c>
      <c r="P54" s="50">
        <f t="shared" si="13"/>
        <v>501.50054171180932</v>
      </c>
      <c r="Q54" s="53">
        <f t="shared" si="14"/>
        <v>668.66738894907905</v>
      </c>
      <c r="R54" s="54">
        <f t="shared" si="15"/>
        <v>500.41621621621618</v>
      </c>
      <c r="S54" s="52">
        <f t="shared" si="16"/>
        <v>667.22162162162158</v>
      </c>
      <c r="T54" s="50">
        <f t="shared" si="17"/>
        <v>494.53525641025647</v>
      </c>
      <c r="U54" s="53">
        <f t="shared" si="18"/>
        <v>659.38034188034192</v>
      </c>
      <c r="V54" s="54">
        <f t="shared" si="19"/>
        <v>480.91948051948049</v>
      </c>
      <c r="W54" s="53">
        <f t="shared" si="20"/>
        <v>641.22597402597398</v>
      </c>
      <c r="X54" s="50">
        <f t="shared" si="21"/>
        <v>474.75384615384621</v>
      </c>
      <c r="Y54" s="53">
        <f t="shared" si="22"/>
        <v>633.00512820512824</v>
      </c>
      <c r="Z54" s="55">
        <f t="shared" si="23"/>
        <v>422.00341880341881</v>
      </c>
    </row>
    <row r="55" spans="1:26" s="2" customFormat="1" x14ac:dyDescent="0.35">
      <c r="A55" s="40">
        <v>49</v>
      </c>
      <c r="B55" s="41">
        <v>628200</v>
      </c>
      <c r="C55" s="49">
        <f t="shared" si="0"/>
        <v>52350</v>
      </c>
      <c r="D55" s="50">
        <f t="shared" si="1"/>
        <v>2406.8965517241381</v>
      </c>
      <c r="E55" s="51">
        <f t="shared" si="2"/>
        <v>2379.5454545454545</v>
      </c>
      <c r="F55" s="52">
        <f t="shared" si="3"/>
        <v>2188.8501742160279</v>
      </c>
      <c r="G55" s="52">
        <f t="shared" si="4"/>
        <v>2013.4615384615386</v>
      </c>
      <c r="H55" s="52">
        <f t="shared" si="5"/>
        <v>2007.0287539936103</v>
      </c>
      <c r="I55" s="50">
        <f t="shared" si="6"/>
        <v>322.15384615384613</v>
      </c>
      <c r="J55" s="51">
        <f t="shared" si="7"/>
        <v>335.57692307692309</v>
      </c>
      <c r="K55" s="51">
        <f t="shared" si="8"/>
        <v>339.56756756756755</v>
      </c>
      <c r="L55" s="51">
        <f t="shared" si="9"/>
        <v>340.30335861321777</v>
      </c>
      <c r="M55" s="53">
        <f t="shared" si="10"/>
        <v>359.58786491127648</v>
      </c>
      <c r="N55" s="50">
        <f t="shared" si="11"/>
        <v>539.53634802518604</v>
      </c>
      <c r="O55" s="53">
        <f t="shared" si="12"/>
        <v>719.38179736691472</v>
      </c>
      <c r="P55" s="50">
        <f t="shared" si="13"/>
        <v>510.6013001083424</v>
      </c>
      <c r="Q55" s="53">
        <f t="shared" si="14"/>
        <v>680.80173347778987</v>
      </c>
      <c r="R55" s="54">
        <f t="shared" si="15"/>
        <v>509.49729729729728</v>
      </c>
      <c r="S55" s="52">
        <f t="shared" si="16"/>
        <v>679.32972972972971</v>
      </c>
      <c r="T55" s="50">
        <f t="shared" si="17"/>
        <v>503.50961538461536</v>
      </c>
      <c r="U55" s="53">
        <f t="shared" si="18"/>
        <v>671.34615384615381</v>
      </c>
      <c r="V55" s="54">
        <f t="shared" si="19"/>
        <v>489.64675324675318</v>
      </c>
      <c r="W55" s="53">
        <f t="shared" si="20"/>
        <v>652.86233766233761</v>
      </c>
      <c r="X55" s="50">
        <f t="shared" si="21"/>
        <v>483.36923076923074</v>
      </c>
      <c r="Y55" s="53">
        <f t="shared" si="22"/>
        <v>644.49230769230769</v>
      </c>
      <c r="Z55" s="55">
        <f t="shared" si="23"/>
        <v>429.66153846153844</v>
      </c>
    </row>
    <row r="56" spans="1:26" s="2" customFormat="1" x14ac:dyDescent="0.35">
      <c r="A56" s="40">
        <v>50</v>
      </c>
      <c r="B56" s="41">
        <v>640100</v>
      </c>
      <c r="C56" s="49">
        <f t="shared" si="0"/>
        <v>53341.666666666664</v>
      </c>
      <c r="D56" s="50">
        <f t="shared" si="1"/>
        <v>2452.4904214559388</v>
      </c>
      <c r="E56" s="51">
        <f t="shared" si="2"/>
        <v>2424.621212121212</v>
      </c>
      <c r="F56" s="52">
        <f t="shared" si="3"/>
        <v>2230.3135888501743</v>
      </c>
      <c r="G56" s="52">
        <f t="shared" si="4"/>
        <v>2051.602564102564</v>
      </c>
      <c r="H56" s="52">
        <f t="shared" si="5"/>
        <v>2045.0479233226838</v>
      </c>
      <c r="I56" s="50">
        <f t="shared" si="6"/>
        <v>328.25641025641028</v>
      </c>
      <c r="J56" s="51">
        <f t="shared" si="7"/>
        <v>341.93376068376068</v>
      </c>
      <c r="K56" s="51">
        <f t="shared" si="8"/>
        <v>346</v>
      </c>
      <c r="L56" s="51">
        <f t="shared" si="9"/>
        <v>346.74972914409534</v>
      </c>
      <c r="M56" s="53">
        <f t="shared" si="10"/>
        <v>366.39954207212367</v>
      </c>
      <c r="N56" s="50">
        <f t="shared" si="11"/>
        <v>549.75386376645679</v>
      </c>
      <c r="O56" s="53">
        <f t="shared" si="12"/>
        <v>733.00515168860909</v>
      </c>
      <c r="P56" s="50">
        <f t="shared" si="13"/>
        <v>520.27085590465879</v>
      </c>
      <c r="Q56" s="53">
        <f t="shared" si="14"/>
        <v>693.69447453954501</v>
      </c>
      <c r="R56" s="54">
        <f t="shared" si="15"/>
        <v>519.14594594594598</v>
      </c>
      <c r="S56" s="52">
        <f t="shared" si="16"/>
        <v>692.19459459459461</v>
      </c>
      <c r="T56" s="50">
        <f t="shared" si="17"/>
        <v>513.04487179487182</v>
      </c>
      <c r="U56" s="53">
        <f t="shared" si="18"/>
        <v>684.0598290598291</v>
      </c>
      <c r="V56" s="54">
        <f t="shared" si="19"/>
        <v>498.91948051948049</v>
      </c>
      <c r="W56" s="53">
        <f t="shared" si="20"/>
        <v>665.22597402597398</v>
      </c>
      <c r="X56" s="50">
        <f t="shared" si="21"/>
        <v>492.52307692307693</v>
      </c>
      <c r="Y56" s="53">
        <f t="shared" si="22"/>
        <v>656.69743589743587</v>
      </c>
      <c r="Z56" s="55">
        <f t="shared" si="23"/>
        <v>437.79829059829058</v>
      </c>
    </row>
    <row r="57" spans="1:26" s="2" customFormat="1" x14ac:dyDescent="0.35">
      <c r="A57" s="40">
        <v>51</v>
      </c>
      <c r="B57" s="41">
        <v>651700</v>
      </c>
      <c r="C57" s="49">
        <f t="shared" si="0"/>
        <v>54308.333333333336</v>
      </c>
      <c r="D57" s="50">
        <f t="shared" si="1"/>
        <v>2496.9348659003831</v>
      </c>
      <c r="E57" s="51">
        <f t="shared" si="2"/>
        <v>2468.560606060606</v>
      </c>
      <c r="F57" s="52">
        <f t="shared" si="3"/>
        <v>2270.731707317073</v>
      </c>
      <c r="G57" s="52">
        <f t="shared" si="4"/>
        <v>2088.7820512820513</v>
      </c>
      <c r="H57" s="52">
        <f t="shared" si="5"/>
        <v>2082.1086261980831</v>
      </c>
      <c r="I57" s="50">
        <f t="shared" si="6"/>
        <v>334.20512820512823</v>
      </c>
      <c r="J57" s="51">
        <f t="shared" si="7"/>
        <v>348.13034188034186</v>
      </c>
      <c r="K57" s="51">
        <f t="shared" si="8"/>
        <v>352.27027027027026</v>
      </c>
      <c r="L57" s="51">
        <f t="shared" si="9"/>
        <v>353.03358613217767</v>
      </c>
      <c r="M57" s="53">
        <f t="shared" si="10"/>
        <v>373.03949627933599</v>
      </c>
      <c r="N57" s="50">
        <f t="shared" si="11"/>
        <v>559.71379507727534</v>
      </c>
      <c r="O57" s="53">
        <f t="shared" si="12"/>
        <v>746.28506010303374</v>
      </c>
      <c r="P57" s="50">
        <f t="shared" si="13"/>
        <v>529.69664138678229</v>
      </c>
      <c r="Q57" s="53">
        <f t="shared" si="14"/>
        <v>706.26218851570968</v>
      </c>
      <c r="R57" s="54">
        <f t="shared" si="15"/>
        <v>528.55135135135129</v>
      </c>
      <c r="S57" s="52">
        <f t="shared" si="16"/>
        <v>704.73513513513512</v>
      </c>
      <c r="T57" s="50">
        <f t="shared" si="17"/>
        <v>522.33974358974365</v>
      </c>
      <c r="U57" s="53">
        <f t="shared" si="18"/>
        <v>696.45299145299145</v>
      </c>
      <c r="V57" s="54">
        <f t="shared" si="19"/>
        <v>507.95844155844156</v>
      </c>
      <c r="W57" s="53">
        <f t="shared" si="20"/>
        <v>677.27792207792209</v>
      </c>
      <c r="X57" s="50">
        <f t="shared" si="21"/>
        <v>501.44615384615383</v>
      </c>
      <c r="Y57" s="53">
        <f t="shared" si="22"/>
        <v>668.59487179487178</v>
      </c>
      <c r="Z57" s="55">
        <f t="shared" si="23"/>
        <v>445.72991452991454</v>
      </c>
    </row>
    <row r="58" spans="1:26" s="2" customFormat="1" x14ac:dyDescent="0.35">
      <c r="A58" s="40">
        <v>52</v>
      </c>
      <c r="B58" s="41">
        <v>663400</v>
      </c>
      <c r="C58" s="49">
        <f>B58/12</f>
        <v>55283.333333333336</v>
      </c>
      <c r="D58" s="50">
        <f t="shared" si="1"/>
        <v>2541.7624521072798</v>
      </c>
      <c r="E58" s="51">
        <f t="shared" si="2"/>
        <v>2512.878787878788</v>
      </c>
      <c r="F58" s="52">
        <f t="shared" si="3"/>
        <v>2311.4982578397212</v>
      </c>
      <c r="G58" s="52">
        <f t="shared" si="4"/>
        <v>2126.2820512820513</v>
      </c>
      <c r="H58" s="52">
        <f t="shared" si="5"/>
        <v>2119.4888178913739</v>
      </c>
      <c r="I58" s="50">
        <f t="shared" si="6"/>
        <v>340.20512820512823</v>
      </c>
      <c r="J58" s="51">
        <f t="shared" si="7"/>
        <v>354.38034188034186</v>
      </c>
      <c r="K58" s="51">
        <f t="shared" si="8"/>
        <v>358.59459459459458</v>
      </c>
      <c r="L58" s="51">
        <f t="shared" si="9"/>
        <v>359.37161430119176</v>
      </c>
      <c r="M58" s="53">
        <f t="shared" si="10"/>
        <v>379.73669147109331</v>
      </c>
      <c r="N58" s="50">
        <f t="shared" si="11"/>
        <v>569.75958786491128</v>
      </c>
      <c r="O58" s="53">
        <f t="shared" si="12"/>
        <v>759.67945048654838</v>
      </c>
      <c r="P58" s="50">
        <f t="shared" si="13"/>
        <v>539.20368364030332</v>
      </c>
      <c r="Q58" s="53">
        <f t="shared" si="14"/>
        <v>718.93824485373784</v>
      </c>
      <c r="R58" s="54">
        <f t="shared" si="15"/>
        <v>538.03783783783786</v>
      </c>
      <c r="S58" s="52">
        <f t="shared" si="16"/>
        <v>717.38378378378377</v>
      </c>
      <c r="T58" s="50">
        <f t="shared" si="17"/>
        <v>531.71474358974365</v>
      </c>
      <c r="U58" s="53">
        <f t="shared" si="18"/>
        <v>708.95299145299145</v>
      </c>
      <c r="V58" s="54">
        <f t="shared" si="19"/>
        <v>517.07532467532474</v>
      </c>
      <c r="W58" s="53">
        <f t="shared" si="20"/>
        <v>689.43376623376628</v>
      </c>
      <c r="X58" s="50">
        <f t="shared" si="21"/>
        <v>510.44615384615383</v>
      </c>
      <c r="Y58" s="53">
        <f t="shared" si="22"/>
        <v>680.59487179487178</v>
      </c>
      <c r="Z58" s="55">
        <f t="shared" si="23"/>
        <v>453.72991452991454</v>
      </c>
    </row>
    <row r="59" spans="1:26" s="2" customFormat="1" x14ac:dyDescent="0.35">
      <c r="A59" s="40">
        <v>53</v>
      </c>
      <c r="B59" s="41">
        <v>676200</v>
      </c>
      <c r="C59" s="49">
        <f t="shared" si="0"/>
        <v>56350</v>
      </c>
      <c r="D59" s="50">
        <f t="shared" si="1"/>
        <v>2590.8045977011493</v>
      </c>
      <c r="E59" s="51">
        <f t="shared" si="2"/>
        <v>2561.3636363636365</v>
      </c>
      <c r="F59" s="52">
        <f t="shared" si="3"/>
        <v>2356.0975609756097</v>
      </c>
      <c r="G59" s="52">
        <f t="shared" si="4"/>
        <v>2167.3076923076924</v>
      </c>
      <c r="H59" s="52">
        <f t="shared" si="5"/>
        <v>2160.3833865814695</v>
      </c>
      <c r="I59" s="50">
        <f t="shared" si="6"/>
        <v>346.76923076923077</v>
      </c>
      <c r="J59" s="51">
        <f t="shared" si="7"/>
        <v>361.21794871794873</v>
      </c>
      <c r="K59" s="51">
        <f t="shared" si="8"/>
        <v>365.51351351351349</v>
      </c>
      <c r="L59" s="51">
        <f t="shared" si="9"/>
        <v>366.30552546045504</v>
      </c>
      <c r="M59" s="53">
        <f t="shared" si="10"/>
        <v>387.06353749284489</v>
      </c>
      <c r="N59" s="50">
        <f t="shared" si="11"/>
        <v>580.74985689753862</v>
      </c>
      <c r="O59" s="53">
        <f t="shared" si="12"/>
        <v>774.33314253005153</v>
      </c>
      <c r="P59" s="50">
        <f t="shared" si="13"/>
        <v>549.60455037919826</v>
      </c>
      <c r="Q59" s="53">
        <f t="shared" si="14"/>
        <v>732.80606717226431</v>
      </c>
      <c r="R59" s="54">
        <f t="shared" si="15"/>
        <v>548.41621621621618</v>
      </c>
      <c r="S59" s="52">
        <f t="shared" si="16"/>
        <v>731.22162162162158</v>
      </c>
      <c r="T59" s="50">
        <f t="shared" si="17"/>
        <v>541.97115384615381</v>
      </c>
      <c r="U59" s="53">
        <f t="shared" si="18"/>
        <v>722.62820512820508</v>
      </c>
      <c r="V59" s="54">
        <f t="shared" si="19"/>
        <v>527.04935064935069</v>
      </c>
      <c r="W59" s="53">
        <f t="shared" si="20"/>
        <v>702.73246753246758</v>
      </c>
      <c r="X59" s="50">
        <f t="shared" si="21"/>
        <v>520.29230769230776</v>
      </c>
      <c r="Y59" s="53">
        <f t="shared" si="22"/>
        <v>693.72307692307697</v>
      </c>
      <c r="Z59" s="55">
        <f t="shared" si="23"/>
        <v>462.48205128205132</v>
      </c>
    </row>
    <row r="60" spans="1:26" s="57" customFormat="1" ht="13" x14ac:dyDescent="0.3">
      <c r="A60" s="40">
        <v>54</v>
      </c>
      <c r="B60" s="41">
        <v>689400</v>
      </c>
      <c r="C60" s="42">
        <f t="shared" si="0"/>
        <v>57450</v>
      </c>
      <c r="D60" s="43">
        <f t="shared" si="1"/>
        <v>2641.3793103448274</v>
      </c>
      <c r="E60" s="44">
        <f t="shared" si="2"/>
        <v>2611.3636363636365</v>
      </c>
      <c r="F60" s="45">
        <f t="shared" si="3"/>
        <v>2402.0905923344949</v>
      </c>
      <c r="G60" s="45">
        <f t="shared" si="4"/>
        <v>2209.6153846153848</v>
      </c>
      <c r="H60" s="45">
        <f t="shared" si="5"/>
        <v>2202.5559105431312</v>
      </c>
      <c r="I60" s="43">
        <f t="shared" si="6"/>
        <v>353.53846153846155</v>
      </c>
      <c r="J60" s="44">
        <f t="shared" si="7"/>
        <v>368.26923076923077</v>
      </c>
      <c r="K60" s="44">
        <f t="shared" si="8"/>
        <v>372.64864864864865</v>
      </c>
      <c r="L60" s="44">
        <f t="shared" si="9"/>
        <v>373.45612134344526</v>
      </c>
      <c r="M60" s="46">
        <f t="shared" si="10"/>
        <v>394.6193474527762</v>
      </c>
      <c r="N60" s="43">
        <f t="shared" si="11"/>
        <v>592.08357183743556</v>
      </c>
      <c r="O60" s="46">
        <f t="shared" si="12"/>
        <v>789.44476244991415</v>
      </c>
      <c r="P60" s="43">
        <f t="shared" si="13"/>
        <v>560.33044420368367</v>
      </c>
      <c r="Q60" s="46">
        <f t="shared" si="14"/>
        <v>747.10725893824485</v>
      </c>
      <c r="R60" s="47">
        <f t="shared" si="15"/>
        <v>559.11891891891889</v>
      </c>
      <c r="S60" s="45">
        <f t="shared" si="16"/>
        <v>745.4918918918919</v>
      </c>
      <c r="T60" s="43">
        <f t="shared" si="17"/>
        <v>552.54807692307691</v>
      </c>
      <c r="U60" s="46">
        <f t="shared" si="18"/>
        <v>736.73076923076928</v>
      </c>
      <c r="V60" s="47">
        <f t="shared" si="19"/>
        <v>537.33506493506491</v>
      </c>
      <c r="W60" s="46">
        <f t="shared" si="20"/>
        <v>716.44675324675325</v>
      </c>
      <c r="X60" s="43">
        <f t="shared" si="21"/>
        <v>530.44615384615383</v>
      </c>
      <c r="Y60" s="46">
        <f t="shared" si="22"/>
        <v>707.26153846153841</v>
      </c>
      <c r="Z60" s="48">
        <f t="shared" si="23"/>
        <v>471.50769230769225</v>
      </c>
    </row>
    <row r="61" spans="1:26" s="2" customFormat="1" x14ac:dyDescent="0.35">
      <c r="A61" s="40">
        <v>55</v>
      </c>
      <c r="B61" s="41">
        <v>705400</v>
      </c>
      <c r="C61" s="49">
        <f t="shared" si="0"/>
        <v>58783.333333333336</v>
      </c>
      <c r="D61" s="50">
        <f t="shared" si="1"/>
        <v>2702.681992337165</v>
      </c>
      <c r="E61" s="51">
        <f t="shared" si="2"/>
        <v>2671.969696969697</v>
      </c>
      <c r="F61" s="52">
        <f t="shared" si="3"/>
        <v>2457.8397212543555</v>
      </c>
      <c r="G61" s="52">
        <f t="shared" si="4"/>
        <v>2260.897435897436</v>
      </c>
      <c r="H61" s="52">
        <f t="shared" si="5"/>
        <v>2253.6741214057506</v>
      </c>
      <c r="I61" s="50">
        <f t="shared" si="6"/>
        <v>361.74358974358972</v>
      </c>
      <c r="J61" s="51">
        <f t="shared" si="7"/>
        <v>376.81623931623932</v>
      </c>
      <c r="K61" s="51">
        <f t="shared" si="8"/>
        <v>381.29729729729729</v>
      </c>
      <c r="L61" s="51">
        <f t="shared" si="9"/>
        <v>382.12351029252437</v>
      </c>
      <c r="M61" s="53">
        <f t="shared" si="10"/>
        <v>403.77790497996568</v>
      </c>
      <c r="N61" s="50">
        <f t="shared" si="11"/>
        <v>605.8214081282199</v>
      </c>
      <c r="O61" s="53">
        <f t="shared" si="12"/>
        <v>807.76187750429312</v>
      </c>
      <c r="P61" s="50">
        <f t="shared" si="13"/>
        <v>573.33152762730231</v>
      </c>
      <c r="Q61" s="53">
        <f t="shared" si="14"/>
        <v>764.44203683640308</v>
      </c>
      <c r="R61" s="54">
        <f t="shared" si="15"/>
        <v>572.09189189189192</v>
      </c>
      <c r="S61" s="52">
        <f t="shared" si="16"/>
        <v>762.78918918918919</v>
      </c>
      <c r="T61" s="50">
        <f t="shared" si="17"/>
        <v>565.36858974358984</v>
      </c>
      <c r="U61" s="53">
        <f t="shared" si="18"/>
        <v>753.82478632478637</v>
      </c>
      <c r="V61" s="54">
        <f t="shared" si="19"/>
        <v>549.80259740259748</v>
      </c>
      <c r="W61" s="53">
        <f t="shared" si="20"/>
        <v>733.0701298701299</v>
      </c>
      <c r="X61" s="50">
        <f t="shared" si="21"/>
        <v>542.7538461538461</v>
      </c>
      <c r="Y61" s="53">
        <f t="shared" si="22"/>
        <v>723.67179487179487</v>
      </c>
      <c r="Z61" s="55">
        <f t="shared" si="23"/>
        <v>482.44786324786327</v>
      </c>
    </row>
    <row r="62" spans="1:26" s="2" customFormat="1" x14ac:dyDescent="0.35">
      <c r="A62" s="40">
        <v>56</v>
      </c>
      <c r="B62" s="41">
        <v>721500</v>
      </c>
      <c r="C62" s="49">
        <f t="shared" si="0"/>
        <v>60125</v>
      </c>
      <c r="D62" s="50">
        <f t="shared" si="1"/>
        <v>2764.367816091954</v>
      </c>
      <c r="E62" s="51">
        <f t="shared" si="2"/>
        <v>2732.9545454545455</v>
      </c>
      <c r="F62" s="52">
        <f t="shared" si="3"/>
        <v>2513.9372822299651</v>
      </c>
      <c r="G62" s="52">
        <f t="shared" si="4"/>
        <v>2312.5</v>
      </c>
      <c r="H62" s="52">
        <f t="shared" si="5"/>
        <v>2305.1118210862619</v>
      </c>
      <c r="I62" s="50">
        <f t="shared" si="6"/>
        <v>370</v>
      </c>
      <c r="J62" s="51">
        <f t="shared" si="7"/>
        <v>385.41666666666669</v>
      </c>
      <c r="K62" s="51">
        <f t="shared" si="8"/>
        <v>390</v>
      </c>
      <c r="L62" s="51">
        <f t="shared" si="9"/>
        <v>390.84507042253523</v>
      </c>
      <c r="M62" s="53">
        <f t="shared" si="10"/>
        <v>412.99370349170005</v>
      </c>
      <c r="N62" s="50">
        <f t="shared" si="11"/>
        <v>619.64510589582142</v>
      </c>
      <c r="O62" s="53">
        <f t="shared" si="12"/>
        <v>826.19347452776185</v>
      </c>
      <c r="P62" s="50">
        <f t="shared" si="13"/>
        <v>586.41386782231848</v>
      </c>
      <c r="Q62" s="53">
        <f t="shared" si="14"/>
        <v>781.88515709642468</v>
      </c>
      <c r="R62" s="54">
        <f t="shared" si="15"/>
        <v>585.14594594594598</v>
      </c>
      <c r="S62" s="52">
        <f t="shared" si="16"/>
        <v>780.19459459459461</v>
      </c>
      <c r="T62" s="50">
        <f t="shared" si="17"/>
        <v>578.26923076923072</v>
      </c>
      <c r="U62" s="53">
        <f t="shared" si="18"/>
        <v>771.02564102564099</v>
      </c>
      <c r="V62" s="54">
        <f t="shared" si="19"/>
        <v>562.34805194805199</v>
      </c>
      <c r="W62" s="53">
        <f t="shared" si="20"/>
        <v>749.79740259740265</v>
      </c>
      <c r="X62" s="50">
        <f t="shared" si="21"/>
        <v>555.13846153846157</v>
      </c>
      <c r="Y62" s="53">
        <f t="shared" si="22"/>
        <v>740.18461538461543</v>
      </c>
      <c r="Z62" s="55">
        <f t="shared" si="23"/>
        <v>493.45641025641027</v>
      </c>
    </row>
    <row r="63" spans="1:26" s="2" customFormat="1" x14ac:dyDescent="0.35">
      <c r="A63" s="40">
        <v>57</v>
      </c>
      <c r="B63" s="41">
        <v>735100</v>
      </c>
      <c r="C63" s="49">
        <f t="shared" si="0"/>
        <v>61258.333333333336</v>
      </c>
      <c r="D63" s="50">
        <f t="shared" si="1"/>
        <v>2816.4750957854408</v>
      </c>
      <c r="E63" s="51">
        <f t="shared" si="2"/>
        <v>2784.469696969697</v>
      </c>
      <c r="F63" s="52">
        <f t="shared" si="3"/>
        <v>2561.3240418118467</v>
      </c>
      <c r="G63" s="52">
        <f t="shared" si="4"/>
        <v>2356.0897435897436</v>
      </c>
      <c r="H63" s="52">
        <f t="shared" si="5"/>
        <v>2348.5623003194887</v>
      </c>
      <c r="I63" s="50">
        <f t="shared" si="6"/>
        <v>376.97435897435895</v>
      </c>
      <c r="J63" s="51">
        <f t="shared" si="7"/>
        <v>392.6816239316239</v>
      </c>
      <c r="K63" s="51">
        <f t="shared" si="8"/>
        <v>397.35135135135135</v>
      </c>
      <c r="L63" s="51">
        <f t="shared" si="9"/>
        <v>398.21235102925243</v>
      </c>
      <c r="M63" s="53">
        <f t="shared" si="10"/>
        <v>420.77847738981109</v>
      </c>
      <c r="N63" s="50">
        <f t="shared" si="11"/>
        <v>631.32226674298795</v>
      </c>
      <c r="O63" s="53">
        <f t="shared" si="12"/>
        <v>841.76302232398393</v>
      </c>
      <c r="P63" s="50">
        <f t="shared" si="13"/>
        <v>597.46478873239437</v>
      </c>
      <c r="Q63" s="53">
        <f t="shared" si="14"/>
        <v>796.61971830985919</v>
      </c>
      <c r="R63" s="54">
        <f t="shared" si="15"/>
        <v>596.17297297297296</v>
      </c>
      <c r="S63" s="52">
        <f t="shared" si="16"/>
        <v>794.89729729729731</v>
      </c>
      <c r="T63" s="50">
        <f t="shared" si="17"/>
        <v>589.16666666666663</v>
      </c>
      <c r="U63" s="53">
        <f t="shared" si="18"/>
        <v>785.55555555555554</v>
      </c>
      <c r="V63" s="54">
        <f>($B63+180)/1925*1.5</f>
        <v>572.94545454545448</v>
      </c>
      <c r="W63" s="53">
        <f>($B63+180)/1925*2</f>
        <v>763.92727272727268</v>
      </c>
      <c r="X63" s="50">
        <f t="shared" si="21"/>
        <v>565.6</v>
      </c>
      <c r="Y63" s="53">
        <f t="shared" si="22"/>
        <v>754.13333333333333</v>
      </c>
      <c r="Z63" s="55">
        <f t="shared" si="23"/>
        <v>502.75555555555553</v>
      </c>
    </row>
    <row r="64" spans="1:26" s="2" customFormat="1" x14ac:dyDescent="0.35">
      <c r="A64" s="40">
        <v>58</v>
      </c>
      <c r="B64" s="41">
        <v>749600</v>
      </c>
      <c r="C64" s="49">
        <f t="shared" si="0"/>
        <v>62466.666666666664</v>
      </c>
      <c r="D64" s="50">
        <f t="shared" si="1"/>
        <v>2872.030651340996</v>
      </c>
      <c r="E64" s="51">
        <f t="shared" si="2"/>
        <v>2839.3939393939395</v>
      </c>
      <c r="F64" s="52">
        <f t="shared" si="3"/>
        <v>2611.8466898954703</v>
      </c>
      <c r="G64" s="52">
        <f t="shared" si="4"/>
        <v>2402.5641025641025</v>
      </c>
      <c r="H64" s="52">
        <f t="shared" si="5"/>
        <v>2394.8881789137381</v>
      </c>
      <c r="I64" s="50">
        <f t="shared" si="6"/>
        <v>384.41025641025641</v>
      </c>
      <c r="J64" s="51">
        <f t="shared" si="7"/>
        <v>400.4273504273504</v>
      </c>
      <c r="K64" s="51">
        <f t="shared" si="8"/>
        <v>405.18918918918916</v>
      </c>
      <c r="L64" s="51">
        <f t="shared" si="9"/>
        <v>406.06717226435535</v>
      </c>
      <c r="M64" s="53">
        <f t="shared" si="10"/>
        <v>429.07842014882658</v>
      </c>
      <c r="N64" s="50">
        <f t="shared" si="11"/>
        <v>643.77218088151119</v>
      </c>
      <c r="O64" s="53">
        <f t="shared" si="12"/>
        <v>858.36290784201492</v>
      </c>
      <c r="P64" s="50">
        <f t="shared" si="13"/>
        <v>609.24702058504874</v>
      </c>
      <c r="Q64" s="53">
        <f t="shared" si="14"/>
        <v>812.32936078006503</v>
      </c>
      <c r="R64" s="54">
        <f t="shared" si="15"/>
        <v>607.92972972972973</v>
      </c>
      <c r="S64" s="52">
        <f t="shared" si="16"/>
        <v>810.57297297297293</v>
      </c>
      <c r="T64" s="50">
        <f t="shared" si="17"/>
        <v>600.78525641025635</v>
      </c>
      <c r="U64" s="53">
        <f t="shared" si="18"/>
        <v>801.04700854700855</v>
      </c>
      <c r="V64" s="54">
        <f t="shared" si="19"/>
        <v>584.24415584415578</v>
      </c>
      <c r="W64" s="53">
        <f t="shared" si="20"/>
        <v>778.99220779220775</v>
      </c>
      <c r="X64" s="50">
        <f t="shared" si="21"/>
        <v>576.75384615384621</v>
      </c>
      <c r="Y64" s="53">
        <f t="shared" si="22"/>
        <v>769.00512820512824</v>
      </c>
      <c r="Z64" s="55">
        <f t="shared" si="23"/>
        <v>512.6700854700855</v>
      </c>
    </row>
    <row r="65" spans="1:26" s="2" customFormat="1" x14ac:dyDescent="0.35">
      <c r="A65" s="40">
        <v>59</v>
      </c>
      <c r="B65" s="41">
        <v>764300</v>
      </c>
      <c r="C65" s="49">
        <f t="shared" si="0"/>
        <v>63691.666666666664</v>
      </c>
      <c r="D65" s="50">
        <f t="shared" si="1"/>
        <v>2928.352490421456</v>
      </c>
      <c r="E65" s="51">
        <f t="shared" si="2"/>
        <v>2895.0757575757575</v>
      </c>
      <c r="F65" s="52">
        <f t="shared" si="3"/>
        <v>2663.0662020905925</v>
      </c>
      <c r="G65" s="52">
        <f t="shared" si="4"/>
        <v>2449.6794871794873</v>
      </c>
      <c r="H65" s="52">
        <f t="shared" si="5"/>
        <v>2441.8530351437698</v>
      </c>
      <c r="I65" s="50">
        <f t="shared" si="6"/>
        <v>391.94871794871796</v>
      </c>
      <c r="J65" s="51">
        <f t="shared" si="7"/>
        <v>408.27991452991455</v>
      </c>
      <c r="K65" s="51">
        <f t="shared" si="8"/>
        <v>413.13513513513516</v>
      </c>
      <c r="L65" s="51">
        <f t="shared" si="9"/>
        <v>414.03033586132176</v>
      </c>
      <c r="M65" s="53">
        <f t="shared" si="10"/>
        <v>437.49284487693188</v>
      </c>
      <c r="N65" s="50">
        <f t="shared" si="11"/>
        <v>656.39381797366912</v>
      </c>
      <c r="O65" s="53">
        <f t="shared" si="12"/>
        <v>875.19175729822553</v>
      </c>
      <c r="P65" s="50">
        <f t="shared" si="13"/>
        <v>621.19176598049842</v>
      </c>
      <c r="Q65" s="53">
        <f t="shared" si="14"/>
        <v>828.25568797399785</v>
      </c>
      <c r="R65" s="54">
        <f t="shared" si="15"/>
        <v>619.84864864864869</v>
      </c>
      <c r="S65" s="52">
        <f t="shared" si="16"/>
        <v>826.46486486486492</v>
      </c>
      <c r="T65" s="50">
        <f t="shared" si="17"/>
        <v>612.56410256410254</v>
      </c>
      <c r="U65" s="53">
        <f t="shared" si="18"/>
        <v>816.75213675213672</v>
      </c>
      <c r="V65" s="54">
        <f t="shared" si="19"/>
        <v>595.69870129870128</v>
      </c>
      <c r="W65" s="53">
        <f t="shared" si="20"/>
        <v>794.26493506493512</v>
      </c>
      <c r="X65" s="50">
        <f t="shared" si="21"/>
        <v>588.06153846153848</v>
      </c>
      <c r="Y65" s="53">
        <f t="shared" si="22"/>
        <v>784.08205128205134</v>
      </c>
      <c r="Z65" s="55">
        <f t="shared" si="23"/>
        <v>522.7213675213676</v>
      </c>
    </row>
    <row r="66" spans="1:26" s="2" customFormat="1" x14ac:dyDescent="0.35">
      <c r="A66" s="40">
        <v>60</v>
      </c>
      <c r="B66" s="41">
        <v>779900</v>
      </c>
      <c r="C66" s="49">
        <f t="shared" si="0"/>
        <v>64991.666666666664</v>
      </c>
      <c r="D66" s="50">
        <f t="shared" si="1"/>
        <v>2988.1226053639848</v>
      </c>
      <c r="E66" s="51">
        <f t="shared" si="2"/>
        <v>2954.1666666666665</v>
      </c>
      <c r="F66" s="52">
        <f t="shared" si="3"/>
        <v>2717.4216027874563</v>
      </c>
      <c r="G66" s="52">
        <f t="shared" si="4"/>
        <v>2499.6794871794873</v>
      </c>
      <c r="H66" s="52">
        <f t="shared" si="5"/>
        <v>2491.6932907348241</v>
      </c>
      <c r="I66" s="50">
        <f t="shared" si="6"/>
        <v>399.94871794871796</v>
      </c>
      <c r="J66" s="51">
        <f t="shared" si="7"/>
        <v>416.61324786324786</v>
      </c>
      <c r="K66" s="51">
        <f t="shared" si="8"/>
        <v>421.56756756756755</v>
      </c>
      <c r="L66" s="51">
        <f t="shared" si="9"/>
        <v>422.48104008667389</v>
      </c>
      <c r="M66" s="53">
        <f t="shared" si="10"/>
        <v>446.42243846594164</v>
      </c>
      <c r="N66" s="50">
        <f t="shared" si="11"/>
        <v>669.78820835718375</v>
      </c>
      <c r="O66" s="53">
        <f t="shared" si="12"/>
        <v>893.05094447624504</v>
      </c>
      <c r="P66" s="50">
        <f t="shared" si="13"/>
        <v>633.86782231852658</v>
      </c>
      <c r="Q66" s="53">
        <f t="shared" si="14"/>
        <v>845.1570964247021</v>
      </c>
      <c r="R66" s="54">
        <f t="shared" si="15"/>
        <v>632.49729729729734</v>
      </c>
      <c r="S66" s="52">
        <f t="shared" si="16"/>
        <v>843.32972972972971</v>
      </c>
      <c r="T66" s="50">
        <f t="shared" si="17"/>
        <v>625.06410256410254</v>
      </c>
      <c r="U66" s="53">
        <f t="shared" si="18"/>
        <v>833.41880341880346</v>
      </c>
      <c r="V66" s="54">
        <f t="shared" si="19"/>
        <v>607.85454545454547</v>
      </c>
      <c r="W66" s="53">
        <f t="shared" si="20"/>
        <v>810.4727272727273</v>
      </c>
      <c r="X66" s="50">
        <f t="shared" si="21"/>
        <v>600.06153846153848</v>
      </c>
      <c r="Y66" s="53">
        <f t="shared" si="22"/>
        <v>800.08205128205134</v>
      </c>
      <c r="Z66" s="55">
        <f t="shared" si="23"/>
        <v>533.38803418803423</v>
      </c>
    </row>
    <row r="67" spans="1:26" s="2" customFormat="1" x14ac:dyDescent="0.35">
      <c r="A67" s="40">
        <v>61</v>
      </c>
      <c r="B67" s="41">
        <v>795100</v>
      </c>
      <c r="C67" s="49">
        <f t="shared" si="0"/>
        <v>66258.333333333328</v>
      </c>
      <c r="D67" s="50">
        <f t="shared" si="1"/>
        <v>3046.360153256705</v>
      </c>
      <c r="E67" s="51">
        <f t="shared" si="2"/>
        <v>3011.742424242424</v>
      </c>
      <c r="F67" s="52">
        <f t="shared" si="3"/>
        <v>2770.3832752613239</v>
      </c>
      <c r="G67" s="52">
        <f t="shared" si="4"/>
        <v>2548.397435897436</v>
      </c>
      <c r="H67" s="52">
        <f t="shared" si="5"/>
        <v>2540.2555910543133</v>
      </c>
      <c r="I67" s="50">
        <f t="shared" si="6"/>
        <v>407.74358974358972</v>
      </c>
      <c r="J67" s="51">
        <f t="shared" si="7"/>
        <v>424.732905982906</v>
      </c>
      <c r="K67" s="51">
        <f t="shared" si="8"/>
        <v>429.7837837837838</v>
      </c>
      <c r="L67" s="51">
        <f t="shared" si="9"/>
        <v>430.71505958829903</v>
      </c>
      <c r="M67" s="53">
        <f t="shared" si="10"/>
        <v>455.12306811677161</v>
      </c>
      <c r="N67" s="50">
        <f t="shared" si="11"/>
        <v>682.83915283342867</v>
      </c>
      <c r="O67" s="53">
        <f t="shared" si="12"/>
        <v>910.45220377790497</v>
      </c>
      <c r="P67" s="50">
        <f t="shared" si="13"/>
        <v>646.21885157096426</v>
      </c>
      <c r="Q67" s="53">
        <f t="shared" si="14"/>
        <v>861.62513542795227</v>
      </c>
      <c r="R67" s="54">
        <f t="shared" si="15"/>
        <v>644.82162162162172</v>
      </c>
      <c r="S67" s="52">
        <f t="shared" si="16"/>
        <v>859.76216216216221</v>
      </c>
      <c r="T67" s="50">
        <f t="shared" si="17"/>
        <v>637.24358974358972</v>
      </c>
      <c r="U67" s="53">
        <f t="shared" si="18"/>
        <v>849.65811965811963</v>
      </c>
      <c r="V67" s="54">
        <f t="shared" si="19"/>
        <v>619.69870129870128</v>
      </c>
      <c r="W67" s="53">
        <f t="shared" si="20"/>
        <v>826.26493506493512</v>
      </c>
      <c r="X67" s="50">
        <f t="shared" si="21"/>
        <v>611.7538461538461</v>
      </c>
      <c r="Y67" s="53">
        <f t="shared" si="22"/>
        <v>815.67179487179487</v>
      </c>
      <c r="Z67" s="55">
        <f t="shared" si="23"/>
        <v>543.78119658119658</v>
      </c>
    </row>
    <row r="68" spans="1:26" s="2" customFormat="1" x14ac:dyDescent="0.35">
      <c r="A68" s="40">
        <v>62</v>
      </c>
      <c r="B68" s="41">
        <v>811200</v>
      </c>
      <c r="C68" s="49">
        <f t="shared" si="0"/>
        <v>67600</v>
      </c>
      <c r="D68" s="50">
        <f t="shared" si="1"/>
        <v>3108.0459770114944</v>
      </c>
      <c r="E68" s="51">
        <f t="shared" si="2"/>
        <v>3072.7272727272725</v>
      </c>
      <c r="F68" s="52">
        <f t="shared" si="3"/>
        <v>2826.480836236934</v>
      </c>
      <c r="G68" s="52">
        <f t="shared" si="4"/>
        <v>2600</v>
      </c>
      <c r="H68" s="52">
        <f t="shared" si="5"/>
        <v>2591.6932907348241</v>
      </c>
      <c r="I68" s="50">
        <f t="shared" si="6"/>
        <v>416</v>
      </c>
      <c r="J68" s="51">
        <f t="shared" si="7"/>
        <v>433.33333333333331</v>
      </c>
      <c r="K68" s="51">
        <f t="shared" si="8"/>
        <v>438.48648648648651</v>
      </c>
      <c r="L68" s="51">
        <f t="shared" si="9"/>
        <v>439.43661971830988</v>
      </c>
      <c r="M68" s="53">
        <f t="shared" si="10"/>
        <v>464.33886662850603</v>
      </c>
      <c r="N68" s="50">
        <f t="shared" si="11"/>
        <v>696.66285060103041</v>
      </c>
      <c r="O68" s="53">
        <f t="shared" si="12"/>
        <v>928.88380080137381</v>
      </c>
      <c r="P68" s="50">
        <f t="shared" si="13"/>
        <v>659.30119176598055</v>
      </c>
      <c r="Q68" s="53">
        <f t="shared" si="14"/>
        <v>879.06825568797399</v>
      </c>
      <c r="R68" s="54">
        <f t="shared" si="15"/>
        <v>657.87567567567567</v>
      </c>
      <c r="S68" s="52">
        <f t="shared" si="16"/>
        <v>877.16756756756752</v>
      </c>
      <c r="T68" s="50">
        <f t="shared" si="17"/>
        <v>650.14423076923072</v>
      </c>
      <c r="U68" s="53">
        <f t="shared" si="18"/>
        <v>866.85897435897436</v>
      </c>
      <c r="V68" s="54">
        <f t="shared" si="19"/>
        <v>632.24415584415578</v>
      </c>
      <c r="W68" s="53">
        <f t="shared" si="20"/>
        <v>842.99220779220775</v>
      </c>
      <c r="X68" s="50">
        <f t="shared" si="21"/>
        <v>624.13846153846157</v>
      </c>
      <c r="Y68" s="53">
        <f t="shared" si="22"/>
        <v>832.18461538461543</v>
      </c>
      <c r="Z68" s="55">
        <f t="shared" si="23"/>
        <v>554.78974358974358</v>
      </c>
    </row>
    <row r="69" spans="1:26" s="2" customFormat="1" x14ac:dyDescent="0.35">
      <c r="A69" s="40">
        <v>63</v>
      </c>
      <c r="B69" s="41">
        <v>827800</v>
      </c>
      <c r="C69" s="49">
        <f t="shared" si="0"/>
        <v>68983.333333333328</v>
      </c>
      <c r="D69" s="50">
        <f t="shared" si="1"/>
        <v>3171.647509578544</v>
      </c>
      <c r="E69" s="51">
        <f t="shared" si="2"/>
        <v>3135.6060606060605</v>
      </c>
      <c r="F69" s="52">
        <f t="shared" si="3"/>
        <v>2884.320557491289</v>
      </c>
      <c r="G69" s="52">
        <f t="shared" si="4"/>
        <v>2653.2051282051284</v>
      </c>
      <c r="H69" s="52">
        <f t="shared" si="5"/>
        <v>2644.7284345047924</v>
      </c>
      <c r="I69" s="50">
        <f t="shared" si="6"/>
        <v>424.5128205128205</v>
      </c>
      <c r="J69" s="51">
        <f t="shared" si="7"/>
        <v>442.20085470085468</v>
      </c>
      <c r="K69" s="51">
        <f t="shared" si="8"/>
        <v>447.45945945945948</v>
      </c>
      <c r="L69" s="51">
        <f t="shared" si="9"/>
        <v>448.42903575297942</v>
      </c>
      <c r="M69" s="53">
        <f t="shared" si="10"/>
        <v>473.84087006296511</v>
      </c>
      <c r="N69" s="50">
        <f t="shared" si="11"/>
        <v>710.91585575271893</v>
      </c>
      <c r="O69" s="53">
        <f t="shared" si="12"/>
        <v>947.88780767029198</v>
      </c>
      <c r="P69" s="50">
        <f t="shared" si="13"/>
        <v>672.78981581798485</v>
      </c>
      <c r="Q69" s="53">
        <f t="shared" si="14"/>
        <v>897.05308775731316</v>
      </c>
      <c r="R69" s="54">
        <f t="shared" si="15"/>
        <v>671.33513513513515</v>
      </c>
      <c r="S69" s="52">
        <f t="shared" si="16"/>
        <v>895.11351351351357</v>
      </c>
      <c r="T69" s="50">
        <f t="shared" si="17"/>
        <v>663.44551282051282</v>
      </c>
      <c r="U69" s="53">
        <f t="shared" si="18"/>
        <v>884.59401709401709</v>
      </c>
      <c r="V69" s="54">
        <f t="shared" si="19"/>
        <v>645.17922077922083</v>
      </c>
      <c r="W69" s="53">
        <f t="shared" si="20"/>
        <v>860.23896103896107</v>
      </c>
      <c r="X69" s="50">
        <f t="shared" si="21"/>
        <v>636.90769230769229</v>
      </c>
      <c r="Y69" s="53">
        <f t="shared" si="22"/>
        <v>849.21025641025642</v>
      </c>
      <c r="Z69" s="55">
        <f t="shared" si="23"/>
        <v>566.14017094017095</v>
      </c>
    </row>
    <row r="70" spans="1:26" s="2" customFormat="1" x14ac:dyDescent="0.35">
      <c r="A70" s="40">
        <v>64</v>
      </c>
      <c r="B70" s="41">
        <v>842800</v>
      </c>
      <c r="C70" s="49">
        <f t="shared" si="0"/>
        <v>70233.333333333328</v>
      </c>
      <c r="D70" s="50">
        <f t="shared" si="1"/>
        <v>3229.1187739463603</v>
      </c>
      <c r="E70" s="51">
        <f t="shared" si="2"/>
        <v>3192.4242424242425</v>
      </c>
      <c r="F70" s="52">
        <f t="shared" si="3"/>
        <v>2936.5853658536585</v>
      </c>
      <c r="G70" s="52">
        <f t="shared" si="4"/>
        <v>2701.2820512820513</v>
      </c>
      <c r="H70" s="52">
        <f t="shared" si="5"/>
        <v>2692.6517571884983</v>
      </c>
      <c r="I70" s="50">
        <f t="shared" si="6"/>
        <v>432.20512820512823</v>
      </c>
      <c r="J70" s="51">
        <f t="shared" si="7"/>
        <v>450.21367521367523</v>
      </c>
      <c r="K70" s="51">
        <f t="shared" si="8"/>
        <v>455.56756756756755</v>
      </c>
      <c r="L70" s="51">
        <f t="shared" si="9"/>
        <v>456.55471289274107</v>
      </c>
      <c r="M70" s="53">
        <f t="shared" si="10"/>
        <v>482.42701774470521</v>
      </c>
      <c r="N70" s="50">
        <f t="shared" si="11"/>
        <v>723.79507727532916</v>
      </c>
      <c r="O70" s="53">
        <f t="shared" si="12"/>
        <v>965.06010303377218</v>
      </c>
      <c r="P70" s="50">
        <f t="shared" si="13"/>
        <v>684.97833152762723</v>
      </c>
      <c r="Q70" s="53">
        <f t="shared" si="14"/>
        <v>913.30444203683635</v>
      </c>
      <c r="R70" s="54">
        <f t="shared" si="15"/>
        <v>683.49729729729734</v>
      </c>
      <c r="S70" s="52">
        <f t="shared" si="16"/>
        <v>911.32972972972971</v>
      </c>
      <c r="T70" s="50">
        <f t="shared" si="17"/>
        <v>675.46474358974353</v>
      </c>
      <c r="U70" s="53">
        <f t="shared" si="18"/>
        <v>900.61965811965808</v>
      </c>
      <c r="V70" s="54">
        <f t="shared" si="19"/>
        <v>656.86753246753244</v>
      </c>
      <c r="W70" s="53">
        <f t="shared" si="20"/>
        <v>875.82337662337659</v>
      </c>
      <c r="X70" s="50">
        <f t="shared" si="21"/>
        <v>648.44615384615383</v>
      </c>
      <c r="Y70" s="53">
        <f t="shared" si="22"/>
        <v>864.59487179487178</v>
      </c>
      <c r="Z70" s="55">
        <f t="shared" si="23"/>
        <v>576.39658119658122</v>
      </c>
    </row>
    <row r="71" spans="1:26" s="2" customFormat="1" x14ac:dyDescent="0.35">
      <c r="A71" s="40">
        <v>65</v>
      </c>
      <c r="B71" s="41">
        <v>859600</v>
      </c>
      <c r="C71" s="49">
        <f t="shared" si="0"/>
        <v>71633.333333333328</v>
      </c>
      <c r="D71" s="50">
        <f t="shared" si="1"/>
        <v>3293.4865900383143</v>
      </c>
      <c r="E71" s="51">
        <f t="shared" si="2"/>
        <v>3256.060606060606</v>
      </c>
      <c r="F71" s="52">
        <f t="shared" si="3"/>
        <v>2995.1219512195121</v>
      </c>
      <c r="G71" s="52">
        <f t="shared" si="4"/>
        <v>2755.1282051282051</v>
      </c>
      <c r="H71" s="52">
        <f t="shared" si="5"/>
        <v>2746.3258785942494</v>
      </c>
      <c r="I71" s="50">
        <f t="shared" si="6"/>
        <v>440.82051282051282</v>
      </c>
      <c r="J71" s="51">
        <f t="shared" si="7"/>
        <v>459.18803418803418</v>
      </c>
      <c r="K71" s="51">
        <f t="shared" si="8"/>
        <v>464.64864864864865</v>
      </c>
      <c r="L71" s="51">
        <f t="shared" si="9"/>
        <v>465.65547128927409</v>
      </c>
      <c r="M71" s="53">
        <f t="shared" si="10"/>
        <v>492.04350314825416</v>
      </c>
      <c r="N71" s="50">
        <f t="shared" si="11"/>
        <v>738.21980538065259</v>
      </c>
      <c r="O71" s="53">
        <f t="shared" si="12"/>
        <v>984.29307384087008</v>
      </c>
      <c r="P71" s="50">
        <f t="shared" si="13"/>
        <v>698.62946912242683</v>
      </c>
      <c r="Q71" s="53">
        <f t="shared" si="14"/>
        <v>931.50595882990251</v>
      </c>
      <c r="R71" s="54">
        <f>($B71+180)/1850*1.5</f>
        <v>697.11891891891889</v>
      </c>
      <c r="S71" s="52">
        <f t="shared" si="16"/>
        <v>929.4918918918919</v>
      </c>
      <c r="T71" s="50">
        <f t="shared" si="17"/>
        <v>688.9262820512821</v>
      </c>
      <c r="U71" s="53">
        <f t="shared" si="18"/>
        <v>918.5683760683761</v>
      </c>
      <c r="V71" s="54">
        <f t="shared" si="19"/>
        <v>669.95844155844156</v>
      </c>
      <c r="W71" s="53">
        <f t="shared" si="20"/>
        <v>893.27792207792209</v>
      </c>
      <c r="X71" s="50">
        <f t="shared" si="21"/>
        <v>661.36923076923085</v>
      </c>
      <c r="Y71" s="53">
        <f t="shared" si="22"/>
        <v>881.82564102564106</v>
      </c>
      <c r="Z71" s="55">
        <f t="shared" si="23"/>
        <v>587.88376068376067</v>
      </c>
    </row>
    <row r="72" spans="1:26" s="2" customFormat="1" x14ac:dyDescent="0.35">
      <c r="A72" s="40">
        <v>66</v>
      </c>
      <c r="B72" s="41">
        <v>876800</v>
      </c>
      <c r="C72" s="49">
        <f t="shared" ref="C72:C86" si="24">B72/12</f>
        <v>73066.666666666672</v>
      </c>
      <c r="D72" s="50">
        <f t="shared" ref="D72:D86" si="25">B72/261</f>
        <v>3359.3869731800764</v>
      </c>
      <c r="E72" s="51">
        <f t="shared" ref="E72:E86" si="26">B72/264</f>
        <v>3321.212121212121</v>
      </c>
      <c r="F72" s="52">
        <f t="shared" ref="F72:F86" si="27">B72/287</f>
        <v>3055.0522648083625</v>
      </c>
      <c r="G72" s="52">
        <f t="shared" ref="G72:G86" si="28">B72/312</f>
        <v>2810.2564102564102</v>
      </c>
      <c r="H72" s="52">
        <f t="shared" ref="H72:H86" si="29">B72/313</f>
        <v>2801.2779552715656</v>
      </c>
      <c r="I72" s="50">
        <f t="shared" ref="I72:I86" si="30">$B72/1950</f>
        <v>449.64102564102564</v>
      </c>
      <c r="J72" s="51">
        <f t="shared" ref="J72:J86" si="31">$B72/1872</f>
        <v>468.37606837606836</v>
      </c>
      <c r="K72" s="51">
        <f t="shared" ref="K72:K86" si="32">$B72/1850</f>
        <v>473.94594594594594</v>
      </c>
      <c r="L72" s="51">
        <f t="shared" ref="L72:L86" si="33">$B72/1846</f>
        <v>474.97291440953416</v>
      </c>
      <c r="M72" s="53">
        <f t="shared" ref="M72:M86" si="34">$B72/1747</f>
        <v>501.88895248998284</v>
      </c>
      <c r="N72" s="50">
        <f t="shared" ref="N72:N86" si="35">(B72+180)/1747*1.5</f>
        <v>752.98797939324561</v>
      </c>
      <c r="O72" s="53">
        <f t="shared" ref="O72:O86" si="36">(B72+180)/1747*2</f>
        <v>1003.9839725243274</v>
      </c>
      <c r="P72" s="50">
        <f t="shared" ref="P72:P86" si="37">(B72+180)/1846*1.5</f>
        <v>712.6056338028169</v>
      </c>
      <c r="Q72" s="53">
        <f t="shared" ref="Q72:Q86" si="38">(B72+180)/1846*2</f>
        <v>950.14084507042253</v>
      </c>
      <c r="R72" s="54">
        <f t="shared" ref="R72:R86" si="39">($B72+180)/1850*1.5</f>
        <v>711.06486486486483</v>
      </c>
      <c r="S72" s="52">
        <f t="shared" ref="S72:S86" si="40">($B72+180)/1850*2</f>
        <v>948.08648648648648</v>
      </c>
      <c r="T72" s="50">
        <f t="shared" ref="T72:T86" si="41">(B72+180)/1872*1.5</f>
        <v>702.70833333333337</v>
      </c>
      <c r="U72" s="53">
        <f t="shared" ref="U72:U86" si="42">(B72+180)/1872*2</f>
        <v>936.94444444444446</v>
      </c>
      <c r="V72" s="54">
        <f t="shared" ref="V72:V86" si="43">($B72+180)/1925*1.5</f>
        <v>683.36103896103896</v>
      </c>
      <c r="W72" s="53">
        <f t="shared" ref="W72:W86" si="44">($B72+180)/1925*2</f>
        <v>911.14805194805194</v>
      </c>
      <c r="X72" s="50">
        <f t="shared" ref="X72:X86" si="45">($B72+180)/1950*1.5</f>
        <v>674.6</v>
      </c>
      <c r="Y72" s="53">
        <f t="shared" ref="Y72:Y86" si="46">($B72+180)/1950*2</f>
        <v>899.4666666666667</v>
      </c>
      <c r="Z72" s="55">
        <f t="shared" ref="Z72:Z86" si="47">(($B72+180)/1950)/3*4</f>
        <v>599.6444444444445</v>
      </c>
    </row>
    <row r="73" spans="1:26" s="2" customFormat="1" x14ac:dyDescent="0.35">
      <c r="A73" s="40">
        <v>67</v>
      </c>
      <c r="B73" s="41">
        <v>893800</v>
      </c>
      <c r="C73" s="49">
        <f t="shared" si="24"/>
        <v>74483.333333333328</v>
      </c>
      <c r="D73" s="50">
        <f t="shared" si="25"/>
        <v>3424.5210727969347</v>
      </c>
      <c r="E73" s="51">
        <f t="shared" si="26"/>
        <v>3385.6060606060605</v>
      </c>
      <c r="F73" s="52">
        <f t="shared" si="27"/>
        <v>3114.2857142857142</v>
      </c>
      <c r="G73" s="52">
        <f t="shared" si="28"/>
        <v>2864.7435897435898</v>
      </c>
      <c r="H73" s="52">
        <f t="shared" si="29"/>
        <v>2855.591054313099</v>
      </c>
      <c r="I73" s="50">
        <f t="shared" si="30"/>
        <v>458.35897435897436</v>
      </c>
      <c r="J73" s="51">
        <f t="shared" si="31"/>
        <v>477.45726495726495</v>
      </c>
      <c r="K73" s="51">
        <f t="shared" si="32"/>
        <v>483.13513513513516</v>
      </c>
      <c r="L73" s="51">
        <f t="shared" si="33"/>
        <v>484.18201516793067</v>
      </c>
      <c r="M73" s="53">
        <f t="shared" si="34"/>
        <v>511.61991986262166</v>
      </c>
      <c r="N73" s="50">
        <f t="shared" si="35"/>
        <v>767.58443045220383</v>
      </c>
      <c r="O73" s="53">
        <f t="shared" si="36"/>
        <v>1023.4459072696051</v>
      </c>
      <c r="P73" s="50">
        <f t="shared" si="37"/>
        <v>726.41928494041167</v>
      </c>
      <c r="Q73" s="53">
        <f t="shared" si="38"/>
        <v>968.55904658721556</v>
      </c>
      <c r="R73" s="54">
        <f t="shared" si="39"/>
        <v>724.84864864864869</v>
      </c>
      <c r="S73" s="52">
        <f t="shared" si="40"/>
        <v>966.46486486486492</v>
      </c>
      <c r="T73" s="50">
        <f t="shared" si="41"/>
        <v>716.33012820512818</v>
      </c>
      <c r="U73" s="53">
        <f t="shared" si="42"/>
        <v>955.10683760683764</v>
      </c>
      <c r="V73" s="54">
        <f t="shared" si="43"/>
        <v>696.60779220779227</v>
      </c>
      <c r="W73" s="53">
        <f t="shared" si="44"/>
        <v>928.81038961038962</v>
      </c>
      <c r="X73" s="50">
        <f t="shared" si="45"/>
        <v>687.67692307692312</v>
      </c>
      <c r="Y73" s="53">
        <f t="shared" si="46"/>
        <v>916.90256410256416</v>
      </c>
      <c r="Z73" s="55">
        <f t="shared" si="47"/>
        <v>611.26837606837614</v>
      </c>
    </row>
    <row r="74" spans="1:26" s="2" customFormat="1" x14ac:dyDescent="0.35">
      <c r="A74" s="40">
        <v>68</v>
      </c>
      <c r="B74" s="41">
        <v>911600</v>
      </c>
      <c r="C74" s="49">
        <f t="shared" si="24"/>
        <v>75966.666666666672</v>
      </c>
      <c r="D74" s="50">
        <f t="shared" si="25"/>
        <v>3492.7203065134099</v>
      </c>
      <c r="E74" s="51">
        <f t="shared" si="26"/>
        <v>3453.030303030303</v>
      </c>
      <c r="F74" s="52">
        <f t="shared" si="27"/>
        <v>3176.306620209059</v>
      </c>
      <c r="G74" s="52">
        <f t="shared" si="28"/>
        <v>2921.7948717948716</v>
      </c>
      <c r="H74" s="52">
        <f t="shared" si="29"/>
        <v>2912.4600638977636</v>
      </c>
      <c r="I74" s="50">
        <f t="shared" si="30"/>
        <v>467.4871794871795</v>
      </c>
      <c r="J74" s="51">
        <f t="shared" si="31"/>
        <v>486.96581196581195</v>
      </c>
      <c r="K74" s="51">
        <f t="shared" si="32"/>
        <v>492.75675675675677</v>
      </c>
      <c r="L74" s="51">
        <f t="shared" si="33"/>
        <v>493.82448537378116</v>
      </c>
      <c r="M74" s="53">
        <f t="shared" si="34"/>
        <v>521.80881511161988</v>
      </c>
      <c r="N74" s="50">
        <f t="shared" si="35"/>
        <v>782.86777332570114</v>
      </c>
      <c r="O74" s="53">
        <f t="shared" si="36"/>
        <v>1043.8236977676015</v>
      </c>
      <c r="P74" s="50">
        <f t="shared" si="37"/>
        <v>740.8829902491874</v>
      </c>
      <c r="Q74" s="53">
        <f t="shared" si="38"/>
        <v>987.84398699891653</v>
      </c>
      <c r="R74" s="54">
        <f t="shared" si="39"/>
        <v>739.28108108108108</v>
      </c>
      <c r="S74" s="52">
        <f t="shared" si="40"/>
        <v>985.70810810810815</v>
      </c>
      <c r="T74" s="50">
        <f t="shared" si="41"/>
        <v>730.59294871794873</v>
      </c>
      <c r="U74" s="53">
        <f t="shared" si="42"/>
        <v>974.12393162393164</v>
      </c>
      <c r="V74" s="54">
        <f t="shared" si="43"/>
        <v>710.47792207792213</v>
      </c>
      <c r="W74" s="53">
        <f t="shared" si="44"/>
        <v>947.30389610389614</v>
      </c>
      <c r="X74" s="50">
        <f t="shared" si="45"/>
        <v>701.36923076923074</v>
      </c>
      <c r="Y74" s="53">
        <f t="shared" si="46"/>
        <v>935.15897435897432</v>
      </c>
      <c r="Z74" s="55">
        <f t="shared" si="47"/>
        <v>623.43931623931621</v>
      </c>
    </row>
    <row r="75" spans="1:26" s="2" customFormat="1" x14ac:dyDescent="0.35">
      <c r="A75" s="40">
        <v>69</v>
      </c>
      <c r="B75" s="41">
        <v>929500</v>
      </c>
      <c r="C75" s="49">
        <f t="shared" si="24"/>
        <v>77458.333333333328</v>
      </c>
      <c r="D75" s="50">
        <f t="shared" si="25"/>
        <v>3561.3026819923371</v>
      </c>
      <c r="E75" s="51">
        <f t="shared" si="26"/>
        <v>3520.8333333333335</v>
      </c>
      <c r="F75" s="52">
        <f t="shared" si="27"/>
        <v>3238.6759581881533</v>
      </c>
      <c r="G75" s="52">
        <f t="shared" si="28"/>
        <v>2979.1666666666665</v>
      </c>
      <c r="H75" s="52">
        <f t="shared" si="29"/>
        <v>2969.6485623003196</v>
      </c>
      <c r="I75" s="50">
        <f t="shared" si="30"/>
        <v>476.66666666666669</v>
      </c>
      <c r="J75" s="51">
        <f t="shared" si="31"/>
        <v>496.52777777777777</v>
      </c>
      <c r="K75" s="51">
        <f t="shared" si="32"/>
        <v>502.43243243243245</v>
      </c>
      <c r="L75" s="51">
        <f t="shared" si="33"/>
        <v>503.52112676056339</v>
      </c>
      <c r="M75" s="53">
        <f t="shared" si="34"/>
        <v>532.05495134516309</v>
      </c>
      <c r="N75" s="50">
        <f t="shared" si="35"/>
        <v>798.23697767601595</v>
      </c>
      <c r="O75" s="53">
        <f t="shared" si="36"/>
        <v>1064.3159702346879</v>
      </c>
      <c r="P75" s="50">
        <f t="shared" si="37"/>
        <v>755.42795232936078</v>
      </c>
      <c r="Q75" s="53">
        <f t="shared" si="38"/>
        <v>1007.237269772481</v>
      </c>
      <c r="R75" s="54">
        <f t="shared" si="39"/>
        <v>753.79459459459463</v>
      </c>
      <c r="S75" s="52">
        <f t="shared" si="40"/>
        <v>1005.0594594594595</v>
      </c>
      <c r="T75" s="50">
        <f t="shared" si="41"/>
        <v>744.93589743589746</v>
      </c>
      <c r="U75" s="53">
        <f t="shared" si="42"/>
        <v>993.24786324786328</v>
      </c>
      <c r="V75" s="54">
        <f t="shared" si="43"/>
        <v>724.42597402597403</v>
      </c>
      <c r="W75" s="53">
        <f t="shared" si="44"/>
        <v>965.90129870129874</v>
      </c>
      <c r="X75" s="50">
        <f t="shared" si="45"/>
        <v>715.13846153846157</v>
      </c>
      <c r="Y75" s="53">
        <f t="shared" si="46"/>
        <v>953.51794871794868</v>
      </c>
      <c r="Z75" s="55">
        <f t="shared" si="47"/>
        <v>635.67863247863249</v>
      </c>
    </row>
    <row r="76" spans="1:26" s="2" customFormat="1" x14ac:dyDescent="0.35">
      <c r="A76" s="40">
        <v>70</v>
      </c>
      <c r="B76" s="41">
        <v>947700</v>
      </c>
      <c r="C76" s="49">
        <f t="shared" si="24"/>
        <v>78975</v>
      </c>
      <c r="D76" s="50">
        <f t="shared" si="25"/>
        <v>3631.0344827586205</v>
      </c>
      <c r="E76" s="51">
        <f t="shared" si="26"/>
        <v>3589.7727272727275</v>
      </c>
      <c r="F76" s="52">
        <f t="shared" si="27"/>
        <v>3302.0905923344949</v>
      </c>
      <c r="G76" s="52">
        <f t="shared" si="28"/>
        <v>3037.5</v>
      </c>
      <c r="H76" s="52">
        <f t="shared" si="29"/>
        <v>3027.7955271565497</v>
      </c>
      <c r="I76" s="50">
        <f t="shared" si="30"/>
        <v>486</v>
      </c>
      <c r="J76" s="51">
        <f t="shared" si="31"/>
        <v>506.25</v>
      </c>
      <c r="K76" s="51">
        <f t="shared" si="32"/>
        <v>512.27027027027032</v>
      </c>
      <c r="L76" s="51">
        <f t="shared" si="33"/>
        <v>513.38028169014081</v>
      </c>
      <c r="M76" s="53">
        <f t="shared" si="34"/>
        <v>542.4728105323411</v>
      </c>
      <c r="N76" s="50">
        <f t="shared" si="35"/>
        <v>813.8637664567832</v>
      </c>
      <c r="O76" s="53">
        <f t="shared" si="36"/>
        <v>1085.1516886090442</v>
      </c>
      <c r="P76" s="50">
        <f t="shared" si="37"/>
        <v>770.21668472372698</v>
      </c>
      <c r="Q76" s="53">
        <f t="shared" si="38"/>
        <v>1026.9555796316361</v>
      </c>
      <c r="R76" s="54">
        <f t="shared" si="39"/>
        <v>768.55135135135129</v>
      </c>
      <c r="S76" s="52">
        <f t="shared" si="40"/>
        <v>1024.7351351351351</v>
      </c>
      <c r="T76" s="50">
        <f t="shared" si="41"/>
        <v>759.51923076923083</v>
      </c>
      <c r="U76" s="53">
        <f t="shared" si="42"/>
        <v>1012.6923076923077</v>
      </c>
      <c r="V76" s="54">
        <f t="shared" si="43"/>
        <v>738.60779220779227</v>
      </c>
      <c r="W76" s="53">
        <f t="shared" si="44"/>
        <v>984.81038961038962</v>
      </c>
      <c r="X76" s="50">
        <f t="shared" si="45"/>
        <v>729.13846153846157</v>
      </c>
      <c r="Y76" s="53">
        <f t="shared" si="46"/>
        <v>972.18461538461543</v>
      </c>
      <c r="Z76" s="55">
        <f t="shared" si="47"/>
        <v>648.12307692307695</v>
      </c>
    </row>
    <row r="77" spans="1:26" s="2" customFormat="1" x14ac:dyDescent="0.35">
      <c r="A77" s="40">
        <v>71</v>
      </c>
      <c r="B77" s="41">
        <v>966300</v>
      </c>
      <c r="C77" s="49">
        <f t="shared" si="24"/>
        <v>80525</v>
      </c>
      <c r="D77" s="50">
        <f t="shared" si="25"/>
        <v>3702.2988505747126</v>
      </c>
      <c r="E77" s="51">
        <f t="shared" si="26"/>
        <v>3660.2272727272725</v>
      </c>
      <c r="F77" s="52">
        <f t="shared" si="27"/>
        <v>3366.8989547038327</v>
      </c>
      <c r="G77" s="52">
        <f t="shared" si="28"/>
        <v>3097.1153846153848</v>
      </c>
      <c r="H77" s="52">
        <f t="shared" si="29"/>
        <v>3087.220447284345</v>
      </c>
      <c r="I77" s="50">
        <f t="shared" si="30"/>
        <v>495.53846153846155</v>
      </c>
      <c r="J77" s="51">
        <f t="shared" si="31"/>
        <v>516.18589743589746</v>
      </c>
      <c r="K77" s="51">
        <f t="shared" si="32"/>
        <v>522.32432432432438</v>
      </c>
      <c r="L77" s="51">
        <f t="shared" si="33"/>
        <v>523.45612134344526</v>
      </c>
      <c r="M77" s="53">
        <f t="shared" si="34"/>
        <v>553.11963365769896</v>
      </c>
      <c r="N77" s="50">
        <f t="shared" si="35"/>
        <v>829.83400114481969</v>
      </c>
      <c r="O77" s="53">
        <f t="shared" si="36"/>
        <v>1106.4453348597597</v>
      </c>
      <c r="P77" s="50">
        <f t="shared" si="37"/>
        <v>785.33044420368356</v>
      </c>
      <c r="Q77" s="53">
        <f t="shared" si="38"/>
        <v>1047.1072589382447</v>
      </c>
      <c r="R77" s="54">
        <f t="shared" si="39"/>
        <v>783.63243243243244</v>
      </c>
      <c r="S77" s="52">
        <f t="shared" si="40"/>
        <v>1044.8432432432433</v>
      </c>
      <c r="T77" s="50">
        <f t="shared" si="41"/>
        <v>774.42307692307691</v>
      </c>
      <c r="U77" s="53">
        <f t="shared" si="42"/>
        <v>1032.5641025641025</v>
      </c>
      <c r="V77" s="54">
        <f t="shared" si="43"/>
        <v>753.10129870129867</v>
      </c>
      <c r="W77" s="53">
        <f t="shared" si="44"/>
        <v>1004.135064935065</v>
      </c>
      <c r="X77" s="50">
        <f t="shared" si="45"/>
        <v>743.44615384615383</v>
      </c>
      <c r="Y77" s="53">
        <f t="shared" si="46"/>
        <v>991.26153846153841</v>
      </c>
      <c r="Z77" s="55">
        <f t="shared" si="47"/>
        <v>660.84102564102557</v>
      </c>
    </row>
    <row r="78" spans="1:26" s="2" customFormat="1" x14ac:dyDescent="0.35">
      <c r="A78" s="40">
        <v>72</v>
      </c>
      <c r="B78" s="41">
        <v>985300</v>
      </c>
      <c r="C78" s="49">
        <f t="shared" si="24"/>
        <v>82108.333333333328</v>
      </c>
      <c r="D78" s="50">
        <f t="shared" si="25"/>
        <v>3775.0957854406129</v>
      </c>
      <c r="E78" s="51">
        <f t="shared" si="26"/>
        <v>3732.1969696969695</v>
      </c>
      <c r="F78" s="52">
        <f t="shared" si="27"/>
        <v>3433.1010452961673</v>
      </c>
      <c r="G78" s="52">
        <f t="shared" si="28"/>
        <v>3158.0128205128203</v>
      </c>
      <c r="H78" s="52">
        <f t="shared" si="29"/>
        <v>3147.9233226837059</v>
      </c>
      <c r="I78" s="50">
        <f t="shared" si="30"/>
        <v>505.28205128205127</v>
      </c>
      <c r="J78" s="51">
        <f t="shared" si="31"/>
        <v>526.33547008547009</v>
      </c>
      <c r="K78" s="51">
        <f t="shared" si="32"/>
        <v>532.59459459459458</v>
      </c>
      <c r="L78" s="51">
        <f t="shared" si="33"/>
        <v>533.7486457204767</v>
      </c>
      <c r="M78" s="53">
        <f t="shared" si="34"/>
        <v>563.99542072123643</v>
      </c>
      <c r="N78" s="50">
        <f t="shared" si="35"/>
        <v>846.14768174012602</v>
      </c>
      <c r="O78" s="53">
        <f t="shared" si="36"/>
        <v>1128.1969089868346</v>
      </c>
      <c r="P78" s="50">
        <f t="shared" si="37"/>
        <v>800.76923076923072</v>
      </c>
      <c r="Q78" s="53">
        <f t="shared" si="38"/>
        <v>1067.6923076923076</v>
      </c>
      <c r="R78" s="54">
        <f t="shared" si="39"/>
        <v>799.03783783783797</v>
      </c>
      <c r="S78" s="52">
        <f t="shared" si="40"/>
        <v>1065.3837837837839</v>
      </c>
      <c r="T78" s="50">
        <f t="shared" si="41"/>
        <v>789.6474358974358</v>
      </c>
      <c r="U78" s="53">
        <f t="shared" si="42"/>
        <v>1052.8632478632478</v>
      </c>
      <c r="V78" s="54">
        <f t="shared" si="43"/>
        <v>767.90649350649346</v>
      </c>
      <c r="W78" s="53">
        <f t="shared" si="44"/>
        <v>1023.8753246753247</v>
      </c>
      <c r="X78" s="50">
        <f t="shared" si="45"/>
        <v>758.06153846153848</v>
      </c>
      <c r="Y78" s="53">
        <f t="shared" si="46"/>
        <v>1010.748717948718</v>
      </c>
      <c r="Z78" s="55">
        <f t="shared" si="47"/>
        <v>673.83247863247868</v>
      </c>
    </row>
    <row r="79" spans="1:26" s="2" customFormat="1" x14ac:dyDescent="0.35">
      <c r="A79" s="40">
        <v>73</v>
      </c>
      <c r="B79" s="41">
        <v>1004900</v>
      </c>
      <c r="C79" s="49">
        <f t="shared" si="24"/>
        <v>83741.666666666672</v>
      </c>
      <c r="D79" s="50">
        <f t="shared" si="25"/>
        <v>3850.1915708812262</v>
      </c>
      <c r="E79" s="51">
        <f t="shared" si="26"/>
        <v>3806.439393939394</v>
      </c>
      <c r="F79" s="52">
        <f t="shared" si="27"/>
        <v>3501.3937282229967</v>
      </c>
      <c r="G79" s="52">
        <f t="shared" si="28"/>
        <v>3220.8333333333335</v>
      </c>
      <c r="H79" s="52">
        <f t="shared" si="29"/>
        <v>3210.5431309904152</v>
      </c>
      <c r="I79" s="50">
        <f t="shared" si="30"/>
        <v>515.33333333333337</v>
      </c>
      <c r="J79" s="51">
        <f t="shared" si="31"/>
        <v>536.80555555555554</v>
      </c>
      <c r="K79" s="51">
        <f t="shared" si="32"/>
        <v>543.18918918918916</v>
      </c>
      <c r="L79" s="51">
        <f t="shared" si="33"/>
        <v>544.36619718309862</v>
      </c>
      <c r="M79" s="53">
        <f t="shared" si="34"/>
        <v>575.2146536920435</v>
      </c>
      <c r="N79" s="50">
        <f t="shared" si="35"/>
        <v>862.97653119633651</v>
      </c>
      <c r="O79" s="53">
        <f t="shared" si="36"/>
        <v>1150.6353749284488</v>
      </c>
      <c r="P79" s="50">
        <f t="shared" si="37"/>
        <v>816.69555796316354</v>
      </c>
      <c r="Q79" s="53">
        <f t="shared" si="38"/>
        <v>1088.9274106175515</v>
      </c>
      <c r="R79" s="54">
        <f t="shared" si="39"/>
        <v>814.92972972972984</v>
      </c>
      <c r="S79" s="52">
        <f t="shared" si="40"/>
        <v>1086.572972972973</v>
      </c>
      <c r="T79" s="50">
        <f t="shared" si="41"/>
        <v>805.35256410256397</v>
      </c>
      <c r="U79" s="53">
        <f t="shared" si="42"/>
        <v>1073.8034188034187</v>
      </c>
      <c r="V79" s="54">
        <f t="shared" si="43"/>
        <v>783.17922077922071</v>
      </c>
      <c r="W79" s="53">
        <f t="shared" si="44"/>
        <v>1044.238961038961</v>
      </c>
      <c r="X79" s="50">
        <f t="shared" si="45"/>
        <v>773.13846153846146</v>
      </c>
      <c r="Y79" s="53">
        <f t="shared" si="46"/>
        <v>1030.8512820512819</v>
      </c>
      <c r="Z79" s="55">
        <f t="shared" si="47"/>
        <v>687.23418803418792</v>
      </c>
    </row>
    <row r="80" spans="1:26" s="2" customFormat="1" x14ac:dyDescent="0.35">
      <c r="A80" s="40">
        <v>74</v>
      </c>
      <c r="B80" s="41">
        <v>1024700</v>
      </c>
      <c r="C80" s="49">
        <f t="shared" si="24"/>
        <v>85391.666666666672</v>
      </c>
      <c r="D80" s="50">
        <f t="shared" si="25"/>
        <v>3926.0536398467434</v>
      </c>
      <c r="E80" s="51">
        <f t="shared" si="26"/>
        <v>3881.439393939394</v>
      </c>
      <c r="F80" s="52">
        <f t="shared" si="27"/>
        <v>3570.3832752613239</v>
      </c>
      <c r="G80" s="52">
        <f t="shared" si="28"/>
        <v>3284.2948717948716</v>
      </c>
      <c r="H80" s="52">
        <f t="shared" si="29"/>
        <v>3273.8019169329073</v>
      </c>
      <c r="I80" s="50">
        <f t="shared" si="30"/>
        <v>525.48717948717945</v>
      </c>
      <c r="J80" s="51">
        <f t="shared" si="31"/>
        <v>547.38247863247864</v>
      </c>
      <c r="K80" s="51">
        <f t="shared" si="32"/>
        <v>553.89189189189187</v>
      </c>
      <c r="L80" s="51">
        <f t="shared" si="33"/>
        <v>555.09209100758392</v>
      </c>
      <c r="M80" s="53">
        <f t="shared" si="34"/>
        <v>586.54836863194043</v>
      </c>
      <c r="N80" s="50">
        <f t="shared" si="35"/>
        <v>879.97710360618203</v>
      </c>
      <c r="O80" s="53">
        <f t="shared" si="36"/>
        <v>1173.3028048082426</v>
      </c>
      <c r="P80" s="50">
        <f t="shared" si="37"/>
        <v>832.78439869989165</v>
      </c>
      <c r="Q80" s="53">
        <f t="shared" si="38"/>
        <v>1110.3791982665223</v>
      </c>
      <c r="R80" s="54">
        <f t="shared" si="39"/>
        <v>830.98378378378379</v>
      </c>
      <c r="S80" s="52">
        <f t="shared" si="40"/>
        <v>1107.9783783783785</v>
      </c>
      <c r="T80" s="50">
        <f t="shared" si="41"/>
        <v>821.21794871794873</v>
      </c>
      <c r="U80" s="53">
        <f t="shared" si="42"/>
        <v>1094.9572649572649</v>
      </c>
      <c r="V80" s="54">
        <f t="shared" si="43"/>
        <v>798.60779220779227</v>
      </c>
      <c r="W80" s="53">
        <f t="shared" si="44"/>
        <v>1064.8103896103896</v>
      </c>
      <c r="X80" s="50">
        <f t="shared" si="45"/>
        <v>788.36923076923074</v>
      </c>
      <c r="Y80" s="53">
        <f t="shared" si="46"/>
        <v>1051.1589743589743</v>
      </c>
      <c r="Z80" s="55">
        <f t="shared" si="47"/>
        <v>700.77264957264958</v>
      </c>
    </row>
    <row r="81" spans="1:26" s="2" customFormat="1" x14ac:dyDescent="0.35">
      <c r="A81" s="40">
        <v>75</v>
      </c>
      <c r="B81" s="41">
        <v>1045000</v>
      </c>
      <c r="C81" s="49">
        <f t="shared" si="24"/>
        <v>87083.333333333328</v>
      </c>
      <c r="D81" s="50">
        <f t="shared" si="25"/>
        <v>4003.8314176245212</v>
      </c>
      <c r="E81" s="51">
        <f t="shared" si="26"/>
        <v>3958.3333333333335</v>
      </c>
      <c r="F81" s="52">
        <f t="shared" si="27"/>
        <v>3641.1149825783973</v>
      </c>
      <c r="G81" s="52">
        <f t="shared" si="28"/>
        <v>3349.3589743589741</v>
      </c>
      <c r="H81" s="52">
        <f t="shared" si="29"/>
        <v>3338.6581469648563</v>
      </c>
      <c r="I81" s="50">
        <f t="shared" si="30"/>
        <v>535.89743589743591</v>
      </c>
      <c r="J81" s="51">
        <f t="shared" si="31"/>
        <v>558.22649572649573</v>
      </c>
      <c r="K81" s="51">
        <f t="shared" si="32"/>
        <v>564.8648648648649</v>
      </c>
      <c r="L81" s="51">
        <f t="shared" si="33"/>
        <v>566.08884073672812</v>
      </c>
      <c r="M81" s="53">
        <f t="shared" si="34"/>
        <v>598.16828849456215</v>
      </c>
      <c r="N81" s="50">
        <f t="shared" si="35"/>
        <v>897.40698340011454</v>
      </c>
      <c r="O81" s="53">
        <f t="shared" si="36"/>
        <v>1196.5426445334861</v>
      </c>
      <c r="P81" s="50">
        <f t="shared" si="37"/>
        <v>849.27952329360778</v>
      </c>
      <c r="Q81" s="53">
        <f t="shared" si="38"/>
        <v>1132.3726977248105</v>
      </c>
      <c r="R81" s="54">
        <f t="shared" si="39"/>
        <v>847.44324324324316</v>
      </c>
      <c r="S81" s="52">
        <f t="shared" si="40"/>
        <v>1129.9243243243243</v>
      </c>
      <c r="T81" s="50">
        <f t="shared" si="41"/>
        <v>837.48397435897436</v>
      </c>
      <c r="U81" s="53">
        <f t="shared" si="42"/>
        <v>1116.6452991452991</v>
      </c>
      <c r="V81" s="54">
        <f t="shared" si="43"/>
        <v>814.42597402597403</v>
      </c>
      <c r="W81" s="53">
        <f t="shared" si="44"/>
        <v>1085.9012987012986</v>
      </c>
      <c r="X81" s="50">
        <f t="shared" si="45"/>
        <v>803.98461538461538</v>
      </c>
      <c r="Y81" s="53">
        <f t="shared" si="46"/>
        <v>1071.9794871794873</v>
      </c>
      <c r="Z81" s="55">
        <f t="shared" si="47"/>
        <v>714.6529914529915</v>
      </c>
    </row>
    <row r="82" spans="1:26" s="2" customFormat="1" x14ac:dyDescent="0.35">
      <c r="A82" s="40">
        <v>76</v>
      </c>
      <c r="B82" s="41">
        <v>1065900</v>
      </c>
      <c r="C82" s="49">
        <f t="shared" si="24"/>
        <v>88825</v>
      </c>
      <c r="D82" s="50">
        <f t="shared" si="25"/>
        <v>4083.9080459770116</v>
      </c>
      <c r="E82" s="51">
        <f t="shared" si="26"/>
        <v>4037.5</v>
      </c>
      <c r="F82" s="52">
        <f t="shared" si="27"/>
        <v>3713.9372822299651</v>
      </c>
      <c r="G82" s="52">
        <f t="shared" si="28"/>
        <v>3416.3461538461538</v>
      </c>
      <c r="H82" s="52">
        <f t="shared" si="29"/>
        <v>3405.4313099041533</v>
      </c>
      <c r="I82" s="50">
        <f t="shared" si="30"/>
        <v>546.61538461538464</v>
      </c>
      <c r="J82" s="51">
        <f t="shared" si="31"/>
        <v>569.39102564102564</v>
      </c>
      <c r="K82" s="51">
        <f t="shared" si="32"/>
        <v>576.16216216216219</v>
      </c>
      <c r="L82" s="51">
        <f t="shared" si="33"/>
        <v>577.41061755146268</v>
      </c>
      <c r="M82" s="53">
        <f t="shared" si="34"/>
        <v>610.13165426445335</v>
      </c>
      <c r="N82" s="50">
        <f t="shared" si="35"/>
        <v>915.35203205495134</v>
      </c>
      <c r="O82" s="53">
        <f t="shared" si="36"/>
        <v>1220.4693760732684</v>
      </c>
      <c r="P82" s="50">
        <f t="shared" si="37"/>
        <v>866.26218851570968</v>
      </c>
      <c r="Q82" s="53">
        <f t="shared" si="38"/>
        <v>1155.0162513542796</v>
      </c>
      <c r="R82" s="54">
        <f t="shared" si="39"/>
        <v>864.38918918918921</v>
      </c>
      <c r="S82" s="52">
        <f t="shared" si="40"/>
        <v>1152.5189189189189</v>
      </c>
      <c r="T82" s="50">
        <f t="shared" si="41"/>
        <v>854.23076923076917</v>
      </c>
      <c r="U82" s="53">
        <f t="shared" si="42"/>
        <v>1138.9743589743589</v>
      </c>
      <c r="V82" s="54">
        <f t="shared" si="43"/>
        <v>830.71168831168825</v>
      </c>
      <c r="W82" s="53">
        <f t="shared" si="44"/>
        <v>1107.6155844155844</v>
      </c>
      <c r="X82" s="50">
        <f t="shared" si="45"/>
        <v>820.06153846153848</v>
      </c>
      <c r="Y82" s="53">
        <f t="shared" si="46"/>
        <v>1093.4153846153847</v>
      </c>
      <c r="Z82" s="55">
        <f t="shared" si="47"/>
        <v>728.94358974358977</v>
      </c>
    </row>
    <row r="83" spans="1:26" s="2" customFormat="1" x14ac:dyDescent="0.35">
      <c r="A83" s="40">
        <v>77</v>
      </c>
      <c r="B83" s="41">
        <v>1086600</v>
      </c>
      <c r="C83" s="49">
        <f t="shared" si="24"/>
        <v>90550</v>
      </c>
      <c r="D83" s="50">
        <f t="shared" si="25"/>
        <v>4163.2183908045981</v>
      </c>
      <c r="E83" s="51">
        <f t="shared" si="26"/>
        <v>4115.909090909091</v>
      </c>
      <c r="F83" s="52">
        <f t="shared" si="27"/>
        <v>3786.0627177700349</v>
      </c>
      <c r="G83" s="52">
        <f t="shared" si="28"/>
        <v>3482.6923076923076</v>
      </c>
      <c r="H83" s="52">
        <f t="shared" si="29"/>
        <v>3471.5654952076679</v>
      </c>
      <c r="I83" s="50">
        <f t="shared" si="30"/>
        <v>557.23076923076928</v>
      </c>
      <c r="J83" s="51">
        <f t="shared" si="31"/>
        <v>580.4487179487179</v>
      </c>
      <c r="K83" s="51">
        <f t="shared" si="32"/>
        <v>587.35135135135135</v>
      </c>
      <c r="L83" s="51">
        <f t="shared" si="33"/>
        <v>588.62405200433375</v>
      </c>
      <c r="M83" s="53">
        <f t="shared" si="34"/>
        <v>621.98053806525468</v>
      </c>
      <c r="N83" s="50">
        <f t="shared" si="35"/>
        <v>933.12535775615333</v>
      </c>
      <c r="O83" s="53">
        <f t="shared" si="36"/>
        <v>1244.1671436748711</v>
      </c>
      <c r="P83" s="50">
        <f t="shared" si="37"/>
        <v>883.08234019501629</v>
      </c>
      <c r="Q83" s="53">
        <f t="shared" si="38"/>
        <v>1177.4431202600217</v>
      </c>
      <c r="R83" s="54">
        <f t="shared" si="39"/>
        <v>881.17297297297296</v>
      </c>
      <c r="S83" s="52">
        <f t="shared" si="40"/>
        <v>1174.8972972972972</v>
      </c>
      <c r="T83" s="50">
        <f t="shared" si="41"/>
        <v>870.81730769230774</v>
      </c>
      <c r="U83" s="53">
        <f t="shared" si="42"/>
        <v>1161.0897435897436</v>
      </c>
      <c r="V83" s="54">
        <f t="shared" si="43"/>
        <v>846.8415584415585</v>
      </c>
      <c r="W83" s="53">
        <f t="shared" si="44"/>
        <v>1129.122077922078</v>
      </c>
      <c r="X83" s="50">
        <f t="shared" si="45"/>
        <v>835.98461538461538</v>
      </c>
      <c r="Y83" s="53">
        <f t="shared" si="46"/>
        <v>1114.6461538461538</v>
      </c>
      <c r="Z83" s="55">
        <f t="shared" si="47"/>
        <v>743.09743589743584</v>
      </c>
    </row>
    <row r="84" spans="1:26" s="2" customFormat="1" x14ac:dyDescent="0.35">
      <c r="A84" s="40">
        <v>78</v>
      </c>
      <c r="B84" s="41">
        <v>1108300</v>
      </c>
      <c r="C84" s="49">
        <f t="shared" si="24"/>
        <v>92358.333333333328</v>
      </c>
      <c r="D84" s="50">
        <f t="shared" si="25"/>
        <v>4246.3601532567054</v>
      </c>
      <c r="E84" s="51">
        <f t="shared" si="26"/>
        <v>4198.106060606061</v>
      </c>
      <c r="F84" s="52">
        <f t="shared" si="27"/>
        <v>3861.6724738675957</v>
      </c>
      <c r="G84" s="52">
        <f t="shared" si="28"/>
        <v>3552.2435897435898</v>
      </c>
      <c r="H84" s="52">
        <f t="shared" si="29"/>
        <v>3540.8945686900956</v>
      </c>
      <c r="I84" s="50">
        <f t="shared" si="30"/>
        <v>568.35897435897436</v>
      </c>
      <c r="J84" s="51">
        <f t="shared" si="31"/>
        <v>592.04059829059827</v>
      </c>
      <c r="K84" s="51">
        <f t="shared" si="32"/>
        <v>599.08108108108104</v>
      </c>
      <c r="L84" s="51">
        <f t="shared" si="33"/>
        <v>600.37919826652217</v>
      </c>
      <c r="M84" s="53">
        <f t="shared" si="34"/>
        <v>634.40183171150545</v>
      </c>
      <c r="N84" s="50">
        <f t="shared" si="35"/>
        <v>951.75729822552944</v>
      </c>
      <c r="O84" s="53">
        <f t="shared" si="36"/>
        <v>1269.0097309673727</v>
      </c>
      <c r="P84" s="50">
        <f t="shared" si="37"/>
        <v>900.71505958829903</v>
      </c>
      <c r="Q84" s="53">
        <f t="shared" si="38"/>
        <v>1200.9534127843988</v>
      </c>
      <c r="R84" s="54">
        <f t="shared" si="39"/>
        <v>898.76756756756754</v>
      </c>
      <c r="S84" s="52">
        <f t="shared" si="40"/>
        <v>1198.3567567567568</v>
      </c>
      <c r="T84" s="50">
        <f t="shared" si="41"/>
        <v>888.20512820512829</v>
      </c>
      <c r="U84" s="53">
        <f t="shared" si="42"/>
        <v>1184.2735042735044</v>
      </c>
      <c r="V84" s="54">
        <f t="shared" si="43"/>
        <v>863.75064935064938</v>
      </c>
      <c r="W84" s="53">
        <f t="shared" si="44"/>
        <v>1151.6675324675325</v>
      </c>
      <c r="X84" s="50">
        <f t="shared" si="45"/>
        <v>852.67692307692312</v>
      </c>
      <c r="Y84" s="53">
        <f t="shared" si="46"/>
        <v>1136.9025641025642</v>
      </c>
      <c r="Z84" s="55">
        <f t="shared" si="47"/>
        <v>757.93504273504277</v>
      </c>
    </row>
    <row r="85" spans="1:26" s="2" customFormat="1" x14ac:dyDescent="0.35">
      <c r="A85" s="40">
        <v>79</v>
      </c>
      <c r="B85" s="58">
        <v>1130300</v>
      </c>
      <c r="C85" s="49">
        <f t="shared" si="24"/>
        <v>94191.666666666672</v>
      </c>
      <c r="D85" s="50">
        <f t="shared" si="25"/>
        <v>4330.651340996169</v>
      </c>
      <c r="E85" s="51">
        <f t="shared" si="26"/>
        <v>4281.439393939394</v>
      </c>
      <c r="F85" s="52">
        <f t="shared" si="27"/>
        <v>3938.3275261324043</v>
      </c>
      <c r="G85" s="52">
        <f t="shared" si="28"/>
        <v>3622.7564102564102</v>
      </c>
      <c r="H85" s="52">
        <f t="shared" si="29"/>
        <v>3611.182108626198</v>
      </c>
      <c r="I85" s="50">
        <f t="shared" si="30"/>
        <v>579.64102564102564</v>
      </c>
      <c r="J85" s="51">
        <f t="shared" si="31"/>
        <v>603.79273504273499</v>
      </c>
      <c r="K85" s="51">
        <f t="shared" si="32"/>
        <v>610.97297297297303</v>
      </c>
      <c r="L85" s="51">
        <f t="shared" si="33"/>
        <v>612.29685807150599</v>
      </c>
      <c r="M85" s="53">
        <f t="shared" si="34"/>
        <v>646.99484831139091</v>
      </c>
      <c r="N85" s="50">
        <f t="shared" si="35"/>
        <v>970.64682312535774</v>
      </c>
      <c r="O85" s="53">
        <f t="shared" si="36"/>
        <v>1294.1957641671436</v>
      </c>
      <c r="P85" s="50">
        <f t="shared" si="37"/>
        <v>918.59154929577471</v>
      </c>
      <c r="Q85" s="53">
        <f t="shared" si="38"/>
        <v>1224.7887323943662</v>
      </c>
      <c r="R85" s="54">
        <f t="shared" si="39"/>
        <v>916.60540540540546</v>
      </c>
      <c r="S85" s="52">
        <f t="shared" si="40"/>
        <v>1222.1405405405405</v>
      </c>
      <c r="T85" s="50">
        <f t="shared" si="41"/>
        <v>905.83333333333337</v>
      </c>
      <c r="U85" s="53">
        <f t="shared" si="42"/>
        <v>1207.7777777777778</v>
      </c>
      <c r="V85" s="54">
        <f t="shared" si="43"/>
        <v>880.89350649350649</v>
      </c>
      <c r="W85" s="53">
        <f t="shared" si="44"/>
        <v>1174.5246753246754</v>
      </c>
      <c r="X85" s="50">
        <f t="shared" si="45"/>
        <v>869.6</v>
      </c>
      <c r="Y85" s="53">
        <f t="shared" si="46"/>
        <v>1159.4666666666667</v>
      </c>
      <c r="Z85" s="55">
        <f t="shared" si="47"/>
        <v>772.97777777777776</v>
      </c>
    </row>
    <row r="86" spans="1:26" s="2" customFormat="1" ht="15" thickBot="1" x14ac:dyDescent="0.4">
      <c r="A86" s="59">
        <v>80</v>
      </c>
      <c r="B86" s="60">
        <v>1152600</v>
      </c>
      <c r="C86" s="61">
        <f t="shared" si="24"/>
        <v>96050</v>
      </c>
      <c r="D86" s="62">
        <f t="shared" si="25"/>
        <v>4416.0919540229888</v>
      </c>
      <c r="E86" s="63">
        <f t="shared" si="26"/>
        <v>4365.909090909091</v>
      </c>
      <c r="F86" s="64">
        <f t="shared" si="27"/>
        <v>4016.02787456446</v>
      </c>
      <c r="G86" s="64">
        <f t="shared" si="28"/>
        <v>3694.2307692307691</v>
      </c>
      <c r="H86" s="64">
        <f t="shared" si="29"/>
        <v>3682.4281150159745</v>
      </c>
      <c r="I86" s="62">
        <f t="shared" si="30"/>
        <v>591.07692307692309</v>
      </c>
      <c r="J86" s="63">
        <f t="shared" si="31"/>
        <v>615.70512820512818</v>
      </c>
      <c r="K86" s="63">
        <f t="shared" si="32"/>
        <v>623.02702702702697</v>
      </c>
      <c r="L86" s="63">
        <f t="shared" si="33"/>
        <v>624.37703141928489</v>
      </c>
      <c r="M86" s="65">
        <f t="shared" si="34"/>
        <v>659.75958786491128</v>
      </c>
      <c r="N86" s="62">
        <f t="shared" si="35"/>
        <v>989.79393245563824</v>
      </c>
      <c r="O86" s="65">
        <f t="shared" si="36"/>
        <v>1319.7252432741843</v>
      </c>
      <c r="P86" s="62">
        <f t="shared" si="37"/>
        <v>936.71180931744311</v>
      </c>
      <c r="Q86" s="65">
        <f t="shared" si="38"/>
        <v>1248.9490790899242</v>
      </c>
      <c r="R86" s="66">
        <f t="shared" si="39"/>
        <v>934.6864864864865</v>
      </c>
      <c r="S86" s="64">
        <f t="shared" si="40"/>
        <v>1246.2486486486487</v>
      </c>
      <c r="T86" s="62">
        <f t="shared" si="41"/>
        <v>923.70192307692309</v>
      </c>
      <c r="U86" s="65">
        <f t="shared" si="42"/>
        <v>1231.6025641025642</v>
      </c>
      <c r="V86" s="66">
        <f t="shared" si="43"/>
        <v>898.27012987012984</v>
      </c>
      <c r="W86" s="65">
        <f t="shared" si="44"/>
        <v>1197.6935064935064</v>
      </c>
      <c r="X86" s="62">
        <f t="shared" si="45"/>
        <v>886.75384615384621</v>
      </c>
      <c r="Y86" s="65">
        <f t="shared" si="46"/>
        <v>1182.3384615384616</v>
      </c>
      <c r="Z86" s="67">
        <f t="shared" si="47"/>
        <v>788.22564102564104</v>
      </c>
    </row>
    <row r="87" spans="1:26" s="2" customFormat="1" x14ac:dyDescent="0.35"/>
    <row r="88" spans="1:26" s="2" customFormat="1" x14ac:dyDescent="0.3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scale="40" orientation="portrait" r:id="rId1"/>
  <rowBreaks count="1" manualBreakCount="1">
    <brk id="86" max="25" man="1"/>
  </rowBreaks>
  <colBreaks count="1" manualBreakCount="1">
    <brk id="13" max="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Kvamsdahl</dc:creator>
  <cp:lastModifiedBy>Meld inn i Domenet</cp:lastModifiedBy>
  <cp:lastPrinted>2015-05-06T05:29:45Z</cp:lastPrinted>
  <dcterms:created xsi:type="dcterms:W3CDTF">2015-05-06T05:19:18Z</dcterms:created>
  <dcterms:modified xsi:type="dcterms:W3CDTF">2020-12-17T20:14:54Z</dcterms:modified>
</cp:coreProperties>
</file>