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oslofelles\home-is\BYR\byr79915\Documents\"/>
    </mc:Choice>
  </mc:AlternateContent>
  <bookViews>
    <workbookView xWindow="0" yWindow="0" windowWidth="38400" windowHeight="17730"/>
  </bookViews>
  <sheets>
    <sheet name="dekningsgrad" sheetId="1" r:id="rId1"/>
    <sheet name="data_barn i bhg" sheetId="3" r:id="rId2"/>
  </sheets>
  <definedNames>
    <definedName name="_xlnm._FilterDatabase" localSheetId="1" hidden="1">'data_barn i bhg'!$A$1:$E$104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Q100" i="1" l="1"/>
  <c r="M99" i="1"/>
  <c r="M98" i="1"/>
  <c r="M97" i="1"/>
  <c r="M96" i="1"/>
  <c r="M95" i="1"/>
  <c r="M94" i="1"/>
  <c r="M93" i="1"/>
  <c r="M92" i="1"/>
  <c r="M91" i="1"/>
  <c r="M90" i="1"/>
  <c r="M89" i="1"/>
  <c r="M88" i="1"/>
  <c r="M87" i="1"/>
  <c r="M86" i="1"/>
  <c r="M85" i="1"/>
  <c r="M84" i="1"/>
  <c r="M83" i="1"/>
  <c r="M82" i="1"/>
  <c r="M81" i="1"/>
  <c r="M80" i="1"/>
  <c r="M79" i="1"/>
  <c r="M78" i="1"/>
  <c r="M77" i="1"/>
  <c r="M76" i="1"/>
  <c r="M75" i="1"/>
  <c r="M74" i="1"/>
  <c r="M73" i="1"/>
  <c r="M72" i="1"/>
  <c r="M71" i="1"/>
  <c r="M70" i="1"/>
  <c r="M69" i="1"/>
  <c r="M68" i="1"/>
  <c r="M67" i="1"/>
  <c r="M66" i="1"/>
  <c r="M65" i="1"/>
  <c r="M64" i="1"/>
  <c r="M63" i="1"/>
  <c r="M62" i="1"/>
  <c r="M61" i="1"/>
  <c r="M60" i="1"/>
  <c r="M59" i="1"/>
  <c r="M58" i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M7" i="1"/>
  <c r="M6" i="1"/>
  <c r="M5" i="1"/>
  <c r="M4" i="1"/>
  <c r="M3" i="1"/>
  <c r="M2" i="1"/>
  <c r="Q2" i="1"/>
  <c r="Q3" i="1"/>
  <c r="Q4" i="1"/>
  <c r="Q5" i="1"/>
  <c r="Q8" i="1"/>
  <c r="Q9" i="1"/>
  <c r="Q10" i="1"/>
  <c r="Q13" i="1"/>
  <c r="Q14" i="1"/>
  <c r="Q15" i="1"/>
  <c r="Q20" i="1"/>
  <c r="Q21" i="1"/>
  <c r="Q22" i="1"/>
  <c r="Q23" i="1"/>
  <c r="Q24" i="1"/>
  <c r="Q25" i="1"/>
  <c r="Q26" i="1"/>
  <c r="Q28" i="1"/>
  <c r="Q30" i="1"/>
  <c r="Q34" i="1"/>
  <c r="Q36" i="1"/>
  <c r="Q38" i="1"/>
  <c r="Q39" i="1"/>
  <c r="Q40" i="1"/>
  <c r="Q42" i="1"/>
  <c r="Q47" i="1"/>
  <c r="Q48" i="1"/>
  <c r="Q52" i="1"/>
  <c r="Q54" i="1"/>
  <c r="Q55" i="1"/>
  <c r="Q56" i="1"/>
  <c r="Q58" i="1"/>
  <c r="Q60" i="1"/>
  <c r="Q61" i="1"/>
  <c r="Q62" i="1"/>
  <c r="Q63" i="1"/>
  <c r="Q64" i="1"/>
  <c r="Q66" i="1"/>
  <c r="Q68" i="1"/>
  <c r="Q69" i="1"/>
  <c r="Q72" i="1"/>
  <c r="Q73" i="1"/>
  <c r="Q75" i="1"/>
  <c r="Q76" i="1"/>
  <c r="Q77" i="1"/>
  <c r="Q80" i="1"/>
  <c r="Q82" i="1"/>
  <c r="Q83" i="1"/>
  <c r="Q89" i="1"/>
  <c r="Q92" i="1"/>
  <c r="Q93" i="1"/>
  <c r="Q95" i="1"/>
  <c r="Q96" i="1"/>
  <c r="N2" i="1"/>
  <c r="N3" i="1"/>
  <c r="N4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 l="1"/>
  <c r="P99" i="1"/>
  <c r="O99" i="1"/>
  <c r="P98" i="1"/>
  <c r="O98" i="1"/>
  <c r="P97" i="1"/>
  <c r="O97" i="1"/>
  <c r="P96" i="1"/>
  <c r="O96" i="1"/>
  <c r="P95" i="1"/>
  <c r="O95" i="1"/>
  <c r="P94" i="1"/>
  <c r="O94" i="1"/>
  <c r="P93" i="1"/>
  <c r="O93" i="1"/>
  <c r="P92" i="1"/>
  <c r="O92" i="1"/>
  <c r="P91" i="1"/>
  <c r="O91" i="1"/>
  <c r="P90" i="1"/>
  <c r="O90" i="1"/>
  <c r="P89" i="1"/>
  <c r="O89" i="1"/>
  <c r="P88" i="1"/>
  <c r="O88" i="1"/>
  <c r="P87" i="1"/>
  <c r="O87" i="1"/>
  <c r="P86" i="1"/>
  <c r="O86" i="1"/>
  <c r="P85" i="1"/>
  <c r="O85" i="1"/>
  <c r="P84" i="1"/>
  <c r="O84" i="1"/>
  <c r="P83" i="1"/>
  <c r="O83" i="1"/>
  <c r="P82" i="1"/>
  <c r="O82" i="1"/>
  <c r="P81" i="1"/>
  <c r="O81" i="1"/>
  <c r="P80" i="1"/>
  <c r="O80" i="1"/>
  <c r="P79" i="1"/>
  <c r="O79" i="1"/>
  <c r="P78" i="1"/>
  <c r="O78" i="1"/>
  <c r="P77" i="1"/>
  <c r="O77" i="1"/>
  <c r="P76" i="1"/>
  <c r="O76" i="1"/>
  <c r="P75" i="1"/>
  <c r="O75" i="1"/>
  <c r="P74" i="1"/>
  <c r="O74" i="1"/>
  <c r="P73" i="1"/>
  <c r="O73" i="1"/>
  <c r="P72" i="1"/>
  <c r="O72" i="1"/>
  <c r="P71" i="1"/>
  <c r="O71" i="1"/>
  <c r="P70" i="1"/>
  <c r="O70" i="1"/>
  <c r="P69" i="1"/>
  <c r="O69" i="1"/>
  <c r="P68" i="1"/>
  <c r="O68" i="1"/>
  <c r="P67" i="1"/>
  <c r="O67" i="1"/>
  <c r="P66" i="1"/>
  <c r="O66" i="1"/>
  <c r="P65" i="1"/>
  <c r="O65" i="1"/>
  <c r="P64" i="1"/>
  <c r="O64" i="1"/>
  <c r="P63" i="1"/>
  <c r="O63" i="1"/>
  <c r="P62" i="1"/>
  <c r="O62" i="1"/>
  <c r="P61" i="1"/>
  <c r="O61" i="1"/>
  <c r="P60" i="1"/>
  <c r="O60" i="1"/>
  <c r="P59" i="1"/>
  <c r="O59" i="1"/>
  <c r="P58" i="1"/>
  <c r="O58" i="1"/>
  <c r="P57" i="1"/>
  <c r="O57" i="1"/>
  <c r="P56" i="1"/>
  <c r="O56" i="1"/>
  <c r="P55" i="1"/>
  <c r="O55" i="1"/>
  <c r="P54" i="1"/>
  <c r="O54" i="1"/>
  <c r="P53" i="1"/>
  <c r="O53" i="1"/>
  <c r="P52" i="1"/>
  <c r="O52" i="1"/>
  <c r="P51" i="1"/>
  <c r="O51" i="1"/>
  <c r="P50" i="1"/>
  <c r="O50" i="1"/>
  <c r="P49" i="1"/>
  <c r="O49" i="1"/>
  <c r="P48" i="1"/>
  <c r="O48" i="1"/>
  <c r="P47" i="1"/>
  <c r="O47" i="1"/>
  <c r="P46" i="1"/>
  <c r="O46" i="1"/>
  <c r="P45" i="1"/>
  <c r="O45" i="1"/>
  <c r="P44" i="1"/>
  <c r="O44" i="1"/>
  <c r="P43" i="1"/>
  <c r="O43" i="1"/>
  <c r="P42" i="1"/>
  <c r="O42" i="1"/>
  <c r="P41" i="1"/>
  <c r="O41" i="1"/>
  <c r="P40" i="1"/>
  <c r="O40" i="1"/>
  <c r="P39" i="1"/>
  <c r="O39" i="1"/>
  <c r="P38" i="1"/>
  <c r="O38" i="1"/>
  <c r="P37" i="1"/>
  <c r="O37" i="1"/>
  <c r="P36" i="1"/>
  <c r="O36" i="1"/>
  <c r="P35" i="1"/>
  <c r="O35" i="1"/>
  <c r="P34" i="1"/>
  <c r="O34" i="1"/>
  <c r="P33" i="1"/>
  <c r="O33" i="1"/>
  <c r="P32" i="1"/>
  <c r="O32" i="1"/>
  <c r="P31" i="1"/>
  <c r="O31" i="1"/>
  <c r="P30" i="1"/>
  <c r="O30" i="1"/>
  <c r="P29" i="1"/>
  <c r="O29" i="1"/>
  <c r="P28" i="1"/>
  <c r="O28" i="1"/>
  <c r="P27" i="1"/>
  <c r="O27" i="1"/>
  <c r="P26" i="1"/>
  <c r="O26" i="1"/>
  <c r="P25" i="1"/>
  <c r="O25" i="1"/>
  <c r="P24" i="1"/>
  <c r="O24" i="1"/>
  <c r="P23" i="1"/>
  <c r="O23" i="1"/>
  <c r="P22" i="1"/>
  <c r="O22" i="1"/>
  <c r="P21" i="1"/>
  <c r="O21" i="1"/>
  <c r="P20" i="1"/>
  <c r="O20" i="1"/>
  <c r="P19" i="1"/>
  <c r="O19" i="1"/>
  <c r="P18" i="1"/>
  <c r="O18" i="1"/>
  <c r="P17" i="1"/>
  <c r="O17" i="1"/>
  <c r="P16" i="1"/>
  <c r="O16" i="1"/>
  <c r="P15" i="1"/>
  <c r="O15" i="1"/>
  <c r="P14" i="1"/>
  <c r="O14" i="1"/>
  <c r="P13" i="1"/>
  <c r="O13" i="1"/>
  <c r="P12" i="1"/>
  <c r="O12" i="1"/>
  <c r="P11" i="1"/>
  <c r="O11" i="1"/>
  <c r="P10" i="1"/>
  <c r="O10" i="1"/>
  <c r="P9" i="1"/>
  <c r="O9" i="1"/>
  <c r="P8" i="1"/>
  <c r="O8" i="1"/>
  <c r="P7" i="1"/>
  <c r="O7" i="1"/>
  <c r="P6" i="1"/>
  <c r="O6" i="1"/>
  <c r="P5" i="1"/>
  <c r="O5" i="1"/>
  <c r="P4" i="1"/>
  <c r="O4" i="1"/>
  <c r="P3" i="1"/>
  <c r="O3" i="1"/>
  <c r="P2" i="1"/>
  <c r="O2" i="1"/>
  <c r="G100" i="1" l="1"/>
  <c r="I100" i="1" l="1"/>
  <c r="H100" i="1"/>
  <c r="J101" i="1" l="1"/>
  <c r="J102" i="1" s="1"/>
  <c r="J100" i="1"/>
  <c r="E38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E2" i="1"/>
  <c r="E99" i="1"/>
  <c r="E98" i="1"/>
  <c r="E97" i="1"/>
  <c r="D40" i="1" l="1"/>
  <c r="D46" i="1"/>
  <c r="D50" i="1"/>
  <c r="D52" i="1"/>
  <c r="D60" i="1"/>
  <c r="D64" i="1"/>
  <c r="D72" i="1"/>
  <c r="D74" i="1"/>
  <c r="D76" i="1"/>
  <c r="D80" i="1"/>
  <c r="D84" i="1"/>
  <c r="D94" i="1"/>
  <c r="D96" i="1"/>
  <c r="D2" i="1"/>
  <c r="D4" i="1"/>
  <c r="D10" i="1"/>
  <c r="D12" i="1"/>
  <c r="D20" i="1"/>
  <c r="D26" i="1"/>
  <c r="D30" i="1"/>
  <c r="D34" i="1"/>
  <c r="D39" i="1"/>
  <c r="D41" i="1"/>
  <c r="D43" i="1"/>
  <c r="D45" i="1"/>
  <c r="D47" i="1"/>
  <c r="D49" i="1"/>
  <c r="D51" i="1"/>
  <c r="D53" i="1"/>
  <c r="D55" i="1"/>
  <c r="D57" i="1"/>
  <c r="D59" i="1"/>
  <c r="D61" i="1"/>
  <c r="D63" i="1"/>
  <c r="D65" i="1"/>
  <c r="D67" i="1"/>
  <c r="D69" i="1"/>
  <c r="D71" i="1"/>
  <c r="D73" i="1"/>
  <c r="D75" i="1"/>
  <c r="D77" i="1"/>
  <c r="D79" i="1"/>
  <c r="D81" i="1"/>
  <c r="D83" i="1"/>
  <c r="D85" i="1"/>
  <c r="D87" i="1"/>
  <c r="D89" i="1"/>
  <c r="D91" i="1"/>
  <c r="D93" i="1"/>
  <c r="D95" i="1"/>
  <c r="D38" i="1"/>
  <c r="D42" i="1"/>
  <c r="D44" i="1"/>
  <c r="D48" i="1"/>
  <c r="D54" i="1"/>
  <c r="D56" i="1"/>
  <c r="D58" i="1"/>
  <c r="D62" i="1"/>
  <c r="D66" i="1"/>
  <c r="D68" i="1"/>
  <c r="D70" i="1"/>
  <c r="D78" i="1"/>
  <c r="D82" i="1"/>
  <c r="D86" i="1"/>
  <c r="D88" i="1"/>
  <c r="D90" i="1"/>
  <c r="D92" i="1"/>
  <c r="D98" i="1"/>
  <c r="D6" i="1"/>
  <c r="D8" i="1"/>
  <c r="D14" i="1"/>
  <c r="D16" i="1"/>
  <c r="D18" i="1"/>
  <c r="D22" i="1"/>
  <c r="D24" i="1"/>
  <c r="D28" i="1"/>
  <c r="D32" i="1"/>
  <c r="D36" i="1"/>
  <c r="D97" i="1"/>
  <c r="D99" i="1"/>
  <c r="D3" i="1"/>
  <c r="D5" i="1"/>
  <c r="D7" i="1"/>
  <c r="D9" i="1"/>
  <c r="D11" i="1"/>
  <c r="D13" i="1"/>
  <c r="D15" i="1"/>
  <c r="D17" i="1"/>
  <c r="D19" i="1"/>
  <c r="D21" i="1"/>
  <c r="D23" i="1"/>
  <c r="D25" i="1"/>
  <c r="D27" i="1"/>
  <c r="D29" i="1"/>
  <c r="D31" i="1"/>
  <c r="D33" i="1"/>
  <c r="D35" i="1"/>
  <c r="D37" i="1"/>
  <c r="O100" i="1"/>
  <c r="P100" i="1"/>
  <c r="M100" i="1" l="1"/>
  <c r="F93" i="1"/>
  <c r="F99" i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4" i="1"/>
  <c r="F95" i="1"/>
  <c r="F96" i="1"/>
  <c r="F97" i="1"/>
  <c r="F98" i="1"/>
  <c r="F2" i="1"/>
</calcChain>
</file>

<file path=xl/sharedStrings.xml><?xml version="1.0" encoding="utf-8"?>
<sst xmlns="http://schemas.openxmlformats.org/spreadsheetml/2006/main" count="373" uniqueCount="132">
  <si>
    <t>BYDEL</t>
  </si>
  <si>
    <t>DELBYDEL</t>
  </si>
  <si>
    <t>Gamle Oslo</t>
  </si>
  <si>
    <t>Grønland</t>
  </si>
  <si>
    <t>Enerhaugen</t>
  </si>
  <si>
    <t>Nedre Tøyen</t>
  </si>
  <si>
    <t>Kampen</t>
  </si>
  <si>
    <t>Vålerenga</t>
  </si>
  <si>
    <t>Kværnerbyen</t>
  </si>
  <si>
    <t>Bispevika</t>
  </si>
  <si>
    <t>Ensjø</t>
  </si>
  <si>
    <t>Etterstad</t>
  </si>
  <si>
    <t>Grünerløkka</t>
  </si>
  <si>
    <t>Grünerløkka vest</t>
  </si>
  <si>
    <t>Grünerløkka øst</t>
  </si>
  <si>
    <t>Dælenenga</t>
  </si>
  <si>
    <t>Rodeløkka</t>
  </si>
  <si>
    <t>Sinsen</t>
  </si>
  <si>
    <t>Sofienberg</t>
  </si>
  <si>
    <t>Løren</t>
  </si>
  <si>
    <t>Hasle</t>
  </si>
  <si>
    <t>Sagene</t>
  </si>
  <si>
    <t>Iladalen</t>
  </si>
  <si>
    <t>Bjølsen</t>
  </si>
  <si>
    <t>Sandaker</t>
  </si>
  <si>
    <t>Torshov</t>
  </si>
  <si>
    <t>St.Hanshaugen</t>
  </si>
  <si>
    <t>Hammersborg</t>
  </si>
  <si>
    <t>Bislett</t>
  </si>
  <si>
    <t>Ila</t>
  </si>
  <si>
    <t>Fagerborg</t>
  </si>
  <si>
    <t>Lindern</t>
  </si>
  <si>
    <t>Frogner</t>
  </si>
  <si>
    <t>Bygdøy</t>
  </si>
  <si>
    <t>Frognerparken</t>
  </si>
  <si>
    <t>Majorstuen nord</t>
  </si>
  <si>
    <t>Majorstuen syd</t>
  </si>
  <si>
    <t>Homansbyen</t>
  </si>
  <si>
    <t>Uranienborg</t>
  </si>
  <si>
    <t>Skillebekk</t>
  </si>
  <si>
    <t>Ullern</t>
  </si>
  <si>
    <t>Ullernåsen</t>
  </si>
  <si>
    <t>Lilleaker</t>
  </si>
  <si>
    <t>Montebello-Hoff</t>
  </si>
  <si>
    <t>Skøyen</t>
  </si>
  <si>
    <t>Vestre Aker</t>
  </si>
  <si>
    <t>Røa</t>
  </si>
  <si>
    <t>Holmenkollen</t>
  </si>
  <si>
    <t>Hovseter</t>
  </si>
  <si>
    <t>Holmen</t>
  </si>
  <si>
    <t>Slemdal</t>
  </si>
  <si>
    <t>Grimelund</t>
  </si>
  <si>
    <t>Vinderen</t>
  </si>
  <si>
    <t>Nordre Aker</t>
  </si>
  <si>
    <t>Disen</t>
  </si>
  <si>
    <t>Myrer</t>
  </si>
  <si>
    <t>Grefsen</t>
  </si>
  <si>
    <t>Kjelsås</t>
  </si>
  <si>
    <t>Korsvoll</t>
  </si>
  <si>
    <t>Tåsen</t>
  </si>
  <si>
    <t>Nordberg</t>
  </si>
  <si>
    <t>Ullevål hageby</t>
  </si>
  <si>
    <t>Bjerke</t>
  </si>
  <si>
    <t>Veitvet</t>
  </si>
  <si>
    <t>Linderud</t>
  </si>
  <si>
    <t>Årvoll</t>
  </si>
  <si>
    <t>Refstad</t>
  </si>
  <si>
    <t>Ulven</t>
  </si>
  <si>
    <t>Grorud</t>
  </si>
  <si>
    <t>Ammerud</t>
  </si>
  <si>
    <t>Rødtvet</t>
  </si>
  <si>
    <t>Nordtvet</t>
  </si>
  <si>
    <t>Romsås</t>
  </si>
  <si>
    <t>Stovner</t>
  </si>
  <si>
    <t>Vestli</t>
  </si>
  <si>
    <t>Fossum</t>
  </si>
  <si>
    <t>Rommen</t>
  </si>
  <si>
    <t>Haugenstua</t>
  </si>
  <si>
    <t>Høybråten</t>
  </si>
  <si>
    <t>Alna</t>
  </si>
  <si>
    <t>Furuset</t>
  </si>
  <si>
    <t>Ellingsrud</t>
  </si>
  <si>
    <t>Lindeberg</t>
  </si>
  <si>
    <t>Trosterud</t>
  </si>
  <si>
    <t>Hellerudtoppen</t>
  </si>
  <si>
    <t>Tveita</t>
  </si>
  <si>
    <t>Teisen</t>
  </si>
  <si>
    <t>Østensjø</t>
  </si>
  <si>
    <t>Manglerud</t>
  </si>
  <si>
    <t>Godlia</t>
  </si>
  <si>
    <t>Oppsal</t>
  </si>
  <si>
    <t>Bøler</t>
  </si>
  <si>
    <t>Skullerud</t>
  </si>
  <si>
    <t>Abildsø</t>
  </si>
  <si>
    <t>Nordstrand</t>
  </si>
  <si>
    <t>Ljan</t>
  </si>
  <si>
    <t>Bekkelaget</t>
  </si>
  <si>
    <t>Simensbråten</t>
  </si>
  <si>
    <t>Lambertseter</t>
  </si>
  <si>
    <t>Munkerud</t>
  </si>
  <si>
    <t>Søndre Nordstrand</t>
  </si>
  <si>
    <t>Holmlia Syd</t>
  </si>
  <si>
    <t>Holmlia Nord</t>
  </si>
  <si>
    <t>Prinsdal</t>
  </si>
  <si>
    <t>Bjørnerud</t>
  </si>
  <si>
    <t>Mortensrud</t>
  </si>
  <si>
    <t>Bjørndal</t>
  </si>
  <si>
    <t>Sentrum</t>
  </si>
  <si>
    <t>Marka</t>
  </si>
  <si>
    <t>Antall barnehager</t>
  </si>
  <si>
    <t>Privat</t>
  </si>
  <si>
    <t>Antall barn 3-5 år</t>
  </si>
  <si>
    <t>BYDELS NR.</t>
  </si>
  <si>
    <t>Antall barn 1-2 år</t>
  </si>
  <si>
    <t>Antall barn i bhg heltid</t>
  </si>
  <si>
    <t>Kommunal</t>
  </si>
  <si>
    <t>Antall barn 0 år (med lovfestet rett til bhg-plass - født sept-des)</t>
  </si>
  <si>
    <t>DEKNING 1-2 år</t>
  </si>
  <si>
    <t>DEKNING 3-5 år</t>
  </si>
  <si>
    <t>Antall barn 3-5 år /m bhgpl</t>
  </si>
  <si>
    <t>3-5 år</t>
  </si>
  <si>
    <t>Totalsum</t>
  </si>
  <si>
    <t>#I/T</t>
  </si>
  <si>
    <t>Bydel/delbydel</t>
  </si>
  <si>
    <t>Radetiketter</t>
  </si>
  <si>
    <t>DEKNING 1-5 år</t>
  </si>
  <si>
    <t>Antall barn 1-2 år /m bhgpl</t>
  </si>
  <si>
    <t>Antall barn 0 år</t>
  </si>
  <si>
    <t>1-2 år</t>
  </si>
  <si>
    <t>0 år</t>
  </si>
  <si>
    <t>6 år</t>
  </si>
  <si>
    <t>Antall barn 6 år /m bhgpl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</si>
</sst>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\ %"/>
  </numFmts>
  <fonts count="6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1"/>
      <name val="Arial"/>
    </font>
    <font>
      <sz val="1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20">
    <xf numFmtId="0" fontId="0" fillId="0" borderId="0" xfId="0"/>
    <xf numFmtId="0" fontId="1" fillId="2" borderId="0" xfId="0" applyFont="1" applyFill="1"/>
    <xf numFmtId="9" fontId="0" fillId="3" borderId="0" xfId="1" applyFont="1" applyFill="1"/>
    <xf numFmtId="0" fontId="0" fillId="3" borderId="0" xfId="0" applyFill="1"/>
    <xf numFmtId="0" fontId="3" fillId="0" borderId="0" xfId="0" applyFont="1" applyFill="1" applyBorder="1"/>
    <xf numFmtId="0" fontId="3" fillId="0" borderId="0" xfId="0" applyFont="1" applyFill="1" applyBorder="1" applyAlignment="1">
      <alignment horizontal="left"/>
    </xf>
    <xf numFmtId="0" fontId="3" fillId="0" borderId="0" xfId="0" applyNumberFormat="1" applyFont="1" applyFill="1" applyBorder="1"/>
    <xf numFmtId="0" fontId="3" fillId="0" borderId="0" xfId="0" applyFont="1" applyFill="1" applyBorder="1" applyAlignment="1">
      <alignment horizontal="left" indent="1"/>
    </xf>
    <xf numFmtId="164" fontId="0" fillId="0" borderId="0" xfId="1" applyNumberFormat="1" applyFont="1"/>
    <xf numFmtId="0" fontId="0" fillId="0" borderId="0" xfId="0" applyAlignment="1">
      <alignment horizontal="left" indent="1"/>
    </xf>
    <xf numFmtId="0" fontId="0" fillId="0" borderId="0" xfId="0" applyNumberFormat="1"/>
    <xf numFmtId="0" fontId="0" fillId="0" borderId="1" xfId="0" applyBorder="1" applyAlignment="1">
      <alignment horizontal="left" indent="1"/>
    </xf>
    <xf numFmtId="0" fontId="0" fillId="0" borderId="1" xfId="0" applyNumberFormat="1" applyBorder="1"/>
    <xf numFmtId="0" fontId="0" fillId="0" borderId="0" xfId="0" applyBorder="1" applyAlignment="1">
      <alignment horizontal="left" indent="1"/>
    </xf>
    <xf numFmtId="0" fontId="0" fillId="0" borderId="0" xfId="0" applyNumberFormat="1" applyBorder="1"/>
    <xf numFmtId="0" fontId="4" fillId="4" borderId="1" xfId="0" applyFont="1" applyFill="1" applyBorder="1"/>
    <xf numFmtId="0" fontId="1" fillId="2" borderId="0" xfId="0" applyFont="1" applyFill="1" applyAlignment="1">
      <alignment wrapText="1"/>
    </xf>
    <xf numFmtId="0" fontId="1" fillId="3" borderId="0" xfId="0" applyFont="1" applyFill="1" applyAlignment="1">
      <alignment wrapText="1"/>
    </xf>
    <xf numFmtId="0" fontId="5" fillId="2" borderId="0" xfId="0" applyFont="1" applyFill="1" applyAlignment="1">
      <alignment wrapText="1"/>
    </xf>
    <xf numFmtId="1" fontId="0" fillId="0" borderId="0" xfId="0" applyNumberFormat="1"/>
  </cellXfs>
  <cellStyles count="2">
    <cellStyle name="Normal" xfId="0" builtinId="0"/>
    <cellStyle name="Prosent" xfId="1" builtinId="5"/>
  </cellStyles>
  <dxfs count="22">
    <dxf>
      <numFmt numFmtId="1" formatCode="0"/>
    </dxf>
    <dxf>
      <numFmt numFmtId="1" formatCode="0"/>
    </dxf>
    <dxf>
      <numFmt numFmtId="0" formatCode="General"/>
    </dxf>
    <dxf>
      <numFmt numFmtId="0" formatCode="General"/>
    </dxf>
    <dxf>
      <fill>
        <patternFill patternType="solid">
          <fgColor indexed="64"/>
          <bgColor theme="5" tint="0.59999389629810485"/>
        </patternFill>
      </fill>
    </dxf>
    <dxf>
      <fill>
        <patternFill>
          <fgColor indexed="64"/>
          <bgColor theme="5" tint="0.59999389629810485"/>
        </patternFill>
      </fill>
    </dxf>
    <dxf>
      <fill>
        <patternFill patternType="solid">
          <fgColor indexed="64"/>
          <bgColor theme="5" tint="0.59999389629810485"/>
        </patternFill>
      </fill>
    </dxf>
    <dxf>
      <numFmt numFmtId="13" formatCode="0\ %"/>
      <fill>
        <patternFill>
          <fgColor indexed="64"/>
          <bgColor theme="5" tint="0.59999389629810485"/>
        </patternFill>
      </fill>
    </dxf>
    <dxf>
      <fill>
        <patternFill patternType="solid">
          <fgColor indexed="64"/>
          <bgColor theme="5" tint="0.59999389629810485"/>
        </patternFill>
      </fill>
    </dxf>
    <dxf>
      <numFmt numFmtId="13" formatCode="0\ %"/>
      <fill>
        <patternFill>
          <fgColor indexed="64"/>
          <bgColor theme="5" tint="0.59999389629810485"/>
        </patternFill>
      </fill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2"/>
        </patternFill>
      </fill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</dxfs>
  <tableStyles count="1" defaultTableStyle="TableStyleMedium2" defaultPivotStyle="PivotStyleLight16">
    <tableStyle name="PivotStyleLight16 2" table="0" count="11">
      <tableStyleElement type="headerRow" dxfId="21"/>
      <tableStyleElement type="totalRow" dxfId="20"/>
      <tableStyleElement type="firstRowStripe" dxfId="19"/>
      <tableStyleElement type="firstColumnStripe" dxfId="18"/>
      <tableStyleElement type="firstSubtotalColumn" dxfId="17"/>
      <tableStyleElement type="firstSubtotalRow" dxfId="16"/>
      <tableStyleElement type="secondSubtotalRow" dxfId="15"/>
      <tableStyleElement type="firstRowSubheading" dxfId="14"/>
      <tableStyleElement type="secondRowSubheading" dxfId="13"/>
      <tableStyleElement type="pageFieldLabels" dxfId="12"/>
      <tableStyleElement type="pageFieldValues" dxfId="1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ell1" displayName="Tabell1" ref="A1:Q99" totalsRowShown="0" headerRowDxfId="10">
  <autoFilter ref="A1:Q99"/>
  <tableColumns count="17">
    <tableColumn id="1" name="BYDELS NR."/>
    <tableColumn id="2" name="BYDEL"/>
    <tableColumn id="3" name="DELBYDEL"/>
    <tableColumn id="4" name="DEKNING 1-5 år" dataDxfId="9" totalsRowDxfId="8">
      <calculatedColumnFormula>(Tabell1[[#This Row],[Antall barn 1-2 år /m bhgpl]]+Tabell1[[#This Row],[Antall barn 3-5 år /m bhgpl]])/(H2+I2)</calculatedColumnFormula>
    </tableColumn>
    <tableColumn id="15" name="DEKNING 1-2 år" dataDxfId="7" totalsRowDxfId="6">
      <calculatedColumnFormula>Tabell1[[#This Row],[Antall barn 1-2 år /m bhgpl]]/H2</calculatedColumnFormula>
    </tableColumn>
    <tableColumn id="8" name="DEKNING 3-5 år" dataDxfId="5" totalsRowDxfId="4">
      <calculatedColumnFormula>Tabell1[[#This Row],[Antall barn 3-5 år /m bhgpl]]/Tabell1[[#This Row],[Antall barn 3-5 år]]</calculatedColumnFormula>
    </tableColumn>
    <tableColumn id="5" name="Antall barn 0 år (med lovfestet rett til bhg-plass - født sept-des)"/>
    <tableColumn id="6" name="Antall barn 1-2 år" dataDxfId="1"/>
    <tableColumn id="7" name="Antall barn 3-5 år" dataDxfId="0"/>
    <tableColumn id="9" name="Antall barnehager"/>
    <tableColumn id="10" name="Kommunal"/>
    <tableColumn id="11" name="Privat"/>
    <tableColumn id="12" name="Antall barn i bhg heltid"/>
    <tableColumn id="16" name="Antall barn 0 år" dataDxfId="3">
      <calculatedColumnFormula>VLOOKUP(Tabell1[[#This Row],[DELBYDEL]],'data_barn i bhg'!$A$1:$E$100,2,FALSE)</calculatedColumnFormula>
    </tableColumn>
    <tableColumn id="13" name="Antall barn 1-2 år /m bhgpl"/>
    <tableColumn id="14" name="Antall barn 3-5 år /m bhgpl"/>
    <tableColumn id="17" name="Antall barn 6 år /m bhgpl" dataDxfId="2">
      <calculatedColumnFormula>VLOOKUP(Tabell1[[#This Row],[DELBYDEL]],'data_barn i bhg'!$I$2:$J$60,2,FALSE)</calculatedColumnFormula>
    </tableColumn>
  </tableColumns>
  <tableStyleInfo name="TableStyleMedium15" showFirstColumn="0" showLastColumn="0" showRowStripes="1" showColumnStripes="0"/>
</table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2"/>
  <sheetViews>
    <sheetView tabSelected="1" workbookViewId="0">
      <pane ySplit="1" topLeftCell="A2" activePane="bottomLeft" state="frozen"/>
      <selection pane="bottomLeft" activeCell="H51" sqref="H51"/>
    </sheetView>
  </sheetViews>
  <sheetFormatPr baseColWidth="10" defaultColWidth="11.42578125" defaultRowHeight="15"/>
  <cols>
    <col min="1" max="3" width="16.5703125" customWidth="1"/>
    <col min="4" max="6" width="16.5703125" style="3" customWidth="1"/>
    <col min="7" max="12" width="16.5703125" customWidth="1"/>
    <col min="13" max="13" width="25.5703125" customWidth="1"/>
    <col min="14" max="14" width="17" customWidth="1"/>
    <col min="15" max="15" width="16.5703125" customWidth="1"/>
    <col min="16" max="16" width="17.85546875" customWidth="1"/>
    <col min="17" max="18" width="16.5703125" customWidth="1"/>
    <col min="19" max="19" width="20.42578125" customWidth="1"/>
  </cols>
  <sheetData>
    <row r="1" spans="1:17" s="1" customFormat="1" ht="60">
      <c r="A1" s="16" t="s">
        <v>112</v>
      </c>
      <c r="B1" s="16" t="s">
        <v>0</v>
      </c>
      <c r="C1" s="16" t="s">
        <v>1</v>
      </c>
      <c r="D1" s="17" t="s">
        <v>125</v>
      </c>
      <c r="E1" s="17" t="s">
        <v>117</v>
      </c>
      <c r="F1" s="17" t="s">
        <v>118</v>
      </c>
      <c r="G1" s="16" t="s">
        <v>116</v>
      </c>
      <c r="H1" s="16" t="s">
        <v>113</v>
      </c>
      <c r="I1" s="16" t="s">
        <v>111</v>
      </c>
      <c r="J1" s="16" t="s">
        <v>109</v>
      </c>
      <c r="K1" s="16" t="s">
        <v>115</v>
      </c>
      <c r="L1" s="16" t="s">
        <v>110</v>
      </c>
      <c r="M1" s="16" t="s">
        <v>114</v>
      </c>
      <c r="N1" s="16" t="s">
        <v>127</v>
      </c>
      <c r="O1" s="16" t="s">
        <v>126</v>
      </c>
      <c r="P1" s="16" t="s">
        <v>119</v>
      </c>
      <c r="Q1" s="18" t="s">
        <v>131</v>
      </c>
    </row>
    <row r="2" spans="1:17">
      <c r="A2">
        <v>1</v>
      </c>
      <c r="B2" t="s">
        <v>2</v>
      </c>
      <c r="C2" t="s">
        <v>3</v>
      </c>
      <c r="D2" s="2">
        <f>(Tabell1[[#This Row],[Antall barn 1-2 år /m bhgpl]]+Tabell1[[#This Row],[Antall barn 3-5 år /m bhgpl]])/(H2+I2)</f>
        <v>0.77459016393442626</v>
      </c>
      <c r="E2" s="2">
        <f>Tabell1[[#This Row],[Antall barn 1-2 år /m bhgpl]]/H2</f>
        <v>0.59596248836709853</v>
      </c>
      <c r="F2" s="2">
        <f>Tabell1[[#This Row],[Antall barn 3-5 år /m bhgpl]]/Tabell1[[#This Row],[Antall barn 3-5 år]]</f>
        <v>0.90006788695564721</v>
      </c>
      <c r="G2" s="19">
        <v>46</v>
      </c>
      <c r="H2" s="19">
        <v>201.35495495495496</v>
      </c>
      <c r="I2" s="19">
        <v>286.64504504504504</v>
      </c>
      <c r="J2">
        <v>13</v>
      </c>
      <c r="K2">
        <v>5</v>
      </c>
      <c r="L2">
        <v>8</v>
      </c>
      <c r="M2">
        <f>SUM(N2:Q2)</f>
        <v>383</v>
      </c>
      <c r="N2">
        <f>VLOOKUP(Tabell1[[#This Row],[DELBYDEL]],'data_barn i bhg'!$A$1:$E$100,2,FALSE)</f>
        <v>4</v>
      </c>
      <c r="O2">
        <f>VLOOKUP(Tabell1[[#This Row],[DELBYDEL]],'data_barn i bhg'!$A$1:$E$100,3,FALSE)</f>
        <v>120</v>
      </c>
      <c r="P2">
        <f>VLOOKUP(Tabell1[[#This Row],[DELBYDEL]],'data_barn i bhg'!$A$1:$E$100,4,FALSE)</f>
        <v>258</v>
      </c>
      <c r="Q2">
        <f>VLOOKUP(Tabell1[[#This Row],[DELBYDEL]],'data_barn i bhg'!$I$2:$J$60,2,FALSE)</f>
        <v>1</v>
      </c>
    </row>
    <row r="3" spans="1:17">
      <c r="A3">
        <v>1</v>
      </c>
      <c r="B3" t="s">
        <v>2</v>
      </c>
      <c r="C3" t="s">
        <v>4</v>
      </c>
      <c r="D3" s="2">
        <f>(Tabell1[[#This Row],[Antall barn 1-2 år /m bhgpl]]+Tabell1[[#This Row],[Antall barn 3-5 år /m bhgpl]])/(H3+I3)</f>
        <v>0.85784313725490191</v>
      </c>
      <c r="E3" s="2">
        <f>Tabell1[[#This Row],[Antall barn 1-2 år /m bhgpl]]/H3</f>
        <v>0.77299465240641718</v>
      </c>
      <c r="F3" s="2">
        <f>Tabell1[[#This Row],[Antall barn 3-5 år /m bhgpl]]/Tabell1[[#This Row],[Antall barn 3-5 år]]</f>
        <v>0.93191721132897598</v>
      </c>
      <c r="G3" s="19">
        <v>40.666666666666664</v>
      </c>
      <c r="H3" s="19">
        <v>190.16949152542372</v>
      </c>
      <c r="I3" s="19">
        <v>217.83050847457628</v>
      </c>
      <c r="J3">
        <v>6</v>
      </c>
      <c r="K3">
        <v>3</v>
      </c>
      <c r="L3">
        <v>3</v>
      </c>
      <c r="M3">
        <f t="shared" ref="M3:M66" si="0">SUM(N3:Q3)</f>
        <v>356</v>
      </c>
      <c r="N3">
        <f>VLOOKUP(Tabell1[[#This Row],[DELBYDEL]],'data_barn i bhg'!$A$1:$E$100,2,FALSE)</f>
        <v>5</v>
      </c>
      <c r="O3">
        <f>VLOOKUP(Tabell1[[#This Row],[DELBYDEL]],'data_barn i bhg'!$A$1:$E$100,3,FALSE)</f>
        <v>147</v>
      </c>
      <c r="P3">
        <f>VLOOKUP(Tabell1[[#This Row],[DELBYDEL]],'data_barn i bhg'!$A$1:$E$100,4,FALSE)</f>
        <v>203</v>
      </c>
      <c r="Q3">
        <f>VLOOKUP(Tabell1[[#This Row],[DELBYDEL]],'data_barn i bhg'!$I$2:$J$60,2,FALSE)</f>
        <v>1</v>
      </c>
    </row>
    <row r="4" spans="1:17">
      <c r="A4">
        <v>1</v>
      </c>
      <c r="B4" t="s">
        <v>2</v>
      </c>
      <c r="C4" t="s">
        <v>5</v>
      </c>
      <c r="D4" s="2">
        <f>(Tabell1[[#This Row],[Antall barn 1-2 år /m bhgpl]]+Tabell1[[#This Row],[Antall barn 3-5 år /m bhgpl]])/(H4+I4)</f>
        <v>0.76595744680851063</v>
      </c>
      <c r="E4" s="2">
        <f>Tabell1[[#This Row],[Antall barn 1-2 år /m bhgpl]]/H4</f>
        <v>0.74317115883975116</v>
      </c>
      <c r="F4" s="2">
        <f>Tabell1[[#This Row],[Antall barn 3-5 år /m bhgpl]]/Tabell1[[#This Row],[Antall barn 3-5 år]]</f>
        <v>0.78282376780499441</v>
      </c>
      <c r="G4" s="19">
        <v>28.666666666666668</v>
      </c>
      <c r="H4" s="19">
        <v>139.94084507042254</v>
      </c>
      <c r="I4" s="19">
        <v>189.05915492957746</v>
      </c>
      <c r="J4">
        <v>4</v>
      </c>
      <c r="K4">
        <v>3</v>
      </c>
      <c r="L4">
        <v>1</v>
      </c>
      <c r="M4">
        <f t="shared" si="0"/>
        <v>254</v>
      </c>
      <c r="N4">
        <f>VLOOKUP(Tabell1[[#This Row],[DELBYDEL]],'data_barn i bhg'!$A$1:$E$100,2,FALSE)</f>
        <v>1</v>
      </c>
      <c r="O4">
        <f>VLOOKUP(Tabell1[[#This Row],[DELBYDEL]],'data_barn i bhg'!$A$1:$E$100,3,FALSE)</f>
        <v>104</v>
      </c>
      <c r="P4">
        <f>VLOOKUP(Tabell1[[#This Row],[DELBYDEL]],'data_barn i bhg'!$A$1:$E$100,4,FALSE)</f>
        <v>148</v>
      </c>
      <c r="Q4">
        <f>VLOOKUP(Tabell1[[#This Row],[DELBYDEL]],'data_barn i bhg'!$I$2:$J$60,2,FALSE)</f>
        <v>1</v>
      </c>
    </row>
    <row r="5" spans="1:17">
      <c r="A5">
        <v>1</v>
      </c>
      <c r="B5" t="s">
        <v>2</v>
      </c>
      <c r="C5" t="s">
        <v>6</v>
      </c>
      <c r="D5" s="2">
        <f>(Tabell1[[#This Row],[Antall barn 1-2 år /m bhgpl]]+Tabell1[[#This Row],[Antall barn 3-5 år /m bhgpl]])/(H5+I5)</f>
        <v>0.89175257731958768</v>
      </c>
      <c r="E5" s="2">
        <f>Tabell1[[#This Row],[Antall barn 1-2 år /m bhgpl]]/H5</f>
        <v>0.89690721649484528</v>
      </c>
      <c r="F5" s="2">
        <f>Tabell1[[#This Row],[Antall barn 3-5 år /m bhgpl]]/Tabell1[[#This Row],[Antall barn 3-5 år]]</f>
        <v>0.888114008489994</v>
      </c>
      <c r="G5" s="19">
        <v>18.666666666666668</v>
      </c>
      <c r="H5" s="19">
        <v>80.275862068965523</v>
      </c>
      <c r="I5" s="19">
        <v>113.72413793103448</v>
      </c>
      <c r="J5">
        <v>6</v>
      </c>
      <c r="K5">
        <v>1</v>
      </c>
      <c r="L5">
        <v>5</v>
      </c>
      <c r="M5">
        <f t="shared" si="0"/>
        <v>177</v>
      </c>
      <c r="N5">
        <f>VLOOKUP(Tabell1[[#This Row],[DELBYDEL]],'data_barn i bhg'!$A$1:$E$100,2,FALSE)</f>
        <v>3</v>
      </c>
      <c r="O5">
        <f>VLOOKUP(Tabell1[[#This Row],[DELBYDEL]],'data_barn i bhg'!$A$1:$E$100,3,FALSE)</f>
        <v>72</v>
      </c>
      <c r="P5">
        <f>VLOOKUP(Tabell1[[#This Row],[DELBYDEL]],'data_barn i bhg'!$A$1:$E$100,4,FALSE)</f>
        <v>101</v>
      </c>
      <c r="Q5">
        <f>VLOOKUP(Tabell1[[#This Row],[DELBYDEL]],'data_barn i bhg'!$I$2:$J$60,2,FALSE)</f>
        <v>1</v>
      </c>
    </row>
    <row r="6" spans="1:17">
      <c r="A6">
        <v>1</v>
      </c>
      <c r="B6" t="s">
        <v>2</v>
      </c>
      <c r="C6" t="s">
        <v>7</v>
      </c>
      <c r="D6" s="2">
        <f>(Tabell1[[#This Row],[Antall barn 1-2 år /m bhgpl]]+Tabell1[[#This Row],[Antall barn 3-5 år /m bhgpl]])/(H6+I6)</f>
        <v>0.92666666666666664</v>
      </c>
      <c r="E6" s="2">
        <f>Tabell1[[#This Row],[Antall barn 1-2 år /m bhgpl]]/H6</f>
        <v>1.0052307692307694</v>
      </c>
      <c r="F6" s="2">
        <f>Tabell1[[#This Row],[Antall barn 3-5 år /m bhgpl]]/Tabell1[[#This Row],[Antall barn 3-5 år]]</f>
        <v>0.8740206185567011</v>
      </c>
      <c r="G6" s="19">
        <v>25.666666666666668</v>
      </c>
      <c r="H6" s="19">
        <v>120.37037037037037</v>
      </c>
      <c r="I6" s="19">
        <v>179.62962962962962</v>
      </c>
      <c r="J6">
        <v>10</v>
      </c>
      <c r="K6">
        <v>5</v>
      </c>
      <c r="L6">
        <v>5</v>
      </c>
      <c r="M6">
        <f t="shared" si="0"/>
        <v>281</v>
      </c>
      <c r="N6">
        <f>VLOOKUP(Tabell1[[#This Row],[DELBYDEL]],'data_barn i bhg'!$A$1:$E$100,2,FALSE)</f>
        <v>3</v>
      </c>
      <c r="O6">
        <f>VLOOKUP(Tabell1[[#This Row],[DELBYDEL]],'data_barn i bhg'!$A$1:$E$100,3,FALSE)</f>
        <v>121</v>
      </c>
      <c r="P6">
        <f>VLOOKUP(Tabell1[[#This Row],[DELBYDEL]],'data_barn i bhg'!$A$1:$E$100,4,FALSE)</f>
        <v>157</v>
      </c>
      <c r="Q6">
        <v>0</v>
      </c>
    </row>
    <row r="7" spans="1:17">
      <c r="A7">
        <v>1</v>
      </c>
      <c r="B7" t="s">
        <v>2</v>
      </c>
      <c r="C7" t="s">
        <v>8</v>
      </c>
      <c r="D7" s="2">
        <f>(Tabell1[[#This Row],[Antall barn 1-2 år /m bhgpl]]+Tabell1[[#This Row],[Antall barn 3-5 år /m bhgpl]])/(H7+I7)</f>
        <v>0.95294117647058818</v>
      </c>
      <c r="E7" s="2">
        <f>Tabell1[[#This Row],[Antall barn 1-2 år /m bhgpl]]/H7</f>
        <v>0.95197132616487457</v>
      </c>
      <c r="F7" s="2">
        <f>Tabell1[[#This Row],[Antall barn 3-5 år /m bhgpl]]/Tabell1[[#This Row],[Antall barn 3-5 år]]</f>
        <v>0.95383716400467466</v>
      </c>
      <c r="G7" s="19">
        <v>60.333333333333336</v>
      </c>
      <c r="H7" s="19">
        <v>285.72289156626505</v>
      </c>
      <c r="I7" s="19">
        <v>309.27710843373495</v>
      </c>
      <c r="J7">
        <v>6</v>
      </c>
      <c r="K7">
        <v>2</v>
      </c>
      <c r="L7">
        <v>4</v>
      </c>
      <c r="M7">
        <f t="shared" si="0"/>
        <v>584</v>
      </c>
      <c r="N7">
        <f>VLOOKUP(Tabell1[[#This Row],[DELBYDEL]],'data_barn i bhg'!$A$1:$E$100,2,FALSE)</f>
        <v>17</v>
      </c>
      <c r="O7">
        <f>VLOOKUP(Tabell1[[#This Row],[DELBYDEL]],'data_barn i bhg'!$A$1:$E$100,3,FALSE)</f>
        <v>272</v>
      </c>
      <c r="P7">
        <f>VLOOKUP(Tabell1[[#This Row],[DELBYDEL]],'data_barn i bhg'!$A$1:$E$100,4,FALSE)</f>
        <v>295</v>
      </c>
      <c r="Q7">
        <v>0</v>
      </c>
    </row>
    <row r="8" spans="1:17">
      <c r="A8">
        <v>1</v>
      </c>
      <c r="B8" t="s">
        <v>2</v>
      </c>
      <c r="C8" t="s">
        <v>9</v>
      </c>
      <c r="D8" s="2">
        <f>(Tabell1[[#This Row],[Antall barn 1-2 år /m bhgpl]]+Tabell1[[#This Row],[Antall barn 3-5 år /m bhgpl]])/(H8+I8)</f>
        <v>0.92948717948717952</v>
      </c>
      <c r="E8" s="2">
        <f>Tabell1[[#This Row],[Antall barn 1-2 år /m bhgpl]]/H8</f>
        <v>0.79510349088662335</v>
      </c>
      <c r="F8" s="2">
        <f>Tabell1[[#This Row],[Antall barn 3-5 år /m bhgpl]]/Tabell1[[#This Row],[Antall barn 3-5 år]]</f>
        <v>1.1093879239040529</v>
      </c>
      <c r="G8" s="19">
        <v>17.666666666666668</v>
      </c>
      <c r="H8" s="19">
        <v>89.296551724137942</v>
      </c>
      <c r="I8" s="19">
        <v>66.703448275862073</v>
      </c>
      <c r="J8">
        <v>3</v>
      </c>
      <c r="K8">
        <v>3</v>
      </c>
      <c r="L8">
        <v>0</v>
      </c>
      <c r="M8">
        <f t="shared" si="0"/>
        <v>147</v>
      </c>
      <c r="N8">
        <f>VLOOKUP(Tabell1[[#This Row],[DELBYDEL]],'data_barn i bhg'!$A$1:$E$100,2,FALSE)</f>
        <v>1</v>
      </c>
      <c r="O8">
        <f>VLOOKUP(Tabell1[[#This Row],[DELBYDEL]],'data_barn i bhg'!$A$1:$E$100,3,FALSE)</f>
        <v>71</v>
      </c>
      <c r="P8">
        <f>VLOOKUP(Tabell1[[#This Row],[DELBYDEL]],'data_barn i bhg'!$A$1:$E$100,4,FALSE)</f>
        <v>74</v>
      </c>
      <c r="Q8">
        <f>VLOOKUP(Tabell1[[#This Row],[DELBYDEL]],'data_barn i bhg'!$I$2:$J$60,2,FALSE)</f>
        <v>1</v>
      </c>
    </row>
    <row r="9" spans="1:17">
      <c r="A9">
        <v>1</v>
      </c>
      <c r="B9" t="s">
        <v>2</v>
      </c>
      <c r="C9" t="s">
        <v>10</v>
      </c>
      <c r="D9" s="2">
        <f>(Tabell1[[#This Row],[Antall barn 1-2 år /m bhgpl]]+Tabell1[[#This Row],[Antall barn 3-5 år /m bhgpl]])/(H9+I9)</f>
        <v>0.87983425414364635</v>
      </c>
      <c r="E9" s="2">
        <f>Tabell1[[#This Row],[Antall barn 1-2 år /m bhgpl]]/H9</f>
        <v>0.8230196980637795</v>
      </c>
      <c r="F9" s="2">
        <f>Tabell1[[#This Row],[Antall barn 3-5 år /m bhgpl]]/Tabell1[[#This Row],[Antall barn 3-5 år]]</f>
        <v>0.93370165745856348</v>
      </c>
      <c r="G9" s="19">
        <v>71</v>
      </c>
      <c r="H9" s="19">
        <v>352.3609467455621</v>
      </c>
      <c r="I9" s="19">
        <v>371.6390532544379</v>
      </c>
      <c r="J9">
        <v>6</v>
      </c>
      <c r="K9">
        <v>3</v>
      </c>
      <c r="L9">
        <v>3</v>
      </c>
      <c r="M9">
        <f t="shared" si="0"/>
        <v>650</v>
      </c>
      <c r="N9">
        <f>VLOOKUP(Tabell1[[#This Row],[DELBYDEL]],'data_barn i bhg'!$A$1:$E$100,2,FALSE)</f>
        <v>11</v>
      </c>
      <c r="O9">
        <f>VLOOKUP(Tabell1[[#This Row],[DELBYDEL]],'data_barn i bhg'!$A$1:$E$100,3,FALSE)</f>
        <v>290</v>
      </c>
      <c r="P9">
        <f>VLOOKUP(Tabell1[[#This Row],[DELBYDEL]],'data_barn i bhg'!$A$1:$E$100,4,FALSE)</f>
        <v>347</v>
      </c>
      <c r="Q9">
        <f>VLOOKUP(Tabell1[[#This Row],[DELBYDEL]],'data_barn i bhg'!$I$2:$J$60,2,FALSE)</f>
        <v>2</v>
      </c>
    </row>
    <row r="10" spans="1:17">
      <c r="A10">
        <v>1</v>
      </c>
      <c r="B10" t="s">
        <v>2</v>
      </c>
      <c r="C10" t="s">
        <v>11</v>
      </c>
      <c r="D10" s="2">
        <f>(Tabell1[[#This Row],[Antall barn 1-2 år /m bhgpl]]+Tabell1[[#This Row],[Antall barn 3-5 år /m bhgpl]])/(H10+I10)</f>
        <v>0.97887323943661975</v>
      </c>
      <c r="E10" s="2">
        <f>Tabell1[[#This Row],[Antall barn 1-2 år /m bhgpl]]/H10</f>
        <v>0.87279603547209184</v>
      </c>
      <c r="F10" s="2">
        <f>Tabell1[[#This Row],[Antall barn 3-5 år /m bhgpl]]/Tabell1[[#This Row],[Antall barn 3-5 år]]</f>
        <v>1.0621315099901734</v>
      </c>
      <c r="G10" s="19">
        <v>23.666666666666668</v>
      </c>
      <c r="H10" s="19">
        <v>124.88599348534201</v>
      </c>
      <c r="I10" s="19">
        <v>159.114006514658</v>
      </c>
      <c r="J10">
        <v>4</v>
      </c>
      <c r="K10">
        <v>3</v>
      </c>
      <c r="L10">
        <v>1</v>
      </c>
      <c r="M10">
        <f t="shared" si="0"/>
        <v>281</v>
      </c>
      <c r="N10">
        <f>VLOOKUP(Tabell1[[#This Row],[DELBYDEL]],'data_barn i bhg'!$A$1:$E$100,2,FALSE)</f>
        <v>1</v>
      </c>
      <c r="O10">
        <f>VLOOKUP(Tabell1[[#This Row],[DELBYDEL]],'data_barn i bhg'!$A$1:$E$100,3,FALSE)</f>
        <v>109</v>
      </c>
      <c r="P10">
        <f>VLOOKUP(Tabell1[[#This Row],[DELBYDEL]],'data_barn i bhg'!$A$1:$E$100,4,FALSE)</f>
        <v>169</v>
      </c>
      <c r="Q10">
        <f>VLOOKUP(Tabell1[[#This Row],[DELBYDEL]],'data_barn i bhg'!$I$2:$J$60,2,FALSE)</f>
        <v>2</v>
      </c>
    </row>
    <row r="11" spans="1:17">
      <c r="A11">
        <v>2</v>
      </c>
      <c r="B11" t="s">
        <v>12</v>
      </c>
      <c r="C11" t="s">
        <v>13</v>
      </c>
      <c r="D11" s="2">
        <f>(Tabell1[[#This Row],[Antall barn 1-2 år /m bhgpl]]+Tabell1[[#This Row],[Antall barn 3-5 år /m bhgpl]])/(H11+I11)</f>
        <v>0.85671641791044773</v>
      </c>
      <c r="E11" s="2">
        <f>Tabell1[[#This Row],[Antall barn 1-2 år /m bhgpl]]/H11</f>
        <v>0.81518722178580783</v>
      </c>
      <c r="F11" s="2">
        <f>Tabell1[[#This Row],[Antall barn 3-5 år /m bhgpl]]/Tabell1[[#This Row],[Antall barn 3-5 år]]</f>
        <v>0.89389700711104159</v>
      </c>
      <c r="G11" s="19">
        <v>33.333333333333336</v>
      </c>
      <c r="H11" s="19">
        <v>158.24585635359117</v>
      </c>
      <c r="I11" s="19">
        <v>176.75414364640886</v>
      </c>
      <c r="J11">
        <v>5</v>
      </c>
      <c r="K11">
        <v>3</v>
      </c>
      <c r="L11">
        <v>2</v>
      </c>
      <c r="M11">
        <f t="shared" si="0"/>
        <v>291</v>
      </c>
      <c r="N11">
        <f>VLOOKUP(Tabell1[[#This Row],[DELBYDEL]],'data_barn i bhg'!$A$1:$E$100,2,FALSE)</f>
        <v>4</v>
      </c>
      <c r="O11">
        <f>VLOOKUP(Tabell1[[#This Row],[DELBYDEL]],'data_barn i bhg'!$A$1:$E$100,3,FALSE)</f>
        <v>129</v>
      </c>
      <c r="P11">
        <f>VLOOKUP(Tabell1[[#This Row],[DELBYDEL]],'data_barn i bhg'!$A$1:$E$100,4,FALSE)</f>
        <v>158</v>
      </c>
      <c r="Q11">
        <v>0</v>
      </c>
    </row>
    <row r="12" spans="1:17">
      <c r="A12">
        <v>2</v>
      </c>
      <c r="B12" t="s">
        <v>12</v>
      </c>
      <c r="C12" t="s">
        <v>14</v>
      </c>
      <c r="D12" s="2">
        <f>(Tabell1[[#This Row],[Antall barn 1-2 år /m bhgpl]]+Tabell1[[#This Row],[Antall barn 3-5 år /m bhgpl]])/(H12+I12)</f>
        <v>0.90957446808510634</v>
      </c>
      <c r="E12" s="2">
        <f>Tabell1[[#This Row],[Antall barn 1-2 år /m bhgpl]]/H12</f>
        <v>0.85666293393057114</v>
      </c>
      <c r="F12" s="2">
        <f>Tabell1[[#This Row],[Antall barn 3-5 år /m bhgpl]]/Tabell1[[#This Row],[Antall barn 3-5 år]]</f>
        <v>0.95569002537575642</v>
      </c>
      <c r="G12" s="19">
        <v>17.333333333333332</v>
      </c>
      <c r="H12" s="19">
        <v>87.549019607843135</v>
      </c>
      <c r="I12" s="19">
        <v>100.45098039215686</v>
      </c>
      <c r="J12">
        <v>2</v>
      </c>
      <c r="K12">
        <v>0</v>
      </c>
      <c r="L12">
        <v>2</v>
      </c>
      <c r="M12">
        <f t="shared" si="0"/>
        <v>173</v>
      </c>
      <c r="N12">
        <f>VLOOKUP(Tabell1[[#This Row],[DELBYDEL]],'data_barn i bhg'!$A$1:$E$100,2,FALSE)</f>
        <v>2</v>
      </c>
      <c r="O12">
        <f>VLOOKUP(Tabell1[[#This Row],[DELBYDEL]],'data_barn i bhg'!$A$1:$E$100,3,FALSE)</f>
        <v>75</v>
      </c>
      <c r="P12">
        <f>VLOOKUP(Tabell1[[#This Row],[DELBYDEL]],'data_barn i bhg'!$A$1:$E$100,4,FALSE)</f>
        <v>96</v>
      </c>
      <c r="Q12">
        <v>0</v>
      </c>
    </row>
    <row r="13" spans="1:17">
      <c r="A13">
        <v>2</v>
      </c>
      <c r="B13" t="s">
        <v>12</v>
      </c>
      <c r="C13" t="s">
        <v>15</v>
      </c>
      <c r="D13" s="2">
        <f>(Tabell1[[#This Row],[Antall barn 1-2 år /m bhgpl]]+Tabell1[[#This Row],[Antall barn 3-5 år /m bhgpl]])/(H13+I13)</f>
        <v>0.8666666666666667</v>
      </c>
      <c r="E13" s="2">
        <f>Tabell1[[#This Row],[Antall barn 1-2 år /m bhgpl]]/H13</f>
        <v>0.8795561246265472</v>
      </c>
      <c r="F13" s="2">
        <f>Tabell1[[#This Row],[Antall barn 3-5 år /m bhgpl]]/Tabell1[[#This Row],[Antall barn 3-5 år]]</f>
        <v>0.85649831649831654</v>
      </c>
      <c r="G13" s="19">
        <v>16.333333333333332</v>
      </c>
      <c r="H13" s="19">
        <v>72.763975155279496</v>
      </c>
      <c r="I13" s="19">
        <v>92.23602484472049</v>
      </c>
      <c r="J13">
        <v>3</v>
      </c>
      <c r="K13">
        <v>2</v>
      </c>
      <c r="L13">
        <v>1</v>
      </c>
      <c r="M13">
        <f t="shared" si="0"/>
        <v>144</v>
      </c>
      <c r="N13">
        <f>VLOOKUP(Tabell1[[#This Row],[DELBYDEL]],'data_barn i bhg'!$A$1:$E$100,2,FALSE)</f>
        <v>0</v>
      </c>
      <c r="O13">
        <f>VLOOKUP(Tabell1[[#This Row],[DELBYDEL]],'data_barn i bhg'!$A$1:$E$100,3,FALSE)</f>
        <v>64</v>
      </c>
      <c r="P13">
        <f>VLOOKUP(Tabell1[[#This Row],[DELBYDEL]],'data_barn i bhg'!$A$1:$E$100,4,FALSE)</f>
        <v>79</v>
      </c>
      <c r="Q13">
        <f>VLOOKUP(Tabell1[[#This Row],[DELBYDEL]],'data_barn i bhg'!$I$2:$J$60,2,FALSE)</f>
        <v>1</v>
      </c>
    </row>
    <row r="14" spans="1:17">
      <c r="A14">
        <v>2</v>
      </c>
      <c r="B14" t="s">
        <v>12</v>
      </c>
      <c r="C14" t="s">
        <v>16</v>
      </c>
      <c r="D14" s="2">
        <f>(Tabell1[[#This Row],[Antall barn 1-2 år /m bhgpl]]+Tabell1[[#This Row],[Antall barn 3-5 år /m bhgpl]])/(H14+I14)</f>
        <v>0.90485829959514175</v>
      </c>
      <c r="E14" s="2">
        <f>Tabell1[[#This Row],[Antall barn 1-2 år /m bhgpl]]/H14</f>
        <v>0.82550941881085427</v>
      </c>
      <c r="F14" s="2">
        <f>Tabell1[[#This Row],[Antall barn 3-5 år /m bhgpl]]/Tabell1[[#This Row],[Antall barn 3-5 år]]</f>
        <v>0.97545546558704466</v>
      </c>
      <c r="G14" s="19">
        <v>44</v>
      </c>
      <c r="H14" s="19">
        <v>232.58365758754863</v>
      </c>
      <c r="I14" s="19">
        <v>261.41634241245134</v>
      </c>
      <c r="J14">
        <v>4</v>
      </c>
      <c r="K14">
        <v>3</v>
      </c>
      <c r="L14">
        <v>1</v>
      </c>
      <c r="M14">
        <f t="shared" si="0"/>
        <v>453</v>
      </c>
      <c r="N14">
        <f>VLOOKUP(Tabell1[[#This Row],[DELBYDEL]],'data_barn i bhg'!$A$1:$E$100,2,FALSE)</f>
        <v>5</v>
      </c>
      <c r="O14">
        <f>VLOOKUP(Tabell1[[#This Row],[DELBYDEL]],'data_barn i bhg'!$A$1:$E$100,3,FALSE)</f>
        <v>192</v>
      </c>
      <c r="P14">
        <f>VLOOKUP(Tabell1[[#This Row],[DELBYDEL]],'data_barn i bhg'!$A$1:$E$100,4,FALSE)</f>
        <v>255</v>
      </c>
      <c r="Q14">
        <f>VLOOKUP(Tabell1[[#This Row],[DELBYDEL]],'data_barn i bhg'!$I$2:$J$60,2,FALSE)</f>
        <v>1</v>
      </c>
    </row>
    <row r="15" spans="1:17">
      <c r="A15">
        <v>2</v>
      </c>
      <c r="B15" t="s">
        <v>12</v>
      </c>
      <c r="C15" t="s">
        <v>17</v>
      </c>
      <c r="D15" s="2">
        <f>(Tabell1[[#This Row],[Antall barn 1-2 år /m bhgpl]]+Tabell1[[#This Row],[Antall barn 3-5 år /m bhgpl]])/(H15+I15)</f>
        <v>0.80285035629453683</v>
      </c>
      <c r="E15" s="2">
        <f>Tabell1[[#This Row],[Antall barn 1-2 år /m bhgpl]]/H15</f>
        <v>0.70963258705210497</v>
      </c>
      <c r="F15" s="2">
        <f>Tabell1[[#This Row],[Antall barn 3-5 år /m bhgpl]]/Tabell1[[#This Row],[Antall barn 3-5 år]]</f>
        <v>0.88287291619214969</v>
      </c>
      <c r="G15" s="19">
        <v>43.666666666666664</v>
      </c>
      <c r="H15" s="19">
        <v>194.46683046683046</v>
      </c>
      <c r="I15" s="19">
        <v>226.53316953316951</v>
      </c>
      <c r="J15">
        <v>3</v>
      </c>
      <c r="K15">
        <v>2</v>
      </c>
      <c r="L15">
        <v>1</v>
      </c>
      <c r="M15">
        <f t="shared" si="0"/>
        <v>343</v>
      </c>
      <c r="N15">
        <f>VLOOKUP(Tabell1[[#This Row],[DELBYDEL]],'data_barn i bhg'!$A$1:$E$100,2,FALSE)</f>
        <v>4</v>
      </c>
      <c r="O15">
        <f>VLOOKUP(Tabell1[[#This Row],[DELBYDEL]],'data_barn i bhg'!$A$1:$E$100,3,FALSE)</f>
        <v>138</v>
      </c>
      <c r="P15">
        <f>VLOOKUP(Tabell1[[#This Row],[DELBYDEL]],'data_barn i bhg'!$A$1:$E$100,4,FALSE)</f>
        <v>200</v>
      </c>
      <c r="Q15">
        <f>VLOOKUP(Tabell1[[#This Row],[DELBYDEL]],'data_barn i bhg'!$I$2:$J$60,2,FALSE)</f>
        <v>1</v>
      </c>
    </row>
    <row r="16" spans="1:17">
      <c r="A16">
        <v>2</v>
      </c>
      <c r="B16" t="s">
        <v>12</v>
      </c>
      <c r="C16" t="s">
        <v>18</v>
      </c>
      <c r="D16" s="2">
        <f>(Tabell1[[#This Row],[Antall barn 1-2 år /m bhgpl]]+Tabell1[[#This Row],[Antall barn 3-5 år /m bhgpl]])/(H16+I16)</f>
        <v>0.86350148367952517</v>
      </c>
      <c r="E16" s="2">
        <f>Tabell1[[#This Row],[Antall barn 1-2 år /m bhgpl]]/H16</f>
        <v>0.79335592506101527</v>
      </c>
      <c r="F16" s="2">
        <f>Tabell1[[#This Row],[Antall barn 3-5 år /m bhgpl]]/Tabell1[[#This Row],[Antall barn 3-5 år]]</f>
        <v>0.92792865436717842</v>
      </c>
      <c r="G16" s="19">
        <v>37</v>
      </c>
      <c r="H16" s="19">
        <v>161.33994334277619</v>
      </c>
      <c r="I16" s="19">
        <v>175.66005665722381</v>
      </c>
      <c r="J16">
        <v>7</v>
      </c>
      <c r="K16">
        <v>5</v>
      </c>
      <c r="L16">
        <v>2</v>
      </c>
      <c r="M16">
        <f t="shared" si="0"/>
        <v>292</v>
      </c>
      <c r="N16">
        <f>VLOOKUP(Tabell1[[#This Row],[DELBYDEL]],'data_barn i bhg'!$A$1:$E$100,2,FALSE)</f>
        <v>1</v>
      </c>
      <c r="O16">
        <f>VLOOKUP(Tabell1[[#This Row],[DELBYDEL]],'data_barn i bhg'!$A$1:$E$100,3,FALSE)</f>
        <v>128</v>
      </c>
      <c r="P16">
        <f>VLOOKUP(Tabell1[[#This Row],[DELBYDEL]],'data_barn i bhg'!$A$1:$E$100,4,FALSE)</f>
        <v>163</v>
      </c>
      <c r="Q16">
        <v>0</v>
      </c>
    </row>
    <row r="17" spans="1:17">
      <c r="A17">
        <v>2</v>
      </c>
      <c r="B17" t="s">
        <v>12</v>
      </c>
      <c r="C17" t="s">
        <v>19</v>
      </c>
      <c r="D17" s="2">
        <f>(Tabell1[[#This Row],[Antall barn 1-2 år /m bhgpl]]+Tabell1[[#This Row],[Antall barn 3-5 år /m bhgpl]])/(H17+I17)</f>
        <v>0.92325581395348832</v>
      </c>
      <c r="E17" s="2">
        <f>Tabell1[[#This Row],[Antall barn 1-2 år /m bhgpl]]/H17</f>
        <v>0.87595463680735008</v>
      </c>
      <c r="F17" s="2">
        <f>Tabell1[[#This Row],[Antall barn 3-5 år /m bhgpl]]/Tabell1[[#This Row],[Antall barn 3-5 år]]</f>
        <v>0.97114825581395348</v>
      </c>
      <c r="G17" s="19">
        <v>95.666666666666671</v>
      </c>
      <c r="H17" s="19">
        <v>432.6708074534161</v>
      </c>
      <c r="I17" s="19">
        <v>427.32919254658384</v>
      </c>
      <c r="J17">
        <v>8</v>
      </c>
      <c r="K17">
        <v>3</v>
      </c>
      <c r="L17">
        <v>5</v>
      </c>
      <c r="M17">
        <f t="shared" si="0"/>
        <v>798</v>
      </c>
      <c r="N17">
        <f>VLOOKUP(Tabell1[[#This Row],[DELBYDEL]],'data_barn i bhg'!$A$1:$E$100,2,FALSE)</f>
        <v>4</v>
      </c>
      <c r="O17">
        <f>VLOOKUP(Tabell1[[#This Row],[DELBYDEL]],'data_barn i bhg'!$A$1:$E$100,3,FALSE)</f>
        <v>379</v>
      </c>
      <c r="P17">
        <f>VLOOKUP(Tabell1[[#This Row],[DELBYDEL]],'data_barn i bhg'!$A$1:$E$100,4,FALSE)</f>
        <v>415</v>
      </c>
      <c r="Q17">
        <v>0</v>
      </c>
    </row>
    <row r="18" spans="1:17">
      <c r="A18">
        <v>2</v>
      </c>
      <c r="B18" t="s">
        <v>12</v>
      </c>
      <c r="C18" t="s">
        <v>20</v>
      </c>
      <c r="D18" s="2">
        <f>(Tabell1[[#This Row],[Antall barn 1-2 år /m bhgpl]]+Tabell1[[#This Row],[Antall barn 3-5 år /m bhgpl]])/(H18+I18)</f>
        <v>0.94047619047619058</v>
      </c>
      <c r="E18" s="2">
        <f>Tabell1[[#This Row],[Antall barn 1-2 år /m bhgpl]]/H18</f>
        <v>0.96764894298526594</v>
      </c>
      <c r="F18" s="2">
        <f>Tabell1[[#This Row],[Antall barn 3-5 år /m bhgpl]]/Tabell1[[#This Row],[Antall barn 3-5 år]]</f>
        <v>0.91958128078817747</v>
      </c>
      <c r="G18" s="19">
        <v>43</v>
      </c>
      <c r="H18" s="19">
        <v>219.08771929824559</v>
      </c>
      <c r="I18" s="19">
        <v>284.91228070175436</v>
      </c>
      <c r="J18">
        <v>4</v>
      </c>
      <c r="K18">
        <v>3</v>
      </c>
      <c r="L18">
        <v>1</v>
      </c>
      <c r="M18">
        <f t="shared" si="0"/>
        <v>476</v>
      </c>
      <c r="N18">
        <f>VLOOKUP(Tabell1[[#This Row],[DELBYDEL]],'data_barn i bhg'!$A$1:$E$100,2,FALSE)</f>
        <v>2</v>
      </c>
      <c r="O18">
        <f>VLOOKUP(Tabell1[[#This Row],[DELBYDEL]],'data_barn i bhg'!$A$1:$E$100,3,FALSE)</f>
        <v>212</v>
      </c>
      <c r="P18">
        <f>VLOOKUP(Tabell1[[#This Row],[DELBYDEL]],'data_barn i bhg'!$A$1:$E$100,4,FALSE)</f>
        <v>262</v>
      </c>
      <c r="Q18">
        <v>0</v>
      </c>
    </row>
    <row r="19" spans="1:17">
      <c r="A19">
        <v>3</v>
      </c>
      <c r="B19" t="s">
        <v>21</v>
      </c>
      <c r="C19" t="s">
        <v>22</v>
      </c>
      <c r="D19" s="2">
        <f>(Tabell1[[#This Row],[Antall barn 1-2 år /m bhgpl]]+Tabell1[[#This Row],[Antall barn 3-5 år /m bhgpl]])/(H19+I19)</f>
        <v>0.92834890965732086</v>
      </c>
      <c r="E19" s="2">
        <f>Tabell1[[#This Row],[Antall barn 1-2 år /m bhgpl]]/H19</f>
        <v>0.902463891248938</v>
      </c>
      <c r="F19" s="2">
        <f>Tabell1[[#This Row],[Antall barn 3-5 år /m bhgpl]]/Tabell1[[#This Row],[Antall barn 3-5 år]]</f>
        <v>0.95289504780320122</v>
      </c>
      <c r="G19" s="19">
        <v>42.333333333333336</v>
      </c>
      <c r="H19" s="19">
        <v>156.23893805309734</v>
      </c>
      <c r="I19" s="19">
        <v>164.76106194690266</v>
      </c>
      <c r="J19">
        <v>6</v>
      </c>
      <c r="K19">
        <v>2</v>
      </c>
      <c r="L19">
        <v>4</v>
      </c>
      <c r="M19">
        <f t="shared" si="0"/>
        <v>301</v>
      </c>
      <c r="N19">
        <f>VLOOKUP(Tabell1[[#This Row],[DELBYDEL]],'data_barn i bhg'!$A$1:$E$100,2,FALSE)</f>
        <v>3</v>
      </c>
      <c r="O19">
        <f>VLOOKUP(Tabell1[[#This Row],[DELBYDEL]],'data_barn i bhg'!$A$1:$E$100,3,FALSE)</f>
        <v>141</v>
      </c>
      <c r="P19">
        <f>VLOOKUP(Tabell1[[#This Row],[DELBYDEL]],'data_barn i bhg'!$A$1:$E$100,4,FALSE)</f>
        <v>157</v>
      </c>
      <c r="Q19">
        <v>0</v>
      </c>
    </row>
    <row r="20" spans="1:17">
      <c r="A20">
        <v>3</v>
      </c>
      <c r="B20" t="s">
        <v>21</v>
      </c>
      <c r="C20" t="s">
        <v>21</v>
      </c>
      <c r="D20" s="2">
        <f>(Tabell1[[#This Row],[Antall barn 1-2 år /m bhgpl]]+Tabell1[[#This Row],[Antall barn 3-5 år /m bhgpl]])/(H20+I20)</f>
        <v>0.91666666666666663</v>
      </c>
      <c r="E20" s="2">
        <f>Tabell1[[#This Row],[Antall barn 1-2 år /m bhgpl]]/H20</f>
        <v>0.86725544212175232</v>
      </c>
      <c r="F20" s="2">
        <f>Tabell1[[#This Row],[Antall barn 3-5 år /m bhgpl]]/Tabell1[[#This Row],[Antall barn 3-5 år]]</f>
        <v>0.96130385985458455</v>
      </c>
      <c r="G20" s="19">
        <v>33.666666666666664</v>
      </c>
      <c r="H20" s="19">
        <v>187.94923857868019</v>
      </c>
      <c r="I20" s="19">
        <v>208.05076142131978</v>
      </c>
      <c r="J20">
        <v>5</v>
      </c>
      <c r="K20">
        <v>3</v>
      </c>
      <c r="L20">
        <v>2</v>
      </c>
      <c r="M20">
        <f t="shared" si="0"/>
        <v>368</v>
      </c>
      <c r="N20">
        <f>VLOOKUP(Tabell1[[#This Row],[DELBYDEL]],'data_barn i bhg'!$A$1:$E$100,2,FALSE)</f>
        <v>4</v>
      </c>
      <c r="O20">
        <f>VLOOKUP(Tabell1[[#This Row],[DELBYDEL]],'data_barn i bhg'!$A$1:$E$100,3,FALSE)</f>
        <v>163</v>
      </c>
      <c r="P20">
        <f>VLOOKUP(Tabell1[[#This Row],[DELBYDEL]],'data_barn i bhg'!$A$1:$E$100,4,FALSE)</f>
        <v>200</v>
      </c>
      <c r="Q20">
        <f>VLOOKUP(Tabell1[[#This Row],[DELBYDEL]],'data_barn i bhg'!$I$2:$J$60,2,FALSE)</f>
        <v>1</v>
      </c>
    </row>
    <row r="21" spans="1:17">
      <c r="A21">
        <v>3</v>
      </c>
      <c r="B21" t="s">
        <v>21</v>
      </c>
      <c r="C21" t="s">
        <v>23</v>
      </c>
      <c r="D21" s="2">
        <f>(Tabell1[[#This Row],[Antall barn 1-2 år /m bhgpl]]+Tabell1[[#This Row],[Antall barn 3-5 år /m bhgpl]])/(H21+I21)</f>
        <v>0.94428152492668627</v>
      </c>
      <c r="E21" s="2">
        <f>Tabell1[[#This Row],[Antall barn 1-2 år /m bhgpl]]/H21</f>
        <v>0.97817983001143205</v>
      </c>
      <c r="F21" s="2">
        <f>Tabell1[[#This Row],[Antall barn 3-5 år /m bhgpl]]/Tabell1[[#This Row],[Antall barn 3-5 år]]</f>
        <v>0.91303152492668616</v>
      </c>
      <c r="G21" s="19">
        <v>30.333333333333332</v>
      </c>
      <c r="H21" s="19">
        <v>163.5691056910569</v>
      </c>
      <c r="I21" s="19">
        <v>177.4308943089431</v>
      </c>
      <c r="J21">
        <v>9</v>
      </c>
      <c r="K21">
        <v>9</v>
      </c>
      <c r="L21">
        <v>0</v>
      </c>
      <c r="M21">
        <f t="shared" si="0"/>
        <v>326</v>
      </c>
      <c r="N21">
        <f>VLOOKUP(Tabell1[[#This Row],[DELBYDEL]],'data_barn i bhg'!$A$1:$E$100,2,FALSE)</f>
        <v>3</v>
      </c>
      <c r="O21">
        <f>VLOOKUP(Tabell1[[#This Row],[DELBYDEL]],'data_barn i bhg'!$A$1:$E$100,3,FALSE)</f>
        <v>160</v>
      </c>
      <c r="P21">
        <f>VLOOKUP(Tabell1[[#This Row],[DELBYDEL]],'data_barn i bhg'!$A$1:$E$100,4,FALSE)</f>
        <v>162</v>
      </c>
      <c r="Q21">
        <f>VLOOKUP(Tabell1[[#This Row],[DELBYDEL]],'data_barn i bhg'!$I$2:$J$60,2,FALSE)</f>
        <v>1</v>
      </c>
    </row>
    <row r="22" spans="1:17">
      <c r="A22">
        <v>3</v>
      </c>
      <c r="B22" t="s">
        <v>21</v>
      </c>
      <c r="C22" t="s">
        <v>24</v>
      </c>
      <c r="D22" s="2">
        <f>(Tabell1[[#This Row],[Antall barn 1-2 år /m bhgpl]]+Tabell1[[#This Row],[Antall barn 3-5 år /m bhgpl]])/(H22+I22)</f>
        <v>0.91831971995332551</v>
      </c>
      <c r="E22" s="2">
        <f>Tabell1[[#This Row],[Antall barn 1-2 år /m bhgpl]]/H22</f>
        <v>0.91551707216000167</v>
      </c>
      <c r="F22" s="2">
        <f>Tabell1[[#This Row],[Antall barn 3-5 år /m bhgpl]]/Tabell1[[#This Row],[Antall barn 3-5 år]]</f>
        <v>0.92117575151414122</v>
      </c>
      <c r="G22" s="19">
        <v>91</v>
      </c>
      <c r="H22" s="19">
        <v>432.54245283018872</v>
      </c>
      <c r="I22" s="19">
        <v>424.45754716981133</v>
      </c>
      <c r="J22">
        <v>9</v>
      </c>
      <c r="K22">
        <v>2</v>
      </c>
      <c r="L22">
        <v>7</v>
      </c>
      <c r="M22">
        <f t="shared" si="0"/>
        <v>797</v>
      </c>
      <c r="N22">
        <f>VLOOKUP(Tabell1[[#This Row],[DELBYDEL]],'data_barn i bhg'!$A$1:$E$100,2,FALSE)</f>
        <v>7</v>
      </c>
      <c r="O22">
        <f>VLOOKUP(Tabell1[[#This Row],[DELBYDEL]],'data_barn i bhg'!$A$1:$E$100,3,FALSE)</f>
        <v>396</v>
      </c>
      <c r="P22">
        <f>VLOOKUP(Tabell1[[#This Row],[DELBYDEL]],'data_barn i bhg'!$A$1:$E$100,4,FALSE)</f>
        <v>391</v>
      </c>
      <c r="Q22">
        <f>VLOOKUP(Tabell1[[#This Row],[DELBYDEL]],'data_barn i bhg'!$I$2:$J$60,2,FALSE)</f>
        <v>3</v>
      </c>
    </row>
    <row r="23" spans="1:17">
      <c r="A23">
        <v>3</v>
      </c>
      <c r="B23" t="s">
        <v>21</v>
      </c>
      <c r="C23" t="s">
        <v>25</v>
      </c>
      <c r="D23" s="2">
        <f>(Tabell1[[#This Row],[Antall barn 1-2 år /m bhgpl]]+Tabell1[[#This Row],[Antall barn 3-5 år /m bhgpl]])/(H23+I23)</f>
        <v>0.95462478184991273</v>
      </c>
      <c r="E23" s="2">
        <f>Tabell1[[#This Row],[Antall barn 1-2 år /m bhgpl]]/H23</f>
        <v>0.9418775174354177</v>
      </c>
      <c r="F23" s="2">
        <f>Tabell1[[#This Row],[Antall barn 3-5 år /m bhgpl]]/Tabell1[[#This Row],[Antall barn 3-5 år]]</f>
        <v>0.96445624971211863</v>
      </c>
      <c r="G23" s="19">
        <v>54</v>
      </c>
      <c r="H23" s="19">
        <v>249.50165562913907</v>
      </c>
      <c r="I23" s="19">
        <v>323.49834437086093</v>
      </c>
      <c r="J23">
        <v>9</v>
      </c>
      <c r="K23">
        <v>7</v>
      </c>
      <c r="L23">
        <v>2</v>
      </c>
      <c r="M23">
        <f t="shared" si="0"/>
        <v>557</v>
      </c>
      <c r="N23">
        <f>VLOOKUP(Tabell1[[#This Row],[DELBYDEL]],'data_barn i bhg'!$A$1:$E$100,2,FALSE)</f>
        <v>9</v>
      </c>
      <c r="O23">
        <f>VLOOKUP(Tabell1[[#This Row],[DELBYDEL]],'data_barn i bhg'!$A$1:$E$100,3,FALSE)</f>
        <v>235</v>
      </c>
      <c r="P23">
        <f>VLOOKUP(Tabell1[[#This Row],[DELBYDEL]],'data_barn i bhg'!$A$1:$E$100,4,FALSE)</f>
        <v>312</v>
      </c>
      <c r="Q23">
        <f>VLOOKUP(Tabell1[[#This Row],[DELBYDEL]],'data_barn i bhg'!$I$2:$J$60,2,FALSE)</f>
        <v>1</v>
      </c>
    </row>
    <row r="24" spans="1:17">
      <c r="A24">
        <v>4</v>
      </c>
      <c r="B24" t="s">
        <v>26</v>
      </c>
      <c r="C24" t="s">
        <v>27</v>
      </c>
      <c r="D24" s="2">
        <f>(Tabell1[[#This Row],[Antall barn 1-2 år /m bhgpl]]+Tabell1[[#This Row],[Antall barn 3-5 år /m bhgpl]])/(H24+I24)</f>
        <v>0.83750000000000002</v>
      </c>
      <c r="E24" s="2">
        <f>Tabell1[[#This Row],[Antall barn 1-2 år /m bhgpl]]/H24</f>
        <v>0.88205128205128214</v>
      </c>
      <c r="F24" s="2">
        <f>Tabell1[[#This Row],[Antall barn 3-5 år /m bhgpl]]/Tabell1[[#This Row],[Antall barn 3-5 år]]</f>
        <v>0.80053191489361708</v>
      </c>
      <c r="G24" s="19">
        <v>29.333333333333332</v>
      </c>
      <c r="H24" s="19">
        <v>108.83720930232558</v>
      </c>
      <c r="I24" s="19">
        <v>131.16279069767441</v>
      </c>
      <c r="J24">
        <v>5</v>
      </c>
      <c r="K24">
        <v>2</v>
      </c>
      <c r="L24">
        <v>3</v>
      </c>
      <c r="M24">
        <f t="shared" si="0"/>
        <v>205</v>
      </c>
      <c r="N24">
        <f>VLOOKUP(Tabell1[[#This Row],[DELBYDEL]],'data_barn i bhg'!$A$1:$E$100,2,FALSE)</f>
        <v>3</v>
      </c>
      <c r="O24">
        <f>VLOOKUP(Tabell1[[#This Row],[DELBYDEL]],'data_barn i bhg'!$A$1:$E$100,3,FALSE)</f>
        <v>96</v>
      </c>
      <c r="P24">
        <f>VLOOKUP(Tabell1[[#This Row],[DELBYDEL]],'data_barn i bhg'!$A$1:$E$100,4,FALSE)</f>
        <v>105</v>
      </c>
      <c r="Q24">
        <f>VLOOKUP(Tabell1[[#This Row],[DELBYDEL]],'data_barn i bhg'!$I$2:$J$60,2,FALSE)</f>
        <v>1</v>
      </c>
    </row>
    <row r="25" spans="1:17">
      <c r="A25">
        <v>4</v>
      </c>
      <c r="B25" t="s">
        <v>26</v>
      </c>
      <c r="C25" t="s">
        <v>28</v>
      </c>
      <c r="D25" s="2">
        <f>(Tabell1[[#This Row],[Antall barn 1-2 år /m bhgpl]]+Tabell1[[#This Row],[Antall barn 3-5 år /m bhgpl]])/(H25+I25)</f>
        <v>0.94373401534526857</v>
      </c>
      <c r="E25" s="2">
        <f>Tabell1[[#This Row],[Antall barn 1-2 år /m bhgpl]]/H25</f>
        <v>0.86604859335038364</v>
      </c>
      <c r="F25" s="2">
        <f>Tabell1[[#This Row],[Antall barn 3-5 år /m bhgpl]]/Tabell1[[#This Row],[Antall barn 3-5 år]]</f>
        <v>1.0202242770017707</v>
      </c>
      <c r="G25" s="19">
        <v>45</v>
      </c>
      <c r="H25" s="19">
        <v>193.98449612403101</v>
      </c>
      <c r="I25" s="19">
        <v>197.01550387596899</v>
      </c>
      <c r="J25">
        <v>4</v>
      </c>
      <c r="K25">
        <v>1</v>
      </c>
      <c r="L25">
        <v>3</v>
      </c>
      <c r="M25">
        <f t="shared" si="0"/>
        <v>383</v>
      </c>
      <c r="N25">
        <f>VLOOKUP(Tabell1[[#This Row],[DELBYDEL]],'data_barn i bhg'!$A$1:$E$100,2,FALSE)</f>
        <v>13</v>
      </c>
      <c r="O25">
        <f>VLOOKUP(Tabell1[[#This Row],[DELBYDEL]],'data_barn i bhg'!$A$1:$E$100,3,FALSE)</f>
        <v>168</v>
      </c>
      <c r="P25">
        <f>VLOOKUP(Tabell1[[#This Row],[DELBYDEL]],'data_barn i bhg'!$A$1:$E$100,4,FALSE)</f>
        <v>201</v>
      </c>
      <c r="Q25">
        <f>VLOOKUP(Tabell1[[#This Row],[DELBYDEL]],'data_barn i bhg'!$I$2:$J$60,2,FALSE)</f>
        <v>1</v>
      </c>
    </row>
    <row r="26" spans="1:17">
      <c r="A26">
        <v>4</v>
      </c>
      <c r="B26" t="s">
        <v>26</v>
      </c>
      <c r="C26" t="s">
        <v>29</v>
      </c>
      <c r="D26" s="2">
        <f>(Tabell1[[#This Row],[Antall barn 1-2 år /m bhgpl]]+Tabell1[[#This Row],[Antall barn 3-5 år /m bhgpl]])/(H26+I26)</f>
        <v>0.93206521739130432</v>
      </c>
      <c r="E26" s="2">
        <f>Tabell1[[#This Row],[Antall barn 1-2 år /m bhgpl]]/H26</f>
        <v>0.9555205949656751</v>
      </c>
      <c r="F26" s="2">
        <f>Tabell1[[#This Row],[Antall barn 3-5 år /m bhgpl]]/Tabell1[[#This Row],[Antall barn 3-5 år]]</f>
        <v>0.91011190833154854</v>
      </c>
      <c r="G26" s="19">
        <v>40.666666666666664</v>
      </c>
      <c r="H26" s="19">
        <v>177.91348600508906</v>
      </c>
      <c r="I26" s="19">
        <v>190.08651399491094</v>
      </c>
      <c r="J26">
        <v>5</v>
      </c>
      <c r="K26">
        <v>3</v>
      </c>
      <c r="L26">
        <v>2</v>
      </c>
      <c r="M26">
        <f t="shared" si="0"/>
        <v>348</v>
      </c>
      <c r="N26">
        <f>VLOOKUP(Tabell1[[#This Row],[DELBYDEL]],'data_barn i bhg'!$A$1:$E$100,2,FALSE)</f>
        <v>4</v>
      </c>
      <c r="O26">
        <f>VLOOKUP(Tabell1[[#This Row],[DELBYDEL]],'data_barn i bhg'!$A$1:$E$100,3,FALSE)</f>
        <v>170</v>
      </c>
      <c r="P26">
        <f>VLOOKUP(Tabell1[[#This Row],[DELBYDEL]],'data_barn i bhg'!$A$1:$E$100,4,FALSE)</f>
        <v>173</v>
      </c>
      <c r="Q26">
        <f>VLOOKUP(Tabell1[[#This Row],[DELBYDEL]],'data_barn i bhg'!$I$2:$J$60,2,FALSE)</f>
        <v>1</v>
      </c>
    </row>
    <row r="27" spans="1:17">
      <c r="A27">
        <v>4</v>
      </c>
      <c r="B27" t="s">
        <v>26</v>
      </c>
      <c r="C27" t="s">
        <v>30</v>
      </c>
      <c r="D27" s="2">
        <f>(Tabell1[[#This Row],[Antall barn 1-2 år /m bhgpl]]+Tabell1[[#This Row],[Antall barn 3-5 år /m bhgpl]])/(H27+I27)</f>
        <v>0.97663551401869164</v>
      </c>
      <c r="E27" s="2">
        <f>Tabell1[[#This Row],[Antall barn 1-2 år /m bhgpl]]/H27</f>
        <v>0.99629694939164171</v>
      </c>
      <c r="F27" s="2">
        <f>Tabell1[[#This Row],[Antall barn 3-5 år /m bhgpl]]/Tabell1[[#This Row],[Antall barn 3-5 år]]</f>
        <v>0.9592679127725855</v>
      </c>
      <c r="G27" s="19">
        <v>16.333333333333332</v>
      </c>
      <c r="H27" s="19">
        <v>100.3716814159292</v>
      </c>
      <c r="I27" s="19">
        <v>113.62831858407081</v>
      </c>
      <c r="J27">
        <v>2</v>
      </c>
      <c r="K27">
        <v>1</v>
      </c>
      <c r="L27">
        <v>1</v>
      </c>
      <c r="M27">
        <f t="shared" si="0"/>
        <v>211</v>
      </c>
      <c r="N27">
        <f>VLOOKUP(Tabell1[[#This Row],[DELBYDEL]],'data_barn i bhg'!$A$1:$E$100,2,FALSE)</f>
        <v>2</v>
      </c>
      <c r="O27">
        <f>VLOOKUP(Tabell1[[#This Row],[DELBYDEL]],'data_barn i bhg'!$A$1:$E$100,3,FALSE)</f>
        <v>100</v>
      </c>
      <c r="P27">
        <f>VLOOKUP(Tabell1[[#This Row],[DELBYDEL]],'data_barn i bhg'!$A$1:$E$100,4,FALSE)</f>
        <v>109</v>
      </c>
      <c r="Q27">
        <v>0</v>
      </c>
    </row>
    <row r="28" spans="1:17">
      <c r="A28">
        <v>4</v>
      </c>
      <c r="B28" t="s">
        <v>26</v>
      </c>
      <c r="C28" t="s">
        <v>31</v>
      </c>
      <c r="D28" s="2">
        <f>(Tabell1[[#This Row],[Antall barn 1-2 år /m bhgpl]]+Tabell1[[#This Row],[Antall barn 3-5 år /m bhgpl]])/(H28+I28)</f>
        <v>0.90830945558739251</v>
      </c>
      <c r="E28" s="2">
        <f>Tabell1[[#This Row],[Antall barn 1-2 år /m bhgpl]]/H28</f>
        <v>0.88920725883476615</v>
      </c>
      <c r="F28" s="2">
        <f>Tabell1[[#This Row],[Antall barn 3-5 år /m bhgpl]]/Tabell1[[#This Row],[Antall barn 3-5 år]]</f>
        <v>0.92263610315186251</v>
      </c>
      <c r="G28" s="19">
        <v>26.666666666666668</v>
      </c>
      <c r="H28" s="19">
        <v>149.57142857142856</v>
      </c>
      <c r="I28" s="19">
        <v>199.42857142857142</v>
      </c>
      <c r="J28">
        <v>19</v>
      </c>
      <c r="K28">
        <v>7</v>
      </c>
      <c r="L28">
        <v>12</v>
      </c>
      <c r="M28">
        <f t="shared" si="0"/>
        <v>322</v>
      </c>
      <c r="N28">
        <f>VLOOKUP(Tabell1[[#This Row],[DELBYDEL]],'data_barn i bhg'!$A$1:$E$100,2,FALSE)</f>
        <v>4</v>
      </c>
      <c r="O28">
        <f>VLOOKUP(Tabell1[[#This Row],[DELBYDEL]],'data_barn i bhg'!$A$1:$E$100,3,FALSE)</f>
        <v>133</v>
      </c>
      <c r="P28">
        <f>VLOOKUP(Tabell1[[#This Row],[DELBYDEL]],'data_barn i bhg'!$A$1:$E$100,4,FALSE)</f>
        <v>184</v>
      </c>
      <c r="Q28">
        <f>VLOOKUP(Tabell1[[#This Row],[DELBYDEL]],'data_barn i bhg'!$I$2:$J$60,2,FALSE)</f>
        <v>1</v>
      </c>
    </row>
    <row r="29" spans="1:17">
      <c r="A29">
        <v>5</v>
      </c>
      <c r="B29" t="s">
        <v>32</v>
      </c>
      <c r="C29" t="s">
        <v>33</v>
      </c>
      <c r="D29" s="2">
        <f>(Tabell1[[#This Row],[Antall barn 1-2 år /m bhgpl]]+Tabell1[[#This Row],[Antall barn 3-5 år /m bhgpl]])/(H29+I29)</f>
        <v>0.94786729857819907</v>
      </c>
      <c r="E29" s="2">
        <f>Tabell1[[#This Row],[Antall barn 1-2 år /m bhgpl]]/H29</f>
        <v>0.96085178212036615</v>
      </c>
      <c r="F29" s="2">
        <f>Tabell1[[#This Row],[Antall barn 3-5 år /m bhgpl]]/Tabell1[[#This Row],[Antall barn 3-5 år]]</f>
        <v>0.94040377654215013</v>
      </c>
      <c r="G29" s="19">
        <v>10.666666666666666</v>
      </c>
      <c r="H29" s="19">
        <v>77.015000000000001</v>
      </c>
      <c r="I29" s="19">
        <v>133.98500000000001</v>
      </c>
      <c r="J29">
        <v>5</v>
      </c>
      <c r="K29">
        <v>2</v>
      </c>
      <c r="L29">
        <v>3</v>
      </c>
      <c r="M29">
        <f t="shared" si="0"/>
        <v>203</v>
      </c>
      <c r="N29">
        <f>VLOOKUP(Tabell1[[#This Row],[DELBYDEL]],'data_barn i bhg'!$A$1:$E$100,2,FALSE)</f>
        <v>3</v>
      </c>
      <c r="O29">
        <f>VLOOKUP(Tabell1[[#This Row],[DELBYDEL]],'data_barn i bhg'!$A$1:$E$100,3,FALSE)</f>
        <v>74</v>
      </c>
      <c r="P29">
        <f>VLOOKUP(Tabell1[[#This Row],[DELBYDEL]],'data_barn i bhg'!$A$1:$E$100,4,FALSE)</f>
        <v>126</v>
      </c>
      <c r="Q29">
        <v>0</v>
      </c>
    </row>
    <row r="30" spans="1:17">
      <c r="A30">
        <v>5</v>
      </c>
      <c r="B30" t="s">
        <v>32</v>
      </c>
      <c r="C30" t="s">
        <v>32</v>
      </c>
      <c r="D30" s="2">
        <f>(Tabell1[[#This Row],[Antall barn 1-2 år /m bhgpl]]+Tabell1[[#This Row],[Antall barn 3-5 år /m bhgpl]])/(H30+I30)</f>
        <v>0.97857142857142854</v>
      </c>
      <c r="E30" s="2">
        <f>Tabell1[[#This Row],[Antall barn 1-2 år /m bhgpl]]/H30</f>
        <v>0.92056928034371655</v>
      </c>
      <c r="F30" s="2">
        <f>Tabell1[[#This Row],[Antall barn 3-5 år /m bhgpl]]/Tabell1[[#This Row],[Antall barn 3-5 år]]</f>
        <v>1.0306949806949808</v>
      </c>
      <c r="G30" s="19">
        <v>26</v>
      </c>
      <c r="H30" s="19">
        <v>132.52669039145906</v>
      </c>
      <c r="I30" s="19">
        <v>147.47330960854092</v>
      </c>
      <c r="J30">
        <v>6</v>
      </c>
      <c r="K30">
        <v>2</v>
      </c>
      <c r="L30">
        <v>4</v>
      </c>
      <c r="M30">
        <f t="shared" si="0"/>
        <v>278</v>
      </c>
      <c r="N30">
        <f>VLOOKUP(Tabell1[[#This Row],[DELBYDEL]],'data_barn i bhg'!$A$1:$E$100,2,FALSE)</f>
        <v>3</v>
      </c>
      <c r="O30">
        <f>VLOOKUP(Tabell1[[#This Row],[DELBYDEL]],'data_barn i bhg'!$A$1:$E$100,3,FALSE)</f>
        <v>122</v>
      </c>
      <c r="P30">
        <f>VLOOKUP(Tabell1[[#This Row],[DELBYDEL]],'data_barn i bhg'!$A$1:$E$100,4,FALSE)</f>
        <v>152</v>
      </c>
      <c r="Q30">
        <f>VLOOKUP(Tabell1[[#This Row],[DELBYDEL]],'data_barn i bhg'!$I$2:$J$60,2,FALSE)</f>
        <v>1</v>
      </c>
    </row>
    <row r="31" spans="1:17">
      <c r="A31">
        <v>5</v>
      </c>
      <c r="B31" t="s">
        <v>32</v>
      </c>
      <c r="C31" t="s">
        <v>34</v>
      </c>
      <c r="D31" s="2">
        <f>(Tabell1[[#This Row],[Antall barn 1-2 år /m bhgpl]]+Tabell1[[#This Row],[Antall barn 3-5 år /m bhgpl]])/(H31+I31)</f>
        <v>0.94883720930232562</v>
      </c>
      <c r="E31" s="2">
        <f>Tabell1[[#This Row],[Antall barn 1-2 år /m bhgpl]]/H31</f>
        <v>0.94000788332676399</v>
      </c>
      <c r="F31" s="2">
        <f>Tabell1[[#This Row],[Antall barn 3-5 år /m bhgpl]]/Tabell1[[#This Row],[Antall barn 3-5 år]]</f>
        <v>0.95564675482596129</v>
      </c>
      <c r="G31" s="19">
        <v>22.333333333333332</v>
      </c>
      <c r="H31" s="19">
        <v>93.616236162361616</v>
      </c>
      <c r="I31" s="19">
        <v>121.38376383763838</v>
      </c>
      <c r="J31">
        <v>6</v>
      </c>
      <c r="K31">
        <v>3</v>
      </c>
      <c r="L31">
        <v>3</v>
      </c>
      <c r="M31">
        <f t="shared" si="0"/>
        <v>205</v>
      </c>
      <c r="N31">
        <f>VLOOKUP(Tabell1[[#This Row],[DELBYDEL]],'data_barn i bhg'!$A$1:$E$100,2,FALSE)</f>
        <v>1</v>
      </c>
      <c r="O31">
        <f>VLOOKUP(Tabell1[[#This Row],[DELBYDEL]],'data_barn i bhg'!$A$1:$E$100,3,FALSE)</f>
        <v>88</v>
      </c>
      <c r="P31">
        <f>VLOOKUP(Tabell1[[#This Row],[DELBYDEL]],'data_barn i bhg'!$A$1:$E$100,4,FALSE)</f>
        <v>116</v>
      </c>
      <c r="Q31">
        <v>0</v>
      </c>
    </row>
    <row r="32" spans="1:17">
      <c r="A32">
        <v>5</v>
      </c>
      <c r="B32" t="s">
        <v>32</v>
      </c>
      <c r="C32" t="s">
        <v>35</v>
      </c>
      <c r="D32" s="2">
        <f>(Tabell1[[#This Row],[Antall barn 1-2 år /m bhgpl]]+Tabell1[[#This Row],[Antall barn 3-5 år /m bhgpl]])/(H32+I32)</f>
        <v>0.875</v>
      </c>
      <c r="E32" s="2">
        <f>Tabell1[[#This Row],[Antall barn 1-2 år /m bhgpl]]/H32</f>
        <v>1.0137362637362637</v>
      </c>
      <c r="F32" s="2">
        <f>Tabell1[[#This Row],[Antall barn 3-5 år /m bhgpl]]/Tabell1[[#This Row],[Antall barn 3-5 år]]</f>
        <v>0.76616379310344829</v>
      </c>
      <c r="G32" s="19">
        <v>15.666666666666666</v>
      </c>
      <c r="H32" s="19">
        <v>80.888888888888886</v>
      </c>
      <c r="I32" s="19">
        <v>103.11111111111111</v>
      </c>
      <c r="J32">
        <v>4</v>
      </c>
      <c r="K32">
        <v>3</v>
      </c>
      <c r="L32">
        <v>1</v>
      </c>
      <c r="M32">
        <f t="shared" si="0"/>
        <v>165</v>
      </c>
      <c r="N32">
        <f>VLOOKUP(Tabell1[[#This Row],[DELBYDEL]],'data_barn i bhg'!$A$1:$E$100,2,FALSE)</f>
        <v>4</v>
      </c>
      <c r="O32">
        <f>VLOOKUP(Tabell1[[#This Row],[DELBYDEL]],'data_barn i bhg'!$A$1:$E$100,3,FALSE)</f>
        <v>82</v>
      </c>
      <c r="P32">
        <f>VLOOKUP(Tabell1[[#This Row],[DELBYDEL]],'data_barn i bhg'!$A$1:$E$100,4,FALSE)</f>
        <v>79</v>
      </c>
      <c r="Q32">
        <v>0</v>
      </c>
    </row>
    <row r="33" spans="1:17">
      <c r="A33">
        <v>5</v>
      </c>
      <c r="B33" t="s">
        <v>32</v>
      </c>
      <c r="C33" t="s">
        <v>36</v>
      </c>
      <c r="D33" s="2">
        <f>(Tabell1[[#This Row],[Antall barn 1-2 år /m bhgpl]]+Tabell1[[#This Row],[Antall barn 3-5 år /m bhgpl]])/(H33+I33)</f>
        <v>0.88079470198675491</v>
      </c>
      <c r="E33" s="2">
        <f>Tabell1[[#This Row],[Antall barn 1-2 år /m bhgpl]]/H33</f>
        <v>0.81310204695966282</v>
      </c>
      <c r="F33" s="2">
        <f>Tabell1[[#This Row],[Antall barn 3-5 år /m bhgpl]]/Tabell1[[#This Row],[Antall barn 3-5 år]]</f>
        <v>0.95213546417099582</v>
      </c>
      <c r="G33" s="19">
        <v>31</v>
      </c>
      <c r="H33" s="19">
        <v>154.96209912536443</v>
      </c>
      <c r="I33" s="19">
        <v>147.03790087463557</v>
      </c>
      <c r="J33">
        <v>0</v>
      </c>
      <c r="K33">
        <v>0</v>
      </c>
      <c r="L33">
        <v>0</v>
      </c>
      <c r="M33">
        <f t="shared" si="0"/>
        <v>266</v>
      </c>
      <c r="N33">
        <f>VLOOKUP(Tabell1[[#This Row],[DELBYDEL]],'data_barn i bhg'!$A$1:$E$100,2,FALSE)</f>
        <v>0</v>
      </c>
      <c r="O33">
        <f>VLOOKUP(Tabell1[[#This Row],[DELBYDEL]],'data_barn i bhg'!$A$1:$E$100,3,FALSE)</f>
        <v>126</v>
      </c>
      <c r="P33">
        <f>VLOOKUP(Tabell1[[#This Row],[DELBYDEL]],'data_barn i bhg'!$A$1:$E$100,4,FALSE)</f>
        <v>140</v>
      </c>
      <c r="Q33">
        <v>0</v>
      </c>
    </row>
    <row r="34" spans="1:17">
      <c r="A34">
        <v>5</v>
      </c>
      <c r="B34" t="s">
        <v>32</v>
      </c>
      <c r="C34" t="s">
        <v>37</v>
      </c>
      <c r="D34" s="2">
        <f>(Tabell1[[#This Row],[Antall barn 1-2 år /m bhgpl]]+Tabell1[[#This Row],[Antall barn 3-5 år /m bhgpl]])/(H34+I34)</f>
        <v>0.86572438162544174</v>
      </c>
      <c r="E34" s="2">
        <f>Tabell1[[#This Row],[Antall barn 1-2 år /m bhgpl]]/H34</f>
        <v>0.73889851680133234</v>
      </c>
      <c r="F34" s="2">
        <f>Tabell1[[#This Row],[Antall barn 3-5 år /m bhgpl]]/Tabell1[[#This Row],[Antall barn 3-5 år]]</f>
        <v>0.97758764441974022</v>
      </c>
      <c r="G34" s="19">
        <v>33.333333333333336</v>
      </c>
      <c r="H34" s="19">
        <v>132.62985074626866</v>
      </c>
      <c r="I34" s="19">
        <v>150.37014925373137</v>
      </c>
      <c r="J34">
        <v>8</v>
      </c>
      <c r="K34">
        <v>4</v>
      </c>
      <c r="L34">
        <v>4</v>
      </c>
      <c r="M34">
        <f t="shared" si="0"/>
        <v>250</v>
      </c>
      <c r="N34">
        <f>VLOOKUP(Tabell1[[#This Row],[DELBYDEL]],'data_barn i bhg'!$A$1:$E$100,2,FALSE)</f>
        <v>4</v>
      </c>
      <c r="O34">
        <f>VLOOKUP(Tabell1[[#This Row],[DELBYDEL]],'data_barn i bhg'!$A$1:$E$100,3,FALSE)</f>
        <v>98</v>
      </c>
      <c r="P34">
        <f>VLOOKUP(Tabell1[[#This Row],[DELBYDEL]],'data_barn i bhg'!$A$1:$E$100,4,FALSE)</f>
        <v>147</v>
      </c>
      <c r="Q34">
        <f>VLOOKUP(Tabell1[[#This Row],[DELBYDEL]],'data_barn i bhg'!$I$2:$J$60,2,FALSE)</f>
        <v>1</v>
      </c>
    </row>
    <row r="35" spans="1:17">
      <c r="A35">
        <v>5</v>
      </c>
      <c r="B35" t="s">
        <v>32</v>
      </c>
      <c r="C35" t="s">
        <v>38</v>
      </c>
      <c r="D35" s="2">
        <f>(Tabell1[[#This Row],[Antall barn 1-2 år /m bhgpl]]+Tabell1[[#This Row],[Antall barn 3-5 år /m bhgpl]])/(H35+I35)</f>
        <v>0.90456431535269721</v>
      </c>
      <c r="E35" s="2">
        <f>Tabell1[[#This Row],[Antall barn 1-2 år /m bhgpl]]/H35</f>
        <v>0.87032103079274958</v>
      </c>
      <c r="F35" s="2">
        <f>Tabell1[[#This Row],[Antall barn 3-5 år /m bhgpl]]/Tabell1[[#This Row],[Antall barn 3-5 år]]</f>
        <v>0.92610810365200202</v>
      </c>
      <c r="G35" s="19">
        <v>22.333333333333332</v>
      </c>
      <c r="H35" s="19">
        <v>93.069105691056905</v>
      </c>
      <c r="I35" s="19">
        <v>147.93089430894307</v>
      </c>
      <c r="J35">
        <v>4</v>
      </c>
      <c r="K35">
        <v>2</v>
      </c>
      <c r="L35">
        <v>2</v>
      </c>
      <c r="M35">
        <f t="shared" si="0"/>
        <v>223</v>
      </c>
      <c r="N35">
        <f>VLOOKUP(Tabell1[[#This Row],[DELBYDEL]],'data_barn i bhg'!$A$1:$E$100,2,FALSE)</f>
        <v>5</v>
      </c>
      <c r="O35">
        <f>VLOOKUP(Tabell1[[#This Row],[DELBYDEL]],'data_barn i bhg'!$A$1:$E$100,3,FALSE)</f>
        <v>81</v>
      </c>
      <c r="P35">
        <f>VLOOKUP(Tabell1[[#This Row],[DELBYDEL]],'data_barn i bhg'!$A$1:$E$100,4,FALSE)</f>
        <v>137</v>
      </c>
      <c r="Q35">
        <v>0</v>
      </c>
    </row>
    <row r="36" spans="1:17">
      <c r="A36">
        <v>5</v>
      </c>
      <c r="B36" t="s">
        <v>32</v>
      </c>
      <c r="C36" t="s">
        <v>39</v>
      </c>
      <c r="D36" s="2">
        <f>(Tabell1[[#This Row],[Antall barn 1-2 år /m bhgpl]]+Tabell1[[#This Row],[Antall barn 3-5 år /m bhgpl]])/(H36+I36)</f>
        <v>0.90566037735849059</v>
      </c>
      <c r="E36" s="2">
        <f>Tabell1[[#This Row],[Antall barn 1-2 år /m bhgpl]]/H36</f>
        <v>0.82034454470877771</v>
      </c>
      <c r="F36" s="2">
        <f>Tabell1[[#This Row],[Antall barn 3-5 år /m bhgpl]]/Tabell1[[#This Row],[Antall barn 3-5 år]]</f>
        <v>0.9783368273934312</v>
      </c>
      <c r="G36" s="19">
        <v>27.333333333333332</v>
      </c>
      <c r="H36" s="19">
        <v>146.28</v>
      </c>
      <c r="I36" s="19">
        <v>171.72</v>
      </c>
      <c r="J36">
        <v>13</v>
      </c>
      <c r="K36">
        <v>2</v>
      </c>
      <c r="L36">
        <v>11</v>
      </c>
      <c r="M36">
        <f t="shared" si="0"/>
        <v>292</v>
      </c>
      <c r="N36">
        <f>VLOOKUP(Tabell1[[#This Row],[DELBYDEL]],'data_barn i bhg'!$A$1:$E$100,2,FALSE)</f>
        <v>3</v>
      </c>
      <c r="O36">
        <f>VLOOKUP(Tabell1[[#This Row],[DELBYDEL]],'data_barn i bhg'!$A$1:$E$100,3,FALSE)</f>
        <v>120</v>
      </c>
      <c r="P36">
        <f>VLOOKUP(Tabell1[[#This Row],[DELBYDEL]],'data_barn i bhg'!$A$1:$E$100,4,FALSE)</f>
        <v>168</v>
      </c>
      <c r="Q36">
        <f>VLOOKUP(Tabell1[[#This Row],[DELBYDEL]],'data_barn i bhg'!$I$2:$J$60,2,FALSE)</f>
        <v>1</v>
      </c>
    </row>
    <row r="37" spans="1:17">
      <c r="A37">
        <v>6</v>
      </c>
      <c r="B37" t="s">
        <v>40</v>
      </c>
      <c r="C37" t="s">
        <v>41</v>
      </c>
      <c r="D37" s="2">
        <f>(Tabell1[[#This Row],[Antall barn 1-2 år /m bhgpl]]+Tabell1[[#This Row],[Antall barn 3-5 år /m bhgpl]])/(H37+I37)</f>
        <v>0.97237569060773477</v>
      </c>
      <c r="E37" s="2">
        <f>Tabell1[[#This Row],[Antall barn 1-2 år /m bhgpl]]/H37</f>
        <v>0.95154815374219959</v>
      </c>
      <c r="F37" s="2">
        <f>Tabell1[[#This Row],[Antall barn 3-5 år /m bhgpl]]/Tabell1[[#This Row],[Antall barn 3-5 år]]</f>
        <v>0.98438825336420532</v>
      </c>
      <c r="G37" s="19">
        <v>24</v>
      </c>
      <c r="H37" s="19">
        <v>132.41578947368421</v>
      </c>
      <c r="I37" s="19">
        <v>229.58421052631579</v>
      </c>
      <c r="J37">
        <v>6</v>
      </c>
      <c r="K37">
        <v>3</v>
      </c>
      <c r="L37">
        <v>3</v>
      </c>
      <c r="M37">
        <f t="shared" si="0"/>
        <v>355</v>
      </c>
      <c r="N37">
        <f>VLOOKUP(Tabell1[[#This Row],[DELBYDEL]],'data_barn i bhg'!$A$1:$E$100,2,FALSE)</f>
        <v>3</v>
      </c>
      <c r="O37">
        <f>VLOOKUP(Tabell1[[#This Row],[DELBYDEL]],'data_barn i bhg'!$A$1:$E$100,3,FALSE)</f>
        <v>126</v>
      </c>
      <c r="P37">
        <f>VLOOKUP(Tabell1[[#This Row],[DELBYDEL]],'data_barn i bhg'!$A$1:$E$100,4,FALSE)</f>
        <v>226</v>
      </c>
      <c r="Q37">
        <v>0</v>
      </c>
    </row>
    <row r="38" spans="1:17">
      <c r="A38">
        <v>6</v>
      </c>
      <c r="B38" t="s">
        <v>40</v>
      </c>
      <c r="C38" t="s">
        <v>42</v>
      </c>
      <c r="D38" s="2">
        <f>(Tabell1[[#This Row],[Antall barn 1-2 år /m bhgpl]]+Tabell1[[#This Row],[Antall barn 3-5 år /m bhgpl]])/(H38+I38)</f>
        <v>0.92836676217765046</v>
      </c>
      <c r="E38" s="2">
        <f>Tabell1[[#This Row],[Antall barn 1-2 år /m bhgpl]]/H38</f>
        <v>1.0143266475644699</v>
      </c>
      <c r="F38" s="2">
        <f>Tabell1[[#This Row],[Antall barn 3-5 år /m bhgpl]]/Tabell1[[#This Row],[Antall barn 3-5 år]]</f>
        <v>0.87474041166110261</v>
      </c>
      <c r="G38" s="19">
        <v>27.333333333333332</v>
      </c>
      <c r="H38" s="19">
        <v>134.07909604519776</v>
      </c>
      <c r="I38" s="19">
        <v>214.92090395480224</v>
      </c>
      <c r="J38">
        <v>12</v>
      </c>
      <c r="K38">
        <v>4</v>
      </c>
      <c r="L38">
        <v>8</v>
      </c>
      <c r="M38">
        <f t="shared" si="0"/>
        <v>331</v>
      </c>
      <c r="N38">
        <f>VLOOKUP(Tabell1[[#This Row],[DELBYDEL]],'data_barn i bhg'!$A$1:$E$100,2,FALSE)</f>
        <v>6</v>
      </c>
      <c r="O38">
        <f>VLOOKUP(Tabell1[[#This Row],[DELBYDEL]],'data_barn i bhg'!$A$1:$E$100,3,FALSE)</f>
        <v>136</v>
      </c>
      <c r="P38">
        <f>VLOOKUP(Tabell1[[#This Row],[DELBYDEL]],'data_barn i bhg'!$A$1:$E$100,4,FALSE)</f>
        <v>188</v>
      </c>
      <c r="Q38">
        <f>VLOOKUP(Tabell1[[#This Row],[DELBYDEL]],'data_barn i bhg'!$I$2:$J$60,2,FALSE)</f>
        <v>1</v>
      </c>
    </row>
    <row r="39" spans="1:17">
      <c r="A39">
        <v>6</v>
      </c>
      <c r="B39" t="s">
        <v>40</v>
      </c>
      <c r="C39" t="s">
        <v>40</v>
      </c>
      <c r="D39" s="2">
        <f>(Tabell1[[#This Row],[Antall barn 1-2 år /m bhgpl]]+Tabell1[[#This Row],[Antall barn 3-5 år /m bhgpl]])/(H39+I39)</f>
        <v>0.96842105263157896</v>
      </c>
      <c r="E39" s="2">
        <f>Tabell1[[#This Row],[Antall barn 1-2 år /m bhgpl]]/H39</f>
        <v>0.97379089615931724</v>
      </c>
      <c r="F39" s="2">
        <f>Tabell1[[#This Row],[Antall barn 3-5 år /m bhgpl]]/Tabell1[[#This Row],[Antall barn 3-5 år]]</f>
        <v>0.96519041506204539</v>
      </c>
      <c r="G39" s="19">
        <v>26</v>
      </c>
      <c r="H39" s="19">
        <v>142.74111675126903</v>
      </c>
      <c r="I39" s="19">
        <v>237.25888324873097</v>
      </c>
      <c r="J39">
        <v>14</v>
      </c>
      <c r="K39">
        <v>2</v>
      </c>
      <c r="L39">
        <v>12</v>
      </c>
      <c r="M39">
        <f t="shared" si="0"/>
        <v>375</v>
      </c>
      <c r="N39">
        <f>VLOOKUP(Tabell1[[#This Row],[DELBYDEL]],'data_barn i bhg'!$A$1:$E$100,2,FALSE)</f>
        <v>4</v>
      </c>
      <c r="O39">
        <f>VLOOKUP(Tabell1[[#This Row],[DELBYDEL]],'data_barn i bhg'!$A$1:$E$100,3,FALSE)</f>
        <v>139</v>
      </c>
      <c r="P39">
        <f>VLOOKUP(Tabell1[[#This Row],[DELBYDEL]],'data_barn i bhg'!$A$1:$E$100,4,FALSE)</f>
        <v>229</v>
      </c>
      <c r="Q39">
        <f>VLOOKUP(Tabell1[[#This Row],[DELBYDEL]],'data_barn i bhg'!$I$2:$J$60,2,FALSE)</f>
        <v>3</v>
      </c>
    </row>
    <row r="40" spans="1:17">
      <c r="A40">
        <v>6</v>
      </c>
      <c r="B40" t="s">
        <v>40</v>
      </c>
      <c r="C40" t="s">
        <v>43</v>
      </c>
      <c r="D40" s="2">
        <f>(Tabell1[[#This Row],[Antall barn 1-2 år /m bhgpl]]+Tabell1[[#This Row],[Antall barn 3-5 år /m bhgpl]])/(H40+I40)</f>
        <v>0.94190871369294604</v>
      </c>
      <c r="E40" s="2">
        <f>Tabell1[[#This Row],[Antall barn 1-2 år /m bhgpl]]/H40</f>
        <v>1.0030003191828918</v>
      </c>
      <c r="F40" s="2">
        <f>Tabell1[[#This Row],[Antall barn 3-5 år /m bhgpl]]/Tabell1[[#This Row],[Antall barn 3-5 år]]</f>
        <v>0.90166255467085332</v>
      </c>
      <c r="G40" s="19">
        <v>40.666666666666664</v>
      </c>
      <c r="H40" s="19">
        <v>191.42566191446028</v>
      </c>
      <c r="I40" s="19">
        <v>290.57433808553975</v>
      </c>
      <c r="J40">
        <v>7</v>
      </c>
      <c r="K40">
        <v>2</v>
      </c>
      <c r="L40">
        <v>5</v>
      </c>
      <c r="M40">
        <f t="shared" si="0"/>
        <v>455</v>
      </c>
      <c r="N40">
        <f>VLOOKUP(Tabell1[[#This Row],[DELBYDEL]],'data_barn i bhg'!$A$1:$E$100,2,FALSE)</f>
        <v>0</v>
      </c>
      <c r="O40">
        <f>VLOOKUP(Tabell1[[#This Row],[DELBYDEL]],'data_barn i bhg'!$A$1:$E$100,3,FALSE)</f>
        <v>192</v>
      </c>
      <c r="P40">
        <f>VLOOKUP(Tabell1[[#This Row],[DELBYDEL]],'data_barn i bhg'!$A$1:$E$100,4,FALSE)</f>
        <v>262</v>
      </c>
      <c r="Q40">
        <f>VLOOKUP(Tabell1[[#This Row],[DELBYDEL]],'data_barn i bhg'!$I$2:$J$60,2,FALSE)</f>
        <v>1</v>
      </c>
    </row>
    <row r="41" spans="1:17">
      <c r="A41">
        <v>6</v>
      </c>
      <c r="B41" t="s">
        <v>40</v>
      </c>
      <c r="C41" t="s">
        <v>44</v>
      </c>
      <c r="D41" s="2">
        <f>(Tabell1[[#This Row],[Antall barn 1-2 år /m bhgpl]]+Tabell1[[#This Row],[Antall barn 3-5 år /m bhgpl]])/(H41+I41)</f>
        <v>0.96674057649667411</v>
      </c>
      <c r="E41" s="2">
        <f>Tabell1[[#This Row],[Antall barn 1-2 år /m bhgpl]]/H41</f>
        <v>0.9652309289050337</v>
      </c>
      <c r="F41" s="2">
        <f>Tabell1[[#This Row],[Antall barn 3-5 år /m bhgpl]]/Tabell1[[#This Row],[Antall barn 3-5 år]]</f>
        <v>0.96776517486211944</v>
      </c>
      <c r="G41" s="19">
        <v>26</v>
      </c>
      <c r="H41" s="19">
        <v>182.33978494623656</v>
      </c>
      <c r="I41" s="19">
        <v>268.66021505376347</v>
      </c>
      <c r="J41">
        <v>16</v>
      </c>
      <c r="K41">
        <v>8</v>
      </c>
      <c r="L41">
        <v>8</v>
      </c>
      <c r="M41">
        <f t="shared" si="0"/>
        <v>439</v>
      </c>
      <c r="N41">
        <f>VLOOKUP(Tabell1[[#This Row],[DELBYDEL]],'data_barn i bhg'!$A$1:$E$100,2,FALSE)</f>
        <v>3</v>
      </c>
      <c r="O41">
        <f>VLOOKUP(Tabell1[[#This Row],[DELBYDEL]],'data_barn i bhg'!$A$1:$E$100,3,FALSE)</f>
        <v>176</v>
      </c>
      <c r="P41">
        <f>VLOOKUP(Tabell1[[#This Row],[DELBYDEL]],'data_barn i bhg'!$A$1:$E$100,4,FALSE)</f>
        <v>260</v>
      </c>
      <c r="Q41">
        <v>0</v>
      </c>
    </row>
    <row r="42" spans="1:17">
      <c r="A42">
        <v>7</v>
      </c>
      <c r="B42" t="s">
        <v>45</v>
      </c>
      <c r="C42" t="s">
        <v>46</v>
      </c>
      <c r="D42" s="2">
        <f>(Tabell1[[#This Row],[Antall barn 1-2 år /m bhgpl]]+Tabell1[[#This Row],[Antall barn 3-5 år /m bhgpl]])/(H42+I42)</f>
        <v>0.94822485207100593</v>
      </c>
      <c r="E42" s="2">
        <f>Tabell1[[#This Row],[Antall barn 1-2 år /m bhgpl]]/H42</f>
        <v>0.8796994172835062</v>
      </c>
      <c r="F42" s="2">
        <f>Tabell1[[#This Row],[Antall barn 3-5 år /m bhgpl]]/Tabell1[[#This Row],[Antall barn 3-5 år]]</f>
        <v>0.99144353156528031</v>
      </c>
      <c r="G42" s="19">
        <v>41.666666666666664</v>
      </c>
      <c r="H42" s="19">
        <v>261.45294117647057</v>
      </c>
      <c r="I42" s="19">
        <v>414.54705882352943</v>
      </c>
      <c r="J42">
        <v>11</v>
      </c>
      <c r="K42">
        <v>0</v>
      </c>
      <c r="L42">
        <v>11</v>
      </c>
      <c r="M42">
        <f t="shared" si="0"/>
        <v>645</v>
      </c>
      <c r="N42">
        <f>VLOOKUP(Tabell1[[#This Row],[DELBYDEL]],'data_barn i bhg'!$A$1:$E$100,2,FALSE)</f>
        <v>3</v>
      </c>
      <c r="O42">
        <f>VLOOKUP(Tabell1[[#This Row],[DELBYDEL]],'data_barn i bhg'!$A$1:$E$100,3,FALSE)</f>
        <v>230</v>
      </c>
      <c r="P42">
        <f>VLOOKUP(Tabell1[[#This Row],[DELBYDEL]],'data_barn i bhg'!$A$1:$E$100,4,FALSE)</f>
        <v>411</v>
      </c>
      <c r="Q42">
        <f>VLOOKUP(Tabell1[[#This Row],[DELBYDEL]],'data_barn i bhg'!$I$2:$J$60,2,FALSE)</f>
        <v>1</v>
      </c>
    </row>
    <row r="43" spans="1:17">
      <c r="A43">
        <v>7</v>
      </c>
      <c r="B43" t="s">
        <v>45</v>
      </c>
      <c r="C43" t="s">
        <v>47</v>
      </c>
      <c r="D43" s="2">
        <f>(Tabell1[[#This Row],[Antall barn 1-2 år /m bhgpl]]+Tabell1[[#This Row],[Antall barn 3-5 år /m bhgpl]])/(H43+I43)</f>
        <v>0.96707105719237429</v>
      </c>
      <c r="E43" s="2">
        <f>Tabell1[[#This Row],[Antall barn 1-2 år /m bhgpl]]/H43</f>
        <v>0.93939393939393945</v>
      </c>
      <c r="F43" s="2">
        <f>Tabell1[[#This Row],[Antall barn 3-5 år /m bhgpl]]/Tabell1[[#This Row],[Antall barn 3-5 år]]</f>
        <v>0.98554913294797686</v>
      </c>
      <c r="G43" s="19">
        <v>39.666666666666664</v>
      </c>
      <c r="H43" s="19">
        <v>231</v>
      </c>
      <c r="I43" s="19">
        <v>346</v>
      </c>
      <c r="J43">
        <v>8</v>
      </c>
      <c r="K43">
        <v>2</v>
      </c>
      <c r="L43">
        <v>6</v>
      </c>
      <c r="M43">
        <f t="shared" si="0"/>
        <v>559</v>
      </c>
      <c r="N43">
        <f>VLOOKUP(Tabell1[[#This Row],[DELBYDEL]],'data_barn i bhg'!$A$1:$E$100,2,FALSE)</f>
        <v>1</v>
      </c>
      <c r="O43">
        <f>VLOOKUP(Tabell1[[#This Row],[DELBYDEL]],'data_barn i bhg'!$A$1:$E$100,3,FALSE)</f>
        <v>217</v>
      </c>
      <c r="P43">
        <f>VLOOKUP(Tabell1[[#This Row],[DELBYDEL]],'data_barn i bhg'!$A$1:$E$100,4,FALSE)</f>
        <v>341</v>
      </c>
      <c r="Q43">
        <v>0</v>
      </c>
    </row>
    <row r="44" spans="1:17">
      <c r="A44">
        <v>7</v>
      </c>
      <c r="B44" t="s">
        <v>45</v>
      </c>
      <c r="C44" t="s">
        <v>48</v>
      </c>
      <c r="D44" s="2">
        <f>(Tabell1[[#This Row],[Antall barn 1-2 år /m bhgpl]]+Tabell1[[#This Row],[Antall barn 3-5 år /m bhgpl]])/(H44+I44)</f>
        <v>0.95866141732283461</v>
      </c>
      <c r="E44" s="2">
        <f>Tabell1[[#This Row],[Antall barn 1-2 år /m bhgpl]]/H44</f>
        <v>0.91721546170365076</v>
      </c>
      <c r="F44" s="2">
        <f>Tabell1[[#This Row],[Antall barn 3-5 år /m bhgpl]]/Tabell1[[#This Row],[Antall barn 3-5 år]]</f>
        <v>0.98875419037966794</v>
      </c>
      <c r="G44" s="19">
        <v>32.333333333333336</v>
      </c>
      <c r="H44" s="19">
        <v>213.69024856596556</v>
      </c>
      <c r="I44" s="19">
        <v>294.30975143403441</v>
      </c>
      <c r="J44">
        <v>12</v>
      </c>
      <c r="K44">
        <v>8</v>
      </c>
      <c r="L44">
        <v>4</v>
      </c>
      <c r="M44">
        <f t="shared" si="0"/>
        <v>493</v>
      </c>
      <c r="N44">
        <f>VLOOKUP(Tabell1[[#This Row],[DELBYDEL]],'data_barn i bhg'!$A$1:$E$100,2,FALSE)</f>
        <v>6</v>
      </c>
      <c r="O44">
        <f>VLOOKUP(Tabell1[[#This Row],[DELBYDEL]],'data_barn i bhg'!$A$1:$E$100,3,FALSE)</f>
        <v>196</v>
      </c>
      <c r="P44">
        <f>VLOOKUP(Tabell1[[#This Row],[DELBYDEL]],'data_barn i bhg'!$A$1:$E$100,4,FALSE)</f>
        <v>291</v>
      </c>
      <c r="Q44">
        <v>0</v>
      </c>
    </row>
    <row r="45" spans="1:17">
      <c r="A45">
        <v>7</v>
      </c>
      <c r="B45" t="s">
        <v>45</v>
      </c>
      <c r="C45" t="s">
        <v>49</v>
      </c>
      <c r="D45" s="2">
        <f>(Tabell1[[#This Row],[Antall barn 1-2 år /m bhgpl]]+Tabell1[[#This Row],[Antall barn 3-5 år /m bhgpl]])/(H45+I45)</f>
        <v>0.9713024282560706</v>
      </c>
      <c r="E45" s="2">
        <f>Tabell1[[#This Row],[Antall barn 1-2 år /m bhgpl]]/H45</f>
        <v>1.0077262693156734</v>
      </c>
      <c r="F45" s="2">
        <f>Tabell1[[#This Row],[Antall barn 3-5 år /m bhgpl]]/Tabell1[[#This Row],[Antall barn 3-5 år]]</f>
        <v>0.95048880479344067</v>
      </c>
      <c r="G45" s="19">
        <v>29.666666666666668</v>
      </c>
      <c r="H45" s="19">
        <v>164.72727272727272</v>
      </c>
      <c r="I45" s="19">
        <v>288.27272727272725</v>
      </c>
      <c r="J45">
        <v>4</v>
      </c>
      <c r="K45">
        <v>0</v>
      </c>
      <c r="L45">
        <v>4</v>
      </c>
      <c r="M45">
        <f t="shared" si="0"/>
        <v>444</v>
      </c>
      <c r="N45">
        <f>VLOOKUP(Tabell1[[#This Row],[DELBYDEL]],'data_barn i bhg'!$A$1:$E$100,2,FALSE)</f>
        <v>4</v>
      </c>
      <c r="O45">
        <f>VLOOKUP(Tabell1[[#This Row],[DELBYDEL]],'data_barn i bhg'!$A$1:$E$100,3,FALSE)</f>
        <v>166</v>
      </c>
      <c r="P45">
        <f>VLOOKUP(Tabell1[[#This Row],[DELBYDEL]],'data_barn i bhg'!$A$1:$E$100,4,FALSE)</f>
        <v>274</v>
      </c>
      <c r="Q45">
        <v>0</v>
      </c>
    </row>
    <row r="46" spans="1:17">
      <c r="A46">
        <v>7</v>
      </c>
      <c r="B46" t="s">
        <v>45</v>
      </c>
      <c r="C46" t="s">
        <v>50</v>
      </c>
      <c r="D46" s="2">
        <f>(Tabell1[[#This Row],[Antall barn 1-2 år /m bhgpl]]+Tabell1[[#This Row],[Antall barn 3-5 år /m bhgpl]])/(H46+I46)</f>
        <v>0.96376811594202894</v>
      </c>
      <c r="E46" s="2">
        <f>Tabell1[[#This Row],[Antall barn 1-2 år /m bhgpl]]/H46</f>
        <v>1.0036928651059085</v>
      </c>
      <c r="F46" s="2">
        <f>Tabell1[[#This Row],[Antall barn 3-5 år /m bhgpl]]/Tabell1[[#This Row],[Antall barn 3-5 år]]</f>
        <v>0.93844998232591026</v>
      </c>
      <c r="G46" s="19">
        <v>26</v>
      </c>
      <c r="H46" s="19">
        <v>214.20895522388059</v>
      </c>
      <c r="I46" s="19">
        <v>337.79104477611941</v>
      </c>
      <c r="J46">
        <v>8</v>
      </c>
      <c r="K46">
        <v>1</v>
      </c>
      <c r="L46">
        <v>7</v>
      </c>
      <c r="M46">
        <f t="shared" si="0"/>
        <v>533</v>
      </c>
      <c r="N46">
        <f>VLOOKUP(Tabell1[[#This Row],[DELBYDEL]],'data_barn i bhg'!$A$1:$E$100,2,FALSE)</f>
        <v>1</v>
      </c>
      <c r="O46">
        <f>VLOOKUP(Tabell1[[#This Row],[DELBYDEL]],'data_barn i bhg'!$A$1:$E$100,3,FALSE)</f>
        <v>215</v>
      </c>
      <c r="P46">
        <f>VLOOKUP(Tabell1[[#This Row],[DELBYDEL]],'data_barn i bhg'!$A$1:$E$100,4,FALSE)</f>
        <v>317</v>
      </c>
      <c r="Q46">
        <v>0</v>
      </c>
    </row>
    <row r="47" spans="1:17">
      <c r="A47">
        <v>7</v>
      </c>
      <c r="B47" t="s">
        <v>45</v>
      </c>
      <c r="C47" t="s">
        <v>51</v>
      </c>
      <c r="D47" s="2">
        <f>(Tabell1[[#This Row],[Antall barn 1-2 år /m bhgpl]]+Tabell1[[#This Row],[Antall barn 3-5 år /m bhgpl]])/(H47+I47)</f>
        <v>0.96276595744680848</v>
      </c>
      <c r="E47" s="2">
        <f>Tabell1[[#This Row],[Antall barn 1-2 år /m bhgpl]]/H47</f>
        <v>0.837525737817433</v>
      </c>
      <c r="F47" s="2">
        <f>Tabell1[[#This Row],[Antall barn 3-5 år /m bhgpl]]/Tabell1[[#This Row],[Antall barn 3-5 år]]</f>
        <v>1.054333099156965</v>
      </c>
      <c r="G47" s="19">
        <v>20.666666666666668</v>
      </c>
      <c r="H47" s="19">
        <v>158.80108991825614</v>
      </c>
      <c r="I47" s="19">
        <v>217.19891008174386</v>
      </c>
      <c r="J47">
        <v>11</v>
      </c>
      <c r="K47">
        <v>2</v>
      </c>
      <c r="L47">
        <v>9</v>
      </c>
      <c r="M47">
        <f t="shared" si="0"/>
        <v>366</v>
      </c>
      <c r="N47">
        <f>VLOOKUP(Tabell1[[#This Row],[DELBYDEL]],'data_barn i bhg'!$A$1:$E$100,2,FALSE)</f>
        <v>3</v>
      </c>
      <c r="O47">
        <f>VLOOKUP(Tabell1[[#This Row],[DELBYDEL]],'data_barn i bhg'!$A$1:$E$100,3,FALSE)</f>
        <v>133</v>
      </c>
      <c r="P47">
        <f>VLOOKUP(Tabell1[[#This Row],[DELBYDEL]],'data_barn i bhg'!$A$1:$E$100,4,FALSE)</f>
        <v>229</v>
      </c>
      <c r="Q47">
        <f>VLOOKUP(Tabell1[[#This Row],[DELBYDEL]],'data_barn i bhg'!$I$2:$J$60,2,FALSE)</f>
        <v>1</v>
      </c>
    </row>
    <row r="48" spans="1:17">
      <c r="A48">
        <v>7</v>
      </c>
      <c r="B48" t="s">
        <v>45</v>
      </c>
      <c r="C48" t="s">
        <v>52</v>
      </c>
      <c r="D48" s="2">
        <f>(Tabell1[[#This Row],[Antall barn 1-2 år /m bhgpl]]+Tabell1[[#This Row],[Antall barn 3-5 år /m bhgpl]])/(H48+I48)</f>
        <v>0.99275362318840576</v>
      </c>
      <c r="E48" s="2">
        <f>Tabell1[[#This Row],[Antall barn 1-2 år /m bhgpl]]/H48</f>
        <v>0.90514766201804764</v>
      </c>
      <c r="F48" s="2">
        <f>Tabell1[[#This Row],[Antall barn 3-5 år /m bhgpl]]/Tabell1[[#This Row],[Antall barn 3-5 år]]</f>
        <v>1.0429494712103409</v>
      </c>
      <c r="G48" s="19">
        <v>19.333333333333332</v>
      </c>
      <c r="H48" s="19">
        <v>100.5360824742268</v>
      </c>
      <c r="I48" s="19">
        <v>175.46391752577318</v>
      </c>
      <c r="J48">
        <v>5</v>
      </c>
      <c r="K48">
        <v>0</v>
      </c>
      <c r="L48">
        <v>5</v>
      </c>
      <c r="M48">
        <f t="shared" si="0"/>
        <v>276</v>
      </c>
      <c r="N48">
        <f>VLOOKUP(Tabell1[[#This Row],[DELBYDEL]],'data_barn i bhg'!$A$1:$E$100,2,FALSE)</f>
        <v>1</v>
      </c>
      <c r="O48">
        <f>VLOOKUP(Tabell1[[#This Row],[DELBYDEL]],'data_barn i bhg'!$A$1:$E$100,3,FALSE)</f>
        <v>91</v>
      </c>
      <c r="P48">
        <f>VLOOKUP(Tabell1[[#This Row],[DELBYDEL]],'data_barn i bhg'!$A$1:$E$100,4,FALSE)</f>
        <v>183</v>
      </c>
      <c r="Q48">
        <f>VLOOKUP(Tabell1[[#This Row],[DELBYDEL]],'data_barn i bhg'!$I$2:$J$60,2,FALSE)</f>
        <v>1</v>
      </c>
    </row>
    <row r="49" spans="1:17">
      <c r="A49">
        <v>8</v>
      </c>
      <c r="B49" t="s">
        <v>53</v>
      </c>
      <c r="C49" t="s">
        <v>54</v>
      </c>
      <c r="D49" s="2">
        <f>(Tabell1[[#This Row],[Antall barn 1-2 år /m bhgpl]]+Tabell1[[#This Row],[Antall barn 3-5 år /m bhgpl]])/(H49+I49)</f>
        <v>0.97026022304832715</v>
      </c>
      <c r="E49" s="2">
        <f>Tabell1[[#This Row],[Antall barn 1-2 år /m bhgpl]]/H49</f>
        <v>0.92616331239584671</v>
      </c>
      <c r="F49" s="2">
        <f>Tabell1[[#This Row],[Antall barn 3-5 år /m bhgpl]]/Tabell1[[#This Row],[Antall barn 3-5 år]]</f>
        <v>0.99982809377484583</v>
      </c>
      <c r="G49" s="19">
        <v>19</v>
      </c>
      <c r="H49" s="19">
        <v>107.97231833910034</v>
      </c>
      <c r="I49" s="19">
        <v>161.02768166089965</v>
      </c>
      <c r="J49">
        <v>5</v>
      </c>
      <c r="K49">
        <v>2</v>
      </c>
      <c r="L49">
        <v>3</v>
      </c>
      <c r="M49">
        <f t="shared" si="0"/>
        <v>261</v>
      </c>
      <c r="N49">
        <f>VLOOKUP(Tabell1[[#This Row],[DELBYDEL]],'data_barn i bhg'!$A$1:$E$100,2,FALSE)</f>
        <v>0</v>
      </c>
      <c r="O49">
        <f>VLOOKUP(Tabell1[[#This Row],[DELBYDEL]],'data_barn i bhg'!$A$1:$E$100,3,FALSE)</f>
        <v>100</v>
      </c>
      <c r="P49">
        <f>VLOOKUP(Tabell1[[#This Row],[DELBYDEL]],'data_barn i bhg'!$A$1:$E$100,4,FALSE)</f>
        <v>161</v>
      </c>
      <c r="Q49">
        <v>0</v>
      </c>
    </row>
    <row r="50" spans="1:17">
      <c r="A50">
        <v>8</v>
      </c>
      <c r="B50" t="s">
        <v>53</v>
      </c>
      <c r="C50" t="s">
        <v>55</v>
      </c>
      <c r="D50" s="2">
        <f>(Tabell1[[#This Row],[Antall barn 1-2 år /m bhgpl]]+Tabell1[[#This Row],[Antall barn 3-5 år /m bhgpl]])/(H50+I50)</f>
        <v>0.94754098360655736</v>
      </c>
      <c r="E50" s="2">
        <f>Tabell1[[#This Row],[Antall barn 1-2 år /m bhgpl]]/H50</f>
        <v>0.98708140675353784</v>
      </c>
      <c r="F50" s="2">
        <f>Tabell1[[#This Row],[Antall barn 3-5 år /m bhgpl]]/Tabell1[[#This Row],[Antall barn 3-5 år]]</f>
        <v>0.9216961260188663</v>
      </c>
      <c r="G50" s="19">
        <v>21</v>
      </c>
      <c r="H50" s="19">
        <v>120.55743243243244</v>
      </c>
      <c r="I50" s="19">
        <v>184.44256756756755</v>
      </c>
      <c r="J50">
        <v>5</v>
      </c>
      <c r="K50">
        <v>1</v>
      </c>
      <c r="L50">
        <v>4</v>
      </c>
      <c r="M50">
        <f t="shared" si="0"/>
        <v>289</v>
      </c>
      <c r="N50">
        <f>VLOOKUP(Tabell1[[#This Row],[DELBYDEL]],'data_barn i bhg'!$A$1:$E$100,2,FALSE)</f>
        <v>0</v>
      </c>
      <c r="O50">
        <f>VLOOKUP(Tabell1[[#This Row],[DELBYDEL]],'data_barn i bhg'!$A$1:$E$100,3,FALSE)</f>
        <v>119</v>
      </c>
      <c r="P50">
        <f>VLOOKUP(Tabell1[[#This Row],[DELBYDEL]],'data_barn i bhg'!$A$1:$E$100,4,FALSE)</f>
        <v>170</v>
      </c>
      <c r="Q50">
        <v>0</v>
      </c>
    </row>
    <row r="51" spans="1:17">
      <c r="A51">
        <v>8</v>
      </c>
      <c r="B51" t="s">
        <v>53</v>
      </c>
      <c r="C51" t="s">
        <v>56</v>
      </c>
      <c r="D51" s="2">
        <f>(Tabell1[[#This Row],[Antall barn 1-2 år /m bhgpl]]+Tabell1[[#This Row],[Antall barn 3-5 år /m bhgpl]])/(H51+I51)</f>
        <v>0.94736842105263153</v>
      </c>
      <c r="E51" s="2">
        <f>Tabell1[[#This Row],[Antall barn 1-2 år /m bhgpl]]/H51</f>
        <v>0.81379331362569707</v>
      </c>
      <c r="F51" s="2">
        <f>Tabell1[[#This Row],[Antall barn 3-5 år /m bhgpl]]/Tabell1[[#This Row],[Antall barn 3-5 år]]</f>
        <v>1.0289687785079962</v>
      </c>
      <c r="G51" s="19">
        <v>25</v>
      </c>
      <c r="H51" s="19">
        <v>158.51690821256039</v>
      </c>
      <c r="I51" s="19">
        <v>259.48309178743961</v>
      </c>
      <c r="J51">
        <v>11</v>
      </c>
      <c r="K51">
        <v>3</v>
      </c>
      <c r="L51">
        <v>8</v>
      </c>
      <c r="M51">
        <f t="shared" si="0"/>
        <v>397</v>
      </c>
      <c r="N51">
        <f>VLOOKUP(Tabell1[[#This Row],[DELBYDEL]],'data_barn i bhg'!$A$1:$E$100,2,FALSE)</f>
        <v>1</v>
      </c>
      <c r="O51">
        <f>VLOOKUP(Tabell1[[#This Row],[DELBYDEL]],'data_barn i bhg'!$A$1:$E$100,3,FALSE)</f>
        <v>129</v>
      </c>
      <c r="P51">
        <f>VLOOKUP(Tabell1[[#This Row],[DELBYDEL]],'data_barn i bhg'!$A$1:$E$100,4,FALSE)</f>
        <v>267</v>
      </c>
      <c r="Q51">
        <v>0</v>
      </c>
    </row>
    <row r="52" spans="1:17">
      <c r="A52">
        <v>8</v>
      </c>
      <c r="B52" t="s">
        <v>53</v>
      </c>
      <c r="C52" t="s">
        <v>57</v>
      </c>
      <c r="D52" s="2">
        <f>(Tabell1[[#This Row],[Antall barn 1-2 år /m bhgpl]]+Tabell1[[#This Row],[Antall barn 3-5 år /m bhgpl]])/(H52+I52)</f>
        <v>0.95166163141993954</v>
      </c>
      <c r="E52" s="2">
        <f>Tabell1[[#This Row],[Antall barn 1-2 år /m bhgpl]]/H52</f>
        <v>1.0226860752540512</v>
      </c>
      <c r="F52" s="2">
        <f>Tabell1[[#This Row],[Antall barn 3-5 år /m bhgpl]]/Tabell1[[#This Row],[Antall barn 3-5 år]]</f>
        <v>0.91463467017940758</v>
      </c>
      <c r="G52" s="19">
        <v>21</v>
      </c>
      <c r="H52" s="19">
        <v>113.42679127725856</v>
      </c>
      <c r="I52" s="19">
        <v>217.57320872274141</v>
      </c>
      <c r="J52">
        <v>5</v>
      </c>
      <c r="K52">
        <v>2</v>
      </c>
      <c r="L52">
        <v>3</v>
      </c>
      <c r="M52">
        <f t="shared" si="0"/>
        <v>316</v>
      </c>
      <c r="N52">
        <f>VLOOKUP(Tabell1[[#This Row],[DELBYDEL]],'data_barn i bhg'!$A$1:$E$100,2,FALSE)</f>
        <v>0</v>
      </c>
      <c r="O52">
        <f>VLOOKUP(Tabell1[[#This Row],[DELBYDEL]],'data_barn i bhg'!$A$1:$E$100,3,FALSE)</f>
        <v>116</v>
      </c>
      <c r="P52">
        <f>VLOOKUP(Tabell1[[#This Row],[DELBYDEL]],'data_barn i bhg'!$A$1:$E$100,4,FALSE)</f>
        <v>199</v>
      </c>
      <c r="Q52">
        <f>VLOOKUP(Tabell1[[#This Row],[DELBYDEL]],'data_barn i bhg'!$I$2:$J$60,2,FALSE)</f>
        <v>1</v>
      </c>
    </row>
    <row r="53" spans="1:17">
      <c r="A53">
        <v>8</v>
      </c>
      <c r="B53" t="s">
        <v>53</v>
      </c>
      <c r="C53" t="s">
        <v>58</v>
      </c>
      <c r="D53" s="2">
        <f>(Tabell1[[#This Row],[Antall barn 1-2 år /m bhgpl]]+Tabell1[[#This Row],[Antall barn 3-5 år /m bhgpl]])/(H53+I53)</f>
        <v>0.95495495495495497</v>
      </c>
      <c r="E53" s="2">
        <f>Tabell1[[#This Row],[Antall barn 1-2 år /m bhgpl]]/H53</f>
        <v>0.99412687023306501</v>
      </c>
      <c r="F53" s="2">
        <f>Tabell1[[#This Row],[Antall barn 3-5 år /m bhgpl]]/Tabell1[[#This Row],[Antall barn 3-5 år]]</f>
        <v>0.93492587610234668</v>
      </c>
      <c r="G53" s="19">
        <v>13.666666666666666</v>
      </c>
      <c r="H53" s="19">
        <v>112.66167664670658</v>
      </c>
      <c r="I53" s="19">
        <v>220.33832335329342</v>
      </c>
      <c r="J53">
        <v>9</v>
      </c>
      <c r="K53">
        <v>2</v>
      </c>
      <c r="L53">
        <v>7</v>
      </c>
      <c r="M53">
        <f t="shared" si="0"/>
        <v>319</v>
      </c>
      <c r="N53">
        <f>VLOOKUP(Tabell1[[#This Row],[DELBYDEL]],'data_barn i bhg'!$A$1:$E$100,2,FALSE)</f>
        <v>1</v>
      </c>
      <c r="O53">
        <f>VLOOKUP(Tabell1[[#This Row],[DELBYDEL]],'data_barn i bhg'!$A$1:$E$100,3,FALSE)</f>
        <v>112</v>
      </c>
      <c r="P53">
        <f>VLOOKUP(Tabell1[[#This Row],[DELBYDEL]],'data_barn i bhg'!$A$1:$E$100,4,FALSE)</f>
        <v>206</v>
      </c>
      <c r="Q53">
        <v>0</v>
      </c>
    </row>
    <row r="54" spans="1:17">
      <c r="A54">
        <v>8</v>
      </c>
      <c r="B54" t="s">
        <v>53</v>
      </c>
      <c r="C54" t="s">
        <v>59</v>
      </c>
      <c r="D54" s="2">
        <f>(Tabell1[[#This Row],[Antall barn 1-2 år /m bhgpl]]+Tabell1[[#This Row],[Antall barn 3-5 år /m bhgpl]])/(H54+I54)</f>
        <v>0.99617590822179736</v>
      </c>
      <c r="E54" s="2">
        <f>Tabell1[[#This Row],[Antall barn 1-2 år /m bhgpl]]/H54</f>
        <v>1.0344168260038242</v>
      </c>
      <c r="F54" s="2">
        <f>Tabell1[[#This Row],[Antall barn 3-5 år /m bhgpl]]/Tabell1[[#This Row],[Antall barn 3-5 år]]</f>
        <v>0.96956310650515165</v>
      </c>
      <c r="G54" s="19">
        <v>38.333333333333336</v>
      </c>
      <c r="H54" s="19">
        <v>214.61367837338261</v>
      </c>
      <c r="I54" s="19">
        <v>308.38632162661742</v>
      </c>
      <c r="J54">
        <v>8</v>
      </c>
      <c r="K54">
        <v>2</v>
      </c>
      <c r="L54">
        <v>6</v>
      </c>
      <c r="M54">
        <f t="shared" si="0"/>
        <v>528</v>
      </c>
      <c r="N54">
        <f>VLOOKUP(Tabell1[[#This Row],[DELBYDEL]],'data_barn i bhg'!$A$1:$E$100,2,FALSE)</f>
        <v>6</v>
      </c>
      <c r="O54">
        <f>VLOOKUP(Tabell1[[#This Row],[DELBYDEL]],'data_barn i bhg'!$A$1:$E$100,3,FALSE)</f>
        <v>222</v>
      </c>
      <c r="P54">
        <f>VLOOKUP(Tabell1[[#This Row],[DELBYDEL]],'data_barn i bhg'!$A$1:$E$100,4,FALSE)</f>
        <v>299</v>
      </c>
      <c r="Q54">
        <f>VLOOKUP(Tabell1[[#This Row],[DELBYDEL]],'data_barn i bhg'!$I$2:$J$60,2,FALSE)</f>
        <v>1</v>
      </c>
    </row>
    <row r="55" spans="1:17">
      <c r="A55">
        <v>8</v>
      </c>
      <c r="B55" t="s">
        <v>53</v>
      </c>
      <c r="C55" t="s">
        <v>60</v>
      </c>
      <c r="D55" s="2">
        <f>(Tabell1[[#This Row],[Antall barn 1-2 år /m bhgpl]]+Tabell1[[#This Row],[Antall barn 3-5 år /m bhgpl]])/(H55+I55)</f>
        <v>0.94695481335952847</v>
      </c>
      <c r="E55" s="2">
        <f>Tabell1[[#This Row],[Antall barn 1-2 år /m bhgpl]]/H55</f>
        <v>0.96529800278405775</v>
      </c>
      <c r="F55" s="2">
        <f>Tabell1[[#This Row],[Antall barn 3-5 år /m bhgpl]]/Tabell1[[#This Row],[Antall barn 3-5 år]]</f>
        <v>0.93498663403008164</v>
      </c>
      <c r="G55" s="19">
        <v>37.333333333333336</v>
      </c>
      <c r="H55" s="19">
        <v>200.97420634920636</v>
      </c>
      <c r="I55" s="19">
        <v>308.02579365079362</v>
      </c>
      <c r="J55">
        <v>12</v>
      </c>
      <c r="K55">
        <v>0</v>
      </c>
      <c r="L55">
        <v>12</v>
      </c>
      <c r="M55">
        <f t="shared" si="0"/>
        <v>493</v>
      </c>
      <c r="N55">
        <f>VLOOKUP(Tabell1[[#This Row],[DELBYDEL]],'data_barn i bhg'!$A$1:$E$100,2,FALSE)</f>
        <v>9</v>
      </c>
      <c r="O55">
        <f>VLOOKUP(Tabell1[[#This Row],[DELBYDEL]],'data_barn i bhg'!$A$1:$E$100,3,FALSE)</f>
        <v>194</v>
      </c>
      <c r="P55">
        <f>VLOOKUP(Tabell1[[#This Row],[DELBYDEL]],'data_barn i bhg'!$A$1:$E$100,4,FALSE)</f>
        <v>288</v>
      </c>
      <c r="Q55">
        <f>VLOOKUP(Tabell1[[#This Row],[DELBYDEL]],'data_barn i bhg'!$I$2:$J$60,2,FALSE)</f>
        <v>2</v>
      </c>
    </row>
    <row r="56" spans="1:17">
      <c r="A56">
        <v>8</v>
      </c>
      <c r="B56" t="s">
        <v>53</v>
      </c>
      <c r="C56" t="s">
        <v>61</v>
      </c>
      <c r="D56" s="2">
        <f>(Tabell1[[#This Row],[Antall barn 1-2 år /m bhgpl]]+Tabell1[[#This Row],[Antall barn 3-5 år /m bhgpl]])/(H56+I56)</f>
        <v>0.96083550913838123</v>
      </c>
      <c r="E56" s="2">
        <f>Tabell1[[#This Row],[Antall barn 1-2 år /m bhgpl]]/H56</f>
        <v>0.91057441253263705</v>
      </c>
      <c r="F56" s="2">
        <f>Tabell1[[#This Row],[Antall barn 3-5 år /m bhgpl]]/Tabell1[[#This Row],[Antall barn 3-5 år]]</f>
        <v>0.98856576933465368</v>
      </c>
      <c r="G56" s="19">
        <v>20</v>
      </c>
      <c r="H56" s="19">
        <v>136.17777777777778</v>
      </c>
      <c r="I56" s="19">
        <v>246.82222222222225</v>
      </c>
      <c r="J56">
        <v>14</v>
      </c>
      <c r="K56">
        <v>6</v>
      </c>
      <c r="L56">
        <v>8</v>
      </c>
      <c r="M56">
        <f t="shared" si="0"/>
        <v>374</v>
      </c>
      <c r="N56">
        <f>VLOOKUP(Tabell1[[#This Row],[DELBYDEL]],'data_barn i bhg'!$A$1:$E$100,2,FALSE)</f>
        <v>3</v>
      </c>
      <c r="O56">
        <f>VLOOKUP(Tabell1[[#This Row],[DELBYDEL]],'data_barn i bhg'!$A$1:$E$100,3,FALSE)</f>
        <v>124</v>
      </c>
      <c r="P56">
        <f>VLOOKUP(Tabell1[[#This Row],[DELBYDEL]],'data_barn i bhg'!$A$1:$E$100,4,FALSE)</f>
        <v>244</v>
      </c>
      <c r="Q56">
        <f>VLOOKUP(Tabell1[[#This Row],[DELBYDEL]],'data_barn i bhg'!$I$2:$J$60,2,FALSE)</f>
        <v>3</v>
      </c>
    </row>
    <row r="57" spans="1:17">
      <c r="A57">
        <v>9</v>
      </c>
      <c r="B57" t="s">
        <v>62</v>
      </c>
      <c r="C57" t="s">
        <v>63</v>
      </c>
      <c r="D57" s="2">
        <f>(Tabell1[[#This Row],[Antall barn 1-2 år /m bhgpl]]+Tabell1[[#This Row],[Antall barn 3-5 år /m bhgpl]])/(H57+I57)</f>
        <v>0.82805429864253388</v>
      </c>
      <c r="E57" s="2">
        <f>Tabell1[[#This Row],[Antall barn 1-2 år /m bhgpl]]/H57</f>
        <v>0.67678855325914145</v>
      </c>
      <c r="F57" s="2">
        <f>Tabell1[[#This Row],[Antall barn 3-5 år /m bhgpl]]/Tabell1[[#This Row],[Antall barn 3-5 år]]</f>
        <v>0.92522153092006032</v>
      </c>
      <c r="G57" s="19">
        <v>27.333333333333332</v>
      </c>
      <c r="H57" s="19">
        <v>172.87526427061312</v>
      </c>
      <c r="I57" s="19">
        <v>269.12473572938688</v>
      </c>
      <c r="J57">
        <v>8</v>
      </c>
      <c r="K57">
        <v>6</v>
      </c>
      <c r="L57">
        <v>2</v>
      </c>
      <c r="M57">
        <f t="shared" si="0"/>
        <v>366</v>
      </c>
      <c r="N57">
        <f>VLOOKUP(Tabell1[[#This Row],[DELBYDEL]],'data_barn i bhg'!$A$1:$E$100,2,FALSE)</f>
        <v>0</v>
      </c>
      <c r="O57">
        <f>VLOOKUP(Tabell1[[#This Row],[DELBYDEL]],'data_barn i bhg'!$A$1:$E$100,3,FALSE)</f>
        <v>117</v>
      </c>
      <c r="P57">
        <f>VLOOKUP(Tabell1[[#This Row],[DELBYDEL]],'data_barn i bhg'!$A$1:$E$100,4,FALSE)</f>
        <v>249</v>
      </c>
      <c r="Q57">
        <v>0</v>
      </c>
    </row>
    <row r="58" spans="1:17">
      <c r="A58">
        <v>9</v>
      </c>
      <c r="B58" t="s">
        <v>62</v>
      </c>
      <c r="C58" t="s">
        <v>64</v>
      </c>
      <c r="D58" s="2">
        <f>(Tabell1[[#This Row],[Antall barn 1-2 år /m bhgpl]]+Tabell1[[#This Row],[Antall barn 3-5 år /m bhgpl]])/(H58+I58)</f>
        <v>0.7592592592592593</v>
      </c>
      <c r="E58" s="2">
        <f>Tabell1[[#This Row],[Antall barn 1-2 år /m bhgpl]]/H58</f>
        <v>0.68860670194003537</v>
      </c>
      <c r="F58" s="2">
        <f>Tabell1[[#This Row],[Antall barn 3-5 år /m bhgpl]]/Tabell1[[#This Row],[Antall barn 3-5 år]]</f>
        <v>0.8035753794415682</v>
      </c>
      <c r="G58" s="19">
        <v>39</v>
      </c>
      <c r="H58" s="19">
        <v>187.33480176211452</v>
      </c>
      <c r="I58" s="19">
        <v>298.66519823788548</v>
      </c>
      <c r="J58">
        <v>8</v>
      </c>
      <c r="K58">
        <v>5</v>
      </c>
      <c r="L58">
        <v>3</v>
      </c>
      <c r="M58">
        <f t="shared" si="0"/>
        <v>371</v>
      </c>
      <c r="N58">
        <f>VLOOKUP(Tabell1[[#This Row],[DELBYDEL]],'data_barn i bhg'!$A$1:$E$100,2,FALSE)</f>
        <v>1</v>
      </c>
      <c r="O58">
        <f>VLOOKUP(Tabell1[[#This Row],[DELBYDEL]],'data_barn i bhg'!$A$1:$E$100,3,FALSE)</f>
        <v>129</v>
      </c>
      <c r="P58">
        <f>VLOOKUP(Tabell1[[#This Row],[DELBYDEL]],'data_barn i bhg'!$A$1:$E$100,4,FALSE)</f>
        <v>240</v>
      </c>
      <c r="Q58">
        <f>VLOOKUP(Tabell1[[#This Row],[DELBYDEL]],'data_barn i bhg'!$I$2:$J$60,2,FALSE)</f>
        <v>1</v>
      </c>
    </row>
    <row r="59" spans="1:17">
      <c r="A59">
        <v>9</v>
      </c>
      <c r="B59" t="s">
        <v>62</v>
      </c>
      <c r="C59" t="s">
        <v>65</v>
      </c>
      <c r="D59" s="2">
        <f>(Tabell1[[#This Row],[Antall barn 1-2 år /m bhgpl]]+Tabell1[[#This Row],[Antall barn 3-5 år /m bhgpl]])/(H59+I59)</f>
        <v>0.93829113924050633</v>
      </c>
      <c r="E59" s="2">
        <f>Tabell1[[#This Row],[Antall barn 1-2 år /m bhgpl]]/H59</f>
        <v>0.78525784525214704</v>
      </c>
      <c r="F59" s="2">
        <f>Tabell1[[#This Row],[Antall barn 3-5 år /m bhgpl]]/Tabell1[[#This Row],[Antall barn 3-5 år]]</f>
        <v>1.0770472746060449</v>
      </c>
      <c r="G59" s="19">
        <v>51</v>
      </c>
      <c r="H59" s="19">
        <v>300.5382262996942</v>
      </c>
      <c r="I59" s="19">
        <v>331.46177370030586</v>
      </c>
      <c r="J59">
        <v>12</v>
      </c>
      <c r="K59">
        <v>5</v>
      </c>
      <c r="L59">
        <v>7</v>
      </c>
      <c r="M59">
        <f t="shared" si="0"/>
        <v>595</v>
      </c>
      <c r="N59">
        <f>VLOOKUP(Tabell1[[#This Row],[DELBYDEL]],'data_barn i bhg'!$A$1:$E$100,2,FALSE)</f>
        <v>2</v>
      </c>
      <c r="O59">
        <f>VLOOKUP(Tabell1[[#This Row],[DELBYDEL]],'data_barn i bhg'!$A$1:$E$100,3,FALSE)</f>
        <v>236</v>
      </c>
      <c r="P59">
        <f>VLOOKUP(Tabell1[[#This Row],[DELBYDEL]],'data_barn i bhg'!$A$1:$E$100,4,FALSE)</f>
        <v>357</v>
      </c>
      <c r="Q59">
        <v>0</v>
      </c>
    </row>
    <row r="60" spans="1:17">
      <c r="A60">
        <v>9</v>
      </c>
      <c r="B60" t="s">
        <v>62</v>
      </c>
      <c r="C60" t="s">
        <v>66</v>
      </c>
      <c r="D60" s="2">
        <f>(Tabell1[[#This Row],[Antall barn 1-2 år /m bhgpl]]+Tabell1[[#This Row],[Antall barn 3-5 år /m bhgpl]])/(H60+I60)</f>
        <v>0.89138576779026213</v>
      </c>
      <c r="E60" s="2">
        <f>Tabell1[[#This Row],[Antall barn 1-2 år /m bhgpl]]/H60</f>
        <v>0.84545454545454546</v>
      </c>
      <c r="F60" s="2">
        <f>Tabell1[[#This Row],[Antall barn 3-5 år /m bhgpl]]/Tabell1[[#This Row],[Antall barn 3-5 år]]</f>
        <v>0.92356687898089174</v>
      </c>
      <c r="G60" s="19">
        <v>32.333333333333336</v>
      </c>
      <c r="H60" s="19">
        <v>220</v>
      </c>
      <c r="I60" s="19">
        <v>314</v>
      </c>
      <c r="J60">
        <v>11</v>
      </c>
      <c r="K60">
        <v>3</v>
      </c>
      <c r="L60">
        <v>8</v>
      </c>
      <c r="M60">
        <f t="shared" si="0"/>
        <v>478</v>
      </c>
      <c r="N60">
        <f>VLOOKUP(Tabell1[[#This Row],[DELBYDEL]],'data_barn i bhg'!$A$1:$E$100,2,FALSE)</f>
        <v>1</v>
      </c>
      <c r="O60">
        <f>VLOOKUP(Tabell1[[#This Row],[DELBYDEL]],'data_barn i bhg'!$A$1:$E$100,3,FALSE)</f>
        <v>186</v>
      </c>
      <c r="P60">
        <f>VLOOKUP(Tabell1[[#This Row],[DELBYDEL]],'data_barn i bhg'!$A$1:$E$100,4,FALSE)</f>
        <v>290</v>
      </c>
      <c r="Q60">
        <f>VLOOKUP(Tabell1[[#This Row],[DELBYDEL]],'data_barn i bhg'!$I$2:$J$60,2,FALSE)</f>
        <v>1</v>
      </c>
    </row>
    <row r="61" spans="1:17">
      <c r="A61">
        <v>9</v>
      </c>
      <c r="B61" t="s">
        <v>62</v>
      </c>
      <c r="C61" t="s">
        <v>67</v>
      </c>
      <c r="D61" s="2">
        <f>(Tabell1[[#This Row],[Antall barn 1-2 år /m bhgpl]]+Tabell1[[#This Row],[Antall barn 3-5 år /m bhgpl]])/(H61+I61)</f>
        <v>0.99630996309963105</v>
      </c>
      <c r="E61" s="2">
        <f>Tabell1[[#This Row],[Antall barn 1-2 år /m bhgpl]]/H61</f>
        <v>1.1042435424354244</v>
      </c>
      <c r="F61" s="2">
        <f>Tabell1[[#This Row],[Antall barn 3-5 år /m bhgpl]]/Tabell1[[#This Row],[Antall barn 3-5 år]]</f>
        <v>0.937967487782986</v>
      </c>
      <c r="G61" s="19">
        <v>14</v>
      </c>
      <c r="H61" s="19">
        <v>95.087719298245602</v>
      </c>
      <c r="I61" s="19">
        <v>175.91228070175438</v>
      </c>
      <c r="J61">
        <v>8</v>
      </c>
      <c r="K61">
        <v>2</v>
      </c>
      <c r="L61">
        <v>6</v>
      </c>
      <c r="M61">
        <f t="shared" si="0"/>
        <v>271</v>
      </c>
      <c r="N61">
        <f>VLOOKUP(Tabell1[[#This Row],[DELBYDEL]],'data_barn i bhg'!$A$1:$E$100,2,FALSE)</f>
        <v>0</v>
      </c>
      <c r="O61">
        <f>VLOOKUP(Tabell1[[#This Row],[DELBYDEL]],'data_barn i bhg'!$A$1:$E$100,3,FALSE)</f>
        <v>105</v>
      </c>
      <c r="P61">
        <f>VLOOKUP(Tabell1[[#This Row],[DELBYDEL]],'data_barn i bhg'!$A$1:$E$100,4,FALSE)</f>
        <v>165</v>
      </c>
      <c r="Q61">
        <f>VLOOKUP(Tabell1[[#This Row],[DELBYDEL]],'data_barn i bhg'!$I$2:$J$60,2,FALSE)</f>
        <v>1</v>
      </c>
    </row>
    <row r="62" spans="1:17">
      <c r="A62">
        <v>10</v>
      </c>
      <c r="B62" t="s">
        <v>68</v>
      </c>
      <c r="C62" t="s">
        <v>69</v>
      </c>
      <c r="D62" s="2">
        <f>(Tabell1[[#This Row],[Antall barn 1-2 år /m bhgpl]]+Tabell1[[#This Row],[Antall barn 3-5 år /m bhgpl]])/(H62+I62)</f>
        <v>0.87442922374429222</v>
      </c>
      <c r="E62" s="2">
        <f>Tabell1[[#This Row],[Antall barn 1-2 år /m bhgpl]]/H62</f>
        <v>0.77024313275478729</v>
      </c>
      <c r="F62" s="2">
        <f>Tabell1[[#This Row],[Antall barn 3-5 år /m bhgpl]]/Tabell1[[#This Row],[Antall barn 3-5 år]]</f>
        <v>0.94923953719916232</v>
      </c>
      <c r="G62" s="19">
        <v>26</v>
      </c>
      <c r="H62" s="19">
        <v>183.05908096280089</v>
      </c>
      <c r="I62" s="19">
        <v>254.94091903719911</v>
      </c>
      <c r="J62">
        <v>9</v>
      </c>
      <c r="K62">
        <v>7</v>
      </c>
      <c r="L62">
        <v>2</v>
      </c>
      <c r="M62">
        <f t="shared" si="0"/>
        <v>387</v>
      </c>
      <c r="N62">
        <f>VLOOKUP(Tabell1[[#This Row],[DELBYDEL]],'data_barn i bhg'!$A$1:$E$100,2,FALSE)</f>
        <v>3</v>
      </c>
      <c r="O62">
        <f>VLOOKUP(Tabell1[[#This Row],[DELBYDEL]],'data_barn i bhg'!$A$1:$E$100,3,FALSE)</f>
        <v>141</v>
      </c>
      <c r="P62">
        <f>VLOOKUP(Tabell1[[#This Row],[DELBYDEL]],'data_barn i bhg'!$A$1:$E$100,4,FALSE)</f>
        <v>242</v>
      </c>
      <c r="Q62">
        <f>VLOOKUP(Tabell1[[#This Row],[DELBYDEL]],'data_barn i bhg'!$I$2:$J$60,2,FALSE)</f>
        <v>1</v>
      </c>
    </row>
    <row r="63" spans="1:17">
      <c r="A63">
        <v>10</v>
      </c>
      <c r="B63" t="s">
        <v>68</v>
      </c>
      <c r="C63" t="s">
        <v>70</v>
      </c>
      <c r="D63" s="2">
        <f>(Tabell1[[#This Row],[Antall barn 1-2 år /m bhgpl]]+Tabell1[[#This Row],[Antall barn 3-5 år /m bhgpl]])/(H63+I63)</f>
        <v>0.86637931034482762</v>
      </c>
      <c r="E63" s="2">
        <f>Tabell1[[#This Row],[Antall barn 1-2 år /m bhgpl]]/H63</f>
        <v>0.66156840934371519</v>
      </c>
      <c r="F63" s="2">
        <f>Tabell1[[#This Row],[Antall barn 3-5 år /m bhgpl]]/Tabell1[[#This Row],[Antall barn 3-5 år]]</f>
        <v>1.0014673514306676</v>
      </c>
      <c r="G63" s="19">
        <v>16</v>
      </c>
      <c r="H63" s="19">
        <v>92.205128205128204</v>
      </c>
      <c r="I63" s="19">
        <v>139.7948717948718</v>
      </c>
      <c r="J63">
        <v>2</v>
      </c>
      <c r="K63">
        <v>1</v>
      </c>
      <c r="L63">
        <v>1</v>
      </c>
      <c r="M63">
        <f t="shared" si="0"/>
        <v>202</v>
      </c>
      <c r="N63">
        <f>VLOOKUP(Tabell1[[#This Row],[DELBYDEL]],'data_barn i bhg'!$A$1:$E$100,2,FALSE)</f>
        <v>0</v>
      </c>
      <c r="O63">
        <f>VLOOKUP(Tabell1[[#This Row],[DELBYDEL]],'data_barn i bhg'!$A$1:$E$100,3,FALSE)</f>
        <v>61</v>
      </c>
      <c r="P63">
        <f>VLOOKUP(Tabell1[[#This Row],[DELBYDEL]],'data_barn i bhg'!$A$1:$E$100,4,FALSE)</f>
        <v>140</v>
      </c>
      <c r="Q63">
        <f>VLOOKUP(Tabell1[[#This Row],[DELBYDEL]],'data_barn i bhg'!$I$2:$J$60,2,FALSE)</f>
        <v>1</v>
      </c>
    </row>
    <row r="64" spans="1:17">
      <c r="A64">
        <v>10</v>
      </c>
      <c r="B64" t="s">
        <v>68</v>
      </c>
      <c r="C64" t="s">
        <v>71</v>
      </c>
      <c r="D64" s="2">
        <f>(Tabell1[[#This Row],[Antall barn 1-2 år /m bhgpl]]+Tabell1[[#This Row],[Antall barn 3-5 år /m bhgpl]])/(H64+I64)</f>
        <v>0.87887323943661977</v>
      </c>
      <c r="E64" s="2">
        <f>Tabell1[[#This Row],[Antall barn 1-2 år /m bhgpl]]/H64</f>
        <v>0.69546734955185663</v>
      </c>
      <c r="F64" s="2">
        <f>Tabell1[[#This Row],[Antall barn 3-5 år /m bhgpl]]/Tabell1[[#This Row],[Antall barn 3-5 år]]</f>
        <v>1.0286849811741736</v>
      </c>
      <c r="G64" s="19">
        <v>25</v>
      </c>
      <c r="H64" s="19">
        <v>159.60490463215257</v>
      </c>
      <c r="I64" s="19">
        <v>195.39509536784743</v>
      </c>
      <c r="J64">
        <v>3</v>
      </c>
      <c r="K64">
        <v>2</v>
      </c>
      <c r="L64">
        <v>1</v>
      </c>
      <c r="M64">
        <f t="shared" si="0"/>
        <v>315</v>
      </c>
      <c r="N64">
        <f>VLOOKUP(Tabell1[[#This Row],[DELBYDEL]],'data_barn i bhg'!$A$1:$E$100,2,FALSE)</f>
        <v>1</v>
      </c>
      <c r="O64">
        <f>VLOOKUP(Tabell1[[#This Row],[DELBYDEL]],'data_barn i bhg'!$A$1:$E$100,3,FALSE)</f>
        <v>111</v>
      </c>
      <c r="P64">
        <f>VLOOKUP(Tabell1[[#This Row],[DELBYDEL]],'data_barn i bhg'!$A$1:$E$100,4,FALSE)</f>
        <v>201</v>
      </c>
      <c r="Q64">
        <f>VLOOKUP(Tabell1[[#This Row],[DELBYDEL]],'data_barn i bhg'!$I$2:$J$60,2,FALSE)</f>
        <v>2</v>
      </c>
    </row>
    <row r="65" spans="1:17">
      <c r="A65">
        <v>10</v>
      </c>
      <c r="B65" t="s">
        <v>68</v>
      </c>
      <c r="C65" t="s">
        <v>68</v>
      </c>
      <c r="D65" s="2">
        <f>(Tabell1[[#This Row],[Antall barn 1-2 år /m bhgpl]]+Tabell1[[#This Row],[Antall barn 3-5 år /m bhgpl]])/(H65+I65)</f>
        <v>0.81545064377682408</v>
      </c>
      <c r="E65" s="2">
        <f>Tabell1[[#This Row],[Antall barn 1-2 år /m bhgpl]]/H65</f>
        <v>0.72331902718168806</v>
      </c>
      <c r="F65" s="2">
        <f>Tabell1[[#This Row],[Antall barn 3-5 år /m bhgpl]]/Tabell1[[#This Row],[Antall barn 3-5 år]]</f>
        <v>0.8718577559779277</v>
      </c>
      <c r="G65" s="19">
        <v>11.666666666666666</v>
      </c>
      <c r="H65" s="19">
        <v>88.481012658227854</v>
      </c>
      <c r="I65" s="19">
        <v>144.51898734177215</v>
      </c>
      <c r="J65">
        <v>3</v>
      </c>
      <c r="K65">
        <v>1</v>
      </c>
      <c r="L65">
        <v>2</v>
      </c>
      <c r="M65">
        <f t="shared" si="0"/>
        <v>191</v>
      </c>
      <c r="N65">
        <f>VLOOKUP(Tabell1[[#This Row],[DELBYDEL]],'data_barn i bhg'!$A$1:$E$100,2,FALSE)</f>
        <v>1</v>
      </c>
      <c r="O65">
        <f>VLOOKUP(Tabell1[[#This Row],[DELBYDEL]],'data_barn i bhg'!$A$1:$E$100,3,FALSE)</f>
        <v>64</v>
      </c>
      <c r="P65">
        <f>VLOOKUP(Tabell1[[#This Row],[DELBYDEL]],'data_barn i bhg'!$A$1:$E$100,4,FALSE)</f>
        <v>126</v>
      </c>
      <c r="Q65">
        <v>0</v>
      </c>
    </row>
    <row r="66" spans="1:17">
      <c r="A66">
        <v>10</v>
      </c>
      <c r="B66" t="s">
        <v>68</v>
      </c>
      <c r="C66" t="s">
        <v>72</v>
      </c>
      <c r="D66" s="2">
        <f>(Tabell1[[#This Row],[Antall barn 1-2 år /m bhgpl]]+Tabell1[[#This Row],[Antall barn 3-5 år /m bhgpl]])/(H66+I66)</f>
        <v>0.79573170731707321</v>
      </c>
      <c r="E66" s="2">
        <f>Tabell1[[#This Row],[Antall barn 1-2 år /m bhgpl]]/H66</f>
        <v>0.58355916892502258</v>
      </c>
      <c r="F66" s="2">
        <f>Tabell1[[#This Row],[Antall barn 3-5 år /m bhgpl]]/Tabell1[[#This Row],[Antall barn 3-5 år]]</f>
        <v>0.91264310602289689</v>
      </c>
      <c r="G66" s="19">
        <v>16.333333333333332</v>
      </c>
      <c r="H66" s="19">
        <v>116.52631578947368</v>
      </c>
      <c r="I66" s="19">
        <v>211.47368421052633</v>
      </c>
      <c r="J66">
        <v>5</v>
      </c>
      <c r="K66">
        <v>5</v>
      </c>
      <c r="L66">
        <v>0</v>
      </c>
      <c r="M66">
        <f t="shared" si="0"/>
        <v>265</v>
      </c>
      <c r="N66">
        <f>VLOOKUP(Tabell1[[#This Row],[DELBYDEL]],'data_barn i bhg'!$A$1:$E$100,2,FALSE)</f>
        <v>3</v>
      </c>
      <c r="O66">
        <f>VLOOKUP(Tabell1[[#This Row],[DELBYDEL]],'data_barn i bhg'!$A$1:$E$100,3,FALSE)</f>
        <v>68</v>
      </c>
      <c r="P66">
        <f>VLOOKUP(Tabell1[[#This Row],[DELBYDEL]],'data_barn i bhg'!$A$1:$E$100,4,FALSE)</f>
        <v>193</v>
      </c>
      <c r="Q66">
        <f>VLOOKUP(Tabell1[[#This Row],[DELBYDEL]],'data_barn i bhg'!$I$2:$J$60,2,FALSE)</f>
        <v>1</v>
      </c>
    </row>
    <row r="67" spans="1:17">
      <c r="A67">
        <v>11</v>
      </c>
      <c r="B67" t="s">
        <v>73</v>
      </c>
      <c r="C67" t="s">
        <v>74</v>
      </c>
      <c r="D67" s="2">
        <f>(Tabell1[[#This Row],[Antall barn 1-2 år /m bhgpl]]+Tabell1[[#This Row],[Antall barn 3-5 år /m bhgpl]])/(H67+I67)</f>
        <v>0.74946921443736725</v>
      </c>
      <c r="E67" s="2">
        <f>Tabell1[[#This Row],[Antall barn 1-2 år /m bhgpl]]/H67</f>
        <v>0.61258551545175755</v>
      </c>
      <c r="F67" s="2">
        <f>Tabell1[[#This Row],[Antall barn 3-5 år /m bhgpl]]/Tabell1[[#This Row],[Antall barn 3-5 år]]</f>
        <v>0.81561435757135325</v>
      </c>
      <c r="G67" s="19">
        <v>23.333333333333332</v>
      </c>
      <c r="H67" s="19">
        <v>153.44796380090497</v>
      </c>
      <c r="I67" s="19">
        <v>317.55203619909503</v>
      </c>
      <c r="J67">
        <v>8</v>
      </c>
      <c r="K67">
        <v>7</v>
      </c>
      <c r="L67">
        <v>1</v>
      </c>
      <c r="M67">
        <f t="shared" ref="M67:M99" si="1">SUM(N67:Q67)</f>
        <v>353</v>
      </c>
      <c r="N67">
        <f>VLOOKUP(Tabell1[[#This Row],[DELBYDEL]],'data_barn i bhg'!$A$1:$E$100,2,FALSE)</f>
        <v>0</v>
      </c>
      <c r="O67">
        <f>VLOOKUP(Tabell1[[#This Row],[DELBYDEL]],'data_barn i bhg'!$A$1:$E$100,3,FALSE)</f>
        <v>94</v>
      </c>
      <c r="P67">
        <f>VLOOKUP(Tabell1[[#This Row],[DELBYDEL]],'data_barn i bhg'!$A$1:$E$100,4,FALSE)</f>
        <v>259</v>
      </c>
      <c r="Q67">
        <v>0</v>
      </c>
    </row>
    <row r="68" spans="1:17">
      <c r="A68">
        <v>11</v>
      </c>
      <c r="B68" t="s">
        <v>73</v>
      </c>
      <c r="C68" t="s">
        <v>75</v>
      </c>
      <c r="D68" s="2">
        <f>(Tabell1[[#This Row],[Antall barn 1-2 år /m bhgpl]]+Tabell1[[#This Row],[Antall barn 3-5 år /m bhgpl]])/(H68+I68)</f>
        <v>0.68404907975460127</v>
      </c>
      <c r="E68" s="2">
        <f>Tabell1[[#This Row],[Antall barn 1-2 år /m bhgpl]]/H68</f>
        <v>0.44239945466939329</v>
      </c>
      <c r="F68" s="2">
        <f>Tabell1[[#This Row],[Antall barn 3-5 år /m bhgpl]]/Tabell1[[#This Row],[Antall barn 3-5 år]]</f>
        <v>0.85134497404436049</v>
      </c>
      <c r="G68" s="19">
        <v>18.666666666666668</v>
      </c>
      <c r="H68" s="19">
        <v>133.36363636363637</v>
      </c>
      <c r="I68" s="19">
        <v>192.63636363636365</v>
      </c>
      <c r="J68">
        <v>5</v>
      </c>
      <c r="K68">
        <v>5</v>
      </c>
      <c r="L68">
        <v>0</v>
      </c>
      <c r="M68">
        <f t="shared" si="1"/>
        <v>225</v>
      </c>
      <c r="N68">
        <f>VLOOKUP(Tabell1[[#This Row],[DELBYDEL]],'data_barn i bhg'!$A$1:$E$100,2,FALSE)</f>
        <v>1</v>
      </c>
      <c r="O68">
        <f>VLOOKUP(Tabell1[[#This Row],[DELBYDEL]],'data_barn i bhg'!$A$1:$E$100,3,FALSE)</f>
        <v>59</v>
      </c>
      <c r="P68">
        <f>VLOOKUP(Tabell1[[#This Row],[DELBYDEL]],'data_barn i bhg'!$A$1:$E$100,4,FALSE)</f>
        <v>164</v>
      </c>
      <c r="Q68">
        <f>VLOOKUP(Tabell1[[#This Row],[DELBYDEL]],'data_barn i bhg'!$I$2:$J$60,2,FALSE)</f>
        <v>1</v>
      </c>
    </row>
    <row r="69" spans="1:17">
      <c r="A69">
        <v>11</v>
      </c>
      <c r="B69" t="s">
        <v>73</v>
      </c>
      <c r="C69" t="s">
        <v>76</v>
      </c>
      <c r="D69" s="2">
        <f>(Tabell1[[#This Row],[Antall barn 1-2 år /m bhgpl]]+Tabell1[[#This Row],[Antall barn 3-5 år /m bhgpl]])/(H69+I69)</f>
        <v>0.73046875</v>
      </c>
      <c r="E69" s="2">
        <f>Tabell1[[#This Row],[Antall barn 1-2 år /m bhgpl]]/H69</f>
        <v>0.69329896907216493</v>
      </c>
      <c r="F69" s="2">
        <f>Tabell1[[#This Row],[Antall barn 3-5 år /m bhgpl]]/Tabell1[[#This Row],[Antall barn 3-5 år]]</f>
        <v>0.75143077761627908</v>
      </c>
      <c r="G69" s="19">
        <v>19</v>
      </c>
      <c r="H69" s="19">
        <v>92.312267657992564</v>
      </c>
      <c r="I69" s="19">
        <v>163.68773234200742</v>
      </c>
      <c r="J69">
        <v>3</v>
      </c>
      <c r="K69">
        <v>3</v>
      </c>
      <c r="L69">
        <v>0</v>
      </c>
      <c r="M69">
        <f t="shared" si="1"/>
        <v>189</v>
      </c>
      <c r="N69">
        <f>VLOOKUP(Tabell1[[#This Row],[DELBYDEL]],'data_barn i bhg'!$A$1:$E$100,2,FALSE)</f>
        <v>0</v>
      </c>
      <c r="O69">
        <f>VLOOKUP(Tabell1[[#This Row],[DELBYDEL]],'data_barn i bhg'!$A$1:$E$100,3,FALSE)</f>
        <v>64</v>
      </c>
      <c r="P69">
        <f>VLOOKUP(Tabell1[[#This Row],[DELBYDEL]],'data_barn i bhg'!$A$1:$E$100,4,FALSE)</f>
        <v>123</v>
      </c>
      <c r="Q69">
        <f>VLOOKUP(Tabell1[[#This Row],[DELBYDEL]],'data_barn i bhg'!$I$2:$J$60,2,FALSE)</f>
        <v>2</v>
      </c>
    </row>
    <row r="70" spans="1:17">
      <c r="A70">
        <v>11</v>
      </c>
      <c r="B70" t="s">
        <v>73</v>
      </c>
      <c r="C70" t="s">
        <v>77</v>
      </c>
      <c r="D70" s="2">
        <f>(Tabell1[[#This Row],[Antall barn 1-2 år /m bhgpl]]+Tabell1[[#This Row],[Antall barn 3-5 år /m bhgpl]])/(H70+I70)</f>
        <v>0.72268907563025209</v>
      </c>
      <c r="E70" s="2">
        <f>Tabell1[[#This Row],[Antall barn 1-2 år /m bhgpl]]/H70</f>
        <v>0.442436974789916</v>
      </c>
      <c r="F70" s="2">
        <f>Tabell1[[#This Row],[Antall barn 3-5 år /m bhgpl]]/Tabell1[[#This Row],[Antall barn 3-5 år]]</f>
        <v>0.88754325259515576</v>
      </c>
      <c r="G70" s="19">
        <v>18</v>
      </c>
      <c r="H70" s="19">
        <v>88.148148148148138</v>
      </c>
      <c r="I70" s="19">
        <v>149.85185185185185</v>
      </c>
      <c r="J70">
        <v>8</v>
      </c>
      <c r="K70">
        <v>7</v>
      </c>
      <c r="L70">
        <v>1</v>
      </c>
      <c r="M70">
        <f t="shared" si="1"/>
        <v>172</v>
      </c>
      <c r="N70">
        <f>VLOOKUP(Tabell1[[#This Row],[DELBYDEL]],'data_barn i bhg'!$A$1:$E$100,2,FALSE)</f>
        <v>0</v>
      </c>
      <c r="O70">
        <f>VLOOKUP(Tabell1[[#This Row],[DELBYDEL]],'data_barn i bhg'!$A$1:$E$100,3,FALSE)</f>
        <v>39</v>
      </c>
      <c r="P70">
        <f>VLOOKUP(Tabell1[[#This Row],[DELBYDEL]],'data_barn i bhg'!$A$1:$E$100,4,FALSE)</f>
        <v>133</v>
      </c>
      <c r="Q70">
        <v>0</v>
      </c>
    </row>
    <row r="71" spans="1:17">
      <c r="A71">
        <v>11</v>
      </c>
      <c r="B71" t="s">
        <v>73</v>
      </c>
      <c r="C71" t="s">
        <v>73</v>
      </c>
      <c r="D71" s="2">
        <f>(Tabell1[[#This Row],[Antall barn 1-2 år /m bhgpl]]+Tabell1[[#This Row],[Antall barn 3-5 år /m bhgpl]])/(H71+I71)</f>
        <v>0.80276816608996537</v>
      </c>
      <c r="E71" s="2">
        <f>Tabell1[[#This Row],[Antall barn 1-2 år /m bhgpl]]/H71</f>
        <v>0.69465299993471308</v>
      </c>
      <c r="F71" s="2">
        <f>Tabell1[[#This Row],[Antall barn 3-5 år /m bhgpl]]/Tabell1[[#This Row],[Antall barn 3-5 år]]</f>
        <v>0.86863142823052131</v>
      </c>
      <c r="G71" s="19">
        <v>15.333333333333334</v>
      </c>
      <c r="H71" s="19">
        <v>109.40714285714286</v>
      </c>
      <c r="I71" s="19">
        <v>179.59285714285716</v>
      </c>
      <c r="J71">
        <v>2</v>
      </c>
      <c r="K71">
        <v>2</v>
      </c>
      <c r="L71">
        <v>0</v>
      </c>
      <c r="M71">
        <f t="shared" si="1"/>
        <v>236</v>
      </c>
      <c r="N71">
        <f>VLOOKUP(Tabell1[[#This Row],[DELBYDEL]],'data_barn i bhg'!$A$1:$E$100,2,FALSE)</f>
        <v>4</v>
      </c>
      <c r="O71">
        <f>VLOOKUP(Tabell1[[#This Row],[DELBYDEL]],'data_barn i bhg'!$A$1:$E$100,3,FALSE)</f>
        <v>76</v>
      </c>
      <c r="P71">
        <f>VLOOKUP(Tabell1[[#This Row],[DELBYDEL]],'data_barn i bhg'!$A$1:$E$100,4,FALSE)</f>
        <v>156</v>
      </c>
      <c r="Q71">
        <v>0</v>
      </c>
    </row>
    <row r="72" spans="1:17">
      <c r="A72">
        <v>11</v>
      </c>
      <c r="B72" t="s">
        <v>73</v>
      </c>
      <c r="C72" t="s">
        <v>78</v>
      </c>
      <c r="D72" s="2">
        <f>(Tabell1[[#This Row],[Antall barn 1-2 år /m bhgpl]]+Tabell1[[#This Row],[Antall barn 3-5 år /m bhgpl]])/(H72+I72)</f>
        <v>0.89814814814814814</v>
      </c>
      <c r="E72" s="2">
        <f>Tabell1[[#This Row],[Antall barn 1-2 år /m bhgpl]]/H72</f>
        <v>0.80565811064228787</v>
      </c>
      <c r="F72" s="2">
        <f>Tabell1[[#This Row],[Antall barn 3-5 år /m bhgpl]]/Tabell1[[#This Row],[Antall barn 3-5 år]]</f>
        <v>0.95128787878787868</v>
      </c>
      <c r="G72" s="19">
        <v>23</v>
      </c>
      <c r="H72" s="19">
        <v>157.635103926097</v>
      </c>
      <c r="I72" s="19">
        <v>274.36489607390303</v>
      </c>
      <c r="J72">
        <v>5</v>
      </c>
      <c r="K72">
        <v>3</v>
      </c>
      <c r="L72">
        <v>2</v>
      </c>
      <c r="M72">
        <f t="shared" si="1"/>
        <v>390</v>
      </c>
      <c r="N72">
        <f>VLOOKUP(Tabell1[[#This Row],[DELBYDEL]],'data_barn i bhg'!$A$1:$E$100,2,FALSE)</f>
        <v>1</v>
      </c>
      <c r="O72">
        <f>VLOOKUP(Tabell1[[#This Row],[DELBYDEL]],'data_barn i bhg'!$A$1:$E$100,3,FALSE)</f>
        <v>127</v>
      </c>
      <c r="P72">
        <f>VLOOKUP(Tabell1[[#This Row],[DELBYDEL]],'data_barn i bhg'!$A$1:$E$100,4,FALSE)</f>
        <v>261</v>
      </c>
      <c r="Q72">
        <f>VLOOKUP(Tabell1[[#This Row],[DELBYDEL]],'data_barn i bhg'!$I$2:$J$60,2,FALSE)</f>
        <v>1</v>
      </c>
    </row>
    <row r="73" spans="1:17">
      <c r="A73">
        <v>12</v>
      </c>
      <c r="B73" t="s">
        <v>79</v>
      </c>
      <c r="C73" t="s">
        <v>80</v>
      </c>
      <c r="D73" s="2">
        <f>(Tabell1[[#This Row],[Antall barn 1-2 år /m bhgpl]]+Tabell1[[#This Row],[Antall barn 3-5 år /m bhgpl]])/(H73+I73)</f>
        <v>0.80680061823802163</v>
      </c>
      <c r="E73" s="2">
        <f>Tabell1[[#This Row],[Antall barn 1-2 år /m bhgpl]]/H73</f>
        <v>0.62307640615550031</v>
      </c>
      <c r="F73" s="2">
        <f>Tabell1[[#This Row],[Antall barn 3-5 år /m bhgpl]]/Tabell1[[#This Row],[Antall barn 3-5 år]]</f>
        <v>0.91800211502481077</v>
      </c>
      <c r="G73" s="19">
        <v>48.666666666666664</v>
      </c>
      <c r="H73" s="19">
        <v>243.95081967213113</v>
      </c>
      <c r="I73" s="19">
        <v>403.0491803278689</v>
      </c>
      <c r="J73">
        <v>9</v>
      </c>
      <c r="K73">
        <v>6</v>
      </c>
      <c r="L73">
        <v>3</v>
      </c>
      <c r="M73">
        <f t="shared" si="1"/>
        <v>528</v>
      </c>
      <c r="N73">
        <f>VLOOKUP(Tabell1[[#This Row],[DELBYDEL]],'data_barn i bhg'!$A$1:$E$100,2,FALSE)</f>
        <v>4</v>
      </c>
      <c r="O73">
        <f>VLOOKUP(Tabell1[[#This Row],[DELBYDEL]],'data_barn i bhg'!$A$1:$E$100,3,FALSE)</f>
        <v>152</v>
      </c>
      <c r="P73">
        <f>VLOOKUP(Tabell1[[#This Row],[DELBYDEL]],'data_barn i bhg'!$A$1:$E$100,4,FALSE)</f>
        <v>370</v>
      </c>
      <c r="Q73">
        <f>VLOOKUP(Tabell1[[#This Row],[DELBYDEL]],'data_barn i bhg'!$I$2:$J$60,2,FALSE)</f>
        <v>2</v>
      </c>
    </row>
    <row r="74" spans="1:17">
      <c r="A74">
        <v>12</v>
      </c>
      <c r="B74" t="s">
        <v>79</v>
      </c>
      <c r="C74" t="s">
        <v>81</v>
      </c>
      <c r="D74" s="2">
        <f>(Tabell1[[#This Row],[Antall barn 1-2 år /m bhgpl]]+Tabell1[[#This Row],[Antall barn 3-5 år /m bhgpl]])/(H74+I74)</f>
        <v>0.87025948103792417</v>
      </c>
      <c r="E74" s="2">
        <f>Tabell1[[#This Row],[Antall barn 1-2 år /m bhgpl]]/H74</f>
        <v>0.68631517452899071</v>
      </c>
      <c r="F74" s="2">
        <f>Tabell1[[#This Row],[Antall barn 3-5 år /m bhgpl]]/Tabell1[[#This Row],[Antall barn 3-5 år]]</f>
        <v>0.98487523433376412</v>
      </c>
      <c r="G74" s="19">
        <v>26.333333333333332</v>
      </c>
      <c r="H74" s="19">
        <v>192.33146067415731</v>
      </c>
      <c r="I74" s="19">
        <v>308.66853932584269</v>
      </c>
      <c r="J74">
        <v>6</v>
      </c>
      <c r="K74">
        <v>3</v>
      </c>
      <c r="L74">
        <v>3</v>
      </c>
      <c r="M74">
        <f t="shared" si="1"/>
        <v>441</v>
      </c>
      <c r="N74">
        <f>VLOOKUP(Tabell1[[#This Row],[DELBYDEL]],'data_barn i bhg'!$A$1:$E$100,2,FALSE)</f>
        <v>5</v>
      </c>
      <c r="O74">
        <f>VLOOKUP(Tabell1[[#This Row],[DELBYDEL]],'data_barn i bhg'!$A$1:$E$100,3,FALSE)</f>
        <v>132</v>
      </c>
      <c r="P74">
        <f>VLOOKUP(Tabell1[[#This Row],[DELBYDEL]],'data_barn i bhg'!$A$1:$E$100,4,FALSE)</f>
        <v>304</v>
      </c>
      <c r="Q74">
        <v>0</v>
      </c>
    </row>
    <row r="75" spans="1:17">
      <c r="A75">
        <v>12</v>
      </c>
      <c r="B75" t="s">
        <v>79</v>
      </c>
      <c r="C75" t="s">
        <v>82</v>
      </c>
      <c r="D75" s="2">
        <f>(Tabell1[[#This Row],[Antall barn 1-2 år /m bhgpl]]+Tabell1[[#This Row],[Antall barn 3-5 år /m bhgpl]])/(H75+I75)</f>
        <v>0.79487179487179482</v>
      </c>
      <c r="E75" s="2">
        <f>Tabell1[[#This Row],[Antall barn 1-2 år /m bhgpl]]/H75</f>
        <v>0.63545072185746576</v>
      </c>
      <c r="F75" s="2">
        <f>Tabell1[[#This Row],[Antall barn 3-5 år /m bhgpl]]/Tabell1[[#This Row],[Antall barn 3-5 år]]</f>
        <v>0.89462383770076082</v>
      </c>
      <c r="G75" s="19">
        <v>27.666666666666668</v>
      </c>
      <c r="H75" s="19">
        <v>195.13708260105449</v>
      </c>
      <c r="I75" s="19">
        <v>311.86291739894551</v>
      </c>
      <c r="J75">
        <v>12</v>
      </c>
      <c r="K75">
        <v>7</v>
      </c>
      <c r="L75">
        <v>5</v>
      </c>
      <c r="M75">
        <f t="shared" si="1"/>
        <v>404</v>
      </c>
      <c r="N75">
        <f>VLOOKUP(Tabell1[[#This Row],[DELBYDEL]],'data_barn i bhg'!$A$1:$E$100,2,FALSE)</f>
        <v>0</v>
      </c>
      <c r="O75">
        <f>VLOOKUP(Tabell1[[#This Row],[DELBYDEL]],'data_barn i bhg'!$A$1:$E$100,3,FALSE)</f>
        <v>124</v>
      </c>
      <c r="P75">
        <f>VLOOKUP(Tabell1[[#This Row],[DELBYDEL]],'data_barn i bhg'!$A$1:$E$100,4,FALSE)</f>
        <v>279</v>
      </c>
      <c r="Q75">
        <f>VLOOKUP(Tabell1[[#This Row],[DELBYDEL]],'data_barn i bhg'!$I$2:$J$60,2,FALSE)</f>
        <v>1</v>
      </c>
    </row>
    <row r="76" spans="1:17">
      <c r="A76">
        <v>12</v>
      </c>
      <c r="B76" t="s">
        <v>79</v>
      </c>
      <c r="C76" t="s">
        <v>83</v>
      </c>
      <c r="D76" s="2">
        <f>(Tabell1[[#This Row],[Antall barn 1-2 år /m bhgpl]]+Tabell1[[#This Row],[Antall barn 3-5 år /m bhgpl]])/(H76+I76)</f>
        <v>0.77575757575757565</v>
      </c>
      <c r="E76" s="2">
        <f>Tabell1[[#This Row],[Antall barn 1-2 år /m bhgpl]]/H76</f>
        <v>0.61300743281875347</v>
      </c>
      <c r="F76" s="2">
        <f>Tabell1[[#This Row],[Antall barn 3-5 år /m bhgpl]]/Tabell1[[#This Row],[Antall barn 3-5 år]]</f>
        <v>0.88669979538146726</v>
      </c>
      <c r="G76" s="19">
        <v>35</v>
      </c>
      <c r="H76" s="19">
        <v>200.65009560229447</v>
      </c>
      <c r="I76" s="19">
        <v>294.34990439770559</v>
      </c>
      <c r="J76">
        <v>9</v>
      </c>
      <c r="K76">
        <v>7</v>
      </c>
      <c r="L76">
        <v>2</v>
      </c>
      <c r="M76">
        <f t="shared" si="1"/>
        <v>388</v>
      </c>
      <c r="N76">
        <f>VLOOKUP(Tabell1[[#This Row],[DELBYDEL]],'data_barn i bhg'!$A$1:$E$100,2,FALSE)</f>
        <v>1</v>
      </c>
      <c r="O76">
        <f>VLOOKUP(Tabell1[[#This Row],[DELBYDEL]],'data_barn i bhg'!$A$1:$E$100,3,FALSE)</f>
        <v>123</v>
      </c>
      <c r="P76">
        <f>VLOOKUP(Tabell1[[#This Row],[DELBYDEL]],'data_barn i bhg'!$A$1:$E$100,4,FALSE)</f>
        <v>261</v>
      </c>
      <c r="Q76">
        <f>VLOOKUP(Tabell1[[#This Row],[DELBYDEL]],'data_barn i bhg'!$I$2:$J$60,2,FALSE)</f>
        <v>3</v>
      </c>
    </row>
    <row r="77" spans="1:17">
      <c r="A77">
        <v>12</v>
      </c>
      <c r="B77" t="s">
        <v>79</v>
      </c>
      <c r="C77" t="s">
        <v>84</v>
      </c>
      <c r="D77" s="2">
        <f>(Tabell1[[#This Row],[Antall barn 1-2 år /m bhgpl]]+Tabell1[[#This Row],[Antall barn 3-5 år /m bhgpl]])/(H77+I77)</f>
        <v>0.9151785714285714</v>
      </c>
      <c r="E77" s="2">
        <f>Tabell1[[#This Row],[Antall barn 1-2 år /m bhgpl]]/H77</f>
        <v>0.97421218487394956</v>
      </c>
      <c r="F77" s="2">
        <f>Tabell1[[#This Row],[Antall barn 3-5 år /m bhgpl]]/Tabell1[[#This Row],[Antall barn 3-5 år]]</f>
        <v>0.88033234126984117</v>
      </c>
      <c r="G77" s="19">
        <v>14.333333333333334</v>
      </c>
      <c r="H77" s="19">
        <v>83.144104803493448</v>
      </c>
      <c r="I77" s="19">
        <v>140.85589519650657</v>
      </c>
      <c r="J77">
        <v>2</v>
      </c>
      <c r="K77">
        <v>0</v>
      </c>
      <c r="L77">
        <v>2</v>
      </c>
      <c r="M77">
        <f t="shared" si="1"/>
        <v>206</v>
      </c>
      <c r="N77">
        <f>VLOOKUP(Tabell1[[#This Row],[DELBYDEL]],'data_barn i bhg'!$A$1:$E$100,2,FALSE)</f>
        <v>0</v>
      </c>
      <c r="O77">
        <f>VLOOKUP(Tabell1[[#This Row],[DELBYDEL]],'data_barn i bhg'!$A$1:$E$100,3,FALSE)</f>
        <v>81</v>
      </c>
      <c r="P77">
        <f>VLOOKUP(Tabell1[[#This Row],[DELBYDEL]],'data_barn i bhg'!$A$1:$E$100,4,FALSE)</f>
        <v>124</v>
      </c>
      <c r="Q77">
        <f>VLOOKUP(Tabell1[[#This Row],[DELBYDEL]],'data_barn i bhg'!$I$2:$J$60,2,FALSE)</f>
        <v>1</v>
      </c>
    </row>
    <row r="78" spans="1:17">
      <c r="A78">
        <v>12</v>
      </c>
      <c r="B78" t="s">
        <v>79</v>
      </c>
      <c r="C78" t="s">
        <v>85</v>
      </c>
      <c r="D78" s="2">
        <f>(Tabell1[[#This Row],[Antall barn 1-2 år /m bhgpl]]+Tabell1[[#This Row],[Antall barn 3-5 år /m bhgpl]])/(H78+I78)</f>
        <v>0.85396825396825393</v>
      </c>
      <c r="E78" s="2">
        <f>Tabell1[[#This Row],[Antall barn 1-2 år /m bhgpl]]/H78</f>
        <v>0.69343065693430661</v>
      </c>
      <c r="F78" s="2">
        <f>Tabell1[[#This Row],[Antall barn 3-5 år /m bhgpl]]/Tabell1[[#This Row],[Antall barn 3-5 år]]</f>
        <v>0.97752808988764039</v>
      </c>
      <c r="G78" s="19">
        <v>26</v>
      </c>
      <c r="H78" s="19">
        <v>137</v>
      </c>
      <c r="I78" s="19">
        <v>178</v>
      </c>
      <c r="J78">
        <v>7</v>
      </c>
      <c r="K78">
        <v>4</v>
      </c>
      <c r="L78">
        <v>3</v>
      </c>
      <c r="M78">
        <f t="shared" si="1"/>
        <v>269</v>
      </c>
      <c r="N78">
        <f>VLOOKUP(Tabell1[[#This Row],[DELBYDEL]],'data_barn i bhg'!$A$1:$E$100,2,FALSE)</f>
        <v>0</v>
      </c>
      <c r="O78">
        <f>VLOOKUP(Tabell1[[#This Row],[DELBYDEL]],'data_barn i bhg'!$A$1:$E$100,3,FALSE)</f>
        <v>95</v>
      </c>
      <c r="P78">
        <f>VLOOKUP(Tabell1[[#This Row],[DELBYDEL]],'data_barn i bhg'!$A$1:$E$100,4,FALSE)</f>
        <v>174</v>
      </c>
      <c r="Q78">
        <v>0</v>
      </c>
    </row>
    <row r="79" spans="1:17">
      <c r="A79">
        <v>12</v>
      </c>
      <c r="B79" t="s">
        <v>79</v>
      </c>
      <c r="C79" t="s">
        <v>86</v>
      </c>
      <c r="D79" s="2">
        <f>(Tabell1[[#This Row],[Antall barn 1-2 år /m bhgpl]]+Tabell1[[#This Row],[Antall barn 3-5 år /m bhgpl]])/(H79+I79)</f>
        <v>0.86604361370716509</v>
      </c>
      <c r="E79" s="2">
        <f>Tabell1[[#This Row],[Antall barn 1-2 år /m bhgpl]]/H79</f>
        <v>0.71666666666666667</v>
      </c>
      <c r="F79" s="2">
        <f>Tabell1[[#This Row],[Antall barn 3-5 år /m bhgpl]]/Tabell1[[#This Row],[Antall barn 3-5 år]]</f>
        <v>0.99593661113368559</v>
      </c>
      <c r="G79" s="19">
        <v>25</v>
      </c>
      <c r="H79" s="19">
        <v>149.30232558139534</v>
      </c>
      <c r="I79" s="19">
        <v>171.69767441860463</v>
      </c>
      <c r="J79">
        <v>6</v>
      </c>
      <c r="K79">
        <v>3</v>
      </c>
      <c r="L79">
        <v>3</v>
      </c>
      <c r="M79">
        <f t="shared" si="1"/>
        <v>281</v>
      </c>
      <c r="N79">
        <f>VLOOKUP(Tabell1[[#This Row],[DELBYDEL]],'data_barn i bhg'!$A$1:$E$100,2,FALSE)</f>
        <v>3</v>
      </c>
      <c r="O79">
        <f>VLOOKUP(Tabell1[[#This Row],[DELBYDEL]],'data_barn i bhg'!$A$1:$E$100,3,FALSE)</f>
        <v>107</v>
      </c>
      <c r="P79">
        <f>VLOOKUP(Tabell1[[#This Row],[DELBYDEL]],'data_barn i bhg'!$A$1:$E$100,4,FALSE)</f>
        <v>171</v>
      </c>
      <c r="Q79">
        <v>0</v>
      </c>
    </row>
    <row r="80" spans="1:17">
      <c r="A80">
        <v>13</v>
      </c>
      <c r="B80" t="s">
        <v>87</v>
      </c>
      <c r="C80" t="s">
        <v>88</v>
      </c>
      <c r="D80" s="2">
        <f>(Tabell1[[#This Row],[Antall barn 1-2 år /m bhgpl]]+Tabell1[[#This Row],[Antall barn 3-5 år /m bhgpl]])/(H80+I80)</f>
        <v>0.91916167664670656</v>
      </c>
      <c r="E80" s="2">
        <f>Tabell1[[#This Row],[Antall barn 1-2 år /m bhgpl]]/H80</f>
        <v>0.81800760181764132</v>
      </c>
      <c r="F80" s="2">
        <f>Tabell1[[#This Row],[Antall barn 3-5 år /m bhgpl]]/Tabell1[[#This Row],[Antall barn 3-5 år]]</f>
        <v>0.98890605097872697</v>
      </c>
      <c r="G80" s="19">
        <v>47.333333333333336</v>
      </c>
      <c r="H80" s="19">
        <v>272.61360347322722</v>
      </c>
      <c r="I80" s="19">
        <v>395.38639652677284</v>
      </c>
      <c r="J80">
        <v>8</v>
      </c>
      <c r="K80">
        <v>6</v>
      </c>
      <c r="L80">
        <v>2</v>
      </c>
      <c r="M80">
        <f t="shared" si="1"/>
        <v>619</v>
      </c>
      <c r="N80">
        <f>VLOOKUP(Tabell1[[#This Row],[DELBYDEL]],'data_barn i bhg'!$A$1:$E$100,2,FALSE)</f>
        <v>1</v>
      </c>
      <c r="O80">
        <f>VLOOKUP(Tabell1[[#This Row],[DELBYDEL]],'data_barn i bhg'!$A$1:$E$100,3,FALSE)</f>
        <v>223</v>
      </c>
      <c r="P80">
        <f>VLOOKUP(Tabell1[[#This Row],[DELBYDEL]],'data_barn i bhg'!$A$1:$E$100,4,FALSE)</f>
        <v>391</v>
      </c>
      <c r="Q80">
        <f>VLOOKUP(Tabell1[[#This Row],[DELBYDEL]],'data_barn i bhg'!$I$2:$J$60,2,FALSE)</f>
        <v>4</v>
      </c>
    </row>
    <row r="81" spans="1:17">
      <c r="A81">
        <v>13</v>
      </c>
      <c r="B81" t="s">
        <v>87</v>
      </c>
      <c r="C81" t="s">
        <v>89</v>
      </c>
      <c r="D81" s="2">
        <f>(Tabell1[[#This Row],[Antall barn 1-2 år /m bhgpl]]+Tabell1[[#This Row],[Antall barn 3-5 år /m bhgpl]])/(H81+I81)</f>
        <v>0.93406593406593408</v>
      </c>
      <c r="E81" s="2">
        <f>Tabell1[[#This Row],[Antall barn 1-2 år /m bhgpl]]/H81</f>
        <v>0.85135637309550349</v>
      </c>
      <c r="F81" s="2">
        <f>Tabell1[[#This Row],[Antall barn 3-5 år /m bhgpl]]/Tabell1[[#This Row],[Antall barn 3-5 år]]</f>
        <v>0.98354824366385063</v>
      </c>
      <c r="G81" s="19">
        <v>30.333333333333332</v>
      </c>
      <c r="H81" s="19">
        <v>204.37974683544306</v>
      </c>
      <c r="I81" s="19">
        <v>341.62025316455697</v>
      </c>
      <c r="J81">
        <v>15</v>
      </c>
      <c r="K81">
        <v>3</v>
      </c>
      <c r="L81">
        <v>12</v>
      </c>
      <c r="M81">
        <f t="shared" si="1"/>
        <v>512</v>
      </c>
      <c r="N81">
        <f>VLOOKUP(Tabell1[[#This Row],[DELBYDEL]],'data_barn i bhg'!$A$1:$E$100,2,FALSE)</f>
        <v>2</v>
      </c>
      <c r="O81">
        <f>VLOOKUP(Tabell1[[#This Row],[DELBYDEL]],'data_barn i bhg'!$A$1:$E$100,3,FALSE)</f>
        <v>174</v>
      </c>
      <c r="P81">
        <f>VLOOKUP(Tabell1[[#This Row],[DELBYDEL]],'data_barn i bhg'!$A$1:$E$100,4,FALSE)</f>
        <v>336</v>
      </c>
      <c r="Q81">
        <v>0</v>
      </c>
    </row>
    <row r="82" spans="1:17">
      <c r="A82">
        <v>13</v>
      </c>
      <c r="B82" t="s">
        <v>87</v>
      </c>
      <c r="C82" t="s">
        <v>90</v>
      </c>
      <c r="D82" s="2">
        <f>(Tabell1[[#This Row],[Antall barn 1-2 år /m bhgpl]]+Tabell1[[#This Row],[Antall barn 3-5 år /m bhgpl]])/(H82+I82)</f>
        <v>0.95079787234042556</v>
      </c>
      <c r="E82" s="2">
        <f>Tabell1[[#This Row],[Antall barn 1-2 år /m bhgpl]]/H82</f>
        <v>0.93086928009326741</v>
      </c>
      <c r="F82" s="2">
        <f>Tabell1[[#This Row],[Antall barn 3-5 år /m bhgpl]]/Tabell1[[#This Row],[Antall barn 3-5 år]]</f>
        <v>0.963615381010404</v>
      </c>
      <c r="G82" s="19">
        <v>45.333333333333336</v>
      </c>
      <c r="H82" s="19">
        <v>294.34852546916886</v>
      </c>
      <c r="I82" s="19">
        <v>457.65147453083108</v>
      </c>
      <c r="J82">
        <v>8</v>
      </c>
      <c r="K82">
        <v>4</v>
      </c>
      <c r="L82">
        <v>4</v>
      </c>
      <c r="M82">
        <f t="shared" si="1"/>
        <v>718</v>
      </c>
      <c r="N82">
        <f>VLOOKUP(Tabell1[[#This Row],[DELBYDEL]],'data_barn i bhg'!$A$1:$E$100,2,FALSE)</f>
        <v>1</v>
      </c>
      <c r="O82">
        <f>VLOOKUP(Tabell1[[#This Row],[DELBYDEL]],'data_barn i bhg'!$A$1:$E$100,3,FALSE)</f>
        <v>274</v>
      </c>
      <c r="P82">
        <f>VLOOKUP(Tabell1[[#This Row],[DELBYDEL]],'data_barn i bhg'!$A$1:$E$100,4,FALSE)</f>
        <v>441</v>
      </c>
      <c r="Q82">
        <f>VLOOKUP(Tabell1[[#This Row],[DELBYDEL]],'data_barn i bhg'!$I$2:$J$60,2,FALSE)</f>
        <v>2</v>
      </c>
    </row>
    <row r="83" spans="1:17">
      <c r="A83">
        <v>13</v>
      </c>
      <c r="B83" t="s">
        <v>87</v>
      </c>
      <c r="C83" t="s">
        <v>91</v>
      </c>
      <c r="D83" s="2">
        <f>(Tabell1[[#This Row],[Antall barn 1-2 år /m bhgpl]]+Tabell1[[#This Row],[Antall barn 3-5 år /m bhgpl]])/(H83+I83)</f>
        <v>0.93800000000000006</v>
      </c>
      <c r="E83" s="2">
        <f>Tabell1[[#This Row],[Antall barn 1-2 år /m bhgpl]]/H83</f>
        <v>0.89267346938775516</v>
      </c>
      <c r="F83" s="2">
        <f>Tabell1[[#This Row],[Antall barn 3-5 år /m bhgpl]]/Tabell1[[#This Row],[Antall barn 3-5 år]]</f>
        <v>0.96483987915407865</v>
      </c>
      <c r="G83" s="19">
        <v>33.666666666666664</v>
      </c>
      <c r="H83" s="19">
        <v>185.9582542694497</v>
      </c>
      <c r="I83" s="19">
        <v>314.04174573055025</v>
      </c>
      <c r="J83">
        <v>12</v>
      </c>
      <c r="K83">
        <v>7</v>
      </c>
      <c r="L83">
        <v>5</v>
      </c>
      <c r="M83">
        <f t="shared" si="1"/>
        <v>472</v>
      </c>
      <c r="N83">
        <f>VLOOKUP(Tabell1[[#This Row],[DELBYDEL]],'data_barn i bhg'!$A$1:$E$100,2,FALSE)</f>
        <v>2</v>
      </c>
      <c r="O83">
        <f>VLOOKUP(Tabell1[[#This Row],[DELBYDEL]],'data_barn i bhg'!$A$1:$E$100,3,FALSE)</f>
        <v>166</v>
      </c>
      <c r="P83">
        <f>VLOOKUP(Tabell1[[#This Row],[DELBYDEL]],'data_barn i bhg'!$A$1:$E$100,4,FALSE)</f>
        <v>303</v>
      </c>
      <c r="Q83">
        <f>VLOOKUP(Tabell1[[#This Row],[DELBYDEL]],'data_barn i bhg'!$I$2:$J$60,2,FALSE)</f>
        <v>1</v>
      </c>
    </row>
    <row r="84" spans="1:17">
      <c r="A84">
        <v>13</v>
      </c>
      <c r="B84" t="s">
        <v>87</v>
      </c>
      <c r="C84" t="s">
        <v>92</v>
      </c>
      <c r="D84" s="2">
        <f>(Tabell1[[#This Row],[Antall barn 1-2 år /m bhgpl]]+Tabell1[[#This Row],[Antall barn 3-5 år /m bhgpl]])/(H84+I84)</f>
        <v>0.89624724061810157</v>
      </c>
      <c r="E84" s="2">
        <f>Tabell1[[#This Row],[Antall barn 1-2 år /m bhgpl]]/H84</f>
        <v>0.83257940385288132</v>
      </c>
      <c r="F84" s="2">
        <f>Tabell1[[#This Row],[Antall barn 3-5 år /m bhgpl]]/Tabell1[[#This Row],[Antall barn 3-5 år]]</f>
        <v>0.93383180232144136</v>
      </c>
      <c r="G84" s="19">
        <v>29</v>
      </c>
      <c r="H84" s="19">
        <v>168.15212981744421</v>
      </c>
      <c r="I84" s="19">
        <v>284.84787018255577</v>
      </c>
      <c r="J84">
        <v>9</v>
      </c>
      <c r="K84">
        <v>4</v>
      </c>
      <c r="L84">
        <v>5</v>
      </c>
      <c r="M84">
        <f t="shared" si="1"/>
        <v>409</v>
      </c>
      <c r="N84">
        <f>VLOOKUP(Tabell1[[#This Row],[DELBYDEL]],'data_barn i bhg'!$A$1:$E$100,2,FALSE)</f>
        <v>3</v>
      </c>
      <c r="O84">
        <f>VLOOKUP(Tabell1[[#This Row],[DELBYDEL]],'data_barn i bhg'!$A$1:$E$100,3,FALSE)</f>
        <v>140</v>
      </c>
      <c r="P84">
        <f>VLOOKUP(Tabell1[[#This Row],[DELBYDEL]],'data_barn i bhg'!$A$1:$E$100,4,FALSE)</f>
        <v>266</v>
      </c>
      <c r="Q84">
        <v>0</v>
      </c>
    </row>
    <row r="85" spans="1:17">
      <c r="A85">
        <v>13</v>
      </c>
      <c r="B85" t="s">
        <v>87</v>
      </c>
      <c r="C85" t="s">
        <v>93</v>
      </c>
      <c r="D85" s="2">
        <f>(Tabell1[[#This Row],[Antall barn 1-2 år /m bhgpl]]+Tabell1[[#This Row],[Antall barn 3-5 år /m bhgpl]])/(H85+I85)</f>
        <v>0.92885375494071143</v>
      </c>
      <c r="E85" s="2">
        <f>Tabell1[[#This Row],[Antall barn 1-2 år /m bhgpl]]/H85</f>
        <v>0.89779785431959347</v>
      </c>
      <c r="F85" s="2">
        <f>Tabell1[[#This Row],[Antall barn 3-5 år /m bhgpl]]/Tabell1[[#This Row],[Antall barn 3-5 år]]</f>
        <v>0.94157345891850985</v>
      </c>
      <c r="G85" s="19">
        <v>13.333333333333334</v>
      </c>
      <c r="H85" s="19">
        <v>73.513207547169813</v>
      </c>
      <c r="I85" s="19">
        <v>179.48679245283017</v>
      </c>
      <c r="J85">
        <v>5</v>
      </c>
      <c r="K85">
        <v>4</v>
      </c>
      <c r="L85">
        <v>1</v>
      </c>
      <c r="M85">
        <f t="shared" si="1"/>
        <v>238</v>
      </c>
      <c r="N85">
        <f>VLOOKUP(Tabell1[[#This Row],[DELBYDEL]],'data_barn i bhg'!$A$1:$E$100,2,FALSE)</f>
        <v>3</v>
      </c>
      <c r="O85">
        <f>VLOOKUP(Tabell1[[#This Row],[DELBYDEL]],'data_barn i bhg'!$A$1:$E$100,3,FALSE)</f>
        <v>66</v>
      </c>
      <c r="P85">
        <f>VLOOKUP(Tabell1[[#This Row],[DELBYDEL]],'data_barn i bhg'!$A$1:$E$100,4,FALSE)</f>
        <v>169</v>
      </c>
      <c r="Q85">
        <v>0</v>
      </c>
    </row>
    <row r="86" spans="1:17">
      <c r="A86">
        <v>14</v>
      </c>
      <c r="B86" t="s">
        <v>94</v>
      </c>
      <c r="C86" t="s">
        <v>95</v>
      </c>
      <c r="D86" s="2">
        <f>(Tabell1[[#This Row],[Antall barn 1-2 år /m bhgpl]]+Tabell1[[#This Row],[Antall barn 3-5 år /m bhgpl]])/(H86+I86)</f>
        <v>0.94345238095238093</v>
      </c>
      <c r="E86" s="2">
        <f>Tabell1[[#This Row],[Antall barn 1-2 år /m bhgpl]]/H86</f>
        <v>0.96029974489795922</v>
      </c>
      <c r="F86" s="2">
        <f>Tabell1[[#This Row],[Antall barn 3-5 år /m bhgpl]]/Tabell1[[#This Row],[Antall barn 3-5 år]]</f>
        <v>0.93424796747967476</v>
      </c>
      <c r="G86" s="19">
        <v>21</v>
      </c>
      <c r="H86" s="19">
        <v>118.71293375394322</v>
      </c>
      <c r="I86" s="19">
        <v>217.28706624605678</v>
      </c>
      <c r="J86">
        <v>10</v>
      </c>
      <c r="K86">
        <v>2</v>
      </c>
      <c r="L86">
        <v>8</v>
      </c>
      <c r="M86">
        <f t="shared" si="1"/>
        <v>318</v>
      </c>
      <c r="N86">
        <f>VLOOKUP(Tabell1[[#This Row],[DELBYDEL]],'data_barn i bhg'!$A$1:$E$100,2,FALSE)</f>
        <v>1</v>
      </c>
      <c r="O86">
        <f>VLOOKUP(Tabell1[[#This Row],[DELBYDEL]],'data_barn i bhg'!$A$1:$E$100,3,FALSE)</f>
        <v>114</v>
      </c>
      <c r="P86">
        <f>VLOOKUP(Tabell1[[#This Row],[DELBYDEL]],'data_barn i bhg'!$A$1:$E$100,4,FALSE)</f>
        <v>203</v>
      </c>
      <c r="Q86">
        <v>0</v>
      </c>
    </row>
    <row r="87" spans="1:17">
      <c r="A87">
        <v>14</v>
      </c>
      <c r="B87" t="s">
        <v>94</v>
      </c>
      <c r="C87" t="s">
        <v>94</v>
      </c>
      <c r="D87" s="2">
        <f>(Tabell1[[#This Row],[Antall barn 1-2 år /m bhgpl]]+Tabell1[[#This Row],[Antall barn 3-5 år /m bhgpl]])/(H87+I87)</f>
        <v>0.95348837209302328</v>
      </c>
      <c r="E87" s="2">
        <f>Tabell1[[#This Row],[Antall barn 1-2 år /m bhgpl]]/H87</f>
        <v>0.91037790697674403</v>
      </c>
      <c r="F87" s="2">
        <f>Tabell1[[#This Row],[Antall barn 3-5 år /m bhgpl]]/Tabell1[[#This Row],[Antall barn 3-5 år]]</f>
        <v>0.97913028442984362</v>
      </c>
      <c r="G87" s="19">
        <v>25.333333333333332</v>
      </c>
      <c r="H87" s="19">
        <v>160.37296037296039</v>
      </c>
      <c r="I87" s="19">
        <v>269.62703962703961</v>
      </c>
      <c r="J87">
        <v>10</v>
      </c>
      <c r="K87">
        <v>3</v>
      </c>
      <c r="L87">
        <v>7</v>
      </c>
      <c r="M87">
        <f t="shared" si="1"/>
        <v>414</v>
      </c>
      <c r="N87">
        <f>VLOOKUP(Tabell1[[#This Row],[DELBYDEL]],'data_barn i bhg'!$A$1:$E$100,2,FALSE)</f>
        <v>4</v>
      </c>
      <c r="O87">
        <f>VLOOKUP(Tabell1[[#This Row],[DELBYDEL]],'data_barn i bhg'!$A$1:$E$100,3,FALSE)</f>
        <v>146</v>
      </c>
      <c r="P87">
        <f>VLOOKUP(Tabell1[[#This Row],[DELBYDEL]],'data_barn i bhg'!$A$1:$E$100,4,FALSE)</f>
        <v>264</v>
      </c>
      <c r="Q87">
        <v>0</v>
      </c>
    </row>
    <row r="88" spans="1:17">
      <c r="A88">
        <v>14</v>
      </c>
      <c r="B88" t="s">
        <v>94</v>
      </c>
      <c r="C88" t="s">
        <v>96</v>
      </c>
      <c r="D88" s="2">
        <f>(Tabell1[[#This Row],[Antall barn 1-2 år /m bhgpl]]+Tabell1[[#This Row],[Antall barn 3-5 år /m bhgpl]])/(H88+I88)</f>
        <v>0.96074766355140184</v>
      </c>
      <c r="E88" s="2">
        <f>Tabell1[[#This Row],[Antall barn 1-2 år /m bhgpl]]/H88</f>
        <v>1.0282579019216633</v>
      </c>
      <c r="F88" s="2">
        <f>Tabell1[[#This Row],[Antall barn 3-5 år /m bhgpl]]/Tabell1[[#This Row],[Antall barn 3-5 år]]</f>
        <v>0.92764346952962073</v>
      </c>
      <c r="G88" s="19">
        <v>30</v>
      </c>
      <c r="H88" s="19">
        <v>176.02587800369685</v>
      </c>
      <c r="I88" s="19">
        <v>358.97412199630315</v>
      </c>
      <c r="J88">
        <v>16</v>
      </c>
      <c r="K88">
        <v>4</v>
      </c>
      <c r="L88">
        <v>12</v>
      </c>
      <c r="M88">
        <f t="shared" si="1"/>
        <v>517</v>
      </c>
      <c r="N88">
        <f>VLOOKUP(Tabell1[[#This Row],[DELBYDEL]],'data_barn i bhg'!$A$1:$E$100,2,FALSE)</f>
        <v>3</v>
      </c>
      <c r="O88">
        <f>VLOOKUP(Tabell1[[#This Row],[DELBYDEL]],'data_barn i bhg'!$A$1:$E$100,3,FALSE)</f>
        <v>181</v>
      </c>
      <c r="P88">
        <f>VLOOKUP(Tabell1[[#This Row],[DELBYDEL]],'data_barn i bhg'!$A$1:$E$100,4,FALSE)</f>
        <v>333</v>
      </c>
      <c r="Q88">
        <v>0</v>
      </c>
    </row>
    <row r="89" spans="1:17">
      <c r="A89">
        <v>14</v>
      </c>
      <c r="B89" t="s">
        <v>94</v>
      </c>
      <c r="C89" t="s">
        <v>97</v>
      </c>
      <c r="D89" s="2">
        <f>(Tabell1[[#This Row],[Antall barn 1-2 år /m bhgpl]]+Tabell1[[#This Row],[Antall barn 3-5 år /m bhgpl]])/(H89+I89)</f>
        <v>0.93333333333333335</v>
      </c>
      <c r="E89" s="2">
        <f>Tabell1[[#This Row],[Antall barn 1-2 år /m bhgpl]]/H89</f>
        <v>0.81471342064497954</v>
      </c>
      <c r="F89" s="2">
        <f>Tabell1[[#This Row],[Antall barn 3-5 år /m bhgpl]]/Tabell1[[#This Row],[Antall barn 3-5 år]]</f>
        <v>1.0022009647616712</v>
      </c>
      <c r="G89" s="19">
        <v>34.666666666666664</v>
      </c>
      <c r="H89" s="19">
        <v>247.93994413407822</v>
      </c>
      <c r="I89" s="19">
        <v>427.06005586592175</v>
      </c>
      <c r="J89">
        <v>8</v>
      </c>
      <c r="K89">
        <v>3</v>
      </c>
      <c r="L89">
        <v>5</v>
      </c>
      <c r="M89">
        <f t="shared" si="1"/>
        <v>637</v>
      </c>
      <c r="N89">
        <f>VLOOKUP(Tabell1[[#This Row],[DELBYDEL]],'data_barn i bhg'!$A$1:$E$100,2,FALSE)</f>
        <v>5</v>
      </c>
      <c r="O89">
        <f>VLOOKUP(Tabell1[[#This Row],[DELBYDEL]],'data_barn i bhg'!$A$1:$E$100,3,FALSE)</f>
        <v>202</v>
      </c>
      <c r="P89">
        <f>VLOOKUP(Tabell1[[#This Row],[DELBYDEL]],'data_barn i bhg'!$A$1:$E$100,4,FALSE)</f>
        <v>428</v>
      </c>
      <c r="Q89">
        <f>VLOOKUP(Tabell1[[#This Row],[DELBYDEL]],'data_barn i bhg'!$I$2:$J$60,2,FALSE)</f>
        <v>2</v>
      </c>
    </row>
    <row r="90" spans="1:17">
      <c r="A90">
        <v>14</v>
      </c>
      <c r="B90" t="s">
        <v>94</v>
      </c>
      <c r="C90" t="s">
        <v>98</v>
      </c>
      <c r="D90" s="2">
        <f>(Tabell1[[#This Row],[Antall barn 1-2 år /m bhgpl]]+Tabell1[[#This Row],[Antall barn 3-5 år /m bhgpl]])/(H90+I90)</f>
        <v>0.95279720279720281</v>
      </c>
      <c r="E90" s="2">
        <f>Tabell1[[#This Row],[Antall barn 1-2 år /m bhgpl]]/H90</f>
        <v>0.8634980127785884</v>
      </c>
      <c r="F90" s="2">
        <f>Tabell1[[#This Row],[Antall barn 3-5 år /m bhgpl]]/Tabell1[[#This Row],[Antall barn 3-5 år]]</f>
        <v>1.0306190674529232</v>
      </c>
      <c r="G90" s="19">
        <v>48</v>
      </c>
      <c r="H90" s="19">
        <v>266.35845896147401</v>
      </c>
      <c r="I90" s="19">
        <v>305.64154103852599</v>
      </c>
      <c r="J90">
        <v>11</v>
      </c>
      <c r="K90">
        <v>10</v>
      </c>
      <c r="L90">
        <v>1</v>
      </c>
      <c r="M90">
        <f t="shared" si="1"/>
        <v>549</v>
      </c>
      <c r="N90">
        <f>VLOOKUP(Tabell1[[#This Row],[DELBYDEL]],'data_barn i bhg'!$A$1:$E$100,2,FALSE)</f>
        <v>4</v>
      </c>
      <c r="O90">
        <f>VLOOKUP(Tabell1[[#This Row],[DELBYDEL]],'data_barn i bhg'!$A$1:$E$100,3,FALSE)</f>
        <v>230</v>
      </c>
      <c r="P90">
        <f>VLOOKUP(Tabell1[[#This Row],[DELBYDEL]],'data_barn i bhg'!$A$1:$E$100,4,FALSE)</f>
        <v>315</v>
      </c>
      <c r="Q90">
        <v>0</v>
      </c>
    </row>
    <row r="91" spans="1:17">
      <c r="A91">
        <v>14</v>
      </c>
      <c r="B91" t="s">
        <v>94</v>
      </c>
      <c r="C91" t="s">
        <v>99</v>
      </c>
      <c r="D91" s="2">
        <f>(Tabell1[[#This Row],[Antall barn 1-2 år /m bhgpl]]+Tabell1[[#This Row],[Antall barn 3-5 år /m bhgpl]])/(H91+I91)</f>
        <v>0.95901639344262291</v>
      </c>
      <c r="E91" s="2">
        <f>Tabell1[[#This Row],[Antall barn 1-2 år /m bhgpl]]/H91</f>
        <v>0.97870316159250581</v>
      </c>
      <c r="F91" s="2">
        <f>Tabell1[[#This Row],[Antall barn 3-5 år /m bhgpl]]/Tabell1[[#This Row],[Antall barn 3-5 år]]</f>
        <v>0.94793640332811591</v>
      </c>
      <c r="G91" s="19">
        <v>32.333333333333336</v>
      </c>
      <c r="H91" s="19">
        <v>219.67845659163987</v>
      </c>
      <c r="I91" s="19">
        <v>390.32154340836018</v>
      </c>
      <c r="J91">
        <v>12</v>
      </c>
      <c r="K91">
        <v>3</v>
      </c>
      <c r="L91">
        <v>9</v>
      </c>
      <c r="M91">
        <f t="shared" si="1"/>
        <v>586</v>
      </c>
      <c r="N91">
        <f>VLOOKUP(Tabell1[[#This Row],[DELBYDEL]],'data_barn i bhg'!$A$1:$E$100,2,FALSE)</f>
        <v>1</v>
      </c>
      <c r="O91">
        <f>VLOOKUP(Tabell1[[#This Row],[DELBYDEL]],'data_barn i bhg'!$A$1:$E$100,3,FALSE)</f>
        <v>215</v>
      </c>
      <c r="P91">
        <f>VLOOKUP(Tabell1[[#This Row],[DELBYDEL]],'data_barn i bhg'!$A$1:$E$100,4,FALSE)</f>
        <v>370</v>
      </c>
      <c r="Q91">
        <v>0</v>
      </c>
    </row>
    <row r="92" spans="1:17">
      <c r="A92">
        <v>15</v>
      </c>
      <c r="B92" t="s">
        <v>100</v>
      </c>
      <c r="C92" t="s">
        <v>101</v>
      </c>
      <c r="D92" s="2">
        <f>(Tabell1[[#This Row],[Antall barn 1-2 år /m bhgpl]]+Tabell1[[#This Row],[Antall barn 3-5 år /m bhgpl]])/(H92+I92)</f>
        <v>0.81868131868131866</v>
      </c>
      <c r="E92" s="2">
        <f>Tabell1[[#This Row],[Antall barn 1-2 år /m bhgpl]]/H92</f>
        <v>0.61043208492188084</v>
      </c>
      <c r="F92" s="2">
        <f>Tabell1[[#This Row],[Antall barn 3-5 år /m bhgpl]]/Tabell1[[#This Row],[Antall barn 3-5 år]]</f>
        <v>0.95782967032967037</v>
      </c>
      <c r="G92" s="19">
        <v>18.666666666666668</v>
      </c>
      <c r="H92" s="19">
        <v>145.79836512261579</v>
      </c>
      <c r="I92" s="19">
        <v>218.20163487738418</v>
      </c>
      <c r="J92">
        <v>8</v>
      </c>
      <c r="K92">
        <v>4</v>
      </c>
      <c r="L92">
        <v>4</v>
      </c>
      <c r="M92">
        <f t="shared" si="1"/>
        <v>304</v>
      </c>
      <c r="N92">
        <f>VLOOKUP(Tabell1[[#This Row],[DELBYDEL]],'data_barn i bhg'!$A$1:$E$100,2,FALSE)</f>
        <v>3</v>
      </c>
      <c r="O92">
        <f>VLOOKUP(Tabell1[[#This Row],[DELBYDEL]],'data_barn i bhg'!$A$1:$E$100,3,FALSE)</f>
        <v>89</v>
      </c>
      <c r="P92">
        <f>VLOOKUP(Tabell1[[#This Row],[DELBYDEL]],'data_barn i bhg'!$A$1:$E$100,4,FALSE)</f>
        <v>209</v>
      </c>
      <c r="Q92">
        <f>VLOOKUP(Tabell1[[#This Row],[DELBYDEL]],'data_barn i bhg'!$I$2:$J$60,2,FALSE)</f>
        <v>3</v>
      </c>
    </row>
    <row r="93" spans="1:17">
      <c r="A93">
        <v>15</v>
      </c>
      <c r="B93" t="s">
        <v>100</v>
      </c>
      <c r="C93" t="s">
        <v>102</v>
      </c>
      <c r="D93" s="2">
        <f>(Tabell1[[#This Row],[Antall barn 1-2 år /m bhgpl]]+Tabell1[[#This Row],[Antall barn 3-5 år /m bhgpl]])/(H93+I93)</f>
        <v>0.89226519337016574</v>
      </c>
      <c r="E93" s="2">
        <f>Tabell1[[#This Row],[Antall barn 1-2 år /m bhgpl]]/H93</f>
        <v>0.78059601540264523</v>
      </c>
      <c r="F93" s="2">
        <f>Tabell1[[#This Row],[Antall barn 3-5 år /m bhgpl]]/Tabell1[[#This Row],[Antall barn 3-5 år]]</f>
        <v>0.95342839458059192</v>
      </c>
      <c r="G93" s="19">
        <v>25</v>
      </c>
      <c r="H93" s="19">
        <v>128.10723860589812</v>
      </c>
      <c r="I93" s="19">
        <v>233.89276139410188</v>
      </c>
      <c r="J93">
        <v>6</v>
      </c>
      <c r="K93">
        <v>4</v>
      </c>
      <c r="L93">
        <v>2</v>
      </c>
      <c r="M93">
        <f t="shared" si="1"/>
        <v>326</v>
      </c>
      <c r="N93">
        <f>VLOOKUP(Tabell1[[#This Row],[DELBYDEL]],'data_barn i bhg'!$A$1:$E$100,2,FALSE)</f>
        <v>2</v>
      </c>
      <c r="O93">
        <f>VLOOKUP(Tabell1[[#This Row],[DELBYDEL]],'data_barn i bhg'!$A$1:$E$100,3,FALSE)</f>
        <v>100</v>
      </c>
      <c r="P93">
        <f>VLOOKUP(Tabell1[[#This Row],[DELBYDEL]],'data_barn i bhg'!$A$1:$E$100,4,FALSE)</f>
        <v>223</v>
      </c>
      <c r="Q93">
        <f>VLOOKUP(Tabell1[[#This Row],[DELBYDEL]],'data_barn i bhg'!$I$2:$J$60,2,FALSE)</f>
        <v>1</v>
      </c>
    </row>
    <row r="94" spans="1:17">
      <c r="A94">
        <v>15</v>
      </c>
      <c r="B94" t="s">
        <v>100</v>
      </c>
      <c r="C94" t="s">
        <v>103</v>
      </c>
      <c r="D94" s="2">
        <f>(Tabell1[[#This Row],[Antall barn 1-2 år /m bhgpl]]+Tabell1[[#This Row],[Antall barn 3-5 år /m bhgpl]])/(H94+I94)</f>
        <v>0.84259259259259256</v>
      </c>
      <c r="E94" s="2">
        <f>Tabell1[[#This Row],[Antall barn 1-2 år /m bhgpl]]/H94</f>
        <v>0.59979423868312753</v>
      </c>
      <c r="F94" s="2">
        <f>Tabell1[[#This Row],[Antall barn 3-5 år /m bhgpl]]/Tabell1[[#This Row],[Antall barn 3-5 år]]</f>
        <v>1.001929012345679</v>
      </c>
      <c r="G94" s="19">
        <v>23.333333333333332</v>
      </c>
      <c r="H94" s="19">
        <v>128.37735849056605</v>
      </c>
      <c r="I94" s="19">
        <v>195.62264150943395</v>
      </c>
      <c r="J94">
        <v>2</v>
      </c>
      <c r="K94">
        <v>2</v>
      </c>
      <c r="L94">
        <v>0</v>
      </c>
      <c r="M94">
        <f t="shared" si="1"/>
        <v>274</v>
      </c>
      <c r="N94">
        <f>VLOOKUP(Tabell1[[#This Row],[DELBYDEL]],'data_barn i bhg'!$A$1:$E$100,2,FALSE)</f>
        <v>1</v>
      </c>
      <c r="O94">
        <f>VLOOKUP(Tabell1[[#This Row],[DELBYDEL]],'data_barn i bhg'!$A$1:$E$100,3,FALSE)</f>
        <v>77</v>
      </c>
      <c r="P94">
        <f>VLOOKUP(Tabell1[[#This Row],[DELBYDEL]],'data_barn i bhg'!$A$1:$E$100,4,FALSE)</f>
        <v>196</v>
      </c>
      <c r="Q94">
        <v>0</v>
      </c>
    </row>
    <row r="95" spans="1:17">
      <c r="A95">
        <v>15</v>
      </c>
      <c r="B95" t="s">
        <v>100</v>
      </c>
      <c r="C95" t="s">
        <v>104</v>
      </c>
      <c r="D95" s="2">
        <f>(Tabell1[[#This Row],[Antall barn 1-2 år /m bhgpl]]+Tabell1[[#This Row],[Antall barn 3-5 år /m bhgpl]])/(H95+I95)</f>
        <v>0.81988742964352723</v>
      </c>
      <c r="E95" s="2">
        <f>Tabell1[[#This Row],[Antall barn 1-2 år /m bhgpl]]/H95</f>
        <v>0.64885553470919322</v>
      </c>
      <c r="F95" s="2">
        <f>Tabell1[[#This Row],[Antall barn 3-5 år /m bhgpl]]/Tabell1[[#This Row],[Antall barn 3-5 år]]</f>
        <v>0.92546267343015309</v>
      </c>
      <c r="G95" s="19">
        <v>33.333333333333336</v>
      </c>
      <c r="H95" s="19">
        <v>203.43511450381681</v>
      </c>
      <c r="I95" s="19">
        <v>329.56488549618319</v>
      </c>
      <c r="J95">
        <v>7</v>
      </c>
      <c r="K95">
        <v>4</v>
      </c>
      <c r="L95">
        <v>3</v>
      </c>
      <c r="M95">
        <f t="shared" si="1"/>
        <v>440</v>
      </c>
      <c r="N95">
        <f>VLOOKUP(Tabell1[[#This Row],[DELBYDEL]],'data_barn i bhg'!$A$1:$E$100,2,FALSE)</f>
        <v>2</v>
      </c>
      <c r="O95">
        <f>VLOOKUP(Tabell1[[#This Row],[DELBYDEL]],'data_barn i bhg'!$A$1:$E$100,3,FALSE)</f>
        <v>132</v>
      </c>
      <c r="P95">
        <f>VLOOKUP(Tabell1[[#This Row],[DELBYDEL]],'data_barn i bhg'!$A$1:$E$100,4,FALSE)</f>
        <v>305</v>
      </c>
      <c r="Q95">
        <f>VLOOKUP(Tabell1[[#This Row],[DELBYDEL]],'data_barn i bhg'!$I$2:$J$60,2,FALSE)</f>
        <v>1</v>
      </c>
    </row>
    <row r="96" spans="1:17">
      <c r="A96">
        <v>15</v>
      </c>
      <c r="B96" t="s">
        <v>100</v>
      </c>
      <c r="C96" t="s">
        <v>105</v>
      </c>
      <c r="D96" s="2">
        <f>(Tabell1[[#This Row],[Antall barn 1-2 år /m bhgpl]]+Tabell1[[#This Row],[Antall barn 3-5 år /m bhgpl]])/(H96+I96)</f>
        <v>0.85964912280701755</v>
      </c>
      <c r="E96" s="2">
        <f>Tabell1[[#This Row],[Antall barn 1-2 år /m bhgpl]]/H96</f>
        <v>0.83718067097568483</v>
      </c>
      <c r="F96" s="2">
        <f>Tabell1[[#This Row],[Antall barn 3-5 år /m bhgpl]]/Tabell1[[#This Row],[Antall barn 3-5 år]]</f>
        <v>0.8720831204224152</v>
      </c>
      <c r="G96" s="19">
        <v>19.666666666666668</v>
      </c>
      <c r="H96" s="19">
        <v>121.83750000000001</v>
      </c>
      <c r="I96" s="19">
        <v>220.16250000000002</v>
      </c>
      <c r="J96">
        <v>7</v>
      </c>
      <c r="K96">
        <v>3</v>
      </c>
      <c r="L96">
        <v>4</v>
      </c>
      <c r="M96">
        <f t="shared" si="1"/>
        <v>296</v>
      </c>
      <c r="N96">
        <f>VLOOKUP(Tabell1[[#This Row],[DELBYDEL]],'data_barn i bhg'!$A$1:$E$100,2,FALSE)</f>
        <v>0</v>
      </c>
      <c r="O96">
        <f>VLOOKUP(Tabell1[[#This Row],[DELBYDEL]],'data_barn i bhg'!$A$1:$E$100,3,FALSE)</f>
        <v>102</v>
      </c>
      <c r="P96">
        <f>VLOOKUP(Tabell1[[#This Row],[DELBYDEL]],'data_barn i bhg'!$A$1:$E$100,4,FALSE)</f>
        <v>192</v>
      </c>
      <c r="Q96">
        <f>VLOOKUP(Tabell1[[#This Row],[DELBYDEL]],'data_barn i bhg'!$I$2:$J$60,2,FALSE)</f>
        <v>2</v>
      </c>
    </row>
    <row r="97" spans="1:17">
      <c r="A97">
        <v>15</v>
      </c>
      <c r="B97" t="s">
        <v>100</v>
      </c>
      <c r="C97" t="s">
        <v>106</v>
      </c>
      <c r="D97" s="2">
        <f>(Tabell1[[#This Row],[Antall barn 1-2 år /m bhgpl]]+Tabell1[[#This Row],[Antall barn 3-5 år /m bhgpl]])/(H97+I97)</f>
        <v>0.7883683360258481</v>
      </c>
      <c r="E97" s="2">
        <f>Tabell1[[#This Row],[Antall barn 1-2 år /m bhgpl]]/H97</f>
        <v>0.55404074234603407</v>
      </c>
      <c r="F97" s="2">
        <f>Tabell1[[#This Row],[Antall barn 3-5 år /m bhgpl]]/Tabell1[[#This Row],[Antall barn 3-5 år]]</f>
        <v>0.92965409103867713</v>
      </c>
      <c r="G97" s="19">
        <v>38.333333333333336</v>
      </c>
      <c r="H97" s="19">
        <v>232.83486238532112</v>
      </c>
      <c r="I97" s="19">
        <v>386.16513761467894</v>
      </c>
      <c r="J97">
        <v>7</v>
      </c>
      <c r="K97">
        <v>4</v>
      </c>
      <c r="L97">
        <v>3</v>
      </c>
      <c r="M97">
        <f t="shared" si="1"/>
        <v>492</v>
      </c>
      <c r="N97">
        <f>VLOOKUP(Tabell1[[#This Row],[DELBYDEL]],'data_barn i bhg'!$A$1:$E$100,2,FALSE)</f>
        <v>4</v>
      </c>
      <c r="O97">
        <f>VLOOKUP(Tabell1[[#This Row],[DELBYDEL]],'data_barn i bhg'!$A$1:$E$100,3,FALSE)</f>
        <v>129</v>
      </c>
      <c r="P97">
        <f>VLOOKUP(Tabell1[[#This Row],[DELBYDEL]],'data_barn i bhg'!$A$1:$E$100,4,FALSE)</f>
        <v>359</v>
      </c>
      <c r="Q97">
        <v>0</v>
      </c>
    </row>
    <row r="98" spans="1:17">
      <c r="A98">
        <v>4</v>
      </c>
      <c r="B98" t="s">
        <v>26</v>
      </c>
      <c r="C98" t="s">
        <v>107</v>
      </c>
      <c r="D98" s="2">
        <f>(Tabell1[[#This Row],[Antall barn 1-2 år /m bhgpl]]+Tabell1[[#This Row],[Antall barn 3-5 år /m bhgpl]])/(H98+I98)</f>
        <v>0.83333333333333337</v>
      </c>
      <c r="E98" s="2">
        <f>Tabell1[[#This Row],[Antall barn 1-2 år /m bhgpl]]/H98</f>
        <v>0.72222222222222221</v>
      </c>
      <c r="F98" s="2">
        <f>Tabell1[[#This Row],[Antall barn 3-5 år /m bhgpl]]/Tabell1[[#This Row],[Antall barn 3-5 år]]</f>
        <v>0.9285714285714286</v>
      </c>
      <c r="G98">
        <v>2</v>
      </c>
      <c r="H98" s="19">
        <v>8.3076923076923084</v>
      </c>
      <c r="I98" s="19">
        <v>9.6923076923076916</v>
      </c>
      <c r="J98">
        <v>1</v>
      </c>
      <c r="K98">
        <v>0</v>
      </c>
      <c r="L98">
        <v>1</v>
      </c>
      <c r="M98">
        <f t="shared" si="1"/>
        <v>15</v>
      </c>
      <c r="N98">
        <f>VLOOKUP(Tabell1[[#This Row],[DELBYDEL]],'data_barn i bhg'!$A$1:$E$100,2,FALSE)</f>
        <v>0</v>
      </c>
      <c r="O98">
        <f>VLOOKUP(Tabell1[[#This Row],[DELBYDEL]],'data_barn i bhg'!$A$1:$E$100,3,FALSE)</f>
        <v>6</v>
      </c>
      <c r="P98">
        <f>VLOOKUP(Tabell1[[#This Row],[DELBYDEL]],'data_barn i bhg'!$A$1:$E$100,4,FALSE)</f>
        <v>9</v>
      </c>
      <c r="Q98">
        <v>0</v>
      </c>
    </row>
    <row r="99" spans="1:17">
      <c r="A99">
        <v>0</v>
      </c>
      <c r="B99" t="s">
        <v>108</v>
      </c>
      <c r="C99" t="s">
        <v>108</v>
      </c>
      <c r="D99" s="2">
        <f>(Tabell1[[#This Row],[Antall barn 1-2 år /m bhgpl]]+Tabell1[[#This Row],[Antall barn 3-5 år /m bhgpl]])/(H99+I99)</f>
        <v>0.91139240506329111</v>
      </c>
      <c r="E99" s="2">
        <f>Tabell1[[#This Row],[Antall barn 1-2 år /m bhgpl]]/H99</f>
        <v>0.98149951314508277</v>
      </c>
      <c r="F99" s="2">
        <f>Tabell1[[#This Row],[Antall barn 3-5 år /m bhgpl]]/Tabell1[[#This Row],[Antall barn 3-5 år]]</f>
        <v>0.87176664832140893</v>
      </c>
      <c r="G99">
        <v>3</v>
      </c>
      <c r="H99" s="19">
        <v>28.527777777777779</v>
      </c>
      <c r="I99" s="19">
        <v>50.472222222222221</v>
      </c>
      <c r="J99">
        <v>9</v>
      </c>
      <c r="K99">
        <v>0</v>
      </c>
      <c r="L99">
        <v>9</v>
      </c>
      <c r="M99">
        <f t="shared" si="1"/>
        <v>72</v>
      </c>
      <c r="N99">
        <f>VLOOKUP(Tabell1[[#This Row],[DELBYDEL]],'data_barn i bhg'!$A$1:$E$100,2,FALSE)</f>
        <v>0</v>
      </c>
      <c r="O99">
        <f>VLOOKUP(Tabell1[[#This Row],[DELBYDEL]],'data_barn i bhg'!$A$1:$E$100,3,FALSE)</f>
        <v>28</v>
      </c>
      <c r="P99">
        <f>VLOOKUP(Tabell1[[#This Row],[DELBYDEL]],'data_barn i bhg'!$A$1:$E$100,4,FALSE)</f>
        <v>44</v>
      </c>
      <c r="Q99">
        <v>0</v>
      </c>
    </row>
    <row r="100" spans="1:17">
      <c r="D100"/>
      <c r="E100"/>
      <c r="F100"/>
      <c r="G100">
        <f>SUM(Tabell1[Antall barn 0 år (med lovfestet rett til bhg-plass - født sept-des)])</f>
        <v>2942.0000000000009</v>
      </c>
      <c r="H100" s="19">
        <f>SUM(Tabell1[Antall barn 1-2 år])</f>
        <v>16203.694722598966</v>
      </c>
      <c r="I100" s="19">
        <f>SUM(Tabell1[Antall barn 3-5 år])</f>
        <v>23119.305277401036</v>
      </c>
      <c r="J100">
        <f>G100+H100+I100</f>
        <v>42265</v>
      </c>
      <c r="M100">
        <f>SUM(Tabell1[Antall barn i bhg heltid])</f>
        <v>35762</v>
      </c>
      <c r="N100">
        <f>SUM(Tabell1[Antall barn 0 år])</f>
        <v>271</v>
      </c>
      <c r="O100">
        <f>SUM(Tabell1[Antall barn 1-2 år /m bhgpl])</f>
        <v>13594</v>
      </c>
      <c r="P100">
        <f>SUM(Tabell1[Antall barn 3-5 år /m bhgpl])</f>
        <v>21822</v>
      </c>
      <c r="Q100">
        <f>SUM(Tabell1[Antall barn 6 år /m bhgpl])</f>
        <v>75</v>
      </c>
    </row>
    <row r="101" spans="1:17">
      <c r="H101" s="8"/>
      <c r="I101" s="8"/>
      <c r="J101">
        <f>H100+I100</f>
        <v>39323</v>
      </c>
      <c r="O101" s="8"/>
      <c r="P101" s="8"/>
    </row>
    <row r="102" spans="1:17">
      <c r="H102" s="8"/>
      <c r="I102" s="8"/>
      <c r="J102" s="8">
        <f>(O100+P100)/J101</f>
        <v>0.90064338936500266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3"/>
  <sheetViews>
    <sheetView workbookViewId="0">
      <selection activeCell="J2" sqref="J2"/>
    </sheetView>
  </sheetViews>
  <sheetFormatPr baseColWidth="10" defaultRowHeight="15"/>
  <cols>
    <col min="1" max="1" width="16.85546875" bestFit="1" customWidth="1"/>
    <col min="2" max="2" width="10.42578125" customWidth="1"/>
  </cols>
  <sheetData>
    <row r="1" spans="1:10">
      <c r="A1" s="4" t="s">
        <v>123</v>
      </c>
      <c r="B1" s="4" t="s">
        <v>129</v>
      </c>
      <c r="C1" s="4" t="s">
        <v>128</v>
      </c>
      <c r="D1" s="4" t="s">
        <v>120</v>
      </c>
      <c r="E1" s="4" t="s">
        <v>121</v>
      </c>
      <c r="I1" s="15" t="s">
        <v>124</v>
      </c>
      <c r="J1" s="15" t="s">
        <v>130</v>
      </c>
    </row>
    <row r="2" spans="1:10">
      <c r="A2" s="13" t="s">
        <v>122</v>
      </c>
      <c r="B2" s="9">
        <v>6</v>
      </c>
      <c r="C2" s="10">
        <v>238</v>
      </c>
      <c r="D2" s="10">
        <v>355</v>
      </c>
      <c r="E2" s="10">
        <v>593</v>
      </c>
      <c r="I2" s="9" t="s">
        <v>122</v>
      </c>
      <c r="J2" s="10">
        <v>3</v>
      </c>
    </row>
    <row r="3" spans="1:10">
      <c r="A3" s="9" t="s">
        <v>93</v>
      </c>
      <c r="B3" s="9">
        <v>3</v>
      </c>
      <c r="C3" s="14">
        <v>66</v>
      </c>
      <c r="D3" s="14">
        <v>169</v>
      </c>
      <c r="E3" s="14">
        <v>235</v>
      </c>
      <c r="I3" s="9" t="s">
        <v>69</v>
      </c>
      <c r="J3" s="10">
        <v>1</v>
      </c>
    </row>
    <row r="4" spans="1:10">
      <c r="A4" s="9" t="s">
        <v>69</v>
      </c>
      <c r="B4" s="9">
        <v>3</v>
      </c>
      <c r="C4" s="10">
        <v>141</v>
      </c>
      <c r="D4" s="10">
        <v>242</v>
      </c>
      <c r="E4" s="10">
        <v>383</v>
      </c>
      <c r="I4" s="9" t="s">
        <v>28</v>
      </c>
      <c r="J4" s="10">
        <v>1</v>
      </c>
    </row>
    <row r="5" spans="1:10">
      <c r="A5" s="13" t="s">
        <v>96</v>
      </c>
      <c r="B5" s="9">
        <v>3</v>
      </c>
      <c r="C5" s="14">
        <v>181</v>
      </c>
      <c r="D5" s="14">
        <v>333</v>
      </c>
      <c r="E5" s="14">
        <v>514</v>
      </c>
      <c r="I5" s="9" t="s">
        <v>9</v>
      </c>
      <c r="J5" s="10">
        <v>1</v>
      </c>
    </row>
    <row r="6" spans="1:10">
      <c r="A6" s="13" t="s">
        <v>28</v>
      </c>
      <c r="B6" s="9">
        <v>13</v>
      </c>
      <c r="C6" s="10">
        <v>168</v>
      </c>
      <c r="D6" s="10">
        <v>201</v>
      </c>
      <c r="E6" s="10">
        <v>369</v>
      </c>
      <c r="I6" s="9" t="s">
        <v>23</v>
      </c>
      <c r="J6" s="10">
        <v>1</v>
      </c>
    </row>
    <row r="7" spans="1:10">
      <c r="A7" s="13" t="s">
        <v>9</v>
      </c>
      <c r="B7" s="9">
        <v>1</v>
      </c>
      <c r="C7" s="14">
        <v>71</v>
      </c>
      <c r="D7" s="14">
        <v>74</v>
      </c>
      <c r="E7" s="14">
        <v>145</v>
      </c>
      <c r="I7" s="9" t="s">
        <v>104</v>
      </c>
      <c r="J7" s="10">
        <v>1</v>
      </c>
    </row>
    <row r="8" spans="1:10">
      <c r="A8" s="9" t="s">
        <v>23</v>
      </c>
      <c r="B8" s="9">
        <v>3</v>
      </c>
      <c r="C8" s="10">
        <v>160</v>
      </c>
      <c r="D8" s="10">
        <v>162</v>
      </c>
      <c r="E8" s="10">
        <v>322</v>
      </c>
      <c r="I8" s="11" t="s">
        <v>91</v>
      </c>
      <c r="J8" s="12">
        <v>1</v>
      </c>
    </row>
    <row r="9" spans="1:10">
      <c r="A9" s="11" t="s">
        <v>106</v>
      </c>
      <c r="B9" s="9">
        <v>4</v>
      </c>
      <c r="C9" s="10">
        <v>129</v>
      </c>
      <c r="D9" s="10">
        <v>359</v>
      </c>
      <c r="E9" s="10">
        <v>488</v>
      </c>
      <c r="I9" s="9" t="s">
        <v>15</v>
      </c>
      <c r="J9" s="10">
        <v>1</v>
      </c>
    </row>
    <row r="10" spans="1:10">
      <c r="A10" s="9" t="s">
        <v>104</v>
      </c>
      <c r="B10" s="9">
        <v>2</v>
      </c>
      <c r="C10" s="10">
        <v>132</v>
      </c>
      <c r="D10" s="10">
        <v>305</v>
      </c>
      <c r="E10" s="10">
        <v>437</v>
      </c>
      <c r="I10" s="9" t="s">
        <v>4</v>
      </c>
      <c r="J10" s="10">
        <v>1</v>
      </c>
    </row>
    <row r="11" spans="1:10">
      <c r="A11" s="13" t="s">
        <v>33</v>
      </c>
      <c r="B11" s="9">
        <v>3</v>
      </c>
      <c r="C11" s="10">
        <v>74</v>
      </c>
      <c r="D11" s="10">
        <v>126</v>
      </c>
      <c r="E11" s="10">
        <v>200</v>
      </c>
      <c r="I11" s="9" t="s">
        <v>10</v>
      </c>
      <c r="J11" s="10">
        <v>2</v>
      </c>
    </row>
    <row r="12" spans="1:10">
      <c r="A12" s="9" t="s">
        <v>91</v>
      </c>
      <c r="B12" s="9">
        <v>2</v>
      </c>
      <c r="C12" s="10">
        <v>166</v>
      </c>
      <c r="D12" s="10">
        <v>303</v>
      </c>
      <c r="E12" s="10">
        <v>469</v>
      </c>
      <c r="I12" s="9" t="s">
        <v>11</v>
      </c>
      <c r="J12" s="10">
        <v>2</v>
      </c>
    </row>
    <row r="13" spans="1:10">
      <c r="A13" s="9" t="s">
        <v>54</v>
      </c>
      <c r="B13" s="9">
        <v>0</v>
      </c>
      <c r="C13" s="10">
        <v>100</v>
      </c>
      <c r="D13" s="10">
        <v>161</v>
      </c>
      <c r="E13" s="10">
        <v>261</v>
      </c>
      <c r="I13" s="11" t="s">
        <v>75</v>
      </c>
      <c r="J13" s="12">
        <v>1</v>
      </c>
    </row>
    <row r="14" spans="1:10">
      <c r="A14" s="9" t="s">
        <v>15</v>
      </c>
      <c r="B14" s="9">
        <v>0</v>
      </c>
      <c r="C14" s="10">
        <v>64</v>
      </c>
      <c r="D14" s="10">
        <v>79</v>
      </c>
      <c r="E14" s="10">
        <v>143</v>
      </c>
      <c r="I14" s="9" t="s">
        <v>32</v>
      </c>
      <c r="J14" s="10">
        <v>1</v>
      </c>
    </row>
    <row r="15" spans="1:10">
      <c r="A15" s="9" t="s">
        <v>81</v>
      </c>
      <c r="B15" s="9">
        <v>5</v>
      </c>
      <c r="C15" s="10">
        <v>132</v>
      </c>
      <c r="D15" s="10">
        <v>304</v>
      </c>
      <c r="E15" s="10">
        <v>436</v>
      </c>
      <c r="I15" s="9" t="s">
        <v>80</v>
      </c>
      <c r="J15" s="10">
        <v>2</v>
      </c>
    </row>
    <row r="16" spans="1:10">
      <c r="A16" s="9" t="s">
        <v>4</v>
      </c>
      <c r="B16" s="9">
        <v>5</v>
      </c>
      <c r="C16" s="14">
        <v>147</v>
      </c>
      <c r="D16" s="14">
        <v>203</v>
      </c>
      <c r="E16" s="14">
        <v>350</v>
      </c>
      <c r="I16" s="11" t="s">
        <v>51</v>
      </c>
      <c r="J16" s="12">
        <v>1</v>
      </c>
    </row>
    <row r="17" spans="1:10">
      <c r="A17" s="9" t="s">
        <v>10</v>
      </c>
      <c r="B17" s="9">
        <v>11</v>
      </c>
      <c r="C17" s="10">
        <v>290</v>
      </c>
      <c r="D17" s="10">
        <v>347</v>
      </c>
      <c r="E17" s="10">
        <v>637</v>
      </c>
      <c r="I17" s="13" t="s">
        <v>3</v>
      </c>
      <c r="J17" s="14">
        <v>1</v>
      </c>
    </row>
    <row r="18" spans="1:10">
      <c r="A18" s="13" t="s">
        <v>11</v>
      </c>
      <c r="B18" s="9">
        <v>1</v>
      </c>
      <c r="C18" s="10">
        <v>109</v>
      </c>
      <c r="D18" s="10">
        <v>169</v>
      </c>
      <c r="E18" s="10">
        <v>278</v>
      </c>
      <c r="I18" s="9" t="s">
        <v>27</v>
      </c>
      <c r="J18" s="10">
        <v>1</v>
      </c>
    </row>
    <row r="19" spans="1:10">
      <c r="A19" s="11" t="s">
        <v>30</v>
      </c>
      <c r="B19" s="9">
        <v>2</v>
      </c>
      <c r="C19" s="12">
        <v>100</v>
      </c>
      <c r="D19" s="12">
        <v>109</v>
      </c>
      <c r="E19" s="12">
        <v>209</v>
      </c>
      <c r="I19" s="9" t="s">
        <v>84</v>
      </c>
      <c r="J19" s="10">
        <v>1</v>
      </c>
    </row>
    <row r="20" spans="1:10">
      <c r="A20" s="9" t="s">
        <v>75</v>
      </c>
      <c r="B20" s="9">
        <v>1</v>
      </c>
      <c r="C20" s="10">
        <v>59</v>
      </c>
      <c r="D20" s="10">
        <v>164</v>
      </c>
      <c r="E20" s="10">
        <v>223</v>
      </c>
      <c r="I20" s="9" t="s">
        <v>102</v>
      </c>
      <c r="J20" s="10">
        <v>1</v>
      </c>
    </row>
    <row r="21" spans="1:10">
      <c r="A21" s="9" t="s">
        <v>32</v>
      </c>
      <c r="B21" s="9">
        <v>3</v>
      </c>
      <c r="C21" s="10">
        <v>122</v>
      </c>
      <c r="D21" s="10">
        <v>152</v>
      </c>
      <c r="E21" s="10">
        <v>274</v>
      </c>
      <c r="I21" s="11" t="s">
        <v>101</v>
      </c>
      <c r="J21" s="12">
        <v>3</v>
      </c>
    </row>
    <row r="22" spans="1:10">
      <c r="A22" s="13" t="s">
        <v>34</v>
      </c>
      <c r="B22" s="9">
        <v>1</v>
      </c>
      <c r="C22" s="14">
        <v>88</v>
      </c>
      <c r="D22" s="14">
        <v>116</v>
      </c>
      <c r="E22" s="14">
        <v>204</v>
      </c>
      <c r="I22" s="13" t="s">
        <v>37</v>
      </c>
      <c r="J22" s="14">
        <v>1</v>
      </c>
    </row>
    <row r="23" spans="1:10">
      <c r="A23" s="9" t="s">
        <v>80</v>
      </c>
      <c r="B23" s="9">
        <v>4</v>
      </c>
      <c r="C23" s="10">
        <v>152</v>
      </c>
      <c r="D23" s="10">
        <v>370</v>
      </c>
      <c r="E23" s="10">
        <v>522</v>
      </c>
      <c r="I23" s="11" t="s">
        <v>78</v>
      </c>
      <c r="J23" s="12">
        <v>1</v>
      </c>
    </row>
    <row r="24" spans="1:10">
      <c r="A24" s="9" t="s">
        <v>89</v>
      </c>
      <c r="B24" s="9">
        <v>2</v>
      </c>
      <c r="C24" s="10">
        <v>174</v>
      </c>
      <c r="D24" s="10">
        <v>336</v>
      </c>
      <c r="E24" s="10">
        <v>510</v>
      </c>
      <c r="I24" s="13" t="s">
        <v>29</v>
      </c>
      <c r="J24" s="14">
        <v>1</v>
      </c>
    </row>
    <row r="25" spans="1:10">
      <c r="A25" s="11" t="s">
        <v>56</v>
      </c>
      <c r="B25" s="9">
        <v>1</v>
      </c>
      <c r="C25" s="12">
        <v>129</v>
      </c>
      <c r="D25" s="12">
        <v>267</v>
      </c>
      <c r="E25" s="12">
        <v>396</v>
      </c>
      <c r="I25" s="9" t="s">
        <v>6</v>
      </c>
      <c r="J25" s="10">
        <v>1</v>
      </c>
    </row>
    <row r="26" spans="1:10">
      <c r="A26" s="9" t="s">
        <v>51</v>
      </c>
      <c r="B26" s="9">
        <v>3</v>
      </c>
      <c r="C26" s="10">
        <v>133</v>
      </c>
      <c r="D26" s="10">
        <v>229</v>
      </c>
      <c r="E26" s="10">
        <v>362</v>
      </c>
      <c r="I26" s="13" t="s">
        <v>57</v>
      </c>
      <c r="J26" s="14">
        <v>1</v>
      </c>
    </row>
    <row r="27" spans="1:10">
      <c r="A27" s="9" t="s">
        <v>68</v>
      </c>
      <c r="B27" s="9">
        <v>1</v>
      </c>
      <c r="C27" s="10">
        <v>64</v>
      </c>
      <c r="D27" s="10">
        <v>126</v>
      </c>
      <c r="E27" s="10">
        <v>190</v>
      </c>
      <c r="I27" s="9" t="s">
        <v>42</v>
      </c>
      <c r="J27" s="10">
        <v>1</v>
      </c>
    </row>
    <row r="28" spans="1:10">
      <c r="A28" s="9" t="s">
        <v>13</v>
      </c>
      <c r="B28" s="9">
        <v>4</v>
      </c>
      <c r="C28" s="10">
        <v>129</v>
      </c>
      <c r="D28" s="10">
        <v>158</v>
      </c>
      <c r="E28" s="10">
        <v>287</v>
      </c>
      <c r="I28" s="11" t="s">
        <v>82</v>
      </c>
      <c r="J28" s="12">
        <v>1</v>
      </c>
    </row>
    <row r="29" spans="1:10">
      <c r="A29" s="9" t="s">
        <v>14</v>
      </c>
      <c r="B29" s="9">
        <v>2</v>
      </c>
      <c r="C29" s="10">
        <v>75</v>
      </c>
      <c r="D29" s="10">
        <v>96</v>
      </c>
      <c r="E29" s="10">
        <v>171</v>
      </c>
      <c r="I29" s="9" t="s">
        <v>31</v>
      </c>
      <c r="J29" s="10">
        <v>1</v>
      </c>
    </row>
    <row r="30" spans="1:10">
      <c r="A30" s="9" t="s">
        <v>3</v>
      </c>
      <c r="B30" s="9">
        <v>4</v>
      </c>
      <c r="C30" s="10">
        <v>120</v>
      </c>
      <c r="D30" s="10">
        <v>258</v>
      </c>
      <c r="E30" s="10">
        <v>378</v>
      </c>
      <c r="I30" s="9" t="s">
        <v>64</v>
      </c>
      <c r="J30" s="10">
        <v>1</v>
      </c>
    </row>
    <row r="31" spans="1:10">
      <c r="A31" s="9" t="s">
        <v>27</v>
      </c>
      <c r="B31" s="9">
        <v>3</v>
      </c>
      <c r="C31" s="14">
        <v>96</v>
      </c>
      <c r="D31" s="14">
        <v>105</v>
      </c>
      <c r="E31" s="14">
        <v>201</v>
      </c>
      <c r="I31" s="9" t="s">
        <v>88</v>
      </c>
      <c r="J31" s="10">
        <v>4</v>
      </c>
    </row>
    <row r="32" spans="1:10">
      <c r="A32" s="13" t="s">
        <v>20</v>
      </c>
      <c r="B32" s="9">
        <v>2</v>
      </c>
      <c r="C32" s="14">
        <v>212</v>
      </c>
      <c r="D32" s="14">
        <v>262</v>
      </c>
      <c r="E32" s="14">
        <v>474</v>
      </c>
      <c r="I32" s="11" t="s">
        <v>43</v>
      </c>
      <c r="J32" s="12">
        <v>1</v>
      </c>
    </row>
    <row r="33" spans="1:10">
      <c r="A33" s="9" t="s">
        <v>77</v>
      </c>
      <c r="B33" s="9">
        <v>0</v>
      </c>
      <c r="C33" s="10">
        <v>39</v>
      </c>
      <c r="D33" s="10">
        <v>133</v>
      </c>
      <c r="E33" s="10">
        <v>172</v>
      </c>
      <c r="I33" s="13" t="s">
        <v>105</v>
      </c>
      <c r="J33" s="14">
        <v>2</v>
      </c>
    </row>
    <row r="34" spans="1:10">
      <c r="A34" s="11" t="s">
        <v>84</v>
      </c>
      <c r="B34" s="9">
        <v>0</v>
      </c>
      <c r="C34" s="12">
        <v>81</v>
      </c>
      <c r="D34" s="12">
        <v>124</v>
      </c>
      <c r="E34" s="12">
        <v>205</v>
      </c>
      <c r="I34" s="9" t="s">
        <v>5</v>
      </c>
      <c r="J34" s="10">
        <v>1</v>
      </c>
    </row>
    <row r="35" spans="1:10">
      <c r="A35" s="9" t="s">
        <v>49</v>
      </c>
      <c r="B35" s="9">
        <v>4</v>
      </c>
      <c r="C35" s="10">
        <v>166</v>
      </c>
      <c r="D35" s="10">
        <v>274</v>
      </c>
      <c r="E35" s="10">
        <v>440</v>
      </c>
      <c r="I35" s="13" t="s">
        <v>60</v>
      </c>
      <c r="J35" s="14">
        <v>2</v>
      </c>
    </row>
    <row r="36" spans="1:10">
      <c r="A36" s="9" t="s">
        <v>47</v>
      </c>
      <c r="B36" s="9">
        <v>1</v>
      </c>
      <c r="C36" s="10">
        <v>217</v>
      </c>
      <c r="D36" s="10">
        <v>341</v>
      </c>
      <c r="E36" s="10">
        <v>558</v>
      </c>
      <c r="I36" s="9" t="s">
        <v>71</v>
      </c>
      <c r="J36" s="10">
        <v>2</v>
      </c>
    </row>
    <row r="37" spans="1:10">
      <c r="A37" s="13" t="s">
        <v>102</v>
      </c>
      <c r="B37" s="9">
        <v>2</v>
      </c>
      <c r="C37" s="10">
        <v>100</v>
      </c>
      <c r="D37" s="10">
        <v>223</v>
      </c>
      <c r="E37" s="10">
        <v>323</v>
      </c>
      <c r="I37" s="11" t="s">
        <v>90</v>
      </c>
      <c r="J37" s="12">
        <v>2</v>
      </c>
    </row>
    <row r="38" spans="1:10">
      <c r="A38" s="9" t="s">
        <v>101</v>
      </c>
      <c r="B38" s="9">
        <v>3</v>
      </c>
      <c r="C38" s="10">
        <v>89</v>
      </c>
      <c r="D38" s="10">
        <v>209</v>
      </c>
      <c r="E38" s="10">
        <v>298</v>
      </c>
      <c r="I38" s="13" t="s">
        <v>66</v>
      </c>
      <c r="J38" s="14">
        <v>1</v>
      </c>
    </row>
    <row r="39" spans="1:10">
      <c r="A39" s="13" t="s">
        <v>37</v>
      </c>
      <c r="B39" s="9">
        <v>4</v>
      </c>
      <c r="C39" s="10">
        <v>98</v>
      </c>
      <c r="D39" s="10">
        <v>147</v>
      </c>
      <c r="E39" s="10">
        <v>245</v>
      </c>
      <c r="I39" s="9" t="s">
        <v>16</v>
      </c>
      <c r="J39" s="10">
        <v>1</v>
      </c>
    </row>
    <row r="40" spans="1:10">
      <c r="A40" s="9" t="s">
        <v>48</v>
      </c>
      <c r="B40" s="9">
        <v>6</v>
      </c>
      <c r="C40" s="10">
        <v>196</v>
      </c>
      <c r="D40" s="10">
        <v>291</v>
      </c>
      <c r="E40" s="10">
        <v>487</v>
      </c>
      <c r="I40" s="9" t="s">
        <v>76</v>
      </c>
      <c r="J40" s="10">
        <v>2</v>
      </c>
    </row>
    <row r="41" spans="1:10">
      <c r="A41" s="9" t="s">
        <v>78</v>
      </c>
      <c r="B41" s="9">
        <v>1</v>
      </c>
      <c r="C41" s="10">
        <v>127</v>
      </c>
      <c r="D41" s="10">
        <v>261</v>
      </c>
      <c r="E41" s="10">
        <v>388</v>
      </c>
      <c r="I41" s="11" t="s">
        <v>72</v>
      </c>
      <c r="J41" s="12">
        <v>1</v>
      </c>
    </row>
    <row r="42" spans="1:10">
      <c r="A42" s="13" t="s">
        <v>29</v>
      </c>
      <c r="B42" s="9">
        <v>4</v>
      </c>
      <c r="C42" s="10">
        <v>170</v>
      </c>
      <c r="D42" s="10">
        <v>173</v>
      </c>
      <c r="E42" s="10">
        <v>343</v>
      </c>
      <c r="I42" s="9" t="s">
        <v>46</v>
      </c>
      <c r="J42" s="10">
        <v>1</v>
      </c>
    </row>
    <row r="43" spans="1:10">
      <c r="A43" s="11" t="s">
        <v>22</v>
      </c>
      <c r="B43" s="9">
        <v>3</v>
      </c>
      <c r="C43" s="12">
        <v>141</v>
      </c>
      <c r="D43" s="12">
        <v>157</v>
      </c>
      <c r="E43" s="12">
        <v>298</v>
      </c>
      <c r="I43" s="11" t="s">
        <v>70</v>
      </c>
      <c r="J43" s="12">
        <v>1</v>
      </c>
    </row>
    <row r="44" spans="1:10">
      <c r="A44" s="9" t="s">
        <v>6</v>
      </c>
      <c r="B44" s="9">
        <v>3</v>
      </c>
      <c r="C44" s="10">
        <v>72</v>
      </c>
      <c r="D44" s="10">
        <v>101</v>
      </c>
      <c r="E44" s="10">
        <v>173</v>
      </c>
      <c r="I44" s="13" t="s">
        <v>21</v>
      </c>
      <c r="J44" s="14">
        <v>1</v>
      </c>
    </row>
    <row r="45" spans="1:10">
      <c r="A45" s="9" t="s">
        <v>57</v>
      </c>
      <c r="B45" s="9">
        <v>0</v>
      </c>
      <c r="C45" s="10">
        <v>116</v>
      </c>
      <c r="D45" s="10">
        <v>199</v>
      </c>
      <c r="E45" s="10">
        <v>315</v>
      </c>
      <c r="I45" s="9" t="s">
        <v>24</v>
      </c>
      <c r="J45" s="10">
        <v>3</v>
      </c>
    </row>
    <row r="46" spans="1:10">
      <c r="A46" s="9" t="s">
        <v>58</v>
      </c>
      <c r="B46" s="9">
        <v>1</v>
      </c>
      <c r="C46" s="14">
        <v>112</v>
      </c>
      <c r="D46" s="14">
        <v>206</v>
      </c>
      <c r="E46" s="14">
        <v>318</v>
      </c>
      <c r="I46" s="9" t="s">
        <v>97</v>
      </c>
      <c r="J46" s="10">
        <v>2</v>
      </c>
    </row>
    <row r="47" spans="1:10">
      <c r="A47" s="13" t="s">
        <v>8</v>
      </c>
      <c r="B47" s="9">
        <v>17</v>
      </c>
      <c r="C47" s="10">
        <v>272</v>
      </c>
      <c r="D47" s="10">
        <v>295</v>
      </c>
      <c r="E47" s="10">
        <v>567</v>
      </c>
      <c r="I47" s="9" t="s">
        <v>17</v>
      </c>
      <c r="J47" s="10">
        <v>1</v>
      </c>
    </row>
    <row r="48" spans="1:10">
      <c r="A48" s="9" t="s">
        <v>98</v>
      </c>
      <c r="B48" s="9">
        <v>4</v>
      </c>
      <c r="C48" s="10">
        <v>230</v>
      </c>
      <c r="D48" s="10">
        <v>315</v>
      </c>
      <c r="E48" s="10">
        <v>545</v>
      </c>
      <c r="I48" s="11" t="s">
        <v>39</v>
      </c>
      <c r="J48" s="12">
        <v>1</v>
      </c>
    </row>
    <row r="49" spans="1:10">
      <c r="A49" s="13" t="s">
        <v>42</v>
      </c>
      <c r="B49" s="9">
        <v>6</v>
      </c>
      <c r="C49" s="10">
        <v>136</v>
      </c>
      <c r="D49" s="10">
        <v>188</v>
      </c>
      <c r="E49" s="10">
        <v>324</v>
      </c>
      <c r="I49" s="9" t="s">
        <v>25</v>
      </c>
      <c r="J49" s="10">
        <v>1</v>
      </c>
    </row>
    <row r="50" spans="1:10">
      <c r="A50" s="11" t="s">
        <v>82</v>
      </c>
      <c r="B50" s="9">
        <v>0</v>
      </c>
      <c r="C50" s="12">
        <v>124</v>
      </c>
      <c r="D50" s="12">
        <v>279</v>
      </c>
      <c r="E50" s="12">
        <v>403</v>
      </c>
      <c r="I50" s="9" t="s">
        <v>83</v>
      </c>
      <c r="J50" s="10">
        <v>3</v>
      </c>
    </row>
    <row r="51" spans="1:10">
      <c r="A51" s="9" t="s">
        <v>31</v>
      </c>
      <c r="B51" s="9">
        <v>4</v>
      </c>
      <c r="C51" s="10">
        <v>133</v>
      </c>
      <c r="D51" s="10">
        <v>184</v>
      </c>
      <c r="E51" s="10">
        <v>317</v>
      </c>
      <c r="I51" s="9" t="s">
        <v>59</v>
      </c>
      <c r="J51" s="10">
        <v>1</v>
      </c>
    </row>
    <row r="52" spans="1:10">
      <c r="A52" s="9" t="s">
        <v>64</v>
      </c>
      <c r="B52" s="9">
        <v>1</v>
      </c>
      <c r="C52" s="10">
        <v>129</v>
      </c>
      <c r="D52" s="10">
        <v>240</v>
      </c>
      <c r="E52" s="10">
        <v>369</v>
      </c>
      <c r="I52" s="11" t="s">
        <v>40</v>
      </c>
      <c r="J52" s="12">
        <v>3</v>
      </c>
    </row>
    <row r="53" spans="1:10">
      <c r="A53" s="9" t="s">
        <v>95</v>
      </c>
      <c r="B53" s="9">
        <v>1</v>
      </c>
      <c r="C53" s="10">
        <v>114</v>
      </c>
      <c r="D53" s="10">
        <v>203</v>
      </c>
      <c r="E53" s="10">
        <v>317</v>
      </c>
      <c r="I53" s="9" t="s">
        <v>61</v>
      </c>
      <c r="J53" s="10">
        <v>3</v>
      </c>
    </row>
    <row r="54" spans="1:10">
      <c r="A54" s="13" t="s">
        <v>19</v>
      </c>
      <c r="B54" s="9">
        <v>4</v>
      </c>
      <c r="C54" s="10">
        <v>379</v>
      </c>
      <c r="D54" s="10">
        <v>415</v>
      </c>
      <c r="E54" s="10">
        <v>794</v>
      </c>
      <c r="I54" s="9" t="s">
        <v>67</v>
      </c>
      <c r="J54" s="10">
        <v>1</v>
      </c>
    </row>
    <row r="55" spans="1:10">
      <c r="A55" s="13" t="s">
        <v>35</v>
      </c>
      <c r="B55" s="9">
        <v>4</v>
      </c>
      <c r="C55" s="10">
        <v>82</v>
      </c>
      <c r="D55" s="10">
        <v>79</v>
      </c>
      <c r="E55" s="10">
        <v>161</v>
      </c>
      <c r="I55" s="9" t="s">
        <v>52</v>
      </c>
      <c r="J55" s="10">
        <v>1</v>
      </c>
    </row>
    <row r="56" spans="1:10">
      <c r="A56" s="11" t="s">
        <v>36</v>
      </c>
      <c r="B56" s="9">
        <v>0</v>
      </c>
      <c r="C56" s="12">
        <v>126</v>
      </c>
      <c r="D56" s="12">
        <v>140</v>
      </c>
      <c r="E56" s="12">
        <v>266</v>
      </c>
    </row>
    <row r="57" spans="1:10">
      <c r="A57" s="13" t="s">
        <v>88</v>
      </c>
      <c r="B57" s="9">
        <v>1</v>
      </c>
      <c r="C57" s="10">
        <v>223</v>
      </c>
      <c r="D57" s="10">
        <v>391</v>
      </c>
      <c r="E57" s="10">
        <v>614</v>
      </c>
    </row>
    <row r="58" spans="1:10">
      <c r="A58" s="9" t="s">
        <v>108</v>
      </c>
      <c r="B58" s="9">
        <v>0</v>
      </c>
      <c r="C58" s="10">
        <v>28</v>
      </c>
      <c r="D58" s="10">
        <v>44</v>
      </c>
      <c r="E58" s="10">
        <v>72</v>
      </c>
    </row>
    <row r="59" spans="1:10">
      <c r="A59" s="9" t="s">
        <v>43</v>
      </c>
      <c r="B59" s="9">
        <v>0</v>
      </c>
      <c r="C59" s="10">
        <v>192</v>
      </c>
      <c r="D59" s="10">
        <v>262</v>
      </c>
      <c r="E59" s="10">
        <v>454</v>
      </c>
    </row>
    <row r="60" spans="1:10">
      <c r="A60" s="13" t="s">
        <v>105</v>
      </c>
      <c r="B60" s="9">
        <v>0</v>
      </c>
      <c r="C60" s="14">
        <v>102</v>
      </c>
      <c r="D60" s="14">
        <v>192</v>
      </c>
      <c r="E60" s="14">
        <v>294</v>
      </c>
    </row>
    <row r="61" spans="1:10">
      <c r="A61" s="9" t="s">
        <v>99</v>
      </c>
      <c r="B61" s="9">
        <v>1</v>
      </c>
      <c r="C61" s="10">
        <v>215</v>
      </c>
      <c r="D61" s="10">
        <v>370</v>
      </c>
      <c r="E61" s="10">
        <v>585</v>
      </c>
    </row>
    <row r="62" spans="1:10">
      <c r="A62" s="9" t="s">
        <v>55</v>
      </c>
      <c r="B62" s="9">
        <v>0</v>
      </c>
      <c r="C62" s="10">
        <v>119</v>
      </c>
      <c r="D62" s="10">
        <v>170</v>
      </c>
      <c r="E62" s="10">
        <v>289</v>
      </c>
    </row>
    <row r="63" spans="1:10">
      <c r="A63" s="11" t="s">
        <v>5</v>
      </c>
      <c r="B63" s="9">
        <v>1</v>
      </c>
      <c r="C63" s="12">
        <v>104</v>
      </c>
      <c r="D63" s="12">
        <v>148</v>
      </c>
      <c r="E63" s="12">
        <v>252</v>
      </c>
    </row>
    <row r="64" spans="1:10">
      <c r="A64" s="9" t="s">
        <v>60</v>
      </c>
      <c r="B64" s="9">
        <v>9</v>
      </c>
      <c r="C64" s="10">
        <v>194</v>
      </c>
      <c r="D64" s="10">
        <v>288</v>
      </c>
      <c r="E64" s="10">
        <v>482</v>
      </c>
    </row>
    <row r="65" spans="1:5">
      <c r="A65" s="9" t="s">
        <v>94</v>
      </c>
      <c r="B65" s="9">
        <v>4</v>
      </c>
      <c r="C65" s="10">
        <v>146</v>
      </c>
      <c r="D65" s="10">
        <v>264</v>
      </c>
      <c r="E65" s="10">
        <v>410</v>
      </c>
    </row>
    <row r="66" spans="1:5">
      <c r="A66" s="9" t="s">
        <v>71</v>
      </c>
      <c r="B66" s="9">
        <v>1</v>
      </c>
      <c r="C66" s="10">
        <v>111</v>
      </c>
      <c r="D66" s="10">
        <v>201</v>
      </c>
      <c r="E66" s="10">
        <v>312</v>
      </c>
    </row>
    <row r="67" spans="1:5">
      <c r="A67" s="9" t="s">
        <v>90</v>
      </c>
      <c r="B67" s="9">
        <v>1</v>
      </c>
      <c r="C67" s="10">
        <v>274</v>
      </c>
      <c r="D67" s="10">
        <v>441</v>
      </c>
      <c r="E67" s="10">
        <v>715</v>
      </c>
    </row>
    <row r="68" spans="1:5">
      <c r="A68" s="9" t="s">
        <v>103</v>
      </c>
      <c r="B68" s="9">
        <v>1</v>
      </c>
      <c r="C68" s="10">
        <v>77</v>
      </c>
      <c r="D68" s="10">
        <v>196</v>
      </c>
      <c r="E68" s="10">
        <v>273</v>
      </c>
    </row>
    <row r="69" spans="1:5">
      <c r="A69" s="9" t="s">
        <v>66</v>
      </c>
      <c r="B69" s="9">
        <v>1</v>
      </c>
      <c r="C69" s="10">
        <v>186</v>
      </c>
      <c r="D69" s="10">
        <v>290</v>
      </c>
      <c r="E69" s="10">
        <v>476</v>
      </c>
    </row>
    <row r="70" spans="1:5">
      <c r="A70" s="11" t="s">
        <v>16</v>
      </c>
      <c r="B70" s="9">
        <v>5</v>
      </c>
      <c r="C70" s="12">
        <v>192</v>
      </c>
      <c r="D70" s="12">
        <v>255</v>
      </c>
      <c r="E70" s="12">
        <v>447</v>
      </c>
    </row>
    <row r="71" spans="1:5">
      <c r="A71" s="9" t="s">
        <v>76</v>
      </c>
      <c r="B71" s="9">
        <v>0</v>
      </c>
      <c r="C71" s="10">
        <v>64</v>
      </c>
      <c r="D71" s="10">
        <v>123</v>
      </c>
      <c r="E71" s="10">
        <v>187</v>
      </c>
    </row>
    <row r="72" spans="1:5">
      <c r="A72" s="9" t="s">
        <v>72</v>
      </c>
      <c r="B72" s="9">
        <v>3</v>
      </c>
      <c r="C72" s="14">
        <v>68</v>
      </c>
      <c r="D72" s="14">
        <v>193</v>
      </c>
      <c r="E72" s="14">
        <v>261</v>
      </c>
    </row>
    <row r="73" spans="1:5">
      <c r="A73" s="9" t="s">
        <v>46</v>
      </c>
      <c r="B73" s="9">
        <v>3</v>
      </c>
      <c r="C73" s="10">
        <v>230</v>
      </c>
      <c r="D73" s="10">
        <v>411</v>
      </c>
      <c r="E73" s="10">
        <v>641</v>
      </c>
    </row>
    <row r="74" spans="1:5">
      <c r="A74" s="9" t="s">
        <v>70</v>
      </c>
      <c r="B74" s="9">
        <v>0</v>
      </c>
      <c r="C74" s="10">
        <v>61</v>
      </c>
      <c r="D74" s="10">
        <v>140</v>
      </c>
      <c r="E74" s="10">
        <v>201</v>
      </c>
    </row>
    <row r="75" spans="1:5">
      <c r="A75" s="13" t="s">
        <v>21</v>
      </c>
      <c r="B75" s="9">
        <v>4</v>
      </c>
      <c r="C75" s="10">
        <v>163</v>
      </c>
      <c r="D75" s="10">
        <v>200</v>
      </c>
      <c r="E75" s="10">
        <v>363</v>
      </c>
    </row>
    <row r="76" spans="1:5">
      <c r="A76" s="9" t="s">
        <v>24</v>
      </c>
      <c r="B76" s="9">
        <v>7</v>
      </c>
      <c r="C76" s="10">
        <v>396</v>
      </c>
      <c r="D76" s="10">
        <v>391</v>
      </c>
      <c r="E76" s="10">
        <v>787</v>
      </c>
    </row>
    <row r="77" spans="1:5">
      <c r="A77" s="11" t="s">
        <v>107</v>
      </c>
      <c r="B77" s="9">
        <v>0</v>
      </c>
      <c r="C77" s="12">
        <v>6</v>
      </c>
      <c r="D77" s="12">
        <v>9</v>
      </c>
      <c r="E77" s="12">
        <v>15</v>
      </c>
    </row>
    <row r="78" spans="1:5">
      <c r="A78" s="9" t="s">
        <v>97</v>
      </c>
      <c r="B78" s="9">
        <v>5</v>
      </c>
      <c r="C78" s="10">
        <v>202</v>
      </c>
      <c r="D78" s="10">
        <v>428</v>
      </c>
      <c r="E78" s="10">
        <v>630</v>
      </c>
    </row>
    <row r="79" spans="1:5">
      <c r="A79" s="11" t="s">
        <v>17</v>
      </c>
      <c r="B79" s="9">
        <v>4</v>
      </c>
      <c r="C79" s="12">
        <v>138</v>
      </c>
      <c r="D79" s="12">
        <v>200</v>
      </c>
      <c r="E79" s="12">
        <v>338</v>
      </c>
    </row>
    <row r="80" spans="1:5">
      <c r="A80" s="9" t="s">
        <v>39</v>
      </c>
      <c r="B80" s="9">
        <v>3</v>
      </c>
      <c r="C80" s="10">
        <v>120</v>
      </c>
      <c r="D80" s="10">
        <v>168</v>
      </c>
      <c r="E80" s="10">
        <v>288</v>
      </c>
    </row>
    <row r="81" spans="1:5">
      <c r="A81" s="11" t="s">
        <v>92</v>
      </c>
      <c r="B81" s="9">
        <v>3</v>
      </c>
      <c r="C81" s="12">
        <v>140</v>
      </c>
      <c r="D81" s="12">
        <v>266</v>
      </c>
      <c r="E81" s="12">
        <v>406</v>
      </c>
    </row>
    <row r="82" spans="1:5">
      <c r="A82" s="13" t="s">
        <v>44</v>
      </c>
      <c r="B82" s="9">
        <v>3</v>
      </c>
      <c r="C82" s="10">
        <v>176</v>
      </c>
      <c r="D82" s="10">
        <v>260</v>
      </c>
      <c r="E82" s="10">
        <v>436</v>
      </c>
    </row>
    <row r="83" spans="1:5">
      <c r="A83" s="9" t="s">
        <v>50</v>
      </c>
      <c r="B83" s="9">
        <v>1</v>
      </c>
      <c r="C83" s="10">
        <v>215</v>
      </c>
      <c r="D83" s="10">
        <v>317</v>
      </c>
      <c r="E83" s="10">
        <v>532</v>
      </c>
    </row>
    <row r="84" spans="1:5">
      <c r="A84" s="9" t="s">
        <v>18</v>
      </c>
      <c r="B84" s="9">
        <v>1</v>
      </c>
      <c r="C84" s="10">
        <v>128</v>
      </c>
      <c r="D84" s="10">
        <v>163</v>
      </c>
      <c r="E84" s="10">
        <v>291</v>
      </c>
    </row>
    <row r="85" spans="1:5">
      <c r="A85" s="9" t="s">
        <v>73</v>
      </c>
      <c r="B85" s="9">
        <v>4</v>
      </c>
      <c r="C85" s="10">
        <v>76</v>
      </c>
      <c r="D85" s="10">
        <v>156</v>
      </c>
      <c r="E85" s="10">
        <v>232</v>
      </c>
    </row>
    <row r="86" spans="1:5">
      <c r="A86" s="9" t="s">
        <v>86</v>
      </c>
      <c r="B86" s="9">
        <v>3</v>
      </c>
      <c r="C86" s="10">
        <v>107</v>
      </c>
      <c r="D86" s="10">
        <v>171</v>
      </c>
      <c r="E86" s="10">
        <v>278</v>
      </c>
    </row>
    <row r="87" spans="1:5">
      <c r="A87" s="11" t="s">
        <v>25</v>
      </c>
      <c r="B87" s="9">
        <v>9</v>
      </c>
      <c r="C87" s="12">
        <v>235</v>
      </c>
      <c r="D87" s="12">
        <v>312</v>
      </c>
      <c r="E87" s="12">
        <v>547</v>
      </c>
    </row>
    <row r="88" spans="1:5">
      <c r="A88" s="9" t="s">
        <v>83</v>
      </c>
      <c r="B88" s="9">
        <v>1</v>
      </c>
      <c r="C88" s="10">
        <v>123</v>
      </c>
      <c r="D88" s="10">
        <v>261</v>
      </c>
      <c r="E88" s="10">
        <v>384</v>
      </c>
    </row>
    <row r="89" spans="1:5">
      <c r="A89" s="11" t="s">
        <v>85</v>
      </c>
      <c r="B89" s="9">
        <v>0</v>
      </c>
      <c r="C89" s="12">
        <v>95</v>
      </c>
      <c r="D89" s="12">
        <v>174</v>
      </c>
      <c r="E89" s="12">
        <v>269</v>
      </c>
    </row>
    <row r="90" spans="1:5">
      <c r="A90" s="13" t="s">
        <v>59</v>
      </c>
      <c r="B90" s="9">
        <v>6</v>
      </c>
      <c r="C90" s="10">
        <v>222</v>
      </c>
      <c r="D90" s="10">
        <v>299</v>
      </c>
      <c r="E90" s="10">
        <v>521</v>
      </c>
    </row>
    <row r="91" spans="1:5">
      <c r="A91" s="13" t="s">
        <v>40</v>
      </c>
      <c r="B91" s="9">
        <v>4</v>
      </c>
      <c r="C91" s="10">
        <v>139</v>
      </c>
      <c r="D91" s="10">
        <v>229</v>
      </c>
      <c r="E91" s="10">
        <v>368</v>
      </c>
    </row>
    <row r="92" spans="1:5">
      <c r="A92" s="9" t="s">
        <v>41</v>
      </c>
      <c r="B92" s="9">
        <v>3</v>
      </c>
      <c r="C92" s="10">
        <v>126</v>
      </c>
      <c r="D92" s="10">
        <v>226</v>
      </c>
      <c r="E92" s="10">
        <v>352</v>
      </c>
    </row>
    <row r="93" spans="1:5">
      <c r="A93" s="9" t="s">
        <v>61</v>
      </c>
      <c r="B93" s="9">
        <v>3</v>
      </c>
      <c r="C93" s="14">
        <v>124</v>
      </c>
      <c r="D93" s="14">
        <v>244</v>
      </c>
      <c r="E93" s="14">
        <v>368</v>
      </c>
    </row>
    <row r="94" spans="1:5">
      <c r="A94" s="9" t="s">
        <v>67</v>
      </c>
      <c r="B94" s="9">
        <v>0</v>
      </c>
      <c r="C94" s="10">
        <v>105</v>
      </c>
      <c r="D94" s="10">
        <v>165</v>
      </c>
      <c r="E94" s="10">
        <v>270</v>
      </c>
    </row>
    <row r="95" spans="1:5">
      <c r="A95" s="9" t="s">
        <v>38</v>
      </c>
      <c r="B95" s="9">
        <v>5</v>
      </c>
      <c r="C95" s="10">
        <v>81</v>
      </c>
      <c r="D95" s="10">
        <v>137</v>
      </c>
      <c r="E95" s="10">
        <v>218</v>
      </c>
    </row>
    <row r="96" spans="1:5">
      <c r="A96" s="9" t="s">
        <v>63</v>
      </c>
      <c r="B96" s="9">
        <v>0</v>
      </c>
      <c r="C96" s="10">
        <v>117</v>
      </c>
      <c r="D96" s="10">
        <v>249</v>
      </c>
      <c r="E96" s="10">
        <v>366</v>
      </c>
    </row>
    <row r="97" spans="1:5">
      <c r="A97" s="11" t="s">
        <v>74</v>
      </c>
      <c r="B97" s="9">
        <v>0</v>
      </c>
      <c r="C97" s="12">
        <v>94</v>
      </c>
      <c r="D97" s="12">
        <v>259</v>
      </c>
      <c r="E97" s="12">
        <v>353</v>
      </c>
    </row>
    <row r="98" spans="1:5">
      <c r="A98" s="9" t="s">
        <v>52</v>
      </c>
      <c r="B98" s="9">
        <v>1</v>
      </c>
      <c r="C98" s="10">
        <v>91</v>
      </c>
      <c r="D98" s="10">
        <v>183</v>
      </c>
      <c r="E98" s="10">
        <v>274</v>
      </c>
    </row>
    <row r="99" spans="1:5">
      <c r="A99" s="9" t="s">
        <v>7</v>
      </c>
      <c r="B99" s="9">
        <v>3</v>
      </c>
      <c r="C99" s="14">
        <v>121</v>
      </c>
      <c r="D99" s="14">
        <v>157</v>
      </c>
      <c r="E99" s="14">
        <v>278</v>
      </c>
    </row>
    <row r="100" spans="1:5">
      <c r="A100" s="9" t="s">
        <v>65</v>
      </c>
      <c r="B100" s="9">
        <v>2</v>
      </c>
      <c r="C100" s="10">
        <v>236</v>
      </c>
      <c r="D100" s="10">
        <v>357</v>
      </c>
      <c r="E100" s="10">
        <v>593</v>
      </c>
    </row>
    <row r="101" spans="1:5">
      <c r="A101" s="5"/>
      <c r="B101" s="5"/>
      <c r="C101" s="6"/>
      <c r="D101" s="6"/>
      <c r="E101" s="6"/>
    </row>
    <row r="102" spans="1:5">
      <c r="A102" s="7"/>
      <c r="B102" s="7"/>
      <c r="C102" s="6"/>
      <c r="D102" s="6"/>
      <c r="E102" s="6"/>
    </row>
    <row r="103" spans="1:5">
      <c r="A103" s="5"/>
      <c r="B103" s="5"/>
      <c r="C103" s="6"/>
      <c r="D103" s="6"/>
      <c r="E103" s="6"/>
    </row>
  </sheetData>
  <autoFilter ref="A1:E104">
    <sortState ref="A2:D103">
      <sortCondition ref="A1:A104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dekningsgrad</vt:lpstr>
      <vt:lpstr>data_barn i bhg</vt:lpstr>
    </vt:vector>
  </TitlesOfParts>
  <Company>Oslo kommune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Meld inn i Domenet</dc:creator>
  <cp:lastModifiedBy>Jon Stranger</cp:lastModifiedBy>
  <dcterms:created xsi:type="dcterms:W3CDTF">2020-10-07T17:08:28Z</dcterms:created>
  <dcterms:modified xsi:type="dcterms:W3CDTF">2021-03-26T09:35:02Z</dcterms:modified>
</cp:coreProperties>
</file>